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المنحة\2\المنحه g3\My handTask\Assignements\Dashboard - Excel\3\"/>
    </mc:Choice>
  </mc:AlternateContent>
  <xr:revisionPtr revIDLastSave="0" documentId="13_ncr:1_{D6A72F66-A084-4784-A1A8-C3FC2F5DCFAD}" xr6:coauthVersionLast="44" xr6:coauthVersionMax="44" xr10:uidLastSave="{00000000-0000-0000-0000-000000000000}"/>
  <bookViews>
    <workbookView xWindow="-120" yWindow="-120" windowWidth="20730" windowHeight="11160" firstSheet="3" activeTab="3" xr2:uid="{00000000-000D-0000-FFFF-FFFF00000000}"/>
  </bookViews>
  <sheets>
    <sheet name="Sheet1" sheetId="1" state="hidden" r:id="rId1"/>
    <sheet name="Sheet2" sheetId="2" state="hidden" r:id="rId2"/>
    <sheet name="ColorPalate" sheetId="4" state="hidden" r:id="rId3"/>
    <sheet name="Dashboard" sheetId="5" r:id="rId4"/>
  </sheets>
  <definedNames>
    <definedName name="_xlchart.v1.0" hidden="1">Sheet2!$BB$14:$BC$32</definedName>
    <definedName name="_xlchart.v1.1" hidden="1">Sheet2!$BD$13</definedName>
    <definedName name="_xlchart.v1.2" hidden="1">Sheet2!$BD$14:$BD$32</definedName>
    <definedName name="_xlchart.v2.7" hidden="1">Sheet2!$AQ$34:$AU$34</definedName>
    <definedName name="_xlchart.v2.8" hidden="1">Sheet2!$AQ$35:$AU$35</definedName>
    <definedName name="_xlchart.v5.3" hidden="1">Sheet2!$BB$49</definedName>
    <definedName name="_xlchart.v5.4" hidden="1">Sheet2!$BB$50:$BB$53</definedName>
    <definedName name="_xlchart.v5.5" hidden="1">Sheet2!$BC$49</definedName>
    <definedName name="_xlchart.v5.6" hidden="1">Sheet2!$BC$50:$BC$53</definedName>
    <definedName name="Name">Sheet1!#REF!</definedName>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5" i="2" l="1"/>
  <c r="I36" i="2"/>
  <c r="I37" i="2"/>
  <c r="I38" i="2"/>
  <c r="J35" i="2"/>
  <c r="K38" i="2"/>
  <c r="K36" i="2"/>
  <c r="K35" i="2"/>
  <c r="J36" i="2"/>
  <c r="K37" i="2"/>
  <c r="J37" i="2"/>
  <c r="J38" i="2"/>
  <c r="AL42" i="2" l="1"/>
  <c r="AL41" i="2"/>
  <c r="AL32" i="2"/>
  <c r="AL31" i="2"/>
  <c r="O15" i="2"/>
  <c r="O14" i="2"/>
  <c r="AL13" i="2"/>
  <c r="R13" i="2"/>
  <c r="O13" i="2"/>
  <c r="L13" i="2"/>
  <c r="AL12" i="2"/>
  <c r="R12" i="2"/>
  <c r="O12" i="2"/>
  <c r="L12" i="2"/>
  <c r="AJ5" i="2"/>
  <c r="AI5" i="2"/>
  <c r="AH1702" i="1"/>
  <c r="AF1702" i="1"/>
  <c r="AD1702" i="1"/>
  <c r="AB1702" i="1"/>
  <c r="Z1702" i="1"/>
  <c r="X1702" i="1"/>
  <c r="O1702" i="1"/>
  <c r="N1702" i="1"/>
  <c r="K1702" i="1"/>
  <c r="J1702" i="1"/>
  <c r="I1702" i="1"/>
  <c r="H1702" i="1"/>
  <c r="G1702" i="1"/>
  <c r="AH1701" i="1"/>
  <c r="AF1701" i="1"/>
  <c r="AD1701" i="1"/>
  <c r="AB1701" i="1"/>
  <c r="Z1701" i="1"/>
  <c r="X1701" i="1"/>
  <c r="O1701" i="1"/>
  <c r="N1701" i="1"/>
  <c r="K1701" i="1"/>
  <c r="J1701" i="1"/>
  <c r="I1701" i="1"/>
  <c r="H1701" i="1"/>
  <c r="G1701" i="1"/>
  <c r="AH1700" i="1"/>
  <c r="AF1700" i="1"/>
  <c r="AD1700" i="1"/>
  <c r="AB1700" i="1"/>
  <c r="Z1700" i="1"/>
  <c r="X1700" i="1"/>
  <c r="O1700" i="1"/>
  <c r="N1700" i="1"/>
  <c r="K1700" i="1"/>
  <c r="J1700" i="1"/>
  <c r="I1700" i="1"/>
  <c r="H1700" i="1"/>
  <c r="G1700" i="1"/>
  <c r="AH1699" i="1"/>
  <c r="AF1699" i="1"/>
  <c r="AD1699" i="1"/>
  <c r="AB1699" i="1"/>
  <c r="Z1699" i="1"/>
  <c r="X1699" i="1"/>
  <c r="O1699" i="1"/>
  <c r="N1699" i="1"/>
  <c r="K1699" i="1"/>
  <c r="J1699" i="1"/>
  <c r="I1699" i="1"/>
  <c r="H1699" i="1"/>
  <c r="G1699" i="1"/>
  <c r="AH1698" i="1"/>
  <c r="AF1698" i="1"/>
  <c r="AD1698" i="1"/>
  <c r="AB1698" i="1"/>
  <c r="Z1698" i="1"/>
  <c r="X1698" i="1"/>
  <c r="O1698" i="1"/>
  <c r="N1698" i="1"/>
  <c r="K1698" i="1"/>
  <c r="J1698" i="1"/>
  <c r="I1698" i="1"/>
  <c r="H1698" i="1"/>
  <c r="G1698" i="1"/>
  <c r="AH1697" i="1"/>
  <c r="AF1697" i="1"/>
  <c r="AD1697" i="1"/>
  <c r="AB1697" i="1"/>
  <c r="Z1697" i="1"/>
  <c r="X1697" i="1"/>
  <c r="O1697" i="1"/>
  <c r="N1697" i="1"/>
  <c r="K1697" i="1"/>
  <c r="J1697" i="1"/>
  <c r="I1697" i="1"/>
  <c r="H1697" i="1"/>
  <c r="G1697" i="1"/>
  <c r="AH1696" i="1"/>
  <c r="AF1696" i="1"/>
  <c r="AD1696" i="1"/>
  <c r="AB1696" i="1"/>
  <c r="Z1696" i="1"/>
  <c r="X1696" i="1"/>
  <c r="O1696" i="1"/>
  <c r="N1696" i="1"/>
  <c r="K1696" i="1"/>
  <c r="J1696" i="1"/>
  <c r="I1696" i="1"/>
  <c r="H1696" i="1"/>
  <c r="G1696" i="1"/>
  <c r="AH1695" i="1"/>
  <c r="AF1695" i="1"/>
  <c r="AD1695" i="1"/>
  <c r="AB1695" i="1"/>
  <c r="Z1695" i="1"/>
  <c r="X1695" i="1"/>
  <c r="O1695" i="1"/>
  <c r="N1695" i="1"/>
  <c r="K1695" i="1"/>
  <c r="J1695" i="1"/>
  <c r="I1695" i="1"/>
  <c r="H1695" i="1"/>
  <c r="G1695" i="1"/>
  <c r="AH1694" i="1"/>
  <c r="AF1694" i="1"/>
  <c r="AD1694" i="1"/>
  <c r="AB1694" i="1"/>
  <c r="Z1694" i="1"/>
  <c r="X1694" i="1"/>
  <c r="O1694" i="1"/>
  <c r="N1694" i="1"/>
  <c r="K1694" i="1"/>
  <c r="J1694" i="1"/>
  <c r="I1694" i="1"/>
  <c r="H1694" i="1"/>
  <c r="G1694" i="1"/>
  <c r="AH1693" i="1"/>
  <c r="AF1693" i="1"/>
  <c r="AD1693" i="1"/>
  <c r="AB1693" i="1"/>
  <c r="Z1693" i="1"/>
  <c r="X1693" i="1"/>
  <c r="O1693" i="1"/>
  <c r="N1693" i="1"/>
  <c r="K1693" i="1"/>
  <c r="J1693" i="1"/>
  <c r="I1693" i="1"/>
  <c r="H1693" i="1"/>
  <c r="G1693" i="1"/>
  <c r="AH1692" i="1"/>
  <c r="AF1692" i="1"/>
  <c r="AD1692" i="1"/>
  <c r="AB1692" i="1"/>
  <c r="Z1692" i="1"/>
  <c r="X1692" i="1"/>
  <c r="O1692" i="1"/>
  <c r="N1692" i="1"/>
  <c r="K1692" i="1"/>
  <c r="J1692" i="1"/>
  <c r="I1692" i="1"/>
  <c r="H1692" i="1"/>
  <c r="G1692" i="1"/>
  <c r="AH1691" i="1"/>
  <c r="AF1691" i="1"/>
  <c r="AD1691" i="1"/>
  <c r="AB1691" i="1"/>
  <c r="Z1691" i="1"/>
  <c r="X1691" i="1"/>
  <c r="O1691" i="1"/>
  <c r="N1691" i="1"/>
  <c r="K1691" i="1"/>
  <c r="J1691" i="1"/>
  <c r="I1691" i="1"/>
  <c r="H1691" i="1"/>
  <c r="G1691" i="1"/>
  <c r="AH1690" i="1"/>
  <c r="AF1690" i="1"/>
  <c r="AD1690" i="1"/>
  <c r="AB1690" i="1"/>
  <c r="Z1690" i="1"/>
  <c r="X1690" i="1"/>
  <c r="O1690" i="1"/>
  <c r="N1690" i="1"/>
  <c r="K1690" i="1"/>
  <c r="J1690" i="1"/>
  <c r="I1690" i="1"/>
  <c r="H1690" i="1"/>
  <c r="G1690" i="1"/>
  <c r="AH1689" i="1"/>
  <c r="AF1689" i="1"/>
  <c r="AD1689" i="1"/>
  <c r="AB1689" i="1"/>
  <c r="Z1689" i="1"/>
  <c r="X1689" i="1"/>
  <c r="O1689" i="1"/>
  <c r="N1689" i="1"/>
  <c r="K1689" i="1"/>
  <c r="J1689" i="1"/>
  <c r="I1689" i="1"/>
  <c r="H1689" i="1"/>
  <c r="G1689" i="1"/>
  <c r="AH1688" i="1"/>
  <c r="AF1688" i="1"/>
  <c r="AD1688" i="1"/>
  <c r="AB1688" i="1"/>
  <c r="Z1688" i="1"/>
  <c r="X1688" i="1"/>
  <c r="O1688" i="1"/>
  <c r="N1688" i="1"/>
  <c r="K1688" i="1"/>
  <c r="J1688" i="1"/>
  <c r="I1688" i="1"/>
  <c r="H1688" i="1"/>
  <c r="G1688" i="1"/>
  <c r="AH1687" i="1"/>
  <c r="AF1687" i="1"/>
  <c r="AD1687" i="1"/>
  <c r="AB1687" i="1"/>
  <c r="Z1687" i="1"/>
  <c r="X1687" i="1"/>
  <c r="O1687" i="1"/>
  <c r="N1687" i="1"/>
  <c r="K1687" i="1"/>
  <c r="J1687" i="1"/>
  <c r="I1687" i="1"/>
  <c r="H1687" i="1"/>
  <c r="G1687" i="1"/>
  <c r="AH1686" i="1"/>
  <c r="AF1686" i="1"/>
  <c r="AD1686" i="1"/>
  <c r="AB1686" i="1"/>
  <c r="Z1686" i="1"/>
  <c r="X1686" i="1"/>
  <c r="O1686" i="1"/>
  <c r="N1686" i="1"/>
  <c r="K1686" i="1"/>
  <c r="J1686" i="1"/>
  <c r="I1686" i="1"/>
  <c r="H1686" i="1"/>
  <c r="G1686" i="1"/>
  <c r="AH1685" i="1"/>
  <c r="AF1685" i="1"/>
  <c r="AD1685" i="1"/>
  <c r="AB1685" i="1"/>
  <c r="Z1685" i="1"/>
  <c r="X1685" i="1"/>
  <c r="O1685" i="1"/>
  <c r="N1685" i="1"/>
  <c r="K1685" i="1"/>
  <c r="J1685" i="1"/>
  <c r="I1685" i="1"/>
  <c r="H1685" i="1"/>
  <c r="G1685" i="1"/>
  <c r="AH1684" i="1"/>
  <c r="AF1684" i="1"/>
  <c r="AD1684" i="1"/>
  <c r="AB1684" i="1"/>
  <c r="Z1684" i="1"/>
  <c r="X1684" i="1"/>
  <c r="O1684" i="1"/>
  <c r="N1684" i="1"/>
  <c r="K1684" i="1"/>
  <c r="J1684" i="1"/>
  <c r="I1684" i="1"/>
  <c r="H1684" i="1"/>
  <c r="G1684" i="1"/>
  <c r="AH1683" i="1"/>
  <c r="AF1683" i="1"/>
  <c r="AD1683" i="1"/>
  <c r="AB1683" i="1"/>
  <c r="Z1683" i="1"/>
  <c r="X1683" i="1"/>
  <c r="O1683" i="1"/>
  <c r="N1683" i="1"/>
  <c r="K1683" i="1"/>
  <c r="J1683" i="1"/>
  <c r="I1683" i="1"/>
  <c r="H1683" i="1"/>
  <c r="G1683" i="1"/>
  <c r="AH1682" i="1"/>
  <c r="AF1682" i="1"/>
  <c r="AD1682" i="1"/>
  <c r="AB1682" i="1"/>
  <c r="Z1682" i="1"/>
  <c r="X1682" i="1"/>
  <c r="O1682" i="1"/>
  <c r="N1682" i="1"/>
  <c r="K1682" i="1"/>
  <c r="J1682" i="1"/>
  <c r="I1682" i="1"/>
  <c r="H1682" i="1"/>
  <c r="G1682" i="1"/>
  <c r="AH1681" i="1"/>
  <c r="AF1681" i="1"/>
  <c r="AD1681" i="1"/>
  <c r="AB1681" i="1"/>
  <c r="Z1681" i="1"/>
  <c r="X1681" i="1"/>
  <c r="O1681" i="1"/>
  <c r="N1681" i="1"/>
  <c r="K1681" i="1"/>
  <c r="J1681" i="1"/>
  <c r="I1681" i="1"/>
  <c r="H1681" i="1"/>
  <c r="G1681" i="1"/>
  <c r="AH1680" i="1"/>
  <c r="AF1680" i="1"/>
  <c r="AD1680" i="1"/>
  <c r="AB1680" i="1"/>
  <c r="Z1680" i="1"/>
  <c r="X1680" i="1"/>
  <c r="O1680" i="1"/>
  <c r="N1680" i="1"/>
  <c r="K1680" i="1"/>
  <c r="J1680" i="1"/>
  <c r="I1680" i="1"/>
  <c r="H1680" i="1"/>
  <c r="G1680" i="1"/>
  <c r="AH1679" i="1"/>
  <c r="AF1679" i="1"/>
  <c r="AD1679" i="1"/>
  <c r="AB1679" i="1"/>
  <c r="Z1679" i="1"/>
  <c r="X1679" i="1"/>
  <c r="O1679" i="1"/>
  <c r="N1679" i="1"/>
  <c r="K1679" i="1"/>
  <c r="J1679" i="1"/>
  <c r="I1679" i="1"/>
  <c r="H1679" i="1"/>
  <c r="G1679" i="1"/>
  <c r="AH1678" i="1"/>
  <c r="AF1678" i="1"/>
  <c r="AD1678" i="1"/>
  <c r="AB1678" i="1"/>
  <c r="Z1678" i="1"/>
  <c r="X1678" i="1"/>
  <c r="O1678" i="1"/>
  <c r="N1678" i="1"/>
  <c r="K1678" i="1"/>
  <c r="J1678" i="1"/>
  <c r="I1678" i="1"/>
  <c r="H1678" i="1"/>
  <c r="G1678" i="1"/>
  <c r="AH1677" i="1"/>
  <c r="AF1677" i="1"/>
  <c r="AD1677" i="1"/>
  <c r="AB1677" i="1"/>
  <c r="Z1677" i="1"/>
  <c r="X1677" i="1"/>
  <c r="O1677" i="1"/>
  <c r="N1677" i="1"/>
  <c r="K1677" i="1"/>
  <c r="J1677" i="1"/>
  <c r="I1677" i="1"/>
  <c r="H1677" i="1"/>
  <c r="G1677" i="1"/>
  <c r="AH1676" i="1"/>
  <c r="AF1676" i="1"/>
  <c r="AD1676" i="1"/>
  <c r="AB1676" i="1"/>
  <c r="Z1676" i="1"/>
  <c r="X1676" i="1"/>
  <c r="O1676" i="1"/>
  <c r="N1676" i="1"/>
  <c r="K1676" i="1"/>
  <c r="J1676" i="1"/>
  <c r="I1676" i="1"/>
  <c r="H1676" i="1"/>
  <c r="G1676" i="1"/>
  <c r="AH1675" i="1"/>
  <c r="AF1675" i="1"/>
  <c r="AD1675" i="1"/>
  <c r="AB1675" i="1"/>
  <c r="Z1675" i="1"/>
  <c r="X1675" i="1"/>
  <c r="O1675" i="1"/>
  <c r="N1675" i="1"/>
  <c r="K1675" i="1"/>
  <c r="J1675" i="1"/>
  <c r="I1675" i="1"/>
  <c r="H1675" i="1"/>
  <c r="G1675" i="1"/>
  <c r="AH1674" i="1"/>
  <c r="AF1674" i="1"/>
  <c r="AD1674" i="1"/>
  <c r="AB1674" i="1"/>
  <c r="Z1674" i="1"/>
  <c r="X1674" i="1"/>
  <c r="O1674" i="1"/>
  <c r="N1674" i="1"/>
  <c r="K1674" i="1"/>
  <c r="J1674" i="1"/>
  <c r="I1674" i="1"/>
  <c r="H1674" i="1"/>
  <c r="G1674" i="1"/>
  <c r="AH1673" i="1"/>
  <c r="AF1673" i="1"/>
  <c r="AD1673" i="1"/>
  <c r="AB1673" i="1"/>
  <c r="Z1673" i="1"/>
  <c r="X1673" i="1"/>
  <c r="O1673" i="1"/>
  <c r="N1673" i="1"/>
  <c r="K1673" i="1"/>
  <c r="J1673" i="1"/>
  <c r="I1673" i="1"/>
  <c r="H1673" i="1"/>
  <c r="G1673" i="1"/>
  <c r="AH1672" i="1"/>
  <c r="AF1672" i="1"/>
  <c r="AD1672" i="1"/>
  <c r="AB1672" i="1"/>
  <c r="Z1672" i="1"/>
  <c r="X1672" i="1"/>
  <c r="O1672" i="1"/>
  <c r="N1672" i="1"/>
  <c r="K1672" i="1"/>
  <c r="J1672" i="1"/>
  <c r="I1672" i="1"/>
  <c r="H1672" i="1"/>
  <c r="G1672" i="1"/>
  <c r="AH1671" i="1"/>
  <c r="AF1671" i="1"/>
  <c r="AD1671" i="1"/>
  <c r="AB1671" i="1"/>
  <c r="Z1671" i="1"/>
  <c r="X1671" i="1"/>
  <c r="O1671" i="1"/>
  <c r="N1671" i="1"/>
  <c r="K1671" i="1"/>
  <c r="J1671" i="1"/>
  <c r="I1671" i="1"/>
  <c r="H1671" i="1"/>
  <c r="G1671" i="1"/>
  <c r="AH1670" i="1"/>
  <c r="AF1670" i="1"/>
  <c r="AD1670" i="1"/>
  <c r="AB1670" i="1"/>
  <c r="Z1670" i="1"/>
  <c r="X1670" i="1"/>
  <c r="O1670" i="1"/>
  <c r="N1670" i="1"/>
  <c r="K1670" i="1"/>
  <c r="J1670" i="1"/>
  <c r="I1670" i="1"/>
  <c r="H1670" i="1"/>
  <c r="G1670" i="1"/>
  <c r="AH1669" i="1"/>
  <c r="AF1669" i="1"/>
  <c r="AD1669" i="1"/>
  <c r="AB1669" i="1"/>
  <c r="Z1669" i="1"/>
  <c r="X1669" i="1"/>
  <c r="O1669" i="1"/>
  <c r="N1669" i="1"/>
  <c r="K1669" i="1"/>
  <c r="J1669" i="1"/>
  <c r="I1669" i="1"/>
  <c r="H1669" i="1"/>
  <c r="G1669" i="1"/>
  <c r="AH1668" i="1"/>
  <c r="AF1668" i="1"/>
  <c r="AD1668" i="1"/>
  <c r="AB1668" i="1"/>
  <c r="Z1668" i="1"/>
  <c r="X1668" i="1"/>
  <c r="O1668" i="1"/>
  <c r="N1668" i="1"/>
  <c r="K1668" i="1"/>
  <c r="J1668" i="1"/>
  <c r="I1668" i="1"/>
  <c r="H1668" i="1"/>
  <c r="G1668" i="1"/>
  <c r="AH1667" i="1"/>
  <c r="AF1667" i="1"/>
  <c r="AD1667" i="1"/>
  <c r="AB1667" i="1"/>
  <c r="Z1667" i="1"/>
  <c r="X1667" i="1"/>
  <c r="O1667" i="1"/>
  <c r="N1667" i="1"/>
  <c r="K1667" i="1"/>
  <c r="J1667" i="1"/>
  <c r="I1667" i="1"/>
  <c r="H1667" i="1"/>
  <c r="G1667" i="1"/>
  <c r="AH1666" i="1"/>
  <c r="AF1666" i="1"/>
  <c r="AD1666" i="1"/>
  <c r="AB1666" i="1"/>
  <c r="Z1666" i="1"/>
  <c r="X1666" i="1"/>
  <c r="O1666" i="1"/>
  <c r="N1666" i="1"/>
  <c r="K1666" i="1"/>
  <c r="J1666" i="1"/>
  <c r="I1666" i="1"/>
  <c r="H1666" i="1"/>
  <c r="G1666" i="1"/>
  <c r="AH1665" i="1"/>
  <c r="AF1665" i="1"/>
  <c r="AD1665" i="1"/>
  <c r="AB1665" i="1"/>
  <c r="Z1665" i="1"/>
  <c r="X1665" i="1"/>
  <c r="O1665" i="1"/>
  <c r="N1665" i="1"/>
  <c r="K1665" i="1"/>
  <c r="J1665" i="1"/>
  <c r="I1665" i="1"/>
  <c r="H1665" i="1"/>
  <c r="G1665" i="1"/>
  <c r="AH1664" i="1"/>
  <c r="AF1664" i="1"/>
  <c r="AD1664" i="1"/>
  <c r="AB1664" i="1"/>
  <c r="Z1664" i="1"/>
  <c r="X1664" i="1"/>
  <c r="O1664" i="1"/>
  <c r="N1664" i="1"/>
  <c r="K1664" i="1"/>
  <c r="J1664" i="1"/>
  <c r="I1664" i="1"/>
  <c r="H1664" i="1"/>
  <c r="G1664" i="1"/>
  <c r="AH1663" i="1"/>
  <c r="AF1663" i="1"/>
  <c r="AD1663" i="1"/>
  <c r="AB1663" i="1"/>
  <c r="Z1663" i="1"/>
  <c r="X1663" i="1"/>
  <c r="O1663" i="1"/>
  <c r="N1663" i="1"/>
  <c r="K1663" i="1"/>
  <c r="J1663" i="1"/>
  <c r="I1663" i="1"/>
  <c r="H1663" i="1"/>
  <c r="G1663" i="1"/>
  <c r="AH1662" i="1"/>
  <c r="AF1662" i="1"/>
  <c r="AD1662" i="1"/>
  <c r="AB1662" i="1"/>
  <c r="Z1662" i="1"/>
  <c r="X1662" i="1"/>
  <c r="O1662" i="1"/>
  <c r="N1662" i="1"/>
  <c r="K1662" i="1"/>
  <c r="J1662" i="1"/>
  <c r="I1662" i="1"/>
  <c r="H1662" i="1"/>
  <c r="G1662" i="1"/>
  <c r="AH1661" i="1"/>
  <c r="AF1661" i="1"/>
  <c r="AD1661" i="1"/>
  <c r="AB1661" i="1"/>
  <c r="Z1661" i="1"/>
  <c r="X1661" i="1"/>
  <c r="O1661" i="1"/>
  <c r="N1661" i="1"/>
  <c r="K1661" i="1"/>
  <c r="J1661" i="1"/>
  <c r="I1661" i="1"/>
  <c r="H1661" i="1"/>
  <c r="G1661" i="1"/>
  <c r="AH1660" i="1"/>
  <c r="AF1660" i="1"/>
  <c r="AD1660" i="1"/>
  <c r="AB1660" i="1"/>
  <c r="Z1660" i="1"/>
  <c r="X1660" i="1"/>
  <c r="O1660" i="1"/>
  <c r="N1660" i="1"/>
  <c r="K1660" i="1"/>
  <c r="J1660" i="1"/>
  <c r="I1660" i="1"/>
  <c r="H1660" i="1"/>
  <c r="G1660" i="1"/>
  <c r="AH1659" i="1"/>
  <c r="AF1659" i="1"/>
  <c r="AD1659" i="1"/>
  <c r="AB1659" i="1"/>
  <c r="Z1659" i="1"/>
  <c r="X1659" i="1"/>
  <c r="O1659" i="1"/>
  <c r="N1659" i="1"/>
  <c r="K1659" i="1"/>
  <c r="J1659" i="1"/>
  <c r="I1659" i="1"/>
  <c r="H1659" i="1"/>
  <c r="G1659" i="1"/>
  <c r="AH1658" i="1"/>
  <c r="AF1658" i="1"/>
  <c r="AD1658" i="1"/>
  <c r="AB1658" i="1"/>
  <c r="Z1658" i="1"/>
  <c r="X1658" i="1"/>
  <c r="O1658" i="1"/>
  <c r="N1658" i="1"/>
  <c r="K1658" i="1"/>
  <c r="J1658" i="1"/>
  <c r="I1658" i="1"/>
  <c r="H1658" i="1"/>
  <c r="G1658" i="1"/>
  <c r="AH1657" i="1"/>
  <c r="AF1657" i="1"/>
  <c r="AD1657" i="1"/>
  <c r="AB1657" i="1"/>
  <c r="Z1657" i="1"/>
  <c r="X1657" i="1"/>
  <c r="O1657" i="1"/>
  <c r="N1657" i="1"/>
  <c r="K1657" i="1"/>
  <c r="J1657" i="1"/>
  <c r="I1657" i="1"/>
  <c r="H1657" i="1"/>
  <c r="G1657" i="1"/>
  <c r="AH1656" i="1"/>
  <c r="AF1656" i="1"/>
  <c r="AD1656" i="1"/>
  <c r="AB1656" i="1"/>
  <c r="Z1656" i="1"/>
  <c r="X1656" i="1"/>
  <c r="O1656" i="1"/>
  <c r="N1656" i="1"/>
  <c r="K1656" i="1"/>
  <c r="J1656" i="1"/>
  <c r="I1656" i="1"/>
  <c r="H1656" i="1"/>
  <c r="G1656" i="1"/>
  <c r="AH1655" i="1"/>
  <c r="AF1655" i="1"/>
  <c r="AD1655" i="1"/>
  <c r="AB1655" i="1"/>
  <c r="Z1655" i="1"/>
  <c r="X1655" i="1"/>
  <c r="O1655" i="1"/>
  <c r="N1655" i="1"/>
  <c r="K1655" i="1"/>
  <c r="J1655" i="1"/>
  <c r="I1655" i="1"/>
  <c r="H1655" i="1"/>
  <c r="G1655" i="1"/>
  <c r="AH1654" i="1"/>
  <c r="AF1654" i="1"/>
  <c r="AD1654" i="1"/>
  <c r="AB1654" i="1"/>
  <c r="Z1654" i="1"/>
  <c r="X1654" i="1"/>
  <c r="O1654" i="1"/>
  <c r="N1654" i="1"/>
  <c r="K1654" i="1"/>
  <c r="J1654" i="1"/>
  <c r="I1654" i="1"/>
  <c r="H1654" i="1"/>
  <c r="G1654" i="1"/>
  <c r="AH1653" i="1"/>
  <c r="AF1653" i="1"/>
  <c r="AD1653" i="1"/>
  <c r="AB1653" i="1"/>
  <c r="Z1653" i="1"/>
  <c r="X1653" i="1"/>
  <c r="O1653" i="1"/>
  <c r="N1653" i="1"/>
  <c r="K1653" i="1"/>
  <c r="J1653" i="1"/>
  <c r="I1653" i="1"/>
  <c r="H1653" i="1"/>
  <c r="G1653" i="1"/>
  <c r="AH1652" i="1"/>
  <c r="AF1652" i="1"/>
  <c r="AD1652" i="1"/>
  <c r="AB1652" i="1"/>
  <c r="Z1652" i="1"/>
  <c r="X1652" i="1"/>
  <c r="O1652" i="1"/>
  <c r="N1652" i="1"/>
  <c r="K1652" i="1"/>
  <c r="J1652" i="1"/>
  <c r="I1652" i="1"/>
  <c r="H1652" i="1"/>
  <c r="G1652" i="1"/>
  <c r="AH1651" i="1"/>
  <c r="AF1651" i="1"/>
  <c r="AD1651" i="1"/>
  <c r="AB1651" i="1"/>
  <c r="Z1651" i="1"/>
  <c r="X1651" i="1"/>
  <c r="O1651" i="1"/>
  <c r="N1651" i="1"/>
  <c r="K1651" i="1"/>
  <c r="J1651" i="1"/>
  <c r="I1651" i="1"/>
  <c r="H1651" i="1"/>
  <c r="G1651" i="1"/>
  <c r="AH1650" i="1"/>
  <c r="AF1650" i="1"/>
  <c r="AD1650" i="1"/>
  <c r="AB1650" i="1"/>
  <c r="Z1650" i="1"/>
  <c r="X1650" i="1"/>
  <c r="O1650" i="1"/>
  <c r="N1650" i="1"/>
  <c r="K1650" i="1"/>
  <c r="J1650" i="1"/>
  <c r="I1650" i="1"/>
  <c r="H1650" i="1"/>
  <c r="G1650" i="1"/>
  <c r="AH1649" i="1"/>
  <c r="AF1649" i="1"/>
  <c r="AD1649" i="1"/>
  <c r="AB1649" i="1"/>
  <c r="Z1649" i="1"/>
  <c r="X1649" i="1"/>
  <c r="O1649" i="1"/>
  <c r="N1649" i="1"/>
  <c r="K1649" i="1"/>
  <c r="J1649" i="1"/>
  <c r="I1649" i="1"/>
  <c r="H1649" i="1"/>
  <c r="G1649" i="1"/>
  <c r="AH1648" i="1"/>
  <c r="AF1648" i="1"/>
  <c r="AD1648" i="1"/>
  <c r="AB1648" i="1"/>
  <c r="Z1648" i="1"/>
  <c r="X1648" i="1"/>
  <c r="O1648" i="1"/>
  <c r="N1648" i="1"/>
  <c r="K1648" i="1"/>
  <c r="J1648" i="1"/>
  <c r="I1648" i="1"/>
  <c r="H1648" i="1"/>
  <c r="G1648" i="1"/>
  <c r="AH1647" i="1"/>
  <c r="AF1647" i="1"/>
  <c r="AD1647" i="1"/>
  <c r="AB1647" i="1"/>
  <c r="Z1647" i="1"/>
  <c r="X1647" i="1"/>
  <c r="O1647" i="1"/>
  <c r="N1647" i="1"/>
  <c r="K1647" i="1"/>
  <c r="J1647" i="1"/>
  <c r="I1647" i="1"/>
  <c r="H1647" i="1"/>
  <c r="G1647" i="1"/>
  <c r="AH1646" i="1"/>
  <c r="AF1646" i="1"/>
  <c r="AD1646" i="1"/>
  <c r="AB1646" i="1"/>
  <c r="Z1646" i="1"/>
  <c r="X1646" i="1"/>
  <c r="O1646" i="1"/>
  <c r="N1646" i="1"/>
  <c r="K1646" i="1"/>
  <c r="J1646" i="1"/>
  <c r="I1646" i="1"/>
  <c r="H1646" i="1"/>
  <c r="G1646" i="1"/>
  <c r="AH1645" i="1"/>
  <c r="AF1645" i="1"/>
  <c r="AD1645" i="1"/>
  <c r="AB1645" i="1"/>
  <c r="Z1645" i="1"/>
  <c r="X1645" i="1"/>
  <c r="O1645" i="1"/>
  <c r="N1645" i="1"/>
  <c r="K1645" i="1"/>
  <c r="J1645" i="1"/>
  <c r="I1645" i="1"/>
  <c r="H1645" i="1"/>
  <c r="G1645" i="1"/>
  <c r="AH1644" i="1"/>
  <c r="AF1644" i="1"/>
  <c r="AD1644" i="1"/>
  <c r="AB1644" i="1"/>
  <c r="Z1644" i="1"/>
  <c r="X1644" i="1"/>
  <c r="O1644" i="1"/>
  <c r="N1644" i="1"/>
  <c r="K1644" i="1"/>
  <c r="J1644" i="1"/>
  <c r="I1644" i="1"/>
  <c r="H1644" i="1"/>
  <c r="G1644" i="1"/>
  <c r="AH1643" i="1"/>
  <c r="AF1643" i="1"/>
  <c r="AD1643" i="1"/>
  <c r="AB1643" i="1"/>
  <c r="Z1643" i="1"/>
  <c r="X1643" i="1"/>
  <c r="O1643" i="1"/>
  <c r="N1643" i="1"/>
  <c r="K1643" i="1"/>
  <c r="J1643" i="1"/>
  <c r="I1643" i="1"/>
  <c r="H1643" i="1"/>
  <c r="G1643" i="1"/>
  <c r="AH1642" i="1"/>
  <c r="AF1642" i="1"/>
  <c r="AD1642" i="1"/>
  <c r="AB1642" i="1"/>
  <c r="Z1642" i="1"/>
  <c r="X1642" i="1"/>
  <c r="O1642" i="1"/>
  <c r="N1642" i="1"/>
  <c r="K1642" i="1"/>
  <c r="J1642" i="1"/>
  <c r="I1642" i="1"/>
  <c r="H1642" i="1"/>
  <c r="G1642" i="1"/>
  <c r="AH1641" i="1"/>
  <c r="AF1641" i="1"/>
  <c r="AD1641" i="1"/>
  <c r="AB1641" i="1"/>
  <c r="Z1641" i="1"/>
  <c r="X1641" i="1"/>
  <c r="O1641" i="1"/>
  <c r="N1641" i="1"/>
  <c r="K1641" i="1"/>
  <c r="J1641" i="1"/>
  <c r="I1641" i="1"/>
  <c r="H1641" i="1"/>
  <c r="G1641" i="1"/>
  <c r="AH1640" i="1"/>
  <c r="AF1640" i="1"/>
  <c r="AD1640" i="1"/>
  <c r="AB1640" i="1"/>
  <c r="Z1640" i="1"/>
  <c r="X1640" i="1"/>
  <c r="O1640" i="1"/>
  <c r="N1640" i="1"/>
  <c r="K1640" i="1"/>
  <c r="J1640" i="1"/>
  <c r="I1640" i="1"/>
  <c r="H1640" i="1"/>
  <c r="G1640" i="1"/>
  <c r="AH1639" i="1"/>
  <c r="AF1639" i="1"/>
  <c r="AD1639" i="1"/>
  <c r="AB1639" i="1"/>
  <c r="Z1639" i="1"/>
  <c r="X1639" i="1"/>
  <c r="O1639" i="1"/>
  <c r="N1639" i="1"/>
  <c r="K1639" i="1"/>
  <c r="J1639" i="1"/>
  <c r="I1639" i="1"/>
  <c r="H1639" i="1"/>
  <c r="G1639" i="1"/>
  <c r="AH1638" i="1"/>
  <c r="AF1638" i="1"/>
  <c r="AD1638" i="1"/>
  <c r="AB1638" i="1"/>
  <c r="Z1638" i="1"/>
  <c r="X1638" i="1"/>
  <c r="O1638" i="1"/>
  <c r="N1638" i="1"/>
  <c r="K1638" i="1"/>
  <c r="J1638" i="1"/>
  <c r="I1638" i="1"/>
  <c r="H1638" i="1"/>
  <c r="G1638" i="1"/>
  <c r="AH1637" i="1"/>
  <c r="AF1637" i="1"/>
  <c r="AD1637" i="1"/>
  <c r="AB1637" i="1"/>
  <c r="Z1637" i="1"/>
  <c r="X1637" i="1"/>
  <c r="O1637" i="1"/>
  <c r="N1637" i="1"/>
  <c r="K1637" i="1"/>
  <c r="J1637" i="1"/>
  <c r="I1637" i="1"/>
  <c r="H1637" i="1"/>
  <c r="G1637" i="1"/>
  <c r="AH1636" i="1"/>
  <c r="AF1636" i="1"/>
  <c r="AD1636" i="1"/>
  <c r="AB1636" i="1"/>
  <c r="Z1636" i="1"/>
  <c r="X1636" i="1"/>
  <c r="O1636" i="1"/>
  <c r="N1636" i="1"/>
  <c r="K1636" i="1"/>
  <c r="J1636" i="1"/>
  <c r="I1636" i="1"/>
  <c r="H1636" i="1"/>
  <c r="G1636" i="1"/>
  <c r="AH1635" i="1"/>
  <c r="AF1635" i="1"/>
  <c r="AD1635" i="1"/>
  <c r="AB1635" i="1"/>
  <c r="Z1635" i="1"/>
  <c r="X1635" i="1"/>
  <c r="O1635" i="1"/>
  <c r="N1635" i="1"/>
  <c r="K1635" i="1"/>
  <c r="J1635" i="1"/>
  <c r="I1635" i="1"/>
  <c r="H1635" i="1"/>
  <c r="G1635" i="1"/>
  <c r="AH1634" i="1"/>
  <c r="AF1634" i="1"/>
  <c r="AD1634" i="1"/>
  <c r="AB1634" i="1"/>
  <c r="Z1634" i="1"/>
  <c r="X1634" i="1"/>
  <c r="O1634" i="1"/>
  <c r="N1634" i="1"/>
  <c r="K1634" i="1"/>
  <c r="J1634" i="1"/>
  <c r="I1634" i="1"/>
  <c r="H1634" i="1"/>
  <c r="G1634" i="1"/>
  <c r="AH1633" i="1"/>
  <c r="AF1633" i="1"/>
  <c r="AD1633" i="1"/>
  <c r="AB1633" i="1"/>
  <c r="Z1633" i="1"/>
  <c r="X1633" i="1"/>
  <c r="O1633" i="1"/>
  <c r="N1633" i="1"/>
  <c r="K1633" i="1"/>
  <c r="J1633" i="1"/>
  <c r="I1633" i="1"/>
  <c r="H1633" i="1"/>
  <c r="G1633" i="1"/>
  <c r="AH1632" i="1"/>
  <c r="AF1632" i="1"/>
  <c r="AD1632" i="1"/>
  <c r="AB1632" i="1"/>
  <c r="Z1632" i="1"/>
  <c r="X1632" i="1"/>
  <c r="O1632" i="1"/>
  <c r="N1632" i="1"/>
  <c r="K1632" i="1"/>
  <c r="J1632" i="1"/>
  <c r="I1632" i="1"/>
  <c r="H1632" i="1"/>
  <c r="G1632" i="1"/>
  <c r="AH1631" i="1"/>
  <c r="AF1631" i="1"/>
  <c r="AD1631" i="1"/>
  <c r="AB1631" i="1"/>
  <c r="Z1631" i="1"/>
  <c r="X1631" i="1"/>
  <c r="O1631" i="1"/>
  <c r="N1631" i="1"/>
  <c r="K1631" i="1"/>
  <c r="J1631" i="1"/>
  <c r="I1631" i="1"/>
  <c r="H1631" i="1"/>
  <c r="G1631" i="1"/>
  <c r="AH1630" i="1"/>
  <c r="AF1630" i="1"/>
  <c r="AD1630" i="1"/>
  <c r="AB1630" i="1"/>
  <c r="Z1630" i="1"/>
  <c r="X1630" i="1"/>
  <c r="O1630" i="1"/>
  <c r="N1630" i="1"/>
  <c r="K1630" i="1"/>
  <c r="J1630" i="1"/>
  <c r="I1630" i="1"/>
  <c r="H1630" i="1"/>
  <c r="G1630" i="1"/>
  <c r="AH1629" i="1"/>
  <c r="AF1629" i="1"/>
  <c r="AD1629" i="1"/>
  <c r="AB1629" i="1"/>
  <c r="Z1629" i="1"/>
  <c r="X1629" i="1"/>
  <c r="O1629" i="1"/>
  <c r="N1629" i="1"/>
  <c r="K1629" i="1"/>
  <c r="J1629" i="1"/>
  <c r="I1629" i="1"/>
  <c r="H1629" i="1"/>
  <c r="G1629" i="1"/>
  <c r="AH1628" i="1"/>
  <c r="AF1628" i="1"/>
  <c r="AD1628" i="1"/>
  <c r="AB1628" i="1"/>
  <c r="Z1628" i="1"/>
  <c r="X1628" i="1"/>
  <c r="O1628" i="1"/>
  <c r="N1628" i="1"/>
  <c r="K1628" i="1"/>
  <c r="J1628" i="1"/>
  <c r="I1628" i="1"/>
  <c r="H1628" i="1"/>
  <c r="G1628" i="1"/>
  <c r="AH1627" i="1"/>
  <c r="AF1627" i="1"/>
  <c r="AD1627" i="1"/>
  <c r="AB1627" i="1"/>
  <c r="Z1627" i="1"/>
  <c r="X1627" i="1"/>
  <c r="O1627" i="1"/>
  <c r="N1627" i="1"/>
  <c r="K1627" i="1"/>
  <c r="J1627" i="1"/>
  <c r="I1627" i="1"/>
  <c r="H1627" i="1"/>
  <c r="G1627" i="1"/>
  <c r="AH1626" i="1"/>
  <c r="AF1626" i="1"/>
  <c r="AD1626" i="1"/>
  <c r="AB1626" i="1"/>
  <c r="Z1626" i="1"/>
  <c r="X1626" i="1"/>
  <c r="O1626" i="1"/>
  <c r="N1626" i="1"/>
  <c r="K1626" i="1"/>
  <c r="J1626" i="1"/>
  <c r="I1626" i="1"/>
  <c r="H1626" i="1"/>
  <c r="G1626" i="1"/>
  <c r="AH1625" i="1"/>
  <c r="AF1625" i="1"/>
  <c r="AD1625" i="1"/>
  <c r="AB1625" i="1"/>
  <c r="Z1625" i="1"/>
  <c r="X1625" i="1"/>
  <c r="O1625" i="1"/>
  <c r="N1625" i="1"/>
  <c r="K1625" i="1"/>
  <c r="J1625" i="1"/>
  <c r="I1625" i="1"/>
  <c r="H1625" i="1"/>
  <c r="G1625" i="1"/>
  <c r="AH1624" i="1"/>
  <c r="AF1624" i="1"/>
  <c r="AD1624" i="1"/>
  <c r="AB1624" i="1"/>
  <c r="Z1624" i="1"/>
  <c r="X1624" i="1"/>
  <c r="O1624" i="1"/>
  <c r="N1624" i="1"/>
  <c r="K1624" i="1"/>
  <c r="J1624" i="1"/>
  <c r="I1624" i="1"/>
  <c r="H1624" i="1"/>
  <c r="G1624" i="1"/>
  <c r="AH1623" i="1"/>
  <c r="AF1623" i="1"/>
  <c r="AD1623" i="1"/>
  <c r="AB1623" i="1"/>
  <c r="Z1623" i="1"/>
  <c r="X1623" i="1"/>
  <c r="O1623" i="1"/>
  <c r="N1623" i="1"/>
  <c r="K1623" i="1"/>
  <c r="J1623" i="1"/>
  <c r="I1623" i="1"/>
  <c r="H1623" i="1"/>
  <c r="G1623" i="1"/>
  <c r="AH1622" i="1"/>
  <c r="AF1622" i="1"/>
  <c r="AD1622" i="1"/>
  <c r="AB1622" i="1"/>
  <c r="Z1622" i="1"/>
  <c r="X1622" i="1"/>
  <c r="O1622" i="1"/>
  <c r="N1622" i="1"/>
  <c r="K1622" i="1"/>
  <c r="J1622" i="1"/>
  <c r="I1622" i="1"/>
  <c r="H1622" i="1"/>
  <c r="G1622" i="1"/>
  <c r="AH1621" i="1"/>
  <c r="AF1621" i="1"/>
  <c r="AD1621" i="1"/>
  <c r="AB1621" i="1"/>
  <c r="Z1621" i="1"/>
  <c r="X1621" i="1"/>
  <c r="O1621" i="1"/>
  <c r="N1621" i="1"/>
  <c r="K1621" i="1"/>
  <c r="J1621" i="1"/>
  <c r="I1621" i="1"/>
  <c r="H1621" i="1"/>
  <c r="G1621" i="1"/>
  <c r="AH1620" i="1"/>
  <c r="AF1620" i="1"/>
  <c r="AD1620" i="1"/>
  <c r="AB1620" i="1"/>
  <c r="Z1620" i="1"/>
  <c r="X1620" i="1"/>
  <c r="O1620" i="1"/>
  <c r="N1620" i="1"/>
  <c r="K1620" i="1"/>
  <c r="J1620" i="1"/>
  <c r="I1620" i="1"/>
  <c r="H1620" i="1"/>
  <c r="G1620" i="1"/>
  <c r="AH1619" i="1"/>
  <c r="AF1619" i="1"/>
  <c r="AD1619" i="1"/>
  <c r="AB1619" i="1"/>
  <c r="Z1619" i="1"/>
  <c r="X1619" i="1"/>
  <c r="O1619" i="1"/>
  <c r="N1619" i="1"/>
  <c r="K1619" i="1"/>
  <c r="J1619" i="1"/>
  <c r="I1619" i="1"/>
  <c r="H1619" i="1"/>
  <c r="G1619" i="1"/>
  <c r="AH1618" i="1"/>
  <c r="AF1618" i="1"/>
  <c r="AD1618" i="1"/>
  <c r="AB1618" i="1"/>
  <c r="Z1618" i="1"/>
  <c r="X1618" i="1"/>
  <c r="O1618" i="1"/>
  <c r="N1618" i="1"/>
  <c r="K1618" i="1"/>
  <c r="J1618" i="1"/>
  <c r="I1618" i="1"/>
  <c r="H1618" i="1"/>
  <c r="G1618" i="1"/>
  <c r="AH1617" i="1"/>
  <c r="AF1617" i="1"/>
  <c r="AD1617" i="1"/>
  <c r="AB1617" i="1"/>
  <c r="Z1617" i="1"/>
  <c r="X1617" i="1"/>
  <c r="O1617" i="1"/>
  <c r="N1617" i="1"/>
  <c r="K1617" i="1"/>
  <c r="J1617" i="1"/>
  <c r="I1617" i="1"/>
  <c r="H1617" i="1"/>
  <c r="G1617" i="1"/>
  <c r="AH1616" i="1"/>
  <c r="AF1616" i="1"/>
  <c r="AD1616" i="1"/>
  <c r="AB1616" i="1"/>
  <c r="Z1616" i="1"/>
  <c r="X1616" i="1"/>
  <c r="O1616" i="1"/>
  <c r="N1616" i="1"/>
  <c r="K1616" i="1"/>
  <c r="J1616" i="1"/>
  <c r="I1616" i="1"/>
  <c r="H1616" i="1"/>
  <c r="G1616" i="1"/>
  <c r="AH1615" i="1"/>
  <c r="AF1615" i="1"/>
  <c r="AD1615" i="1"/>
  <c r="AB1615" i="1"/>
  <c r="Z1615" i="1"/>
  <c r="X1615" i="1"/>
  <c r="O1615" i="1"/>
  <c r="N1615" i="1"/>
  <c r="K1615" i="1"/>
  <c r="J1615" i="1"/>
  <c r="I1615" i="1"/>
  <c r="H1615" i="1"/>
  <c r="G1615" i="1"/>
  <c r="AH1614" i="1"/>
  <c r="AF1614" i="1"/>
  <c r="AD1614" i="1"/>
  <c r="AB1614" i="1"/>
  <c r="Z1614" i="1"/>
  <c r="X1614" i="1"/>
  <c r="O1614" i="1"/>
  <c r="N1614" i="1"/>
  <c r="K1614" i="1"/>
  <c r="J1614" i="1"/>
  <c r="I1614" i="1"/>
  <c r="H1614" i="1"/>
  <c r="G1614" i="1"/>
  <c r="AH1613" i="1"/>
  <c r="AF1613" i="1"/>
  <c r="AD1613" i="1"/>
  <c r="AB1613" i="1"/>
  <c r="Z1613" i="1"/>
  <c r="X1613" i="1"/>
  <c r="O1613" i="1"/>
  <c r="N1613" i="1"/>
  <c r="K1613" i="1"/>
  <c r="J1613" i="1"/>
  <c r="I1613" i="1"/>
  <c r="H1613" i="1"/>
  <c r="G1613" i="1"/>
  <c r="AH1612" i="1"/>
  <c r="AF1612" i="1"/>
  <c r="AD1612" i="1"/>
  <c r="AB1612" i="1"/>
  <c r="Z1612" i="1"/>
  <c r="X1612" i="1"/>
  <c r="O1612" i="1"/>
  <c r="N1612" i="1"/>
  <c r="K1612" i="1"/>
  <c r="J1612" i="1"/>
  <c r="I1612" i="1"/>
  <c r="H1612" i="1"/>
  <c r="G1612" i="1"/>
  <c r="AH1611" i="1"/>
  <c r="AF1611" i="1"/>
  <c r="AD1611" i="1"/>
  <c r="AB1611" i="1"/>
  <c r="Z1611" i="1"/>
  <c r="X1611" i="1"/>
  <c r="O1611" i="1"/>
  <c r="N1611" i="1"/>
  <c r="K1611" i="1"/>
  <c r="J1611" i="1"/>
  <c r="I1611" i="1"/>
  <c r="H1611" i="1"/>
  <c r="G1611" i="1"/>
  <c r="AH1610" i="1"/>
  <c r="AF1610" i="1"/>
  <c r="AD1610" i="1"/>
  <c r="AB1610" i="1"/>
  <c r="Z1610" i="1"/>
  <c r="X1610" i="1"/>
  <c r="O1610" i="1"/>
  <c r="N1610" i="1"/>
  <c r="K1610" i="1"/>
  <c r="J1610" i="1"/>
  <c r="I1610" i="1"/>
  <c r="H1610" i="1"/>
  <c r="G1610" i="1"/>
  <c r="AH1609" i="1"/>
  <c r="AF1609" i="1"/>
  <c r="AD1609" i="1"/>
  <c r="AB1609" i="1"/>
  <c r="Z1609" i="1"/>
  <c r="X1609" i="1"/>
  <c r="O1609" i="1"/>
  <c r="N1609" i="1"/>
  <c r="K1609" i="1"/>
  <c r="J1609" i="1"/>
  <c r="I1609" i="1"/>
  <c r="H1609" i="1"/>
  <c r="G1609" i="1"/>
  <c r="AH1608" i="1"/>
  <c r="AF1608" i="1"/>
  <c r="AD1608" i="1"/>
  <c r="AB1608" i="1"/>
  <c r="Z1608" i="1"/>
  <c r="X1608" i="1"/>
  <c r="O1608" i="1"/>
  <c r="N1608" i="1"/>
  <c r="K1608" i="1"/>
  <c r="J1608" i="1"/>
  <c r="I1608" i="1"/>
  <c r="H1608" i="1"/>
  <c r="G1608" i="1"/>
  <c r="AH1607" i="1"/>
  <c r="AF1607" i="1"/>
  <c r="AD1607" i="1"/>
  <c r="AB1607" i="1"/>
  <c r="Z1607" i="1"/>
  <c r="X1607" i="1"/>
  <c r="O1607" i="1"/>
  <c r="N1607" i="1"/>
  <c r="K1607" i="1"/>
  <c r="J1607" i="1"/>
  <c r="I1607" i="1"/>
  <c r="H1607" i="1"/>
  <c r="G1607" i="1"/>
  <c r="AH1606" i="1"/>
  <c r="AF1606" i="1"/>
  <c r="AD1606" i="1"/>
  <c r="AB1606" i="1"/>
  <c r="Z1606" i="1"/>
  <c r="X1606" i="1"/>
  <c r="O1606" i="1"/>
  <c r="N1606" i="1"/>
  <c r="K1606" i="1"/>
  <c r="J1606" i="1"/>
  <c r="I1606" i="1"/>
  <c r="H1606" i="1"/>
  <c r="G1606" i="1"/>
  <c r="AH1605" i="1"/>
  <c r="AF1605" i="1"/>
  <c r="AD1605" i="1"/>
  <c r="AB1605" i="1"/>
  <c r="Z1605" i="1"/>
  <c r="X1605" i="1"/>
  <c r="O1605" i="1"/>
  <c r="N1605" i="1"/>
  <c r="K1605" i="1"/>
  <c r="J1605" i="1"/>
  <c r="I1605" i="1"/>
  <c r="H1605" i="1"/>
  <c r="G1605" i="1"/>
  <c r="AH1604" i="1"/>
  <c r="AF1604" i="1"/>
  <c r="AD1604" i="1"/>
  <c r="AB1604" i="1"/>
  <c r="Z1604" i="1"/>
  <c r="X1604" i="1"/>
  <c r="O1604" i="1"/>
  <c r="N1604" i="1"/>
  <c r="K1604" i="1"/>
  <c r="J1604" i="1"/>
  <c r="I1604" i="1"/>
  <c r="H1604" i="1"/>
  <c r="G1604" i="1"/>
  <c r="AH1603" i="1"/>
  <c r="AF1603" i="1"/>
  <c r="AD1603" i="1"/>
  <c r="AB1603" i="1"/>
  <c r="Z1603" i="1"/>
  <c r="X1603" i="1"/>
  <c r="O1603" i="1"/>
  <c r="N1603" i="1"/>
  <c r="K1603" i="1"/>
  <c r="J1603" i="1"/>
  <c r="I1603" i="1"/>
  <c r="H1603" i="1"/>
  <c r="G1603" i="1"/>
  <c r="AH1602" i="1"/>
  <c r="AF1602" i="1"/>
  <c r="AD1602" i="1"/>
  <c r="AB1602" i="1"/>
  <c r="Z1602" i="1"/>
  <c r="X1602" i="1"/>
  <c r="O1602" i="1"/>
  <c r="N1602" i="1"/>
  <c r="K1602" i="1"/>
  <c r="J1602" i="1"/>
  <c r="I1602" i="1"/>
  <c r="H1602" i="1"/>
  <c r="G1602" i="1"/>
  <c r="AH1601" i="1"/>
  <c r="AF1601" i="1"/>
  <c r="AD1601" i="1"/>
  <c r="AB1601" i="1"/>
  <c r="Z1601" i="1"/>
  <c r="X1601" i="1"/>
  <c r="O1601" i="1"/>
  <c r="N1601" i="1"/>
  <c r="K1601" i="1"/>
  <c r="J1601" i="1"/>
  <c r="I1601" i="1"/>
  <c r="H1601" i="1"/>
  <c r="G1601" i="1"/>
  <c r="AH1600" i="1"/>
  <c r="AF1600" i="1"/>
  <c r="AD1600" i="1"/>
  <c r="AB1600" i="1"/>
  <c r="Z1600" i="1"/>
  <c r="X1600" i="1"/>
  <c r="O1600" i="1"/>
  <c r="N1600" i="1"/>
  <c r="K1600" i="1"/>
  <c r="J1600" i="1"/>
  <c r="I1600" i="1"/>
  <c r="H1600" i="1"/>
  <c r="G1600" i="1"/>
  <c r="AH1599" i="1"/>
  <c r="AF1599" i="1"/>
  <c r="AD1599" i="1"/>
  <c r="AB1599" i="1"/>
  <c r="Z1599" i="1"/>
  <c r="X1599" i="1"/>
  <c r="O1599" i="1"/>
  <c r="N1599" i="1"/>
  <c r="K1599" i="1"/>
  <c r="J1599" i="1"/>
  <c r="I1599" i="1"/>
  <c r="H1599" i="1"/>
  <c r="G1599" i="1"/>
  <c r="AH1598" i="1"/>
  <c r="AF1598" i="1"/>
  <c r="AD1598" i="1"/>
  <c r="AB1598" i="1"/>
  <c r="Z1598" i="1"/>
  <c r="X1598" i="1"/>
  <c r="O1598" i="1"/>
  <c r="N1598" i="1"/>
  <c r="K1598" i="1"/>
  <c r="J1598" i="1"/>
  <c r="I1598" i="1"/>
  <c r="H1598" i="1"/>
  <c r="G1598" i="1"/>
  <c r="AH1597" i="1"/>
  <c r="AF1597" i="1"/>
  <c r="AD1597" i="1"/>
  <c r="AB1597" i="1"/>
  <c r="Z1597" i="1"/>
  <c r="X1597" i="1"/>
  <c r="O1597" i="1"/>
  <c r="N1597" i="1"/>
  <c r="K1597" i="1"/>
  <c r="J1597" i="1"/>
  <c r="I1597" i="1"/>
  <c r="H1597" i="1"/>
  <c r="G1597" i="1"/>
  <c r="AH1596" i="1"/>
  <c r="AF1596" i="1"/>
  <c r="AD1596" i="1"/>
  <c r="AB1596" i="1"/>
  <c r="Z1596" i="1"/>
  <c r="X1596" i="1"/>
  <c r="O1596" i="1"/>
  <c r="N1596" i="1"/>
  <c r="K1596" i="1"/>
  <c r="J1596" i="1"/>
  <c r="I1596" i="1"/>
  <c r="H1596" i="1"/>
  <c r="G1596" i="1"/>
  <c r="AH1595" i="1"/>
  <c r="AF1595" i="1"/>
  <c r="AD1595" i="1"/>
  <c r="AB1595" i="1"/>
  <c r="Z1595" i="1"/>
  <c r="X1595" i="1"/>
  <c r="O1595" i="1"/>
  <c r="N1595" i="1"/>
  <c r="K1595" i="1"/>
  <c r="J1595" i="1"/>
  <c r="I1595" i="1"/>
  <c r="H1595" i="1"/>
  <c r="G1595" i="1"/>
  <c r="AH1594" i="1"/>
  <c r="AF1594" i="1"/>
  <c r="AD1594" i="1"/>
  <c r="AB1594" i="1"/>
  <c r="Z1594" i="1"/>
  <c r="X1594" i="1"/>
  <c r="O1594" i="1"/>
  <c r="N1594" i="1"/>
  <c r="K1594" i="1"/>
  <c r="J1594" i="1"/>
  <c r="I1594" i="1"/>
  <c r="H1594" i="1"/>
  <c r="G1594" i="1"/>
  <c r="AH1593" i="1"/>
  <c r="AF1593" i="1"/>
  <c r="AD1593" i="1"/>
  <c r="AB1593" i="1"/>
  <c r="Z1593" i="1"/>
  <c r="X1593" i="1"/>
  <c r="O1593" i="1"/>
  <c r="N1593" i="1"/>
  <c r="K1593" i="1"/>
  <c r="J1593" i="1"/>
  <c r="I1593" i="1"/>
  <c r="H1593" i="1"/>
  <c r="G1593" i="1"/>
  <c r="AH1592" i="1"/>
  <c r="AF1592" i="1"/>
  <c r="AD1592" i="1"/>
  <c r="AB1592" i="1"/>
  <c r="Z1592" i="1"/>
  <c r="X1592" i="1"/>
  <c r="O1592" i="1"/>
  <c r="N1592" i="1"/>
  <c r="K1592" i="1"/>
  <c r="J1592" i="1"/>
  <c r="I1592" i="1"/>
  <c r="H1592" i="1"/>
  <c r="G1592" i="1"/>
  <c r="AH1591" i="1"/>
  <c r="AF1591" i="1"/>
  <c r="AD1591" i="1"/>
  <c r="AB1591" i="1"/>
  <c r="Z1591" i="1"/>
  <c r="X1591" i="1"/>
  <c r="O1591" i="1"/>
  <c r="N1591" i="1"/>
  <c r="K1591" i="1"/>
  <c r="J1591" i="1"/>
  <c r="I1591" i="1"/>
  <c r="H1591" i="1"/>
  <c r="G1591" i="1"/>
  <c r="AH1590" i="1"/>
  <c r="AF1590" i="1"/>
  <c r="AD1590" i="1"/>
  <c r="AB1590" i="1"/>
  <c r="Z1590" i="1"/>
  <c r="X1590" i="1"/>
  <c r="O1590" i="1"/>
  <c r="N1590" i="1"/>
  <c r="K1590" i="1"/>
  <c r="J1590" i="1"/>
  <c r="I1590" i="1"/>
  <c r="H1590" i="1"/>
  <c r="G1590" i="1"/>
  <c r="AH1589" i="1"/>
  <c r="AF1589" i="1"/>
  <c r="AD1589" i="1"/>
  <c r="AB1589" i="1"/>
  <c r="Z1589" i="1"/>
  <c r="X1589" i="1"/>
  <c r="O1589" i="1"/>
  <c r="N1589" i="1"/>
  <c r="K1589" i="1"/>
  <c r="J1589" i="1"/>
  <c r="I1589" i="1"/>
  <c r="H1589" i="1"/>
  <c r="G1589" i="1"/>
  <c r="AH1588" i="1"/>
  <c r="AF1588" i="1"/>
  <c r="AD1588" i="1"/>
  <c r="AB1588" i="1"/>
  <c r="Z1588" i="1"/>
  <c r="X1588" i="1"/>
  <c r="O1588" i="1"/>
  <c r="N1588" i="1"/>
  <c r="K1588" i="1"/>
  <c r="J1588" i="1"/>
  <c r="I1588" i="1"/>
  <c r="H1588" i="1"/>
  <c r="G1588" i="1"/>
  <c r="AH1587" i="1"/>
  <c r="AF1587" i="1"/>
  <c r="AD1587" i="1"/>
  <c r="AB1587" i="1"/>
  <c r="Z1587" i="1"/>
  <c r="X1587" i="1"/>
  <c r="O1587" i="1"/>
  <c r="N1587" i="1"/>
  <c r="K1587" i="1"/>
  <c r="J1587" i="1"/>
  <c r="I1587" i="1"/>
  <c r="H1587" i="1"/>
  <c r="G1587" i="1"/>
  <c r="AH1586" i="1"/>
  <c r="AF1586" i="1"/>
  <c r="AD1586" i="1"/>
  <c r="AB1586" i="1"/>
  <c r="Z1586" i="1"/>
  <c r="X1586" i="1"/>
  <c r="O1586" i="1"/>
  <c r="N1586" i="1"/>
  <c r="K1586" i="1"/>
  <c r="J1586" i="1"/>
  <c r="I1586" i="1"/>
  <c r="H1586" i="1"/>
  <c r="G1586" i="1"/>
  <c r="AH1585" i="1"/>
  <c r="AF1585" i="1"/>
  <c r="AD1585" i="1"/>
  <c r="AB1585" i="1"/>
  <c r="Z1585" i="1"/>
  <c r="X1585" i="1"/>
  <c r="O1585" i="1"/>
  <c r="N1585" i="1"/>
  <c r="K1585" i="1"/>
  <c r="J1585" i="1"/>
  <c r="I1585" i="1"/>
  <c r="H1585" i="1"/>
  <c r="G1585" i="1"/>
  <c r="AH1584" i="1"/>
  <c r="AF1584" i="1"/>
  <c r="AD1584" i="1"/>
  <c r="AB1584" i="1"/>
  <c r="Z1584" i="1"/>
  <c r="X1584" i="1"/>
  <c r="O1584" i="1"/>
  <c r="N1584" i="1"/>
  <c r="K1584" i="1"/>
  <c r="J1584" i="1"/>
  <c r="I1584" i="1"/>
  <c r="H1584" i="1"/>
  <c r="G1584" i="1"/>
  <c r="AH1583" i="1"/>
  <c r="AF1583" i="1"/>
  <c r="AD1583" i="1"/>
  <c r="AB1583" i="1"/>
  <c r="Z1583" i="1"/>
  <c r="X1583" i="1"/>
  <c r="O1583" i="1"/>
  <c r="N1583" i="1"/>
  <c r="K1583" i="1"/>
  <c r="J1583" i="1"/>
  <c r="I1583" i="1"/>
  <c r="H1583" i="1"/>
  <c r="G1583" i="1"/>
  <c r="AH1582" i="1"/>
  <c r="AF1582" i="1"/>
  <c r="AD1582" i="1"/>
  <c r="AB1582" i="1"/>
  <c r="Z1582" i="1"/>
  <c r="X1582" i="1"/>
  <c r="O1582" i="1"/>
  <c r="N1582" i="1"/>
  <c r="K1582" i="1"/>
  <c r="J1582" i="1"/>
  <c r="I1582" i="1"/>
  <c r="H1582" i="1"/>
  <c r="G1582" i="1"/>
  <c r="AH1581" i="1"/>
  <c r="AF1581" i="1"/>
  <c r="AD1581" i="1"/>
  <c r="AB1581" i="1"/>
  <c r="Z1581" i="1"/>
  <c r="X1581" i="1"/>
  <c r="O1581" i="1"/>
  <c r="N1581" i="1"/>
  <c r="K1581" i="1"/>
  <c r="J1581" i="1"/>
  <c r="I1581" i="1"/>
  <c r="H1581" i="1"/>
  <c r="G1581" i="1"/>
  <c r="AH1580" i="1"/>
  <c r="AF1580" i="1"/>
  <c r="AD1580" i="1"/>
  <c r="AB1580" i="1"/>
  <c r="Z1580" i="1"/>
  <c r="X1580" i="1"/>
  <c r="O1580" i="1"/>
  <c r="N1580" i="1"/>
  <c r="K1580" i="1"/>
  <c r="J1580" i="1"/>
  <c r="I1580" i="1"/>
  <c r="H1580" i="1"/>
  <c r="G1580" i="1"/>
  <c r="AH1579" i="1"/>
  <c r="AF1579" i="1"/>
  <c r="AD1579" i="1"/>
  <c r="AB1579" i="1"/>
  <c r="Z1579" i="1"/>
  <c r="X1579" i="1"/>
  <c r="O1579" i="1"/>
  <c r="N1579" i="1"/>
  <c r="K1579" i="1"/>
  <c r="J1579" i="1"/>
  <c r="I1579" i="1"/>
  <c r="H1579" i="1"/>
  <c r="G1579" i="1"/>
  <c r="AH1578" i="1"/>
  <c r="AF1578" i="1"/>
  <c r="AD1578" i="1"/>
  <c r="AB1578" i="1"/>
  <c r="Z1578" i="1"/>
  <c r="X1578" i="1"/>
  <c r="O1578" i="1"/>
  <c r="N1578" i="1"/>
  <c r="K1578" i="1"/>
  <c r="J1578" i="1"/>
  <c r="I1578" i="1"/>
  <c r="H1578" i="1"/>
  <c r="G1578" i="1"/>
  <c r="AH1577" i="1"/>
  <c r="AF1577" i="1"/>
  <c r="AD1577" i="1"/>
  <c r="AB1577" i="1"/>
  <c r="Z1577" i="1"/>
  <c r="X1577" i="1"/>
  <c r="O1577" i="1"/>
  <c r="N1577" i="1"/>
  <c r="K1577" i="1"/>
  <c r="J1577" i="1"/>
  <c r="I1577" i="1"/>
  <c r="H1577" i="1"/>
  <c r="G1577" i="1"/>
  <c r="AH1576" i="1"/>
  <c r="AF1576" i="1"/>
  <c r="AD1576" i="1"/>
  <c r="AB1576" i="1"/>
  <c r="Z1576" i="1"/>
  <c r="X1576" i="1"/>
  <c r="O1576" i="1"/>
  <c r="N1576" i="1"/>
  <c r="K1576" i="1"/>
  <c r="J1576" i="1"/>
  <c r="I1576" i="1"/>
  <c r="H1576" i="1"/>
  <c r="G1576" i="1"/>
  <c r="AH1575" i="1"/>
  <c r="AF1575" i="1"/>
  <c r="AD1575" i="1"/>
  <c r="AB1575" i="1"/>
  <c r="Z1575" i="1"/>
  <c r="X1575" i="1"/>
  <c r="O1575" i="1"/>
  <c r="N1575" i="1"/>
  <c r="K1575" i="1"/>
  <c r="J1575" i="1"/>
  <c r="I1575" i="1"/>
  <c r="H1575" i="1"/>
  <c r="G1575" i="1"/>
  <c r="AH1574" i="1"/>
  <c r="AF1574" i="1"/>
  <c r="AD1574" i="1"/>
  <c r="AB1574" i="1"/>
  <c r="Z1574" i="1"/>
  <c r="X1574" i="1"/>
  <c r="O1574" i="1"/>
  <c r="N1574" i="1"/>
  <c r="K1574" i="1"/>
  <c r="J1574" i="1"/>
  <c r="I1574" i="1"/>
  <c r="H1574" i="1"/>
  <c r="G1574" i="1"/>
  <c r="AH1573" i="1"/>
  <c r="AF1573" i="1"/>
  <c r="AD1573" i="1"/>
  <c r="AB1573" i="1"/>
  <c r="Z1573" i="1"/>
  <c r="X1573" i="1"/>
  <c r="O1573" i="1"/>
  <c r="N1573" i="1"/>
  <c r="K1573" i="1"/>
  <c r="J1573" i="1"/>
  <c r="I1573" i="1"/>
  <c r="H1573" i="1"/>
  <c r="G1573" i="1"/>
  <c r="AH1572" i="1"/>
  <c r="AF1572" i="1"/>
  <c r="AD1572" i="1"/>
  <c r="AB1572" i="1"/>
  <c r="Z1572" i="1"/>
  <c r="X1572" i="1"/>
  <c r="O1572" i="1"/>
  <c r="N1572" i="1"/>
  <c r="K1572" i="1"/>
  <c r="J1572" i="1"/>
  <c r="I1572" i="1"/>
  <c r="H1572" i="1"/>
  <c r="G1572" i="1"/>
  <c r="AH1571" i="1"/>
  <c r="AF1571" i="1"/>
  <c r="AD1571" i="1"/>
  <c r="AB1571" i="1"/>
  <c r="Z1571" i="1"/>
  <c r="X1571" i="1"/>
  <c r="O1571" i="1"/>
  <c r="N1571" i="1"/>
  <c r="K1571" i="1"/>
  <c r="J1571" i="1"/>
  <c r="I1571" i="1"/>
  <c r="H1571" i="1"/>
  <c r="G1571" i="1"/>
  <c r="AH1570" i="1"/>
  <c r="AF1570" i="1"/>
  <c r="AD1570" i="1"/>
  <c r="AB1570" i="1"/>
  <c r="Z1570" i="1"/>
  <c r="X1570" i="1"/>
  <c r="O1570" i="1"/>
  <c r="N1570" i="1"/>
  <c r="K1570" i="1"/>
  <c r="J1570" i="1"/>
  <c r="I1570" i="1"/>
  <c r="H1570" i="1"/>
  <c r="G1570" i="1"/>
  <c r="AH1569" i="1"/>
  <c r="AF1569" i="1"/>
  <c r="AD1569" i="1"/>
  <c r="AB1569" i="1"/>
  <c r="Z1569" i="1"/>
  <c r="X1569" i="1"/>
  <c r="O1569" i="1"/>
  <c r="N1569" i="1"/>
  <c r="K1569" i="1"/>
  <c r="J1569" i="1"/>
  <c r="I1569" i="1"/>
  <c r="H1569" i="1"/>
  <c r="G1569" i="1"/>
  <c r="AH1568" i="1"/>
  <c r="AF1568" i="1"/>
  <c r="AD1568" i="1"/>
  <c r="AB1568" i="1"/>
  <c r="Z1568" i="1"/>
  <c r="X1568" i="1"/>
  <c r="O1568" i="1"/>
  <c r="N1568" i="1"/>
  <c r="K1568" i="1"/>
  <c r="J1568" i="1"/>
  <c r="I1568" i="1"/>
  <c r="H1568" i="1"/>
  <c r="G1568" i="1"/>
  <c r="AH1567" i="1"/>
  <c r="AF1567" i="1"/>
  <c r="AD1567" i="1"/>
  <c r="AB1567" i="1"/>
  <c r="Z1567" i="1"/>
  <c r="X1567" i="1"/>
  <c r="O1567" i="1"/>
  <c r="N1567" i="1"/>
  <c r="K1567" i="1"/>
  <c r="J1567" i="1"/>
  <c r="I1567" i="1"/>
  <c r="H1567" i="1"/>
  <c r="G1567" i="1"/>
  <c r="AH1566" i="1"/>
  <c r="AF1566" i="1"/>
  <c r="AD1566" i="1"/>
  <c r="AB1566" i="1"/>
  <c r="Z1566" i="1"/>
  <c r="X1566" i="1"/>
  <c r="O1566" i="1"/>
  <c r="N1566" i="1"/>
  <c r="K1566" i="1"/>
  <c r="J1566" i="1"/>
  <c r="I1566" i="1"/>
  <c r="H1566" i="1"/>
  <c r="G1566" i="1"/>
  <c r="AH1565" i="1"/>
  <c r="AF1565" i="1"/>
  <c r="AD1565" i="1"/>
  <c r="AB1565" i="1"/>
  <c r="Z1565" i="1"/>
  <c r="X1565" i="1"/>
  <c r="O1565" i="1"/>
  <c r="N1565" i="1"/>
  <c r="K1565" i="1"/>
  <c r="J1565" i="1"/>
  <c r="I1565" i="1"/>
  <c r="H1565" i="1"/>
  <c r="G1565" i="1"/>
  <c r="AH1564" i="1"/>
  <c r="AF1564" i="1"/>
  <c r="AD1564" i="1"/>
  <c r="AB1564" i="1"/>
  <c r="Z1564" i="1"/>
  <c r="X1564" i="1"/>
  <c r="O1564" i="1"/>
  <c r="N1564" i="1"/>
  <c r="K1564" i="1"/>
  <c r="J1564" i="1"/>
  <c r="I1564" i="1"/>
  <c r="H1564" i="1"/>
  <c r="G1564" i="1"/>
  <c r="AH1563" i="1"/>
  <c r="AF1563" i="1"/>
  <c r="AD1563" i="1"/>
  <c r="AB1563" i="1"/>
  <c r="Z1563" i="1"/>
  <c r="X1563" i="1"/>
  <c r="O1563" i="1"/>
  <c r="N1563" i="1"/>
  <c r="K1563" i="1"/>
  <c r="J1563" i="1"/>
  <c r="I1563" i="1"/>
  <c r="H1563" i="1"/>
  <c r="G1563" i="1"/>
  <c r="AH1562" i="1"/>
  <c r="AF1562" i="1"/>
  <c r="AD1562" i="1"/>
  <c r="AB1562" i="1"/>
  <c r="Z1562" i="1"/>
  <c r="X1562" i="1"/>
  <c r="O1562" i="1"/>
  <c r="N1562" i="1"/>
  <c r="K1562" i="1"/>
  <c r="J1562" i="1"/>
  <c r="I1562" i="1"/>
  <c r="H1562" i="1"/>
  <c r="G1562" i="1"/>
  <c r="AH1561" i="1"/>
  <c r="AF1561" i="1"/>
  <c r="AD1561" i="1"/>
  <c r="AB1561" i="1"/>
  <c r="Z1561" i="1"/>
  <c r="X1561" i="1"/>
  <c r="O1561" i="1"/>
  <c r="N1561" i="1"/>
  <c r="K1561" i="1"/>
  <c r="J1561" i="1"/>
  <c r="I1561" i="1"/>
  <c r="H1561" i="1"/>
  <c r="G1561" i="1"/>
  <c r="AH1560" i="1"/>
  <c r="AF1560" i="1"/>
  <c r="AD1560" i="1"/>
  <c r="AB1560" i="1"/>
  <c r="Z1560" i="1"/>
  <c r="X1560" i="1"/>
  <c r="O1560" i="1"/>
  <c r="N1560" i="1"/>
  <c r="K1560" i="1"/>
  <c r="J1560" i="1"/>
  <c r="I1560" i="1"/>
  <c r="H1560" i="1"/>
  <c r="G1560" i="1"/>
  <c r="AH1559" i="1"/>
  <c r="AF1559" i="1"/>
  <c r="AD1559" i="1"/>
  <c r="AB1559" i="1"/>
  <c r="Z1559" i="1"/>
  <c r="X1559" i="1"/>
  <c r="O1559" i="1"/>
  <c r="N1559" i="1"/>
  <c r="K1559" i="1"/>
  <c r="J1559" i="1"/>
  <c r="I1559" i="1"/>
  <c r="H1559" i="1"/>
  <c r="G1559" i="1"/>
  <c r="AH1558" i="1"/>
  <c r="AF1558" i="1"/>
  <c r="AD1558" i="1"/>
  <c r="AB1558" i="1"/>
  <c r="Z1558" i="1"/>
  <c r="X1558" i="1"/>
  <c r="O1558" i="1"/>
  <c r="N1558" i="1"/>
  <c r="K1558" i="1"/>
  <c r="J1558" i="1"/>
  <c r="I1558" i="1"/>
  <c r="H1558" i="1"/>
  <c r="G1558" i="1"/>
  <c r="AH1557" i="1"/>
  <c r="AF1557" i="1"/>
  <c r="AD1557" i="1"/>
  <c r="AB1557" i="1"/>
  <c r="Z1557" i="1"/>
  <c r="X1557" i="1"/>
  <c r="O1557" i="1"/>
  <c r="N1557" i="1"/>
  <c r="K1557" i="1"/>
  <c r="J1557" i="1"/>
  <c r="I1557" i="1"/>
  <c r="H1557" i="1"/>
  <c r="G1557" i="1"/>
  <c r="AH1556" i="1"/>
  <c r="AF1556" i="1"/>
  <c r="AD1556" i="1"/>
  <c r="AB1556" i="1"/>
  <c r="Z1556" i="1"/>
  <c r="X1556" i="1"/>
  <c r="O1556" i="1"/>
  <c r="N1556" i="1"/>
  <c r="K1556" i="1"/>
  <c r="J1556" i="1"/>
  <c r="I1556" i="1"/>
  <c r="H1556" i="1"/>
  <c r="G1556" i="1"/>
  <c r="AH1555" i="1"/>
  <c r="AF1555" i="1"/>
  <c r="AD1555" i="1"/>
  <c r="AB1555" i="1"/>
  <c r="Z1555" i="1"/>
  <c r="X1555" i="1"/>
  <c r="O1555" i="1"/>
  <c r="N1555" i="1"/>
  <c r="K1555" i="1"/>
  <c r="J1555" i="1"/>
  <c r="I1555" i="1"/>
  <c r="H1555" i="1"/>
  <c r="G1555" i="1"/>
  <c r="AH1554" i="1"/>
  <c r="AF1554" i="1"/>
  <c r="AD1554" i="1"/>
  <c r="AB1554" i="1"/>
  <c r="Z1554" i="1"/>
  <c r="X1554" i="1"/>
  <c r="O1554" i="1"/>
  <c r="N1554" i="1"/>
  <c r="K1554" i="1"/>
  <c r="J1554" i="1"/>
  <c r="I1554" i="1"/>
  <c r="H1554" i="1"/>
  <c r="G1554" i="1"/>
  <c r="AH1553" i="1"/>
  <c r="AF1553" i="1"/>
  <c r="AD1553" i="1"/>
  <c r="AB1553" i="1"/>
  <c r="Z1553" i="1"/>
  <c r="X1553" i="1"/>
  <c r="O1553" i="1"/>
  <c r="N1553" i="1"/>
  <c r="K1553" i="1"/>
  <c r="J1553" i="1"/>
  <c r="I1553" i="1"/>
  <c r="H1553" i="1"/>
  <c r="G1553" i="1"/>
  <c r="AH1552" i="1"/>
  <c r="AF1552" i="1"/>
  <c r="AD1552" i="1"/>
  <c r="AB1552" i="1"/>
  <c r="Z1552" i="1"/>
  <c r="X1552" i="1"/>
  <c r="O1552" i="1"/>
  <c r="N1552" i="1"/>
  <c r="K1552" i="1"/>
  <c r="J1552" i="1"/>
  <c r="I1552" i="1"/>
  <c r="H1552" i="1"/>
  <c r="G1552" i="1"/>
  <c r="AH1551" i="1"/>
  <c r="AF1551" i="1"/>
  <c r="AD1551" i="1"/>
  <c r="AB1551" i="1"/>
  <c r="Z1551" i="1"/>
  <c r="X1551" i="1"/>
  <c r="O1551" i="1"/>
  <c r="N1551" i="1"/>
  <c r="K1551" i="1"/>
  <c r="J1551" i="1"/>
  <c r="I1551" i="1"/>
  <c r="H1551" i="1"/>
  <c r="G1551" i="1"/>
  <c r="AH1550" i="1"/>
  <c r="AF1550" i="1"/>
  <c r="AD1550" i="1"/>
  <c r="AB1550" i="1"/>
  <c r="Z1550" i="1"/>
  <c r="X1550" i="1"/>
  <c r="O1550" i="1"/>
  <c r="N1550" i="1"/>
  <c r="K1550" i="1"/>
  <c r="J1550" i="1"/>
  <c r="I1550" i="1"/>
  <c r="H1550" i="1"/>
  <c r="G1550" i="1"/>
  <c r="AH1549" i="1"/>
  <c r="AF1549" i="1"/>
  <c r="AD1549" i="1"/>
  <c r="AB1549" i="1"/>
  <c r="Z1549" i="1"/>
  <c r="X1549" i="1"/>
  <c r="O1549" i="1"/>
  <c r="N1549" i="1"/>
  <c r="K1549" i="1"/>
  <c r="J1549" i="1"/>
  <c r="I1549" i="1"/>
  <c r="H1549" i="1"/>
  <c r="G1549" i="1"/>
  <c r="AH1548" i="1"/>
  <c r="AF1548" i="1"/>
  <c r="AD1548" i="1"/>
  <c r="AB1548" i="1"/>
  <c r="Z1548" i="1"/>
  <c r="X1548" i="1"/>
  <c r="O1548" i="1"/>
  <c r="N1548" i="1"/>
  <c r="K1548" i="1"/>
  <c r="J1548" i="1"/>
  <c r="I1548" i="1"/>
  <c r="H1548" i="1"/>
  <c r="G1548" i="1"/>
  <c r="AH1547" i="1"/>
  <c r="AF1547" i="1"/>
  <c r="AD1547" i="1"/>
  <c r="AB1547" i="1"/>
  <c r="Z1547" i="1"/>
  <c r="X1547" i="1"/>
  <c r="O1547" i="1"/>
  <c r="N1547" i="1"/>
  <c r="K1547" i="1"/>
  <c r="J1547" i="1"/>
  <c r="I1547" i="1"/>
  <c r="H1547" i="1"/>
  <c r="G1547" i="1"/>
  <c r="AH1546" i="1"/>
  <c r="AF1546" i="1"/>
  <c r="AD1546" i="1"/>
  <c r="AB1546" i="1"/>
  <c r="Z1546" i="1"/>
  <c r="X1546" i="1"/>
  <c r="O1546" i="1"/>
  <c r="N1546" i="1"/>
  <c r="K1546" i="1"/>
  <c r="J1546" i="1"/>
  <c r="I1546" i="1"/>
  <c r="H1546" i="1"/>
  <c r="G1546" i="1"/>
  <c r="AH1545" i="1"/>
  <c r="AF1545" i="1"/>
  <c r="AD1545" i="1"/>
  <c r="AB1545" i="1"/>
  <c r="Z1545" i="1"/>
  <c r="X1545" i="1"/>
  <c r="O1545" i="1"/>
  <c r="N1545" i="1"/>
  <c r="K1545" i="1"/>
  <c r="J1545" i="1"/>
  <c r="I1545" i="1"/>
  <c r="H1545" i="1"/>
  <c r="G1545" i="1"/>
  <c r="AH1544" i="1"/>
  <c r="AF1544" i="1"/>
  <c r="AD1544" i="1"/>
  <c r="AB1544" i="1"/>
  <c r="Z1544" i="1"/>
  <c r="X1544" i="1"/>
  <c r="O1544" i="1"/>
  <c r="N1544" i="1"/>
  <c r="K1544" i="1"/>
  <c r="J1544" i="1"/>
  <c r="I1544" i="1"/>
  <c r="H1544" i="1"/>
  <c r="G1544" i="1"/>
  <c r="AH1543" i="1"/>
  <c r="AF1543" i="1"/>
  <c r="AD1543" i="1"/>
  <c r="AB1543" i="1"/>
  <c r="Z1543" i="1"/>
  <c r="X1543" i="1"/>
  <c r="O1543" i="1"/>
  <c r="N1543" i="1"/>
  <c r="K1543" i="1"/>
  <c r="J1543" i="1"/>
  <c r="I1543" i="1"/>
  <c r="H1543" i="1"/>
  <c r="G1543" i="1"/>
  <c r="AH1542" i="1"/>
  <c r="AF1542" i="1"/>
  <c r="AD1542" i="1"/>
  <c r="AB1542" i="1"/>
  <c r="Z1542" i="1"/>
  <c r="X1542" i="1"/>
  <c r="O1542" i="1"/>
  <c r="N1542" i="1"/>
  <c r="K1542" i="1"/>
  <c r="J1542" i="1"/>
  <c r="I1542" i="1"/>
  <c r="H1542" i="1"/>
  <c r="G1542" i="1"/>
  <c r="AH1541" i="1"/>
  <c r="AF1541" i="1"/>
  <c r="AD1541" i="1"/>
  <c r="AB1541" i="1"/>
  <c r="Z1541" i="1"/>
  <c r="X1541" i="1"/>
  <c r="O1541" i="1"/>
  <c r="N1541" i="1"/>
  <c r="K1541" i="1"/>
  <c r="J1541" i="1"/>
  <c r="I1541" i="1"/>
  <c r="H1541" i="1"/>
  <c r="G1541" i="1"/>
  <c r="AH1540" i="1"/>
  <c r="AF1540" i="1"/>
  <c r="AD1540" i="1"/>
  <c r="AB1540" i="1"/>
  <c r="Z1540" i="1"/>
  <c r="X1540" i="1"/>
  <c r="O1540" i="1"/>
  <c r="N1540" i="1"/>
  <c r="K1540" i="1"/>
  <c r="J1540" i="1"/>
  <c r="I1540" i="1"/>
  <c r="H1540" i="1"/>
  <c r="G1540" i="1"/>
  <c r="AH1539" i="1"/>
  <c r="AF1539" i="1"/>
  <c r="AD1539" i="1"/>
  <c r="AB1539" i="1"/>
  <c r="Z1539" i="1"/>
  <c r="X1539" i="1"/>
  <c r="O1539" i="1"/>
  <c r="N1539" i="1"/>
  <c r="K1539" i="1"/>
  <c r="J1539" i="1"/>
  <c r="I1539" i="1"/>
  <c r="H1539" i="1"/>
  <c r="G1539" i="1"/>
  <c r="AH1538" i="1"/>
  <c r="AF1538" i="1"/>
  <c r="AD1538" i="1"/>
  <c r="AB1538" i="1"/>
  <c r="Z1538" i="1"/>
  <c r="X1538" i="1"/>
  <c r="O1538" i="1"/>
  <c r="N1538" i="1"/>
  <c r="K1538" i="1"/>
  <c r="J1538" i="1"/>
  <c r="I1538" i="1"/>
  <c r="H1538" i="1"/>
  <c r="G1538" i="1"/>
  <c r="AH1537" i="1"/>
  <c r="AF1537" i="1"/>
  <c r="AD1537" i="1"/>
  <c r="AB1537" i="1"/>
  <c r="Z1537" i="1"/>
  <c r="X1537" i="1"/>
  <c r="O1537" i="1"/>
  <c r="N1537" i="1"/>
  <c r="K1537" i="1"/>
  <c r="J1537" i="1"/>
  <c r="I1537" i="1"/>
  <c r="H1537" i="1"/>
  <c r="G1537" i="1"/>
  <c r="AH1536" i="1"/>
  <c r="AF1536" i="1"/>
  <c r="AD1536" i="1"/>
  <c r="AB1536" i="1"/>
  <c r="Z1536" i="1"/>
  <c r="X1536" i="1"/>
  <c r="O1536" i="1"/>
  <c r="N1536" i="1"/>
  <c r="K1536" i="1"/>
  <c r="J1536" i="1"/>
  <c r="I1536" i="1"/>
  <c r="H1536" i="1"/>
  <c r="G1536" i="1"/>
  <c r="AH1535" i="1"/>
  <c r="AF1535" i="1"/>
  <c r="AD1535" i="1"/>
  <c r="AB1535" i="1"/>
  <c r="Z1535" i="1"/>
  <c r="X1535" i="1"/>
  <c r="O1535" i="1"/>
  <c r="N1535" i="1"/>
  <c r="K1535" i="1"/>
  <c r="J1535" i="1"/>
  <c r="I1535" i="1"/>
  <c r="H1535" i="1"/>
  <c r="G1535" i="1"/>
  <c r="AH1534" i="1"/>
  <c r="AF1534" i="1"/>
  <c r="AD1534" i="1"/>
  <c r="AB1534" i="1"/>
  <c r="Z1534" i="1"/>
  <c r="X1534" i="1"/>
  <c r="O1534" i="1"/>
  <c r="N1534" i="1"/>
  <c r="K1534" i="1"/>
  <c r="J1534" i="1"/>
  <c r="I1534" i="1"/>
  <c r="H1534" i="1"/>
  <c r="G1534" i="1"/>
  <c r="AH1533" i="1"/>
  <c r="AF1533" i="1"/>
  <c r="AD1533" i="1"/>
  <c r="AB1533" i="1"/>
  <c r="Z1533" i="1"/>
  <c r="X1533" i="1"/>
  <c r="O1533" i="1"/>
  <c r="N1533" i="1"/>
  <c r="K1533" i="1"/>
  <c r="J1533" i="1"/>
  <c r="I1533" i="1"/>
  <c r="H1533" i="1"/>
  <c r="G1533" i="1"/>
  <c r="AH1532" i="1"/>
  <c r="AF1532" i="1"/>
  <c r="AD1532" i="1"/>
  <c r="AB1532" i="1"/>
  <c r="Z1532" i="1"/>
  <c r="X1532" i="1"/>
  <c r="O1532" i="1"/>
  <c r="N1532" i="1"/>
  <c r="K1532" i="1"/>
  <c r="J1532" i="1"/>
  <c r="I1532" i="1"/>
  <c r="H1532" i="1"/>
  <c r="G1532" i="1"/>
  <c r="AH1531" i="1"/>
  <c r="AF1531" i="1"/>
  <c r="AD1531" i="1"/>
  <c r="AB1531" i="1"/>
  <c r="Z1531" i="1"/>
  <c r="X1531" i="1"/>
  <c r="O1531" i="1"/>
  <c r="N1531" i="1"/>
  <c r="K1531" i="1"/>
  <c r="J1531" i="1"/>
  <c r="I1531" i="1"/>
  <c r="H1531" i="1"/>
  <c r="G1531" i="1"/>
  <c r="AH1530" i="1"/>
  <c r="AF1530" i="1"/>
  <c r="AD1530" i="1"/>
  <c r="AB1530" i="1"/>
  <c r="Z1530" i="1"/>
  <c r="X1530" i="1"/>
  <c r="O1530" i="1"/>
  <c r="N1530" i="1"/>
  <c r="K1530" i="1"/>
  <c r="J1530" i="1"/>
  <c r="I1530" i="1"/>
  <c r="H1530" i="1"/>
  <c r="G1530" i="1"/>
  <c r="AH1529" i="1"/>
  <c r="AF1529" i="1"/>
  <c r="AD1529" i="1"/>
  <c r="AB1529" i="1"/>
  <c r="Z1529" i="1"/>
  <c r="X1529" i="1"/>
  <c r="O1529" i="1"/>
  <c r="N1529" i="1"/>
  <c r="K1529" i="1"/>
  <c r="J1529" i="1"/>
  <c r="I1529" i="1"/>
  <c r="H1529" i="1"/>
  <c r="G1529" i="1"/>
  <c r="AH1528" i="1"/>
  <c r="AF1528" i="1"/>
  <c r="AD1528" i="1"/>
  <c r="AB1528" i="1"/>
  <c r="Z1528" i="1"/>
  <c r="X1528" i="1"/>
  <c r="O1528" i="1"/>
  <c r="N1528" i="1"/>
  <c r="K1528" i="1"/>
  <c r="J1528" i="1"/>
  <c r="I1528" i="1"/>
  <c r="H1528" i="1"/>
  <c r="G1528" i="1"/>
  <c r="AH1527" i="1"/>
  <c r="AF1527" i="1"/>
  <c r="AD1527" i="1"/>
  <c r="AB1527" i="1"/>
  <c r="Z1527" i="1"/>
  <c r="X1527" i="1"/>
  <c r="O1527" i="1"/>
  <c r="N1527" i="1"/>
  <c r="K1527" i="1"/>
  <c r="J1527" i="1"/>
  <c r="I1527" i="1"/>
  <c r="H1527" i="1"/>
  <c r="G1527" i="1"/>
  <c r="AH1526" i="1"/>
  <c r="AF1526" i="1"/>
  <c r="AD1526" i="1"/>
  <c r="AB1526" i="1"/>
  <c r="Z1526" i="1"/>
  <c r="X1526" i="1"/>
  <c r="O1526" i="1"/>
  <c r="N1526" i="1"/>
  <c r="K1526" i="1"/>
  <c r="J1526" i="1"/>
  <c r="I1526" i="1"/>
  <c r="H1526" i="1"/>
  <c r="G1526" i="1"/>
  <c r="AH1525" i="1"/>
  <c r="AF1525" i="1"/>
  <c r="AD1525" i="1"/>
  <c r="AB1525" i="1"/>
  <c r="Z1525" i="1"/>
  <c r="X1525" i="1"/>
  <c r="O1525" i="1"/>
  <c r="N1525" i="1"/>
  <c r="K1525" i="1"/>
  <c r="J1525" i="1"/>
  <c r="I1525" i="1"/>
  <c r="H1525" i="1"/>
  <c r="G1525" i="1"/>
  <c r="AH1524" i="1"/>
  <c r="AF1524" i="1"/>
  <c r="AD1524" i="1"/>
  <c r="AB1524" i="1"/>
  <c r="Z1524" i="1"/>
  <c r="X1524" i="1"/>
  <c r="O1524" i="1"/>
  <c r="N1524" i="1"/>
  <c r="K1524" i="1"/>
  <c r="J1524" i="1"/>
  <c r="I1524" i="1"/>
  <c r="H1524" i="1"/>
  <c r="G1524" i="1"/>
  <c r="AH1523" i="1"/>
  <c r="AF1523" i="1"/>
  <c r="AD1523" i="1"/>
  <c r="AB1523" i="1"/>
  <c r="Z1523" i="1"/>
  <c r="X1523" i="1"/>
  <c r="O1523" i="1"/>
  <c r="N1523" i="1"/>
  <c r="K1523" i="1"/>
  <c r="J1523" i="1"/>
  <c r="I1523" i="1"/>
  <c r="H1523" i="1"/>
  <c r="G1523" i="1"/>
  <c r="AH1522" i="1"/>
  <c r="AF1522" i="1"/>
  <c r="AD1522" i="1"/>
  <c r="AB1522" i="1"/>
  <c r="Z1522" i="1"/>
  <c r="X1522" i="1"/>
  <c r="O1522" i="1"/>
  <c r="N1522" i="1"/>
  <c r="K1522" i="1"/>
  <c r="J1522" i="1"/>
  <c r="I1522" i="1"/>
  <c r="H1522" i="1"/>
  <c r="G1522" i="1"/>
  <c r="AH1521" i="1"/>
  <c r="AF1521" i="1"/>
  <c r="AD1521" i="1"/>
  <c r="AB1521" i="1"/>
  <c r="Z1521" i="1"/>
  <c r="X1521" i="1"/>
  <c r="O1521" i="1"/>
  <c r="N1521" i="1"/>
  <c r="K1521" i="1"/>
  <c r="J1521" i="1"/>
  <c r="I1521" i="1"/>
  <c r="H1521" i="1"/>
  <c r="G1521" i="1"/>
  <c r="AH1520" i="1"/>
  <c r="AF1520" i="1"/>
  <c r="AD1520" i="1"/>
  <c r="AB1520" i="1"/>
  <c r="Z1520" i="1"/>
  <c r="X1520" i="1"/>
  <c r="O1520" i="1"/>
  <c r="N1520" i="1"/>
  <c r="K1520" i="1"/>
  <c r="J1520" i="1"/>
  <c r="I1520" i="1"/>
  <c r="H1520" i="1"/>
  <c r="G1520" i="1"/>
  <c r="AH1519" i="1"/>
  <c r="AF1519" i="1"/>
  <c r="AD1519" i="1"/>
  <c r="AB1519" i="1"/>
  <c r="Z1519" i="1"/>
  <c r="X1519" i="1"/>
  <c r="O1519" i="1"/>
  <c r="N1519" i="1"/>
  <c r="K1519" i="1"/>
  <c r="J1519" i="1"/>
  <c r="I1519" i="1"/>
  <c r="H1519" i="1"/>
  <c r="G1519" i="1"/>
  <c r="AH1518" i="1"/>
  <c r="AF1518" i="1"/>
  <c r="AD1518" i="1"/>
  <c r="AB1518" i="1"/>
  <c r="Z1518" i="1"/>
  <c r="X1518" i="1"/>
  <c r="O1518" i="1"/>
  <c r="N1518" i="1"/>
  <c r="K1518" i="1"/>
  <c r="J1518" i="1"/>
  <c r="I1518" i="1"/>
  <c r="H1518" i="1"/>
  <c r="G1518" i="1"/>
  <c r="AH1517" i="1"/>
  <c r="AF1517" i="1"/>
  <c r="AD1517" i="1"/>
  <c r="AB1517" i="1"/>
  <c r="Z1517" i="1"/>
  <c r="X1517" i="1"/>
  <c r="O1517" i="1"/>
  <c r="N1517" i="1"/>
  <c r="K1517" i="1"/>
  <c r="J1517" i="1"/>
  <c r="I1517" i="1"/>
  <c r="H1517" i="1"/>
  <c r="G1517" i="1"/>
  <c r="AH1516" i="1"/>
  <c r="AF1516" i="1"/>
  <c r="AD1516" i="1"/>
  <c r="AB1516" i="1"/>
  <c r="Z1516" i="1"/>
  <c r="X1516" i="1"/>
  <c r="O1516" i="1"/>
  <c r="N1516" i="1"/>
  <c r="K1516" i="1"/>
  <c r="J1516" i="1"/>
  <c r="I1516" i="1"/>
  <c r="H1516" i="1"/>
  <c r="G1516" i="1"/>
  <c r="AH1515" i="1"/>
  <c r="AF1515" i="1"/>
  <c r="AD1515" i="1"/>
  <c r="AB1515" i="1"/>
  <c r="Z1515" i="1"/>
  <c r="X1515" i="1"/>
  <c r="O1515" i="1"/>
  <c r="N1515" i="1"/>
  <c r="K1515" i="1"/>
  <c r="J1515" i="1"/>
  <c r="I1515" i="1"/>
  <c r="H1515" i="1"/>
  <c r="G1515" i="1"/>
  <c r="AH1514" i="1"/>
  <c r="AF1514" i="1"/>
  <c r="AD1514" i="1"/>
  <c r="AB1514" i="1"/>
  <c r="Z1514" i="1"/>
  <c r="X1514" i="1"/>
  <c r="O1514" i="1"/>
  <c r="N1514" i="1"/>
  <c r="K1514" i="1"/>
  <c r="J1514" i="1"/>
  <c r="I1514" i="1"/>
  <c r="H1514" i="1"/>
  <c r="G1514" i="1"/>
  <c r="AH1513" i="1"/>
  <c r="AF1513" i="1"/>
  <c r="AD1513" i="1"/>
  <c r="AB1513" i="1"/>
  <c r="Z1513" i="1"/>
  <c r="X1513" i="1"/>
  <c r="O1513" i="1"/>
  <c r="N1513" i="1"/>
  <c r="K1513" i="1"/>
  <c r="J1513" i="1"/>
  <c r="I1513" i="1"/>
  <c r="H1513" i="1"/>
  <c r="G1513" i="1"/>
  <c r="AH1512" i="1"/>
  <c r="AF1512" i="1"/>
  <c r="AD1512" i="1"/>
  <c r="AB1512" i="1"/>
  <c r="Z1512" i="1"/>
  <c r="X1512" i="1"/>
  <c r="O1512" i="1"/>
  <c r="N1512" i="1"/>
  <c r="K1512" i="1"/>
  <c r="J1512" i="1"/>
  <c r="I1512" i="1"/>
  <c r="H1512" i="1"/>
  <c r="G1512" i="1"/>
  <c r="AH1511" i="1"/>
  <c r="AF1511" i="1"/>
  <c r="AD1511" i="1"/>
  <c r="AB1511" i="1"/>
  <c r="Z1511" i="1"/>
  <c r="X1511" i="1"/>
  <c r="O1511" i="1"/>
  <c r="N1511" i="1"/>
  <c r="K1511" i="1"/>
  <c r="J1511" i="1"/>
  <c r="I1511" i="1"/>
  <c r="H1511" i="1"/>
  <c r="G1511" i="1"/>
  <c r="AH1510" i="1"/>
  <c r="AF1510" i="1"/>
  <c r="AD1510" i="1"/>
  <c r="AB1510" i="1"/>
  <c r="Z1510" i="1"/>
  <c r="X1510" i="1"/>
  <c r="O1510" i="1"/>
  <c r="N1510" i="1"/>
  <c r="K1510" i="1"/>
  <c r="J1510" i="1"/>
  <c r="I1510" i="1"/>
  <c r="H1510" i="1"/>
  <c r="G1510" i="1"/>
  <c r="AH1509" i="1"/>
  <c r="AF1509" i="1"/>
  <c r="AD1509" i="1"/>
  <c r="AB1509" i="1"/>
  <c r="Z1509" i="1"/>
  <c r="X1509" i="1"/>
  <c r="O1509" i="1"/>
  <c r="N1509" i="1"/>
  <c r="K1509" i="1"/>
  <c r="J1509" i="1"/>
  <c r="I1509" i="1"/>
  <c r="H1509" i="1"/>
  <c r="G1509" i="1"/>
  <c r="AH1508" i="1"/>
  <c r="AF1508" i="1"/>
  <c r="AD1508" i="1"/>
  <c r="AB1508" i="1"/>
  <c r="Z1508" i="1"/>
  <c r="X1508" i="1"/>
  <c r="O1508" i="1"/>
  <c r="N1508" i="1"/>
  <c r="K1508" i="1"/>
  <c r="J1508" i="1"/>
  <c r="I1508" i="1"/>
  <c r="H1508" i="1"/>
  <c r="G1508" i="1"/>
  <c r="AH1507" i="1"/>
  <c r="AF1507" i="1"/>
  <c r="AD1507" i="1"/>
  <c r="AB1507" i="1"/>
  <c r="Z1507" i="1"/>
  <c r="X1507" i="1"/>
  <c r="O1507" i="1"/>
  <c r="N1507" i="1"/>
  <c r="K1507" i="1"/>
  <c r="J1507" i="1"/>
  <c r="I1507" i="1"/>
  <c r="H1507" i="1"/>
  <c r="G1507" i="1"/>
  <c r="AH1506" i="1"/>
  <c r="AF1506" i="1"/>
  <c r="AD1506" i="1"/>
  <c r="AB1506" i="1"/>
  <c r="Z1506" i="1"/>
  <c r="X1506" i="1"/>
  <c r="O1506" i="1"/>
  <c r="N1506" i="1"/>
  <c r="K1506" i="1"/>
  <c r="J1506" i="1"/>
  <c r="I1506" i="1"/>
  <c r="H1506" i="1"/>
  <c r="G1506" i="1"/>
  <c r="AH1505" i="1"/>
  <c r="AF1505" i="1"/>
  <c r="AD1505" i="1"/>
  <c r="AB1505" i="1"/>
  <c r="Z1505" i="1"/>
  <c r="X1505" i="1"/>
  <c r="O1505" i="1"/>
  <c r="N1505" i="1"/>
  <c r="K1505" i="1"/>
  <c r="J1505" i="1"/>
  <c r="I1505" i="1"/>
  <c r="H1505" i="1"/>
  <c r="G1505" i="1"/>
  <c r="AH1504" i="1"/>
  <c r="AF1504" i="1"/>
  <c r="AD1504" i="1"/>
  <c r="AB1504" i="1"/>
  <c r="Z1504" i="1"/>
  <c r="X1504" i="1"/>
  <c r="O1504" i="1"/>
  <c r="N1504" i="1"/>
  <c r="K1504" i="1"/>
  <c r="J1504" i="1"/>
  <c r="I1504" i="1"/>
  <c r="H1504" i="1"/>
  <c r="G1504" i="1"/>
  <c r="AH1503" i="1"/>
  <c r="AF1503" i="1"/>
  <c r="AD1503" i="1"/>
  <c r="AB1503" i="1"/>
  <c r="Z1503" i="1"/>
  <c r="X1503" i="1"/>
  <c r="O1503" i="1"/>
  <c r="N1503" i="1"/>
  <c r="K1503" i="1"/>
  <c r="J1503" i="1"/>
  <c r="I1503" i="1"/>
  <c r="H1503" i="1"/>
  <c r="G1503" i="1"/>
  <c r="AH1502" i="1"/>
  <c r="AF1502" i="1"/>
  <c r="AD1502" i="1"/>
  <c r="AB1502" i="1"/>
  <c r="Z1502" i="1"/>
  <c r="X1502" i="1"/>
  <c r="O1502" i="1"/>
  <c r="N1502" i="1"/>
  <c r="K1502" i="1"/>
  <c r="J1502" i="1"/>
  <c r="I1502" i="1"/>
  <c r="H1502" i="1"/>
  <c r="G1502" i="1"/>
  <c r="AH1501" i="1"/>
  <c r="AF1501" i="1"/>
  <c r="AD1501" i="1"/>
  <c r="AB1501" i="1"/>
  <c r="Z1501" i="1"/>
  <c r="X1501" i="1"/>
  <c r="O1501" i="1"/>
  <c r="N1501" i="1"/>
  <c r="K1501" i="1"/>
  <c r="J1501" i="1"/>
  <c r="I1501" i="1"/>
  <c r="H1501" i="1"/>
  <c r="G1501" i="1"/>
  <c r="AH1500" i="1"/>
  <c r="AF1500" i="1"/>
  <c r="AD1500" i="1"/>
  <c r="AB1500" i="1"/>
  <c r="Z1500" i="1"/>
  <c r="X1500" i="1"/>
  <c r="O1500" i="1"/>
  <c r="N1500" i="1"/>
  <c r="K1500" i="1"/>
  <c r="J1500" i="1"/>
  <c r="I1500" i="1"/>
  <c r="H1500" i="1"/>
  <c r="G1500" i="1"/>
  <c r="AH1499" i="1"/>
  <c r="AF1499" i="1"/>
  <c r="AD1499" i="1"/>
  <c r="AB1499" i="1"/>
  <c r="Z1499" i="1"/>
  <c r="X1499" i="1"/>
  <c r="O1499" i="1"/>
  <c r="N1499" i="1"/>
  <c r="K1499" i="1"/>
  <c r="J1499" i="1"/>
  <c r="I1499" i="1"/>
  <c r="H1499" i="1"/>
  <c r="G1499" i="1"/>
  <c r="AH1498" i="1"/>
  <c r="AF1498" i="1"/>
  <c r="AD1498" i="1"/>
  <c r="AB1498" i="1"/>
  <c r="Z1498" i="1"/>
  <c r="X1498" i="1"/>
  <c r="O1498" i="1"/>
  <c r="N1498" i="1"/>
  <c r="K1498" i="1"/>
  <c r="J1498" i="1"/>
  <c r="I1498" i="1"/>
  <c r="H1498" i="1"/>
  <c r="G1498" i="1"/>
  <c r="AH1497" i="1"/>
  <c r="AF1497" i="1"/>
  <c r="AD1497" i="1"/>
  <c r="AB1497" i="1"/>
  <c r="Z1497" i="1"/>
  <c r="X1497" i="1"/>
  <c r="O1497" i="1"/>
  <c r="N1497" i="1"/>
  <c r="K1497" i="1"/>
  <c r="J1497" i="1"/>
  <c r="I1497" i="1"/>
  <c r="H1497" i="1"/>
  <c r="G1497" i="1"/>
  <c r="AH1496" i="1"/>
  <c r="AF1496" i="1"/>
  <c r="AD1496" i="1"/>
  <c r="AB1496" i="1"/>
  <c r="Z1496" i="1"/>
  <c r="X1496" i="1"/>
  <c r="O1496" i="1"/>
  <c r="N1496" i="1"/>
  <c r="K1496" i="1"/>
  <c r="J1496" i="1"/>
  <c r="I1496" i="1"/>
  <c r="H1496" i="1"/>
  <c r="G1496" i="1"/>
  <c r="AH1495" i="1"/>
  <c r="AF1495" i="1"/>
  <c r="AD1495" i="1"/>
  <c r="AB1495" i="1"/>
  <c r="Z1495" i="1"/>
  <c r="X1495" i="1"/>
  <c r="O1495" i="1"/>
  <c r="N1495" i="1"/>
  <c r="K1495" i="1"/>
  <c r="J1495" i="1"/>
  <c r="I1495" i="1"/>
  <c r="H1495" i="1"/>
  <c r="G1495" i="1"/>
  <c r="AH1494" i="1"/>
  <c r="AF1494" i="1"/>
  <c r="AD1494" i="1"/>
  <c r="AB1494" i="1"/>
  <c r="Z1494" i="1"/>
  <c r="X1494" i="1"/>
  <c r="O1494" i="1"/>
  <c r="N1494" i="1"/>
  <c r="K1494" i="1"/>
  <c r="J1494" i="1"/>
  <c r="I1494" i="1"/>
  <c r="H1494" i="1"/>
  <c r="G1494" i="1"/>
  <c r="AH1493" i="1"/>
  <c r="AF1493" i="1"/>
  <c r="AD1493" i="1"/>
  <c r="AB1493" i="1"/>
  <c r="Z1493" i="1"/>
  <c r="X1493" i="1"/>
  <c r="O1493" i="1"/>
  <c r="N1493" i="1"/>
  <c r="K1493" i="1"/>
  <c r="J1493" i="1"/>
  <c r="I1493" i="1"/>
  <c r="H1493" i="1"/>
  <c r="G1493" i="1"/>
  <c r="AH1492" i="1"/>
  <c r="AF1492" i="1"/>
  <c r="AD1492" i="1"/>
  <c r="AB1492" i="1"/>
  <c r="Z1492" i="1"/>
  <c r="X1492" i="1"/>
  <c r="O1492" i="1"/>
  <c r="N1492" i="1"/>
  <c r="K1492" i="1"/>
  <c r="J1492" i="1"/>
  <c r="I1492" i="1"/>
  <c r="H1492" i="1"/>
  <c r="G1492" i="1"/>
  <c r="AH1491" i="1"/>
  <c r="AF1491" i="1"/>
  <c r="AD1491" i="1"/>
  <c r="AB1491" i="1"/>
  <c r="Z1491" i="1"/>
  <c r="X1491" i="1"/>
  <c r="O1491" i="1"/>
  <c r="N1491" i="1"/>
  <c r="K1491" i="1"/>
  <c r="J1491" i="1"/>
  <c r="I1491" i="1"/>
  <c r="H1491" i="1"/>
  <c r="G1491" i="1"/>
  <c r="AH1490" i="1"/>
  <c r="AF1490" i="1"/>
  <c r="AD1490" i="1"/>
  <c r="AB1490" i="1"/>
  <c r="Z1490" i="1"/>
  <c r="X1490" i="1"/>
  <c r="O1490" i="1"/>
  <c r="N1490" i="1"/>
  <c r="K1490" i="1"/>
  <c r="J1490" i="1"/>
  <c r="I1490" i="1"/>
  <c r="H1490" i="1"/>
  <c r="G1490" i="1"/>
  <c r="AH1489" i="1"/>
  <c r="AF1489" i="1"/>
  <c r="AD1489" i="1"/>
  <c r="AB1489" i="1"/>
  <c r="Z1489" i="1"/>
  <c r="X1489" i="1"/>
  <c r="O1489" i="1"/>
  <c r="N1489" i="1"/>
  <c r="K1489" i="1"/>
  <c r="J1489" i="1"/>
  <c r="I1489" i="1"/>
  <c r="H1489" i="1"/>
  <c r="G1489" i="1"/>
  <c r="AH1488" i="1"/>
  <c r="AF1488" i="1"/>
  <c r="AD1488" i="1"/>
  <c r="AB1488" i="1"/>
  <c r="Z1488" i="1"/>
  <c r="X1488" i="1"/>
  <c r="O1488" i="1"/>
  <c r="N1488" i="1"/>
  <c r="K1488" i="1"/>
  <c r="J1488" i="1"/>
  <c r="I1488" i="1"/>
  <c r="H1488" i="1"/>
  <c r="G1488" i="1"/>
  <c r="AH1487" i="1"/>
  <c r="AF1487" i="1"/>
  <c r="AD1487" i="1"/>
  <c r="AB1487" i="1"/>
  <c r="Z1487" i="1"/>
  <c r="X1487" i="1"/>
  <c r="O1487" i="1"/>
  <c r="N1487" i="1"/>
  <c r="K1487" i="1"/>
  <c r="J1487" i="1"/>
  <c r="I1487" i="1"/>
  <c r="H1487" i="1"/>
  <c r="G1487" i="1"/>
  <c r="AH1486" i="1"/>
  <c r="AF1486" i="1"/>
  <c r="AD1486" i="1"/>
  <c r="AB1486" i="1"/>
  <c r="Z1486" i="1"/>
  <c r="X1486" i="1"/>
  <c r="O1486" i="1"/>
  <c r="N1486" i="1"/>
  <c r="K1486" i="1"/>
  <c r="J1486" i="1"/>
  <c r="I1486" i="1"/>
  <c r="H1486" i="1"/>
  <c r="G1486" i="1"/>
  <c r="AH1485" i="1"/>
  <c r="AF1485" i="1"/>
  <c r="AD1485" i="1"/>
  <c r="AB1485" i="1"/>
  <c r="Z1485" i="1"/>
  <c r="X1485" i="1"/>
  <c r="O1485" i="1"/>
  <c r="N1485" i="1"/>
  <c r="K1485" i="1"/>
  <c r="J1485" i="1"/>
  <c r="I1485" i="1"/>
  <c r="H1485" i="1"/>
  <c r="G1485" i="1"/>
  <c r="AH1484" i="1"/>
  <c r="AF1484" i="1"/>
  <c r="AD1484" i="1"/>
  <c r="AB1484" i="1"/>
  <c r="Z1484" i="1"/>
  <c r="X1484" i="1"/>
  <c r="O1484" i="1"/>
  <c r="N1484" i="1"/>
  <c r="K1484" i="1"/>
  <c r="J1484" i="1"/>
  <c r="I1484" i="1"/>
  <c r="H1484" i="1"/>
  <c r="G1484" i="1"/>
  <c r="AH1483" i="1"/>
  <c r="AF1483" i="1"/>
  <c r="AD1483" i="1"/>
  <c r="AB1483" i="1"/>
  <c r="Z1483" i="1"/>
  <c r="X1483" i="1"/>
  <c r="O1483" i="1"/>
  <c r="N1483" i="1"/>
  <c r="K1483" i="1"/>
  <c r="J1483" i="1"/>
  <c r="I1483" i="1"/>
  <c r="H1483" i="1"/>
  <c r="G1483" i="1"/>
  <c r="AH1482" i="1"/>
  <c r="AF1482" i="1"/>
  <c r="AD1482" i="1"/>
  <c r="AB1482" i="1"/>
  <c r="Z1482" i="1"/>
  <c r="X1482" i="1"/>
  <c r="O1482" i="1"/>
  <c r="N1482" i="1"/>
  <c r="K1482" i="1"/>
  <c r="J1482" i="1"/>
  <c r="I1482" i="1"/>
  <c r="H1482" i="1"/>
  <c r="G1482" i="1"/>
  <c r="AH1481" i="1"/>
  <c r="AF1481" i="1"/>
  <c r="AD1481" i="1"/>
  <c r="AB1481" i="1"/>
  <c r="Z1481" i="1"/>
  <c r="X1481" i="1"/>
  <c r="O1481" i="1"/>
  <c r="N1481" i="1"/>
  <c r="K1481" i="1"/>
  <c r="J1481" i="1"/>
  <c r="I1481" i="1"/>
  <c r="H1481" i="1"/>
  <c r="G1481" i="1"/>
  <c r="AH1480" i="1"/>
  <c r="AF1480" i="1"/>
  <c r="AD1480" i="1"/>
  <c r="AB1480" i="1"/>
  <c r="Z1480" i="1"/>
  <c r="X1480" i="1"/>
  <c r="O1480" i="1"/>
  <c r="N1480" i="1"/>
  <c r="K1480" i="1"/>
  <c r="J1480" i="1"/>
  <c r="I1480" i="1"/>
  <c r="H1480" i="1"/>
  <c r="G1480" i="1"/>
  <c r="AH1479" i="1"/>
  <c r="AF1479" i="1"/>
  <c r="AD1479" i="1"/>
  <c r="AB1479" i="1"/>
  <c r="Z1479" i="1"/>
  <c r="X1479" i="1"/>
  <c r="O1479" i="1"/>
  <c r="N1479" i="1"/>
  <c r="K1479" i="1"/>
  <c r="J1479" i="1"/>
  <c r="I1479" i="1"/>
  <c r="H1479" i="1"/>
  <c r="G1479" i="1"/>
  <c r="AH1478" i="1"/>
  <c r="AF1478" i="1"/>
  <c r="AD1478" i="1"/>
  <c r="AB1478" i="1"/>
  <c r="Z1478" i="1"/>
  <c r="X1478" i="1"/>
  <c r="O1478" i="1"/>
  <c r="N1478" i="1"/>
  <c r="K1478" i="1"/>
  <c r="J1478" i="1"/>
  <c r="I1478" i="1"/>
  <c r="H1478" i="1"/>
  <c r="G1478" i="1"/>
  <c r="AH1477" i="1"/>
  <c r="AF1477" i="1"/>
  <c r="AD1477" i="1"/>
  <c r="AB1477" i="1"/>
  <c r="Z1477" i="1"/>
  <c r="X1477" i="1"/>
  <c r="O1477" i="1"/>
  <c r="N1477" i="1"/>
  <c r="K1477" i="1"/>
  <c r="J1477" i="1"/>
  <c r="I1477" i="1"/>
  <c r="H1477" i="1"/>
  <c r="G1477" i="1"/>
  <c r="AH1476" i="1"/>
  <c r="AF1476" i="1"/>
  <c r="AD1476" i="1"/>
  <c r="AB1476" i="1"/>
  <c r="Z1476" i="1"/>
  <c r="X1476" i="1"/>
  <c r="O1476" i="1"/>
  <c r="N1476" i="1"/>
  <c r="K1476" i="1"/>
  <c r="J1476" i="1"/>
  <c r="I1476" i="1"/>
  <c r="H1476" i="1"/>
  <c r="G1476" i="1"/>
  <c r="AH1475" i="1"/>
  <c r="AF1475" i="1"/>
  <c r="AD1475" i="1"/>
  <c r="AB1475" i="1"/>
  <c r="Z1475" i="1"/>
  <c r="X1475" i="1"/>
  <c r="O1475" i="1"/>
  <c r="N1475" i="1"/>
  <c r="K1475" i="1"/>
  <c r="J1475" i="1"/>
  <c r="I1475" i="1"/>
  <c r="H1475" i="1"/>
  <c r="G1475" i="1"/>
  <c r="AH1474" i="1"/>
  <c r="AF1474" i="1"/>
  <c r="AD1474" i="1"/>
  <c r="AB1474" i="1"/>
  <c r="Z1474" i="1"/>
  <c r="X1474" i="1"/>
  <c r="O1474" i="1"/>
  <c r="N1474" i="1"/>
  <c r="K1474" i="1"/>
  <c r="J1474" i="1"/>
  <c r="I1474" i="1"/>
  <c r="H1474" i="1"/>
  <c r="G1474" i="1"/>
  <c r="AH1473" i="1"/>
  <c r="AF1473" i="1"/>
  <c r="AD1473" i="1"/>
  <c r="AB1473" i="1"/>
  <c r="Z1473" i="1"/>
  <c r="X1473" i="1"/>
  <c r="O1473" i="1"/>
  <c r="N1473" i="1"/>
  <c r="K1473" i="1"/>
  <c r="J1473" i="1"/>
  <c r="I1473" i="1"/>
  <c r="H1473" i="1"/>
  <c r="G1473" i="1"/>
  <c r="AH1472" i="1"/>
  <c r="AF1472" i="1"/>
  <c r="AD1472" i="1"/>
  <c r="AB1472" i="1"/>
  <c r="Z1472" i="1"/>
  <c r="X1472" i="1"/>
  <c r="O1472" i="1"/>
  <c r="N1472" i="1"/>
  <c r="K1472" i="1"/>
  <c r="J1472" i="1"/>
  <c r="I1472" i="1"/>
  <c r="H1472" i="1"/>
  <c r="G1472" i="1"/>
  <c r="AH1471" i="1"/>
  <c r="AF1471" i="1"/>
  <c r="AD1471" i="1"/>
  <c r="AB1471" i="1"/>
  <c r="Z1471" i="1"/>
  <c r="X1471" i="1"/>
  <c r="O1471" i="1"/>
  <c r="N1471" i="1"/>
  <c r="K1471" i="1"/>
  <c r="J1471" i="1"/>
  <c r="I1471" i="1"/>
  <c r="H1471" i="1"/>
  <c r="G1471" i="1"/>
  <c r="AH1470" i="1"/>
  <c r="AF1470" i="1"/>
  <c r="AD1470" i="1"/>
  <c r="AB1470" i="1"/>
  <c r="Z1470" i="1"/>
  <c r="X1470" i="1"/>
  <c r="O1470" i="1"/>
  <c r="N1470" i="1"/>
  <c r="K1470" i="1"/>
  <c r="J1470" i="1"/>
  <c r="I1470" i="1"/>
  <c r="H1470" i="1"/>
  <c r="G1470" i="1"/>
  <c r="AH1469" i="1"/>
  <c r="AF1469" i="1"/>
  <c r="AD1469" i="1"/>
  <c r="AB1469" i="1"/>
  <c r="Z1469" i="1"/>
  <c r="X1469" i="1"/>
  <c r="O1469" i="1"/>
  <c r="N1469" i="1"/>
  <c r="K1469" i="1"/>
  <c r="J1469" i="1"/>
  <c r="I1469" i="1"/>
  <c r="H1469" i="1"/>
  <c r="G1469" i="1"/>
  <c r="AH1468" i="1"/>
  <c r="AF1468" i="1"/>
  <c r="AD1468" i="1"/>
  <c r="AB1468" i="1"/>
  <c r="Z1468" i="1"/>
  <c r="X1468" i="1"/>
  <c r="O1468" i="1"/>
  <c r="N1468" i="1"/>
  <c r="K1468" i="1"/>
  <c r="J1468" i="1"/>
  <c r="I1468" i="1"/>
  <c r="H1468" i="1"/>
  <c r="G1468" i="1"/>
  <c r="AH1467" i="1"/>
  <c r="AF1467" i="1"/>
  <c r="AD1467" i="1"/>
  <c r="AB1467" i="1"/>
  <c r="Z1467" i="1"/>
  <c r="X1467" i="1"/>
  <c r="O1467" i="1"/>
  <c r="N1467" i="1"/>
  <c r="K1467" i="1"/>
  <c r="J1467" i="1"/>
  <c r="I1467" i="1"/>
  <c r="H1467" i="1"/>
  <c r="G1467" i="1"/>
  <c r="AH1466" i="1"/>
  <c r="AF1466" i="1"/>
  <c r="AD1466" i="1"/>
  <c r="AB1466" i="1"/>
  <c r="Z1466" i="1"/>
  <c r="X1466" i="1"/>
  <c r="O1466" i="1"/>
  <c r="N1466" i="1"/>
  <c r="K1466" i="1"/>
  <c r="J1466" i="1"/>
  <c r="I1466" i="1"/>
  <c r="H1466" i="1"/>
  <c r="G1466" i="1"/>
  <c r="AH1465" i="1"/>
  <c r="AF1465" i="1"/>
  <c r="AD1465" i="1"/>
  <c r="AB1465" i="1"/>
  <c r="Z1465" i="1"/>
  <c r="X1465" i="1"/>
  <c r="O1465" i="1"/>
  <c r="N1465" i="1"/>
  <c r="K1465" i="1"/>
  <c r="J1465" i="1"/>
  <c r="I1465" i="1"/>
  <c r="H1465" i="1"/>
  <c r="G1465" i="1"/>
  <c r="AH1464" i="1"/>
  <c r="AF1464" i="1"/>
  <c r="AD1464" i="1"/>
  <c r="AB1464" i="1"/>
  <c r="Z1464" i="1"/>
  <c r="X1464" i="1"/>
  <c r="O1464" i="1"/>
  <c r="N1464" i="1"/>
  <c r="K1464" i="1"/>
  <c r="J1464" i="1"/>
  <c r="I1464" i="1"/>
  <c r="H1464" i="1"/>
  <c r="G1464" i="1"/>
  <c r="AH1463" i="1"/>
  <c r="AF1463" i="1"/>
  <c r="AD1463" i="1"/>
  <c r="AB1463" i="1"/>
  <c r="Z1463" i="1"/>
  <c r="X1463" i="1"/>
  <c r="O1463" i="1"/>
  <c r="N1463" i="1"/>
  <c r="K1463" i="1"/>
  <c r="J1463" i="1"/>
  <c r="I1463" i="1"/>
  <c r="H1463" i="1"/>
  <c r="G1463" i="1"/>
  <c r="AH1462" i="1"/>
  <c r="AF1462" i="1"/>
  <c r="AD1462" i="1"/>
  <c r="AB1462" i="1"/>
  <c r="Z1462" i="1"/>
  <c r="X1462" i="1"/>
  <c r="O1462" i="1"/>
  <c r="N1462" i="1"/>
  <c r="K1462" i="1"/>
  <c r="J1462" i="1"/>
  <c r="I1462" i="1"/>
  <c r="H1462" i="1"/>
  <c r="G1462" i="1"/>
  <c r="AH1461" i="1"/>
  <c r="AF1461" i="1"/>
  <c r="AD1461" i="1"/>
  <c r="AB1461" i="1"/>
  <c r="Z1461" i="1"/>
  <c r="X1461" i="1"/>
  <c r="O1461" i="1"/>
  <c r="N1461" i="1"/>
  <c r="K1461" i="1"/>
  <c r="J1461" i="1"/>
  <c r="I1461" i="1"/>
  <c r="H1461" i="1"/>
  <c r="G1461" i="1"/>
  <c r="AH1460" i="1"/>
  <c r="AF1460" i="1"/>
  <c r="AD1460" i="1"/>
  <c r="AB1460" i="1"/>
  <c r="Z1460" i="1"/>
  <c r="X1460" i="1"/>
  <c r="O1460" i="1"/>
  <c r="N1460" i="1"/>
  <c r="K1460" i="1"/>
  <c r="J1460" i="1"/>
  <c r="I1460" i="1"/>
  <c r="H1460" i="1"/>
  <c r="G1460" i="1"/>
  <c r="AH1459" i="1"/>
  <c r="AF1459" i="1"/>
  <c r="AD1459" i="1"/>
  <c r="AB1459" i="1"/>
  <c r="Z1459" i="1"/>
  <c r="X1459" i="1"/>
  <c r="O1459" i="1"/>
  <c r="N1459" i="1"/>
  <c r="K1459" i="1"/>
  <c r="J1459" i="1"/>
  <c r="I1459" i="1"/>
  <c r="H1459" i="1"/>
  <c r="G1459" i="1"/>
  <c r="AH1458" i="1"/>
  <c r="AF1458" i="1"/>
  <c r="AD1458" i="1"/>
  <c r="AB1458" i="1"/>
  <c r="Z1458" i="1"/>
  <c r="X1458" i="1"/>
  <c r="O1458" i="1"/>
  <c r="N1458" i="1"/>
  <c r="K1458" i="1"/>
  <c r="J1458" i="1"/>
  <c r="I1458" i="1"/>
  <c r="H1458" i="1"/>
  <c r="G1458" i="1"/>
  <c r="AH1457" i="1"/>
  <c r="AF1457" i="1"/>
  <c r="AD1457" i="1"/>
  <c r="AB1457" i="1"/>
  <c r="Z1457" i="1"/>
  <c r="X1457" i="1"/>
  <c r="O1457" i="1"/>
  <c r="N1457" i="1"/>
  <c r="K1457" i="1"/>
  <c r="J1457" i="1"/>
  <c r="I1457" i="1"/>
  <c r="H1457" i="1"/>
  <c r="G1457" i="1"/>
  <c r="AH1456" i="1"/>
  <c r="AF1456" i="1"/>
  <c r="AD1456" i="1"/>
  <c r="AB1456" i="1"/>
  <c r="Z1456" i="1"/>
  <c r="X1456" i="1"/>
  <c r="O1456" i="1"/>
  <c r="N1456" i="1"/>
  <c r="K1456" i="1"/>
  <c r="J1456" i="1"/>
  <c r="I1456" i="1"/>
  <c r="H1456" i="1"/>
  <c r="G1456" i="1"/>
  <c r="AH1455" i="1"/>
  <c r="AF1455" i="1"/>
  <c r="AD1455" i="1"/>
  <c r="AB1455" i="1"/>
  <c r="Z1455" i="1"/>
  <c r="X1455" i="1"/>
  <c r="O1455" i="1"/>
  <c r="N1455" i="1"/>
  <c r="K1455" i="1"/>
  <c r="J1455" i="1"/>
  <c r="I1455" i="1"/>
  <c r="H1455" i="1"/>
  <c r="G1455" i="1"/>
  <c r="AH1454" i="1"/>
  <c r="AF1454" i="1"/>
  <c r="AD1454" i="1"/>
  <c r="AB1454" i="1"/>
  <c r="Z1454" i="1"/>
  <c r="X1454" i="1"/>
  <c r="O1454" i="1"/>
  <c r="N1454" i="1"/>
  <c r="K1454" i="1"/>
  <c r="J1454" i="1"/>
  <c r="I1454" i="1"/>
  <c r="H1454" i="1"/>
  <c r="G1454" i="1"/>
  <c r="AH1453" i="1"/>
  <c r="AF1453" i="1"/>
  <c r="AD1453" i="1"/>
  <c r="AB1453" i="1"/>
  <c r="Z1453" i="1"/>
  <c r="X1453" i="1"/>
  <c r="O1453" i="1"/>
  <c r="N1453" i="1"/>
  <c r="K1453" i="1"/>
  <c r="J1453" i="1"/>
  <c r="I1453" i="1"/>
  <c r="H1453" i="1"/>
  <c r="G1453" i="1"/>
  <c r="AH1452" i="1"/>
  <c r="AF1452" i="1"/>
  <c r="AD1452" i="1"/>
  <c r="AB1452" i="1"/>
  <c r="Z1452" i="1"/>
  <c r="X1452" i="1"/>
  <c r="O1452" i="1"/>
  <c r="N1452" i="1"/>
  <c r="K1452" i="1"/>
  <c r="J1452" i="1"/>
  <c r="I1452" i="1"/>
  <c r="H1452" i="1"/>
  <c r="G1452" i="1"/>
  <c r="AH1451" i="1"/>
  <c r="AF1451" i="1"/>
  <c r="AD1451" i="1"/>
  <c r="AB1451" i="1"/>
  <c r="Z1451" i="1"/>
  <c r="X1451" i="1"/>
  <c r="O1451" i="1"/>
  <c r="N1451" i="1"/>
  <c r="K1451" i="1"/>
  <c r="J1451" i="1"/>
  <c r="I1451" i="1"/>
  <c r="H1451" i="1"/>
  <c r="G1451" i="1"/>
  <c r="AH1450" i="1"/>
  <c r="AF1450" i="1"/>
  <c r="AD1450" i="1"/>
  <c r="AB1450" i="1"/>
  <c r="Z1450" i="1"/>
  <c r="X1450" i="1"/>
  <c r="O1450" i="1"/>
  <c r="N1450" i="1"/>
  <c r="K1450" i="1"/>
  <c r="J1450" i="1"/>
  <c r="I1450" i="1"/>
  <c r="H1450" i="1"/>
  <c r="G1450" i="1"/>
  <c r="AH1449" i="1"/>
  <c r="AF1449" i="1"/>
  <c r="AD1449" i="1"/>
  <c r="AB1449" i="1"/>
  <c r="Z1449" i="1"/>
  <c r="X1449" i="1"/>
  <c r="O1449" i="1"/>
  <c r="N1449" i="1"/>
  <c r="K1449" i="1"/>
  <c r="J1449" i="1"/>
  <c r="I1449" i="1"/>
  <c r="H1449" i="1"/>
  <c r="G1449" i="1"/>
  <c r="AH1448" i="1"/>
  <c r="AF1448" i="1"/>
  <c r="AD1448" i="1"/>
  <c r="AB1448" i="1"/>
  <c r="Z1448" i="1"/>
  <c r="X1448" i="1"/>
  <c r="O1448" i="1"/>
  <c r="N1448" i="1"/>
  <c r="K1448" i="1"/>
  <c r="J1448" i="1"/>
  <c r="I1448" i="1"/>
  <c r="H1448" i="1"/>
  <c r="G1448" i="1"/>
  <c r="AH1447" i="1"/>
  <c r="AF1447" i="1"/>
  <c r="AD1447" i="1"/>
  <c r="AB1447" i="1"/>
  <c r="Z1447" i="1"/>
  <c r="X1447" i="1"/>
  <c r="O1447" i="1"/>
  <c r="N1447" i="1"/>
  <c r="K1447" i="1"/>
  <c r="J1447" i="1"/>
  <c r="I1447" i="1"/>
  <c r="H1447" i="1"/>
  <c r="G1447" i="1"/>
  <c r="AH1446" i="1"/>
  <c r="AF1446" i="1"/>
  <c r="AD1446" i="1"/>
  <c r="AB1446" i="1"/>
  <c r="Z1446" i="1"/>
  <c r="X1446" i="1"/>
  <c r="O1446" i="1"/>
  <c r="N1446" i="1"/>
  <c r="K1446" i="1"/>
  <c r="J1446" i="1"/>
  <c r="I1446" i="1"/>
  <c r="H1446" i="1"/>
  <c r="G1446" i="1"/>
  <c r="AH1445" i="1"/>
  <c r="AF1445" i="1"/>
  <c r="AD1445" i="1"/>
  <c r="AB1445" i="1"/>
  <c r="Z1445" i="1"/>
  <c r="X1445" i="1"/>
  <c r="O1445" i="1"/>
  <c r="N1445" i="1"/>
  <c r="K1445" i="1"/>
  <c r="J1445" i="1"/>
  <c r="I1445" i="1"/>
  <c r="H1445" i="1"/>
  <c r="G1445" i="1"/>
  <c r="AH1444" i="1"/>
  <c r="AF1444" i="1"/>
  <c r="AD1444" i="1"/>
  <c r="AB1444" i="1"/>
  <c r="Z1444" i="1"/>
  <c r="X1444" i="1"/>
  <c r="O1444" i="1"/>
  <c r="N1444" i="1"/>
  <c r="K1444" i="1"/>
  <c r="J1444" i="1"/>
  <c r="I1444" i="1"/>
  <c r="H1444" i="1"/>
  <c r="G1444" i="1"/>
  <c r="AH1443" i="1"/>
  <c r="AF1443" i="1"/>
  <c r="AD1443" i="1"/>
  <c r="AB1443" i="1"/>
  <c r="Z1443" i="1"/>
  <c r="X1443" i="1"/>
  <c r="O1443" i="1"/>
  <c r="N1443" i="1"/>
  <c r="K1443" i="1"/>
  <c r="J1443" i="1"/>
  <c r="I1443" i="1"/>
  <c r="H1443" i="1"/>
  <c r="G1443" i="1"/>
  <c r="AH1442" i="1"/>
  <c r="AF1442" i="1"/>
  <c r="AD1442" i="1"/>
  <c r="AB1442" i="1"/>
  <c r="Z1442" i="1"/>
  <c r="X1442" i="1"/>
  <c r="O1442" i="1"/>
  <c r="N1442" i="1"/>
  <c r="K1442" i="1"/>
  <c r="J1442" i="1"/>
  <c r="I1442" i="1"/>
  <c r="H1442" i="1"/>
  <c r="G1442" i="1"/>
  <c r="AH1441" i="1"/>
  <c r="AF1441" i="1"/>
  <c r="AD1441" i="1"/>
  <c r="AB1441" i="1"/>
  <c r="Z1441" i="1"/>
  <c r="X1441" i="1"/>
  <c r="O1441" i="1"/>
  <c r="N1441" i="1"/>
  <c r="K1441" i="1"/>
  <c r="J1441" i="1"/>
  <c r="I1441" i="1"/>
  <c r="H1441" i="1"/>
  <c r="G1441" i="1"/>
  <c r="AH1440" i="1"/>
  <c r="AF1440" i="1"/>
  <c r="AD1440" i="1"/>
  <c r="AB1440" i="1"/>
  <c r="Z1440" i="1"/>
  <c r="X1440" i="1"/>
  <c r="O1440" i="1"/>
  <c r="N1440" i="1"/>
  <c r="K1440" i="1"/>
  <c r="J1440" i="1"/>
  <c r="I1440" i="1"/>
  <c r="H1440" i="1"/>
  <c r="G1440" i="1"/>
  <c r="AH1439" i="1"/>
  <c r="AF1439" i="1"/>
  <c r="AD1439" i="1"/>
  <c r="AB1439" i="1"/>
  <c r="Z1439" i="1"/>
  <c r="X1439" i="1"/>
  <c r="O1439" i="1"/>
  <c r="N1439" i="1"/>
  <c r="K1439" i="1"/>
  <c r="J1439" i="1"/>
  <c r="I1439" i="1"/>
  <c r="H1439" i="1"/>
  <c r="G1439" i="1"/>
  <c r="AH1438" i="1"/>
  <c r="AF1438" i="1"/>
  <c r="AD1438" i="1"/>
  <c r="AB1438" i="1"/>
  <c r="Z1438" i="1"/>
  <c r="X1438" i="1"/>
  <c r="O1438" i="1"/>
  <c r="N1438" i="1"/>
  <c r="K1438" i="1"/>
  <c r="J1438" i="1"/>
  <c r="I1438" i="1"/>
  <c r="H1438" i="1"/>
  <c r="G1438" i="1"/>
  <c r="AH1437" i="1"/>
  <c r="AF1437" i="1"/>
  <c r="AD1437" i="1"/>
  <c r="AB1437" i="1"/>
  <c r="Z1437" i="1"/>
  <c r="X1437" i="1"/>
  <c r="O1437" i="1"/>
  <c r="N1437" i="1"/>
  <c r="K1437" i="1"/>
  <c r="J1437" i="1"/>
  <c r="I1437" i="1"/>
  <c r="H1437" i="1"/>
  <c r="G1437" i="1"/>
  <c r="AH1436" i="1"/>
  <c r="AF1436" i="1"/>
  <c r="AD1436" i="1"/>
  <c r="AB1436" i="1"/>
  <c r="Z1436" i="1"/>
  <c r="X1436" i="1"/>
  <c r="O1436" i="1"/>
  <c r="N1436" i="1"/>
  <c r="K1436" i="1"/>
  <c r="J1436" i="1"/>
  <c r="I1436" i="1"/>
  <c r="H1436" i="1"/>
  <c r="G1436" i="1"/>
  <c r="AH1435" i="1"/>
  <c r="AF1435" i="1"/>
  <c r="AD1435" i="1"/>
  <c r="AB1435" i="1"/>
  <c r="Z1435" i="1"/>
  <c r="X1435" i="1"/>
  <c r="O1435" i="1"/>
  <c r="N1435" i="1"/>
  <c r="K1435" i="1"/>
  <c r="J1435" i="1"/>
  <c r="I1435" i="1"/>
  <c r="H1435" i="1"/>
  <c r="G1435" i="1"/>
  <c r="AH1434" i="1"/>
  <c r="AF1434" i="1"/>
  <c r="AD1434" i="1"/>
  <c r="AB1434" i="1"/>
  <c r="Z1434" i="1"/>
  <c r="X1434" i="1"/>
  <c r="O1434" i="1"/>
  <c r="N1434" i="1"/>
  <c r="K1434" i="1"/>
  <c r="J1434" i="1"/>
  <c r="I1434" i="1"/>
  <c r="H1434" i="1"/>
  <c r="G1434" i="1"/>
  <c r="AH1433" i="1"/>
  <c r="AF1433" i="1"/>
  <c r="AD1433" i="1"/>
  <c r="AB1433" i="1"/>
  <c r="Z1433" i="1"/>
  <c r="X1433" i="1"/>
  <c r="O1433" i="1"/>
  <c r="N1433" i="1"/>
  <c r="K1433" i="1"/>
  <c r="J1433" i="1"/>
  <c r="I1433" i="1"/>
  <c r="H1433" i="1"/>
  <c r="G1433" i="1"/>
  <c r="AH1432" i="1"/>
  <c r="AF1432" i="1"/>
  <c r="AD1432" i="1"/>
  <c r="AB1432" i="1"/>
  <c r="Z1432" i="1"/>
  <c r="X1432" i="1"/>
  <c r="O1432" i="1"/>
  <c r="N1432" i="1"/>
  <c r="K1432" i="1"/>
  <c r="J1432" i="1"/>
  <c r="I1432" i="1"/>
  <c r="H1432" i="1"/>
  <c r="G1432" i="1"/>
  <c r="AH1431" i="1"/>
  <c r="AF1431" i="1"/>
  <c r="AD1431" i="1"/>
  <c r="AB1431" i="1"/>
  <c r="Z1431" i="1"/>
  <c r="X1431" i="1"/>
  <c r="O1431" i="1"/>
  <c r="N1431" i="1"/>
  <c r="K1431" i="1"/>
  <c r="J1431" i="1"/>
  <c r="I1431" i="1"/>
  <c r="H1431" i="1"/>
  <c r="G1431" i="1"/>
  <c r="AH1430" i="1"/>
  <c r="AF1430" i="1"/>
  <c r="AD1430" i="1"/>
  <c r="AB1430" i="1"/>
  <c r="Z1430" i="1"/>
  <c r="X1430" i="1"/>
  <c r="O1430" i="1"/>
  <c r="N1430" i="1"/>
  <c r="K1430" i="1"/>
  <c r="J1430" i="1"/>
  <c r="I1430" i="1"/>
  <c r="H1430" i="1"/>
  <c r="G1430" i="1"/>
  <c r="AH1429" i="1"/>
  <c r="AF1429" i="1"/>
  <c r="AD1429" i="1"/>
  <c r="AB1429" i="1"/>
  <c r="Z1429" i="1"/>
  <c r="X1429" i="1"/>
  <c r="O1429" i="1"/>
  <c r="N1429" i="1"/>
  <c r="K1429" i="1"/>
  <c r="J1429" i="1"/>
  <c r="I1429" i="1"/>
  <c r="H1429" i="1"/>
  <c r="G1429" i="1"/>
  <c r="AH1428" i="1"/>
  <c r="AF1428" i="1"/>
  <c r="AD1428" i="1"/>
  <c r="AB1428" i="1"/>
  <c r="Z1428" i="1"/>
  <c r="X1428" i="1"/>
  <c r="O1428" i="1"/>
  <c r="N1428" i="1"/>
  <c r="K1428" i="1"/>
  <c r="J1428" i="1"/>
  <c r="I1428" i="1"/>
  <c r="H1428" i="1"/>
  <c r="G1428" i="1"/>
  <c r="AH1427" i="1"/>
  <c r="AF1427" i="1"/>
  <c r="AD1427" i="1"/>
  <c r="AB1427" i="1"/>
  <c r="Z1427" i="1"/>
  <c r="X1427" i="1"/>
  <c r="O1427" i="1"/>
  <c r="N1427" i="1"/>
  <c r="K1427" i="1"/>
  <c r="J1427" i="1"/>
  <c r="I1427" i="1"/>
  <c r="H1427" i="1"/>
  <c r="G1427" i="1"/>
  <c r="AH1426" i="1"/>
  <c r="AF1426" i="1"/>
  <c r="AD1426" i="1"/>
  <c r="AB1426" i="1"/>
  <c r="Z1426" i="1"/>
  <c r="X1426" i="1"/>
  <c r="O1426" i="1"/>
  <c r="N1426" i="1"/>
  <c r="K1426" i="1"/>
  <c r="J1426" i="1"/>
  <c r="I1426" i="1"/>
  <c r="H1426" i="1"/>
  <c r="G1426" i="1"/>
  <c r="AH1425" i="1"/>
  <c r="AF1425" i="1"/>
  <c r="AD1425" i="1"/>
  <c r="AB1425" i="1"/>
  <c r="Z1425" i="1"/>
  <c r="X1425" i="1"/>
  <c r="O1425" i="1"/>
  <c r="N1425" i="1"/>
  <c r="K1425" i="1"/>
  <c r="J1425" i="1"/>
  <c r="I1425" i="1"/>
  <c r="H1425" i="1"/>
  <c r="G1425" i="1"/>
  <c r="AH1424" i="1"/>
  <c r="AF1424" i="1"/>
  <c r="AD1424" i="1"/>
  <c r="AB1424" i="1"/>
  <c r="Z1424" i="1"/>
  <c r="X1424" i="1"/>
  <c r="O1424" i="1"/>
  <c r="N1424" i="1"/>
  <c r="K1424" i="1"/>
  <c r="J1424" i="1"/>
  <c r="I1424" i="1"/>
  <c r="H1424" i="1"/>
  <c r="G1424" i="1"/>
  <c r="AH1423" i="1"/>
  <c r="AF1423" i="1"/>
  <c r="AD1423" i="1"/>
  <c r="AB1423" i="1"/>
  <c r="Z1423" i="1"/>
  <c r="X1423" i="1"/>
  <c r="O1423" i="1"/>
  <c r="N1423" i="1"/>
  <c r="K1423" i="1"/>
  <c r="J1423" i="1"/>
  <c r="I1423" i="1"/>
  <c r="H1423" i="1"/>
  <c r="G1423" i="1"/>
  <c r="AH1422" i="1"/>
  <c r="AF1422" i="1"/>
  <c r="AD1422" i="1"/>
  <c r="AB1422" i="1"/>
  <c r="Z1422" i="1"/>
  <c r="X1422" i="1"/>
  <c r="O1422" i="1"/>
  <c r="N1422" i="1"/>
  <c r="K1422" i="1"/>
  <c r="J1422" i="1"/>
  <c r="I1422" i="1"/>
  <c r="H1422" i="1"/>
  <c r="G1422" i="1"/>
  <c r="AH1421" i="1"/>
  <c r="AF1421" i="1"/>
  <c r="AD1421" i="1"/>
  <c r="AB1421" i="1"/>
  <c r="Z1421" i="1"/>
  <c r="X1421" i="1"/>
  <c r="O1421" i="1"/>
  <c r="N1421" i="1"/>
  <c r="K1421" i="1"/>
  <c r="J1421" i="1"/>
  <c r="I1421" i="1"/>
  <c r="H1421" i="1"/>
  <c r="G1421" i="1"/>
  <c r="AH1420" i="1"/>
  <c r="AF1420" i="1"/>
  <c r="AD1420" i="1"/>
  <c r="AB1420" i="1"/>
  <c r="Z1420" i="1"/>
  <c r="X1420" i="1"/>
  <c r="O1420" i="1"/>
  <c r="N1420" i="1"/>
  <c r="K1420" i="1"/>
  <c r="J1420" i="1"/>
  <c r="I1420" i="1"/>
  <c r="H1420" i="1"/>
  <c r="G1420" i="1"/>
  <c r="AH1419" i="1"/>
  <c r="AF1419" i="1"/>
  <c r="AD1419" i="1"/>
  <c r="AB1419" i="1"/>
  <c r="Z1419" i="1"/>
  <c r="X1419" i="1"/>
  <c r="O1419" i="1"/>
  <c r="N1419" i="1"/>
  <c r="K1419" i="1"/>
  <c r="J1419" i="1"/>
  <c r="I1419" i="1"/>
  <c r="H1419" i="1"/>
  <c r="G1419" i="1"/>
  <c r="AH1418" i="1"/>
  <c r="AF1418" i="1"/>
  <c r="AD1418" i="1"/>
  <c r="AB1418" i="1"/>
  <c r="Z1418" i="1"/>
  <c r="X1418" i="1"/>
  <c r="O1418" i="1"/>
  <c r="N1418" i="1"/>
  <c r="K1418" i="1"/>
  <c r="J1418" i="1"/>
  <c r="I1418" i="1"/>
  <c r="H1418" i="1"/>
  <c r="G1418" i="1"/>
  <c r="AH1417" i="1"/>
  <c r="AF1417" i="1"/>
  <c r="AD1417" i="1"/>
  <c r="AB1417" i="1"/>
  <c r="Z1417" i="1"/>
  <c r="X1417" i="1"/>
  <c r="O1417" i="1"/>
  <c r="N1417" i="1"/>
  <c r="K1417" i="1"/>
  <c r="J1417" i="1"/>
  <c r="I1417" i="1"/>
  <c r="H1417" i="1"/>
  <c r="G1417" i="1"/>
  <c r="AH1416" i="1"/>
  <c r="AF1416" i="1"/>
  <c r="AD1416" i="1"/>
  <c r="AB1416" i="1"/>
  <c r="Z1416" i="1"/>
  <c r="X1416" i="1"/>
  <c r="O1416" i="1"/>
  <c r="N1416" i="1"/>
  <c r="K1416" i="1"/>
  <c r="J1416" i="1"/>
  <c r="I1416" i="1"/>
  <c r="H1416" i="1"/>
  <c r="G1416" i="1"/>
  <c r="AH1415" i="1"/>
  <c r="AF1415" i="1"/>
  <c r="AD1415" i="1"/>
  <c r="AB1415" i="1"/>
  <c r="Z1415" i="1"/>
  <c r="X1415" i="1"/>
  <c r="O1415" i="1"/>
  <c r="N1415" i="1"/>
  <c r="K1415" i="1"/>
  <c r="J1415" i="1"/>
  <c r="I1415" i="1"/>
  <c r="H1415" i="1"/>
  <c r="G1415" i="1"/>
  <c r="AH1414" i="1"/>
  <c r="AF1414" i="1"/>
  <c r="AD1414" i="1"/>
  <c r="AB1414" i="1"/>
  <c r="Z1414" i="1"/>
  <c r="X1414" i="1"/>
  <c r="O1414" i="1"/>
  <c r="N1414" i="1"/>
  <c r="K1414" i="1"/>
  <c r="J1414" i="1"/>
  <c r="I1414" i="1"/>
  <c r="H1414" i="1"/>
  <c r="G1414" i="1"/>
  <c r="AH1413" i="1"/>
  <c r="AF1413" i="1"/>
  <c r="AD1413" i="1"/>
  <c r="AB1413" i="1"/>
  <c r="Z1413" i="1"/>
  <c r="X1413" i="1"/>
  <c r="O1413" i="1"/>
  <c r="N1413" i="1"/>
  <c r="K1413" i="1"/>
  <c r="J1413" i="1"/>
  <c r="I1413" i="1"/>
  <c r="H1413" i="1"/>
  <c r="G1413" i="1"/>
  <c r="AH1412" i="1"/>
  <c r="AF1412" i="1"/>
  <c r="AD1412" i="1"/>
  <c r="AB1412" i="1"/>
  <c r="Z1412" i="1"/>
  <c r="X1412" i="1"/>
  <c r="O1412" i="1"/>
  <c r="N1412" i="1"/>
  <c r="K1412" i="1"/>
  <c r="J1412" i="1"/>
  <c r="I1412" i="1"/>
  <c r="H1412" i="1"/>
  <c r="G1412" i="1"/>
  <c r="AH1411" i="1"/>
  <c r="AF1411" i="1"/>
  <c r="AD1411" i="1"/>
  <c r="AB1411" i="1"/>
  <c r="Z1411" i="1"/>
  <c r="X1411" i="1"/>
  <c r="O1411" i="1"/>
  <c r="N1411" i="1"/>
  <c r="K1411" i="1"/>
  <c r="J1411" i="1"/>
  <c r="I1411" i="1"/>
  <c r="H1411" i="1"/>
  <c r="G1411" i="1"/>
  <c r="AH1410" i="1"/>
  <c r="AF1410" i="1"/>
  <c r="AD1410" i="1"/>
  <c r="AB1410" i="1"/>
  <c r="Z1410" i="1"/>
  <c r="X1410" i="1"/>
  <c r="O1410" i="1"/>
  <c r="N1410" i="1"/>
  <c r="K1410" i="1"/>
  <c r="J1410" i="1"/>
  <c r="I1410" i="1"/>
  <c r="H1410" i="1"/>
  <c r="G1410" i="1"/>
  <c r="AH1409" i="1"/>
  <c r="AF1409" i="1"/>
  <c r="AD1409" i="1"/>
  <c r="AB1409" i="1"/>
  <c r="Z1409" i="1"/>
  <c r="X1409" i="1"/>
  <c r="O1409" i="1"/>
  <c r="N1409" i="1"/>
  <c r="K1409" i="1"/>
  <c r="J1409" i="1"/>
  <c r="I1409" i="1"/>
  <c r="H1409" i="1"/>
  <c r="G1409" i="1"/>
  <c r="AH1408" i="1"/>
  <c r="AF1408" i="1"/>
  <c r="AD1408" i="1"/>
  <c r="AB1408" i="1"/>
  <c r="Z1408" i="1"/>
  <c r="X1408" i="1"/>
  <c r="O1408" i="1"/>
  <c r="N1408" i="1"/>
  <c r="K1408" i="1"/>
  <c r="J1408" i="1"/>
  <c r="I1408" i="1"/>
  <c r="H1408" i="1"/>
  <c r="G1408" i="1"/>
  <c r="AH1407" i="1"/>
  <c r="AF1407" i="1"/>
  <c r="AD1407" i="1"/>
  <c r="AB1407" i="1"/>
  <c r="Z1407" i="1"/>
  <c r="X1407" i="1"/>
  <c r="O1407" i="1"/>
  <c r="N1407" i="1"/>
  <c r="K1407" i="1"/>
  <c r="J1407" i="1"/>
  <c r="I1407" i="1"/>
  <c r="H1407" i="1"/>
  <c r="G1407" i="1"/>
  <c r="AH1406" i="1"/>
  <c r="AF1406" i="1"/>
  <c r="AD1406" i="1"/>
  <c r="AB1406" i="1"/>
  <c r="Z1406" i="1"/>
  <c r="X1406" i="1"/>
  <c r="O1406" i="1"/>
  <c r="N1406" i="1"/>
  <c r="K1406" i="1"/>
  <c r="J1406" i="1"/>
  <c r="I1406" i="1"/>
  <c r="H1406" i="1"/>
  <c r="G1406" i="1"/>
  <c r="AH1405" i="1"/>
  <c r="AF1405" i="1"/>
  <c r="AD1405" i="1"/>
  <c r="AB1405" i="1"/>
  <c r="Z1405" i="1"/>
  <c r="X1405" i="1"/>
  <c r="O1405" i="1"/>
  <c r="N1405" i="1"/>
  <c r="K1405" i="1"/>
  <c r="J1405" i="1"/>
  <c r="I1405" i="1"/>
  <c r="H1405" i="1"/>
  <c r="G1405" i="1"/>
  <c r="AH1404" i="1"/>
  <c r="AF1404" i="1"/>
  <c r="AD1404" i="1"/>
  <c r="AB1404" i="1"/>
  <c r="Z1404" i="1"/>
  <c r="X1404" i="1"/>
  <c r="O1404" i="1"/>
  <c r="N1404" i="1"/>
  <c r="K1404" i="1"/>
  <c r="J1404" i="1"/>
  <c r="I1404" i="1"/>
  <c r="H1404" i="1"/>
  <c r="G1404" i="1"/>
  <c r="AH1403" i="1"/>
  <c r="AF1403" i="1"/>
  <c r="AD1403" i="1"/>
  <c r="AB1403" i="1"/>
  <c r="Z1403" i="1"/>
  <c r="X1403" i="1"/>
  <c r="O1403" i="1"/>
  <c r="N1403" i="1"/>
  <c r="K1403" i="1"/>
  <c r="J1403" i="1"/>
  <c r="I1403" i="1"/>
  <c r="H1403" i="1"/>
  <c r="G1403" i="1"/>
  <c r="AH1402" i="1"/>
  <c r="AF1402" i="1"/>
  <c r="AD1402" i="1"/>
  <c r="AB1402" i="1"/>
  <c r="Z1402" i="1"/>
  <c r="X1402" i="1"/>
  <c r="O1402" i="1"/>
  <c r="N1402" i="1"/>
  <c r="K1402" i="1"/>
  <c r="J1402" i="1"/>
  <c r="I1402" i="1"/>
  <c r="H1402" i="1"/>
  <c r="G1402" i="1"/>
  <c r="AH1401" i="1"/>
  <c r="AF1401" i="1"/>
  <c r="AD1401" i="1"/>
  <c r="AB1401" i="1"/>
  <c r="Z1401" i="1"/>
  <c r="X1401" i="1"/>
  <c r="O1401" i="1"/>
  <c r="N1401" i="1"/>
  <c r="K1401" i="1"/>
  <c r="J1401" i="1"/>
  <c r="I1401" i="1"/>
  <c r="H1401" i="1"/>
  <c r="G1401" i="1"/>
  <c r="AH1400" i="1"/>
  <c r="AF1400" i="1"/>
  <c r="AD1400" i="1"/>
  <c r="AB1400" i="1"/>
  <c r="Z1400" i="1"/>
  <c r="X1400" i="1"/>
  <c r="O1400" i="1"/>
  <c r="N1400" i="1"/>
  <c r="K1400" i="1"/>
  <c r="J1400" i="1"/>
  <c r="I1400" i="1"/>
  <c r="H1400" i="1"/>
  <c r="G1400" i="1"/>
  <c r="AH1399" i="1"/>
  <c r="AF1399" i="1"/>
  <c r="AD1399" i="1"/>
  <c r="AB1399" i="1"/>
  <c r="Z1399" i="1"/>
  <c r="X1399" i="1"/>
  <c r="O1399" i="1"/>
  <c r="N1399" i="1"/>
  <c r="K1399" i="1"/>
  <c r="J1399" i="1"/>
  <c r="I1399" i="1"/>
  <c r="H1399" i="1"/>
  <c r="G1399" i="1"/>
  <c r="AH1398" i="1"/>
  <c r="AF1398" i="1"/>
  <c r="AD1398" i="1"/>
  <c r="AB1398" i="1"/>
  <c r="Z1398" i="1"/>
  <c r="X1398" i="1"/>
  <c r="O1398" i="1"/>
  <c r="N1398" i="1"/>
  <c r="K1398" i="1"/>
  <c r="J1398" i="1"/>
  <c r="I1398" i="1"/>
  <c r="H1398" i="1"/>
  <c r="G1398" i="1"/>
  <c r="AH1397" i="1"/>
  <c r="AF1397" i="1"/>
  <c r="AD1397" i="1"/>
  <c r="AB1397" i="1"/>
  <c r="Z1397" i="1"/>
  <c r="X1397" i="1"/>
  <c r="O1397" i="1"/>
  <c r="N1397" i="1"/>
  <c r="K1397" i="1"/>
  <c r="J1397" i="1"/>
  <c r="I1397" i="1"/>
  <c r="H1397" i="1"/>
  <c r="G1397" i="1"/>
  <c r="AH1396" i="1"/>
  <c r="AF1396" i="1"/>
  <c r="AD1396" i="1"/>
  <c r="AB1396" i="1"/>
  <c r="Z1396" i="1"/>
  <c r="X1396" i="1"/>
  <c r="O1396" i="1"/>
  <c r="N1396" i="1"/>
  <c r="K1396" i="1"/>
  <c r="J1396" i="1"/>
  <c r="I1396" i="1"/>
  <c r="H1396" i="1"/>
  <c r="G1396" i="1"/>
  <c r="AH1395" i="1"/>
  <c r="AF1395" i="1"/>
  <c r="AD1395" i="1"/>
  <c r="AB1395" i="1"/>
  <c r="Z1395" i="1"/>
  <c r="X1395" i="1"/>
  <c r="O1395" i="1"/>
  <c r="N1395" i="1"/>
  <c r="K1395" i="1"/>
  <c r="J1395" i="1"/>
  <c r="I1395" i="1"/>
  <c r="H1395" i="1"/>
  <c r="G1395" i="1"/>
  <c r="AH1394" i="1"/>
  <c r="AF1394" i="1"/>
  <c r="AD1394" i="1"/>
  <c r="AB1394" i="1"/>
  <c r="Z1394" i="1"/>
  <c r="X1394" i="1"/>
  <c r="O1394" i="1"/>
  <c r="N1394" i="1"/>
  <c r="K1394" i="1"/>
  <c r="J1394" i="1"/>
  <c r="I1394" i="1"/>
  <c r="H1394" i="1"/>
  <c r="G1394" i="1"/>
  <c r="AH1393" i="1"/>
  <c r="AF1393" i="1"/>
  <c r="AD1393" i="1"/>
  <c r="AB1393" i="1"/>
  <c r="Z1393" i="1"/>
  <c r="X1393" i="1"/>
  <c r="O1393" i="1"/>
  <c r="N1393" i="1"/>
  <c r="K1393" i="1"/>
  <c r="J1393" i="1"/>
  <c r="I1393" i="1"/>
  <c r="H1393" i="1"/>
  <c r="G1393" i="1"/>
  <c r="AH1392" i="1"/>
  <c r="AF1392" i="1"/>
  <c r="AD1392" i="1"/>
  <c r="AB1392" i="1"/>
  <c r="Z1392" i="1"/>
  <c r="X1392" i="1"/>
  <c r="O1392" i="1"/>
  <c r="N1392" i="1"/>
  <c r="K1392" i="1"/>
  <c r="J1392" i="1"/>
  <c r="I1392" i="1"/>
  <c r="H1392" i="1"/>
  <c r="G1392" i="1"/>
  <c r="AH1391" i="1"/>
  <c r="AF1391" i="1"/>
  <c r="AD1391" i="1"/>
  <c r="AB1391" i="1"/>
  <c r="Z1391" i="1"/>
  <c r="X1391" i="1"/>
  <c r="O1391" i="1"/>
  <c r="N1391" i="1"/>
  <c r="K1391" i="1"/>
  <c r="J1391" i="1"/>
  <c r="I1391" i="1"/>
  <c r="H1391" i="1"/>
  <c r="G1391" i="1"/>
  <c r="AH1390" i="1"/>
  <c r="AF1390" i="1"/>
  <c r="AD1390" i="1"/>
  <c r="AB1390" i="1"/>
  <c r="Z1390" i="1"/>
  <c r="X1390" i="1"/>
  <c r="O1390" i="1"/>
  <c r="N1390" i="1"/>
  <c r="K1390" i="1"/>
  <c r="J1390" i="1"/>
  <c r="I1390" i="1"/>
  <c r="H1390" i="1"/>
  <c r="G1390" i="1"/>
  <c r="AH1389" i="1"/>
  <c r="AF1389" i="1"/>
  <c r="AD1389" i="1"/>
  <c r="AB1389" i="1"/>
  <c r="Z1389" i="1"/>
  <c r="X1389" i="1"/>
  <c r="O1389" i="1"/>
  <c r="N1389" i="1"/>
  <c r="K1389" i="1"/>
  <c r="J1389" i="1"/>
  <c r="I1389" i="1"/>
  <c r="H1389" i="1"/>
  <c r="G1389" i="1"/>
  <c r="AH1388" i="1"/>
  <c r="AF1388" i="1"/>
  <c r="AD1388" i="1"/>
  <c r="AB1388" i="1"/>
  <c r="Z1388" i="1"/>
  <c r="X1388" i="1"/>
  <c r="O1388" i="1"/>
  <c r="N1388" i="1"/>
  <c r="K1388" i="1"/>
  <c r="J1388" i="1"/>
  <c r="I1388" i="1"/>
  <c r="H1388" i="1"/>
  <c r="G1388" i="1"/>
  <c r="AH1387" i="1"/>
  <c r="AF1387" i="1"/>
  <c r="AD1387" i="1"/>
  <c r="AB1387" i="1"/>
  <c r="Z1387" i="1"/>
  <c r="X1387" i="1"/>
  <c r="O1387" i="1"/>
  <c r="N1387" i="1"/>
  <c r="K1387" i="1"/>
  <c r="J1387" i="1"/>
  <c r="I1387" i="1"/>
  <c r="H1387" i="1"/>
  <c r="G1387" i="1"/>
  <c r="AH1386" i="1"/>
  <c r="AF1386" i="1"/>
  <c r="AD1386" i="1"/>
  <c r="AB1386" i="1"/>
  <c r="Z1386" i="1"/>
  <c r="X1386" i="1"/>
  <c r="O1386" i="1"/>
  <c r="N1386" i="1"/>
  <c r="K1386" i="1"/>
  <c r="J1386" i="1"/>
  <c r="I1386" i="1"/>
  <c r="H1386" i="1"/>
  <c r="G1386" i="1"/>
  <c r="AH1385" i="1"/>
  <c r="AF1385" i="1"/>
  <c r="AD1385" i="1"/>
  <c r="AB1385" i="1"/>
  <c r="Z1385" i="1"/>
  <c r="X1385" i="1"/>
  <c r="O1385" i="1"/>
  <c r="N1385" i="1"/>
  <c r="K1385" i="1"/>
  <c r="J1385" i="1"/>
  <c r="I1385" i="1"/>
  <c r="H1385" i="1"/>
  <c r="G1385" i="1"/>
  <c r="AH1384" i="1"/>
  <c r="AF1384" i="1"/>
  <c r="AD1384" i="1"/>
  <c r="AB1384" i="1"/>
  <c r="Z1384" i="1"/>
  <c r="X1384" i="1"/>
  <c r="O1384" i="1"/>
  <c r="N1384" i="1"/>
  <c r="K1384" i="1"/>
  <c r="J1384" i="1"/>
  <c r="I1384" i="1"/>
  <c r="H1384" i="1"/>
  <c r="G1384" i="1"/>
  <c r="AH1383" i="1"/>
  <c r="AF1383" i="1"/>
  <c r="AD1383" i="1"/>
  <c r="AB1383" i="1"/>
  <c r="Z1383" i="1"/>
  <c r="X1383" i="1"/>
  <c r="O1383" i="1"/>
  <c r="N1383" i="1"/>
  <c r="K1383" i="1"/>
  <c r="J1383" i="1"/>
  <c r="I1383" i="1"/>
  <c r="H1383" i="1"/>
  <c r="G1383" i="1"/>
  <c r="AH1382" i="1"/>
  <c r="AF1382" i="1"/>
  <c r="AD1382" i="1"/>
  <c r="AB1382" i="1"/>
  <c r="Z1382" i="1"/>
  <c r="X1382" i="1"/>
  <c r="O1382" i="1"/>
  <c r="N1382" i="1"/>
  <c r="K1382" i="1"/>
  <c r="J1382" i="1"/>
  <c r="I1382" i="1"/>
  <c r="H1382" i="1"/>
  <c r="G1382" i="1"/>
  <c r="AH1381" i="1"/>
  <c r="AF1381" i="1"/>
  <c r="AD1381" i="1"/>
  <c r="AB1381" i="1"/>
  <c r="Z1381" i="1"/>
  <c r="X1381" i="1"/>
  <c r="O1381" i="1"/>
  <c r="N1381" i="1"/>
  <c r="K1381" i="1"/>
  <c r="J1381" i="1"/>
  <c r="I1381" i="1"/>
  <c r="H1381" i="1"/>
  <c r="G1381" i="1"/>
  <c r="AH1380" i="1"/>
  <c r="AF1380" i="1"/>
  <c r="AD1380" i="1"/>
  <c r="AB1380" i="1"/>
  <c r="Z1380" i="1"/>
  <c r="X1380" i="1"/>
  <c r="O1380" i="1"/>
  <c r="N1380" i="1"/>
  <c r="K1380" i="1"/>
  <c r="J1380" i="1"/>
  <c r="I1380" i="1"/>
  <c r="H1380" i="1"/>
  <c r="G1380" i="1"/>
  <c r="AH1379" i="1"/>
  <c r="AF1379" i="1"/>
  <c r="AD1379" i="1"/>
  <c r="AB1379" i="1"/>
  <c r="Z1379" i="1"/>
  <c r="X1379" i="1"/>
  <c r="O1379" i="1"/>
  <c r="N1379" i="1"/>
  <c r="K1379" i="1"/>
  <c r="J1379" i="1"/>
  <c r="I1379" i="1"/>
  <c r="H1379" i="1"/>
  <c r="G1379" i="1"/>
  <c r="AH1378" i="1"/>
  <c r="AF1378" i="1"/>
  <c r="AD1378" i="1"/>
  <c r="AB1378" i="1"/>
  <c r="Z1378" i="1"/>
  <c r="X1378" i="1"/>
  <c r="O1378" i="1"/>
  <c r="N1378" i="1"/>
  <c r="K1378" i="1"/>
  <c r="J1378" i="1"/>
  <c r="I1378" i="1"/>
  <c r="H1378" i="1"/>
  <c r="G1378" i="1"/>
  <c r="AH1377" i="1"/>
  <c r="AF1377" i="1"/>
  <c r="AD1377" i="1"/>
  <c r="AB1377" i="1"/>
  <c r="Z1377" i="1"/>
  <c r="X1377" i="1"/>
  <c r="O1377" i="1"/>
  <c r="N1377" i="1"/>
  <c r="K1377" i="1"/>
  <c r="J1377" i="1"/>
  <c r="I1377" i="1"/>
  <c r="H1377" i="1"/>
  <c r="G1377" i="1"/>
  <c r="AH1376" i="1"/>
  <c r="AF1376" i="1"/>
  <c r="AD1376" i="1"/>
  <c r="AB1376" i="1"/>
  <c r="Z1376" i="1"/>
  <c r="X1376" i="1"/>
  <c r="O1376" i="1"/>
  <c r="N1376" i="1"/>
  <c r="K1376" i="1"/>
  <c r="J1376" i="1"/>
  <c r="I1376" i="1"/>
  <c r="H1376" i="1"/>
  <c r="G1376" i="1"/>
  <c r="AH1375" i="1"/>
  <c r="AF1375" i="1"/>
  <c r="AD1375" i="1"/>
  <c r="AB1375" i="1"/>
  <c r="Z1375" i="1"/>
  <c r="X1375" i="1"/>
  <c r="O1375" i="1"/>
  <c r="N1375" i="1"/>
  <c r="K1375" i="1"/>
  <c r="J1375" i="1"/>
  <c r="I1375" i="1"/>
  <c r="H1375" i="1"/>
  <c r="G1375" i="1"/>
  <c r="AH1374" i="1"/>
  <c r="AF1374" i="1"/>
  <c r="AD1374" i="1"/>
  <c r="AB1374" i="1"/>
  <c r="Z1374" i="1"/>
  <c r="X1374" i="1"/>
  <c r="O1374" i="1"/>
  <c r="N1374" i="1"/>
  <c r="K1374" i="1"/>
  <c r="J1374" i="1"/>
  <c r="I1374" i="1"/>
  <c r="H1374" i="1"/>
  <c r="G1374" i="1"/>
  <c r="AH1373" i="1"/>
  <c r="AF1373" i="1"/>
  <c r="AD1373" i="1"/>
  <c r="AB1373" i="1"/>
  <c r="Z1373" i="1"/>
  <c r="X1373" i="1"/>
  <c r="O1373" i="1"/>
  <c r="N1373" i="1"/>
  <c r="K1373" i="1"/>
  <c r="J1373" i="1"/>
  <c r="I1373" i="1"/>
  <c r="H1373" i="1"/>
  <c r="G1373" i="1"/>
  <c r="AH1372" i="1"/>
  <c r="AF1372" i="1"/>
  <c r="AD1372" i="1"/>
  <c r="AB1372" i="1"/>
  <c r="Z1372" i="1"/>
  <c r="X1372" i="1"/>
  <c r="O1372" i="1"/>
  <c r="N1372" i="1"/>
  <c r="K1372" i="1"/>
  <c r="J1372" i="1"/>
  <c r="I1372" i="1"/>
  <c r="H1372" i="1"/>
  <c r="G1372" i="1"/>
  <c r="AH1371" i="1"/>
  <c r="AF1371" i="1"/>
  <c r="AD1371" i="1"/>
  <c r="AB1371" i="1"/>
  <c r="Z1371" i="1"/>
  <c r="X1371" i="1"/>
  <c r="O1371" i="1"/>
  <c r="N1371" i="1"/>
  <c r="K1371" i="1"/>
  <c r="J1371" i="1"/>
  <c r="I1371" i="1"/>
  <c r="H1371" i="1"/>
  <c r="G1371" i="1"/>
  <c r="AH1370" i="1"/>
  <c r="AF1370" i="1"/>
  <c r="AD1370" i="1"/>
  <c r="AB1370" i="1"/>
  <c r="Z1370" i="1"/>
  <c r="X1370" i="1"/>
  <c r="O1370" i="1"/>
  <c r="N1370" i="1"/>
  <c r="K1370" i="1"/>
  <c r="J1370" i="1"/>
  <c r="I1370" i="1"/>
  <c r="H1370" i="1"/>
  <c r="G1370" i="1"/>
  <c r="AH1369" i="1"/>
  <c r="AF1369" i="1"/>
  <c r="AD1369" i="1"/>
  <c r="AB1369" i="1"/>
  <c r="Z1369" i="1"/>
  <c r="X1369" i="1"/>
  <c r="O1369" i="1"/>
  <c r="N1369" i="1"/>
  <c r="K1369" i="1"/>
  <c r="J1369" i="1"/>
  <c r="I1369" i="1"/>
  <c r="H1369" i="1"/>
  <c r="G1369" i="1"/>
  <c r="AH1368" i="1"/>
  <c r="AF1368" i="1"/>
  <c r="AD1368" i="1"/>
  <c r="AB1368" i="1"/>
  <c r="Z1368" i="1"/>
  <c r="X1368" i="1"/>
  <c r="O1368" i="1"/>
  <c r="N1368" i="1"/>
  <c r="K1368" i="1"/>
  <c r="J1368" i="1"/>
  <c r="I1368" i="1"/>
  <c r="H1368" i="1"/>
  <c r="G1368" i="1"/>
  <c r="AH1367" i="1"/>
  <c r="AF1367" i="1"/>
  <c r="AD1367" i="1"/>
  <c r="AB1367" i="1"/>
  <c r="Z1367" i="1"/>
  <c r="X1367" i="1"/>
  <c r="O1367" i="1"/>
  <c r="N1367" i="1"/>
  <c r="K1367" i="1"/>
  <c r="J1367" i="1"/>
  <c r="I1367" i="1"/>
  <c r="H1367" i="1"/>
  <c r="G1367" i="1"/>
  <c r="AH1366" i="1"/>
  <c r="AF1366" i="1"/>
  <c r="AD1366" i="1"/>
  <c r="AB1366" i="1"/>
  <c r="Z1366" i="1"/>
  <c r="X1366" i="1"/>
  <c r="O1366" i="1"/>
  <c r="N1366" i="1"/>
  <c r="K1366" i="1"/>
  <c r="J1366" i="1"/>
  <c r="I1366" i="1"/>
  <c r="H1366" i="1"/>
  <c r="G1366" i="1"/>
  <c r="AH1365" i="1"/>
  <c r="AF1365" i="1"/>
  <c r="AD1365" i="1"/>
  <c r="AB1365" i="1"/>
  <c r="Z1365" i="1"/>
  <c r="X1365" i="1"/>
  <c r="O1365" i="1"/>
  <c r="N1365" i="1"/>
  <c r="K1365" i="1"/>
  <c r="J1365" i="1"/>
  <c r="I1365" i="1"/>
  <c r="H1365" i="1"/>
  <c r="G1365" i="1"/>
  <c r="AH1364" i="1"/>
  <c r="AF1364" i="1"/>
  <c r="AD1364" i="1"/>
  <c r="AB1364" i="1"/>
  <c r="Z1364" i="1"/>
  <c r="X1364" i="1"/>
  <c r="O1364" i="1"/>
  <c r="N1364" i="1"/>
  <c r="K1364" i="1"/>
  <c r="J1364" i="1"/>
  <c r="I1364" i="1"/>
  <c r="H1364" i="1"/>
  <c r="G1364" i="1"/>
  <c r="AH1363" i="1"/>
  <c r="AF1363" i="1"/>
  <c r="AD1363" i="1"/>
  <c r="AB1363" i="1"/>
  <c r="Z1363" i="1"/>
  <c r="X1363" i="1"/>
  <c r="O1363" i="1"/>
  <c r="N1363" i="1"/>
  <c r="K1363" i="1"/>
  <c r="J1363" i="1"/>
  <c r="I1363" i="1"/>
  <c r="H1363" i="1"/>
  <c r="G1363" i="1"/>
  <c r="AH1362" i="1"/>
  <c r="AF1362" i="1"/>
  <c r="AD1362" i="1"/>
  <c r="AB1362" i="1"/>
  <c r="Z1362" i="1"/>
  <c r="X1362" i="1"/>
  <c r="O1362" i="1"/>
  <c r="N1362" i="1"/>
  <c r="K1362" i="1"/>
  <c r="J1362" i="1"/>
  <c r="I1362" i="1"/>
  <c r="H1362" i="1"/>
  <c r="G1362" i="1"/>
  <c r="AH1361" i="1"/>
  <c r="AF1361" i="1"/>
  <c r="AD1361" i="1"/>
  <c r="AB1361" i="1"/>
  <c r="Z1361" i="1"/>
  <c r="X1361" i="1"/>
  <c r="O1361" i="1"/>
  <c r="N1361" i="1"/>
  <c r="K1361" i="1"/>
  <c r="J1361" i="1"/>
  <c r="I1361" i="1"/>
  <c r="H1361" i="1"/>
  <c r="G1361" i="1"/>
  <c r="AH1360" i="1"/>
  <c r="AF1360" i="1"/>
  <c r="AD1360" i="1"/>
  <c r="AB1360" i="1"/>
  <c r="Z1360" i="1"/>
  <c r="X1360" i="1"/>
  <c r="O1360" i="1"/>
  <c r="N1360" i="1"/>
  <c r="K1360" i="1"/>
  <c r="J1360" i="1"/>
  <c r="I1360" i="1"/>
  <c r="H1360" i="1"/>
  <c r="G1360" i="1"/>
  <c r="AH1359" i="1"/>
  <c r="AF1359" i="1"/>
  <c r="AD1359" i="1"/>
  <c r="AB1359" i="1"/>
  <c r="Z1359" i="1"/>
  <c r="X1359" i="1"/>
  <c r="O1359" i="1"/>
  <c r="N1359" i="1"/>
  <c r="K1359" i="1"/>
  <c r="J1359" i="1"/>
  <c r="I1359" i="1"/>
  <c r="H1359" i="1"/>
  <c r="G1359" i="1"/>
  <c r="AH1358" i="1"/>
  <c r="AF1358" i="1"/>
  <c r="AD1358" i="1"/>
  <c r="AB1358" i="1"/>
  <c r="Z1358" i="1"/>
  <c r="X1358" i="1"/>
  <c r="O1358" i="1"/>
  <c r="N1358" i="1"/>
  <c r="K1358" i="1"/>
  <c r="J1358" i="1"/>
  <c r="I1358" i="1"/>
  <c r="H1358" i="1"/>
  <c r="G1358" i="1"/>
  <c r="AH1357" i="1"/>
  <c r="AF1357" i="1"/>
  <c r="AD1357" i="1"/>
  <c r="AB1357" i="1"/>
  <c r="Z1357" i="1"/>
  <c r="X1357" i="1"/>
  <c r="O1357" i="1"/>
  <c r="N1357" i="1"/>
  <c r="K1357" i="1"/>
  <c r="J1357" i="1"/>
  <c r="I1357" i="1"/>
  <c r="H1357" i="1"/>
  <c r="G1357" i="1"/>
  <c r="AH1356" i="1"/>
  <c r="AF1356" i="1"/>
  <c r="AD1356" i="1"/>
  <c r="AB1356" i="1"/>
  <c r="Z1356" i="1"/>
  <c r="X1356" i="1"/>
  <c r="O1356" i="1"/>
  <c r="N1356" i="1"/>
  <c r="K1356" i="1"/>
  <c r="J1356" i="1"/>
  <c r="I1356" i="1"/>
  <c r="H1356" i="1"/>
  <c r="G1356" i="1"/>
  <c r="AH1355" i="1"/>
  <c r="AF1355" i="1"/>
  <c r="AD1355" i="1"/>
  <c r="AB1355" i="1"/>
  <c r="Z1355" i="1"/>
  <c r="X1355" i="1"/>
  <c r="O1355" i="1"/>
  <c r="N1355" i="1"/>
  <c r="K1355" i="1"/>
  <c r="J1355" i="1"/>
  <c r="I1355" i="1"/>
  <c r="H1355" i="1"/>
  <c r="G1355" i="1"/>
  <c r="AH1354" i="1"/>
  <c r="AF1354" i="1"/>
  <c r="AD1354" i="1"/>
  <c r="AB1354" i="1"/>
  <c r="Z1354" i="1"/>
  <c r="X1354" i="1"/>
  <c r="O1354" i="1"/>
  <c r="N1354" i="1"/>
  <c r="K1354" i="1"/>
  <c r="J1354" i="1"/>
  <c r="I1354" i="1"/>
  <c r="H1354" i="1"/>
  <c r="G1354" i="1"/>
  <c r="AH1353" i="1"/>
  <c r="AF1353" i="1"/>
  <c r="AD1353" i="1"/>
  <c r="AB1353" i="1"/>
  <c r="Z1353" i="1"/>
  <c r="X1353" i="1"/>
  <c r="O1353" i="1"/>
  <c r="N1353" i="1"/>
  <c r="K1353" i="1"/>
  <c r="J1353" i="1"/>
  <c r="I1353" i="1"/>
  <c r="H1353" i="1"/>
  <c r="G1353" i="1"/>
  <c r="AH1352" i="1"/>
  <c r="AF1352" i="1"/>
  <c r="AD1352" i="1"/>
  <c r="AB1352" i="1"/>
  <c r="Z1352" i="1"/>
  <c r="X1352" i="1"/>
  <c r="O1352" i="1"/>
  <c r="N1352" i="1"/>
  <c r="K1352" i="1"/>
  <c r="J1352" i="1"/>
  <c r="I1352" i="1"/>
  <c r="H1352" i="1"/>
  <c r="G1352" i="1"/>
  <c r="AH1351" i="1"/>
  <c r="AF1351" i="1"/>
  <c r="AD1351" i="1"/>
  <c r="AB1351" i="1"/>
  <c r="Z1351" i="1"/>
  <c r="X1351" i="1"/>
  <c r="O1351" i="1"/>
  <c r="N1351" i="1"/>
  <c r="K1351" i="1"/>
  <c r="J1351" i="1"/>
  <c r="I1351" i="1"/>
  <c r="H1351" i="1"/>
  <c r="G1351" i="1"/>
  <c r="AH1350" i="1"/>
  <c r="AF1350" i="1"/>
  <c r="AD1350" i="1"/>
  <c r="AB1350" i="1"/>
  <c r="Z1350" i="1"/>
  <c r="X1350" i="1"/>
  <c r="O1350" i="1"/>
  <c r="N1350" i="1"/>
  <c r="K1350" i="1"/>
  <c r="J1350" i="1"/>
  <c r="I1350" i="1"/>
  <c r="H1350" i="1"/>
  <c r="G1350" i="1"/>
  <c r="AH1349" i="1"/>
  <c r="AF1349" i="1"/>
  <c r="AD1349" i="1"/>
  <c r="AB1349" i="1"/>
  <c r="Z1349" i="1"/>
  <c r="X1349" i="1"/>
  <c r="O1349" i="1"/>
  <c r="N1349" i="1"/>
  <c r="K1349" i="1"/>
  <c r="J1349" i="1"/>
  <c r="I1349" i="1"/>
  <c r="H1349" i="1"/>
  <c r="G1349" i="1"/>
  <c r="AH1348" i="1"/>
  <c r="AF1348" i="1"/>
  <c r="AD1348" i="1"/>
  <c r="AB1348" i="1"/>
  <c r="Z1348" i="1"/>
  <c r="X1348" i="1"/>
  <c r="O1348" i="1"/>
  <c r="N1348" i="1"/>
  <c r="K1348" i="1"/>
  <c r="J1348" i="1"/>
  <c r="I1348" i="1"/>
  <c r="H1348" i="1"/>
  <c r="G1348" i="1"/>
  <c r="AH1347" i="1"/>
  <c r="AF1347" i="1"/>
  <c r="AD1347" i="1"/>
  <c r="AB1347" i="1"/>
  <c r="Z1347" i="1"/>
  <c r="X1347" i="1"/>
  <c r="O1347" i="1"/>
  <c r="N1347" i="1"/>
  <c r="K1347" i="1"/>
  <c r="J1347" i="1"/>
  <c r="I1347" i="1"/>
  <c r="H1347" i="1"/>
  <c r="G1347" i="1"/>
  <c r="AH1346" i="1"/>
  <c r="AF1346" i="1"/>
  <c r="AD1346" i="1"/>
  <c r="AB1346" i="1"/>
  <c r="Z1346" i="1"/>
  <c r="X1346" i="1"/>
  <c r="O1346" i="1"/>
  <c r="N1346" i="1"/>
  <c r="K1346" i="1"/>
  <c r="J1346" i="1"/>
  <c r="I1346" i="1"/>
  <c r="H1346" i="1"/>
  <c r="G1346" i="1"/>
  <c r="AH1345" i="1"/>
  <c r="AF1345" i="1"/>
  <c r="AD1345" i="1"/>
  <c r="AB1345" i="1"/>
  <c r="Z1345" i="1"/>
  <c r="X1345" i="1"/>
  <c r="O1345" i="1"/>
  <c r="N1345" i="1"/>
  <c r="K1345" i="1"/>
  <c r="J1345" i="1"/>
  <c r="I1345" i="1"/>
  <c r="H1345" i="1"/>
  <c r="G1345" i="1"/>
  <c r="AH1344" i="1"/>
  <c r="AF1344" i="1"/>
  <c r="AD1344" i="1"/>
  <c r="AB1344" i="1"/>
  <c r="Z1344" i="1"/>
  <c r="X1344" i="1"/>
  <c r="O1344" i="1"/>
  <c r="N1344" i="1"/>
  <c r="K1344" i="1"/>
  <c r="J1344" i="1"/>
  <c r="I1344" i="1"/>
  <c r="H1344" i="1"/>
  <c r="G1344" i="1"/>
  <c r="AH1343" i="1"/>
  <c r="AF1343" i="1"/>
  <c r="AD1343" i="1"/>
  <c r="AB1343" i="1"/>
  <c r="Z1343" i="1"/>
  <c r="X1343" i="1"/>
  <c r="O1343" i="1"/>
  <c r="N1343" i="1"/>
  <c r="K1343" i="1"/>
  <c r="J1343" i="1"/>
  <c r="I1343" i="1"/>
  <c r="H1343" i="1"/>
  <c r="G1343" i="1"/>
  <c r="AH1342" i="1"/>
  <c r="AF1342" i="1"/>
  <c r="AD1342" i="1"/>
  <c r="AB1342" i="1"/>
  <c r="Z1342" i="1"/>
  <c r="X1342" i="1"/>
  <c r="O1342" i="1"/>
  <c r="N1342" i="1"/>
  <c r="K1342" i="1"/>
  <c r="J1342" i="1"/>
  <c r="I1342" i="1"/>
  <c r="H1342" i="1"/>
  <c r="G1342" i="1"/>
  <c r="AH1341" i="1"/>
  <c r="AF1341" i="1"/>
  <c r="AD1341" i="1"/>
  <c r="AB1341" i="1"/>
  <c r="Z1341" i="1"/>
  <c r="X1341" i="1"/>
  <c r="O1341" i="1"/>
  <c r="N1341" i="1"/>
  <c r="K1341" i="1"/>
  <c r="J1341" i="1"/>
  <c r="I1341" i="1"/>
  <c r="H1341" i="1"/>
  <c r="G1341" i="1"/>
  <c r="AH1340" i="1"/>
  <c r="AF1340" i="1"/>
  <c r="AD1340" i="1"/>
  <c r="AB1340" i="1"/>
  <c r="Z1340" i="1"/>
  <c r="X1340" i="1"/>
  <c r="O1340" i="1"/>
  <c r="N1340" i="1"/>
  <c r="K1340" i="1"/>
  <c r="J1340" i="1"/>
  <c r="I1340" i="1"/>
  <c r="H1340" i="1"/>
  <c r="G1340" i="1"/>
  <c r="AH1339" i="1"/>
  <c r="AF1339" i="1"/>
  <c r="AD1339" i="1"/>
  <c r="AB1339" i="1"/>
  <c r="Z1339" i="1"/>
  <c r="X1339" i="1"/>
  <c r="O1339" i="1"/>
  <c r="N1339" i="1"/>
  <c r="K1339" i="1"/>
  <c r="J1339" i="1"/>
  <c r="I1339" i="1"/>
  <c r="H1339" i="1"/>
  <c r="G1339" i="1"/>
  <c r="AH1338" i="1"/>
  <c r="AF1338" i="1"/>
  <c r="AD1338" i="1"/>
  <c r="AB1338" i="1"/>
  <c r="Z1338" i="1"/>
  <c r="X1338" i="1"/>
  <c r="O1338" i="1"/>
  <c r="N1338" i="1"/>
  <c r="K1338" i="1"/>
  <c r="J1338" i="1"/>
  <c r="I1338" i="1"/>
  <c r="H1338" i="1"/>
  <c r="G1338" i="1"/>
  <c r="AH1337" i="1"/>
  <c r="AF1337" i="1"/>
  <c r="AD1337" i="1"/>
  <c r="AB1337" i="1"/>
  <c r="Z1337" i="1"/>
  <c r="X1337" i="1"/>
  <c r="O1337" i="1"/>
  <c r="N1337" i="1"/>
  <c r="K1337" i="1"/>
  <c r="J1337" i="1"/>
  <c r="I1337" i="1"/>
  <c r="H1337" i="1"/>
  <c r="G1337" i="1"/>
  <c r="AH1336" i="1"/>
  <c r="AF1336" i="1"/>
  <c r="AD1336" i="1"/>
  <c r="AB1336" i="1"/>
  <c r="Z1336" i="1"/>
  <c r="X1336" i="1"/>
  <c r="O1336" i="1"/>
  <c r="N1336" i="1"/>
  <c r="K1336" i="1"/>
  <c r="J1336" i="1"/>
  <c r="I1336" i="1"/>
  <c r="H1336" i="1"/>
  <c r="G1336" i="1"/>
  <c r="AH1335" i="1"/>
  <c r="AF1335" i="1"/>
  <c r="AD1335" i="1"/>
  <c r="AB1335" i="1"/>
  <c r="Z1335" i="1"/>
  <c r="X1335" i="1"/>
  <c r="O1335" i="1"/>
  <c r="N1335" i="1"/>
  <c r="K1335" i="1"/>
  <c r="J1335" i="1"/>
  <c r="I1335" i="1"/>
  <c r="H1335" i="1"/>
  <c r="G1335" i="1"/>
  <c r="AH1334" i="1"/>
  <c r="AF1334" i="1"/>
  <c r="AD1334" i="1"/>
  <c r="AB1334" i="1"/>
  <c r="Z1334" i="1"/>
  <c r="X1334" i="1"/>
  <c r="O1334" i="1"/>
  <c r="N1334" i="1"/>
  <c r="K1334" i="1"/>
  <c r="J1334" i="1"/>
  <c r="I1334" i="1"/>
  <c r="H1334" i="1"/>
  <c r="G1334" i="1"/>
  <c r="AH1333" i="1"/>
  <c r="AF1333" i="1"/>
  <c r="AD1333" i="1"/>
  <c r="AB1333" i="1"/>
  <c r="Z1333" i="1"/>
  <c r="X1333" i="1"/>
  <c r="O1333" i="1"/>
  <c r="N1333" i="1"/>
  <c r="K1333" i="1"/>
  <c r="J1333" i="1"/>
  <c r="I1333" i="1"/>
  <c r="H1333" i="1"/>
  <c r="G1333" i="1"/>
  <c r="AH1332" i="1"/>
  <c r="AF1332" i="1"/>
  <c r="AD1332" i="1"/>
  <c r="AB1332" i="1"/>
  <c r="Z1332" i="1"/>
  <c r="X1332" i="1"/>
  <c r="O1332" i="1"/>
  <c r="N1332" i="1"/>
  <c r="K1332" i="1"/>
  <c r="J1332" i="1"/>
  <c r="I1332" i="1"/>
  <c r="H1332" i="1"/>
  <c r="G1332" i="1"/>
  <c r="AH1331" i="1"/>
  <c r="AF1331" i="1"/>
  <c r="AD1331" i="1"/>
  <c r="AB1331" i="1"/>
  <c r="Z1331" i="1"/>
  <c r="X1331" i="1"/>
  <c r="O1331" i="1"/>
  <c r="N1331" i="1"/>
  <c r="K1331" i="1"/>
  <c r="J1331" i="1"/>
  <c r="I1331" i="1"/>
  <c r="H1331" i="1"/>
  <c r="G1331" i="1"/>
  <c r="AH1330" i="1"/>
  <c r="AF1330" i="1"/>
  <c r="AD1330" i="1"/>
  <c r="AB1330" i="1"/>
  <c r="Z1330" i="1"/>
  <c r="X1330" i="1"/>
  <c r="O1330" i="1"/>
  <c r="N1330" i="1"/>
  <c r="K1330" i="1"/>
  <c r="J1330" i="1"/>
  <c r="I1330" i="1"/>
  <c r="H1330" i="1"/>
  <c r="G1330" i="1"/>
  <c r="AH1329" i="1"/>
  <c r="AF1329" i="1"/>
  <c r="AD1329" i="1"/>
  <c r="AB1329" i="1"/>
  <c r="Z1329" i="1"/>
  <c r="X1329" i="1"/>
  <c r="O1329" i="1"/>
  <c r="N1329" i="1"/>
  <c r="K1329" i="1"/>
  <c r="J1329" i="1"/>
  <c r="I1329" i="1"/>
  <c r="H1329" i="1"/>
  <c r="G1329" i="1"/>
  <c r="AH1328" i="1"/>
  <c r="AF1328" i="1"/>
  <c r="AD1328" i="1"/>
  <c r="AB1328" i="1"/>
  <c r="Z1328" i="1"/>
  <c r="X1328" i="1"/>
  <c r="O1328" i="1"/>
  <c r="N1328" i="1"/>
  <c r="K1328" i="1"/>
  <c r="J1328" i="1"/>
  <c r="I1328" i="1"/>
  <c r="H1328" i="1"/>
  <c r="G1328" i="1"/>
  <c r="AH1327" i="1"/>
  <c r="AF1327" i="1"/>
  <c r="AD1327" i="1"/>
  <c r="AB1327" i="1"/>
  <c r="Z1327" i="1"/>
  <c r="X1327" i="1"/>
  <c r="O1327" i="1"/>
  <c r="N1327" i="1"/>
  <c r="K1327" i="1"/>
  <c r="J1327" i="1"/>
  <c r="I1327" i="1"/>
  <c r="H1327" i="1"/>
  <c r="G1327" i="1"/>
  <c r="AH1326" i="1"/>
  <c r="AF1326" i="1"/>
  <c r="AD1326" i="1"/>
  <c r="AB1326" i="1"/>
  <c r="Z1326" i="1"/>
  <c r="X1326" i="1"/>
  <c r="O1326" i="1"/>
  <c r="N1326" i="1"/>
  <c r="K1326" i="1"/>
  <c r="J1326" i="1"/>
  <c r="I1326" i="1"/>
  <c r="H1326" i="1"/>
  <c r="G1326" i="1"/>
  <c r="AH1325" i="1"/>
  <c r="AF1325" i="1"/>
  <c r="AD1325" i="1"/>
  <c r="AB1325" i="1"/>
  <c r="Z1325" i="1"/>
  <c r="X1325" i="1"/>
  <c r="O1325" i="1"/>
  <c r="N1325" i="1"/>
  <c r="K1325" i="1"/>
  <c r="J1325" i="1"/>
  <c r="I1325" i="1"/>
  <c r="H1325" i="1"/>
  <c r="G1325" i="1"/>
  <c r="AH1324" i="1"/>
  <c r="AF1324" i="1"/>
  <c r="AD1324" i="1"/>
  <c r="AB1324" i="1"/>
  <c r="Z1324" i="1"/>
  <c r="X1324" i="1"/>
  <c r="O1324" i="1"/>
  <c r="N1324" i="1"/>
  <c r="K1324" i="1"/>
  <c r="J1324" i="1"/>
  <c r="I1324" i="1"/>
  <c r="H1324" i="1"/>
  <c r="G1324" i="1"/>
  <c r="AH1323" i="1"/>
  <c r="AF1323" i="1"/>
  <c r="AD1323" i="1"/>
  <c r="AB1323" i="1"/>
  <c r="Z1323" i="1"/>
  <c r="X1323" i="1"/>
  <c r="O1323" i="1"/>
  <c r="N1323" i="1"/>
  <c r="K1323" i="1"/>
  <c r="J1323" i="1"/>
  <c r="I1323" i="1"/>
  <c r="H1323" i="1"/>
  <c r="G1323" i="1"/>
  <c r="AH1322" i="1"/>
  <c r="AF1322" i="1"/>
  <c r="AD1322" i="1"/>
  <c r="AB1322" i="1"/>
  <c r="Z1322" i="1"/>
  <c r="X1322" i="1"/>
  <c r="O1322" i="1"/>
  <c r="N1322" i="1"/>
  <c r="K1322" i="1"/>
  <c r="J1322" i="1"/>
  <c r="I1322" i="1"/>
  <c r="H1322" i="1"/>
  <c r="G1322" i="1"/>
  <c r="AH1321" i="1"/>
  <c r="AF1321" i="1"/>
  <c r="AD1321" i="1"/>
  <c r="AB1321" i="1"/>
  <c r="Z1321" i="1"/>
  <c r="X1321" i="1"/>
  <c r="O1321" i="1"/>
  <c r="N1321" i="1"/>
  <c r="K1321" i="1"/>
  <c r="J1321" i="1"/>
  <c r="I1321" i="1"/>
  <c r="H1321" i="1"/>
  <c r="G1321" i="1"/>
  <c r="AH1320" i="1"/>
  <c r="AF1320" i="1"/>
  <c r="AD1320" i="1"/>
  <c r="AB1320" i="1"/>
  <c r="Z1320" i="1"/>
  <c r="X1320" i="1"/>
  <c r="O1320" i="1"/>
  <c r="N1320" i="1"/>
  <c r="K1320" i="1"/>
  <c r="J1320" i="1"/>
  <c r="I1320" i="1"/>
  <c r="H1320" i="1"/>
  <c r="G1320" i="1"/>
  <c r="AH1319" i="1"/>
  <c r="AF1319" i="1"/>
  <c r="AD1319" i="1"/>
  <c r="AB1319" i="1"/>
  <c r="Z1319" i="1"/>
  <c r="X1319" i="1"/>
  <c r="O1319" i="1"/>
  <c r="N1319" i="1"/>
  <c r="K1319" i="1"/>
  <c r="J1319" i="1"/>
  <c r="I1319" i="1"/>
  <c r="H1319" i="1"/>
  <c r="G1319" i="1"/>
  <c r="AH1318" i="1"/>
  <c r="AF1318" i="1"/>
  <c r="AD1318" i="1"/>
  <c r="AB1318" i="1"/>
  <c r="Z1318" i="1"/>
  <c r="X1318" i="1"/>
  <c r="O1318" i="1"/>
  <c r="N1318" i="1"/>
  <c r="K1318" i="1"/>
  <c r="J1318" i="1"/>
  <c r="I1318" i="1"/>
  <c r="H1318" i="1"/>
  <c r="G1318" i="1"/>
  <c r="AH1317" i="1"/>
  <c r="AF1317" i="1"/>
  <c r="AD1317" i="1"/>
  <c r="AB1317" i="1"/>
  <c r="Z1317" i="1"/>
  <c r="X1317" i="1"/>
  <c r="O1317" i="1"/>
  <c r="N1317" i="1"/>
  <c r="K1317" i="1"/>
  <c r="J1317" i="1"/>
  <c r="I1317" i="1"/>
  <c r="H1317" i="1"/>
  <c r="G1317" i="1"/>
  <c r="AH1316" i="1"/>
  <c r="AF1316" i="1"/>
  <c r="AD1316" i="1"/>
  <c r="AB1316" i="1"/>
  <c r="Z1316" i="1"/>
  <c r="X1316" i="1"/>
  <c r="O1316" i="1"/>
  <c r="N1316" i="1"/>
  <c r="K1316" i="1"/>
  <c r="J1316" i="1"/>
  <c r="I1316" i="1"/>
  <c r="H1316" i="1"/>
  <c r="G1316" i="1"/>
  <c r="AH1315" i="1"/>
  <c r="AF1315" i="1"/>
  <c r="AD1315" i="1"/>
  <c r="AB1315" i="1"/>
  <c r="Z1315" i="1"/>
  <c r="X1315" i="1"/>
  <c r="O1315" i="1"/>
  <c r="N1315" i="1"/>
  <c r="K1315" i="1"/>
  <c r="J1315" i="1"/>
  <c r="I1315" i="1"/>
  <c r="H1315" i="1"/>
  <c r="G1315" i="1"/>
  <c r="AH1314" i="1"/>
  <c r="AF1314" i="1"/>
  <c r="AD1314" i="1"/>
  <c r="AB1314" i="1"/>
  <c r="Z1314" i="1"/>
  <c r="X1314" i="1"/>
  <c r="O1314" i="1"/>
  <c r="N1314" i="1"/>
  <c r="K1314" i="1"/>
  <c r="J1314" i="1"/>
  <c r="I1314" i="1"/>
  <c r="H1314" i="1"/>
  <c r="G1314" i="1"/>
  <c r="AH1313" i="1"/>
  <c r="AF1313" i="1"/>
  <c r="AD1313" i="1"/>
  <c r="AB1313" i="1"/>
  <c r="Z1313" i="1"/>
  <c r="X1313" i="1"/>
  <c r="O1313" i="1"/>
  <c r="N1313" i="1"/>
  <c r="K1313" i="1"/>
  <c r="J1313" i="1"/>
  <c r="I1313" i="1"/>
  <c r="H1313" i="1"/>
  <c r="G1313" i="1"/>
  <c r="AH1312" i="1"/>
  <c r="AF1312" i="1"/>
  <c r="AD1312" i="1"/>
  <c r="AB1312" i="1"/>
  <c r="Z1312" i="1"/>
  <c r="X1312" i="1"/>
  <c r="O1312" i="1"/>
  <c r="N1312" i="1"/>
  <c r="K1312" i="1"/>
  <c r="J1312" i="1"/>
  <c r="I1312" i="1"/>
  <c r="H1312" i="1"/>
  <c r="G1312" i="1"/>
  <c r="AH1311" i="1"/>
  <c r="AF1311" i="1"/>
  <c r="AD1311" i="1"/>
  <c r="AB1311" i="1"/>
  <c r="Z1311" i="1"/>
  <c r="X1311" i="1"/>
  <c r="O1311" i="1"/>
  <c r="N1311" i="1"/>
  <c r="K1311" i="1"/>
  <c r="J1311" i="1"/>
  <c r="I1311" i="1"/>
  <c r="H1311" i="1"/>
  <c r="G1311" i="1"/>
  <c r="AH1310" i="1"/>
  <c r="AF1310" i="1"/>
  <c r="AD1310" i="1"/>
  <c r="AB1310" i="1"/>
  <c r="Z1310" i="1"/>
  <c r="X1310" i="1"/>
  <c r="O1310" i="1"/>
  <c r="N1310" i="1"/>
  <c r="K1310" i="1"/>
  <c r="J1310" i="1"/>
  <c r="I1310" i="1"/>
  <c r="H1310" i="1"/>
  <c r="G1310" i="1"/>
  <c r="AH1309" i="1"/>
  <c r="AF1309" i="1"/>
  <c r="AD1309" i="1"/>
  <c r="AB1309" i="1"/>
  <c r="Z1309" i="1"/>
  <c r="X1309" i="1"/>
  <c r="O1309" i="1"/>
  <c r="N1309" i="1"/>
  <c r="K1309" i="1"/>
  <c r="J1309" i="1"/>
  <c r="I1309" i="1"/>
  <c r="H1309" i="1"/>
  <c r="G1309" i="1"/>
  <c r="AH1308" i="1"/>
  <c r="AF1308" i="1"/>
  <c r="AD1308" i="1"/>
  <c r="AB1308" i="1"/>
  <c r="Z1308" i="1"/>
  <c r="X1308" i="1"/>
  <c r="O1308" i="1"/>
  <c r="N1308" i="1"/>
  <c r="K1308" i="1"/>
  <c r="J1308" i="1"/>
  <c r="I1308" i="1"/>
  <c r="H1308" i="1"/>
  <c r="G1308" i="1"/>
  <c r="AH1307" i="1"/>
  <c r="AF1307" i="1"/>
  <c r="AD1307" i="1"/>
  <c r="AB1307" i="1"/>
  <c r="Z1307" i="1"/>
  <c r="X1307" i="1"/>
  <c r="O1307" i="1"/>
  <c r="N1307" i="1"/>
  <c r="K1307" i="1"/>
  <c r="J1307" i="1"/>
  <c r="I1307" i="1"/>
  <c r="H1307" i="1"/>
  <c r="G1307" i="1"/>
  <c r="AH1306" i="1"/>
  <c r="AF1306" i="1"/>
  <c r="AD1306" i="1"/>
  <c r="AB1306" i="1"/>
  <c r="Z1306" i="1"/>
  <c r="X1306" i="1"/>
  <c r="O1306" i="1"/>
  <c r="N1306" i="1"/>
  <c r="K1306" i="1"/>
  <c r="J1306" i="1"/>
  <c r="I1306" i="1"/>
  <c r="H1306" i="1"/>
  <c r="G1306" i="1"/>
  <c r="AH1305" i="1"/>
  <c r="AF1305" i="1"/>
  <c r="AD1305" i="1"/>
  <c r="AB1305" i="1"/>
  <c r="Z1305" i="1"/>
  <c r="X1305" i="1"/>
  <c r="O1305" i="1"/>
  <c r="N1305" i="1"/>
  <c r="K1305" i="1"/>
  <c r="J1305" i="1"/>
  <c r="I1305" i="1"/>
  <c r="H1305" i="1"/>
  <c r="G1305" i="1"/>
  <c r="AH1304" i="1"/>
  <c r="AF1304" i="1"/>
  <c r="AD1304" i="1"/>
  <c r="AB1304" i="1"/>
  <c r="Z1304" i="1"/>
  <c r="X1304" i="1"/>
  <c r="O1304" i="1"/>
  <c r="N1304" i="1"/>
  <c r="K1304" i="1"/>
  <c r="J1304" i="1"/>
  <c r="I1304" i="1"/>
  <c r="H1304" i="1"/>
  <c r="G1304" i="1"/>
  <c r="AH1303" i="1"/>
  <c r="AF1303" i="1"/>
  <c r="AD1303" i="1"/>
  <c r="AB1303" i="1"/>
  <c r="Z1303" i="1"/>
  <c r="X1303" i="1"/>
  <c r="O1303" i="1"/>
  <c r="N1303" i="1"/>
  <c r="K1303" i="1"/>
  <c r="J1303" i="1"/>
  <c r="I1303" i="1"/>
  <c r="H1303" i="1"/>
  <c r="G1303" i="1"/>
  <c r="AH1302" i="1"/>
  <c r="AF1302" i="1"/>
  <c r="AD1302" i="1"/>
  <c r="AB1302" i="1"/>
  <c r="Z1302" i="1"/>
  <c r="X1302" i="1"/>
  <c r="O1302" i="1"/>
  <c r="N1302" i="1"/>
  <c r="K1302" i="1"/>
  <c r="J1302" i="1"/>
  <c r="I1302" i="1"/>
  <c r="H1302" i="1"/>
  <c r="G1302" i="1"/>
  <c r="AH1301" i="1"/>
  <c r="AF1301" i="1"/>
  <c r="AD1301" i="1"/>
  <c r="AB1301" i="1"/>
  <c r="Z1301" i="1"/>
  <c r="X1301" i="1"/>
  <c r="O1301" i="1"/>
  <c r="N1301" i="1"/>
  <c r="K1301" i="1"/>
  <c r="J1301" i="1"/>
  <c r="I1301" i="1"/>
  <c r="H1301" i="1"/>
  <c r="G1301" i="1"/>
  <c r="AH1300" i="1"/>
  <c r="AF1300" i="1"/>
  <c r="AD1300" i="1"/>
  <c r="AB1300" i="1"/>
  <c r="Z1300" i="1"/>
  <c r="X1300" i="1"/>
  <c r="O1300" i="1"/>
  <c r="N1300" i="1"/>
  <c r="K1300" i="1"/>
  <c r="J1300" i="1"/>
  <c r="I1300" i="1"/>
  <c r="H1300" i="1"/>
  <c r="G1300" i="1"/>
  <c r="AH1299" i="1"/>
  <c r="AF1299" i="1"/>
  <c r="AD1299" i="1"/>
  <c r="AB1299" i="1"/>
  <c r="Z1299" i="1"/>
  <c r="X1299" i="1"/>
  <c r="O1299" i="1"/>
  <c r="N1299" i="1"/>
  <c r="K1299" i="1"/>
  <c r="J1299" i="1"/>
  <c r="I1299" i="1"/>
  <c r="H1299" i="1"/>
  <c r="G1299" i="1"/>
  <c r="AH1298" i="1"/>
  <c r="AF1298" i="1"/>
  <c r="AD1298" i="1"/>
  <c r="AB1298" i="1"/>
  <c r="Z1298" i="1"/>
  <c r="X1298" i="1"/>
  <c r="O1298" i="1"/>
  <c r="N1298" i="1"/>
  <c r="K1298" i="1"/>
  <c r="J1298" i="1"/>
  <c r="I1298" i="1"/>
  <c r="H1298" i="1"/>
  <c r="G1298" i="1"/>
  <c r="AH1297" i="1"/>
  <c r="AF1297" i="1"/>
  <c r="AD1297" i="1"/>
  <c r="AB1297" i="1"/>
  <c r="Z1297" i="1"/>
  <c r="X1297" i="1"/>
  <c r="O1297" i="1"/>
  <c r="N1297" i="1"/>
  <c r="K1297" i="1"/>
  <c r="J1297" i="1"/>
  <c r="I1297" i="1"/>
  <c r="H1297" i="1"/>
  <c r="G1297" i="1"/>
  <c r="AH1296" i="1"/>
  <c r="AF1296" i="1"/>
  <c r="AD1296" i="1"/>
  <c r="AB1296" i="1"/>
  <c r="Z1296" i="1"/>
  <c r="X1296" i="1"/>
  <c r="O1296" i="1"/>
  <c r="N1296" i="1"/>
  <c r="K1296" i="1"/>
  <c r="J1296" i="1"/>
  <c r="I1296" i="1"/>
  <c r="H1296" i="1"/>
  <c r="G1296" i="1"/>
  <c r="AH1295" i="1"/>
  <c r="AF1295" i="1"/>
  <c r="AD1295" i="1"/>
  <c r="AB1295" i="1"/>
  <c r="Z1295" i="1"/>
  <c r="X1295" i="1"/>
  <c r="O1295" i="1"/>
  <c r="N1295" i="1"/>
  <c r="K1295" i="1"/>
  <c r="J1295" i="1"/>
  <c r="I1295" i="1"/>
  <c r="H1295" i="1"/>
  <c r="G1295" i="1"/>
  <c r="AH1294" i="1"/>
  <c r="AF1294" i="1"/>
  <c r="AD1294" i="1"/>
  <c r="AB1294" i="1"/>
  <c r="Z1294" i="1"/>
  <c r="X1294" i="1"/>
  <c r="O1294" i="1"/>
  <c r="N1294" i="1"/>
  <c r="K1294" i="1"/>
  <c r="J1294" i="1"/>
  <c r="I1294" i="1"/>
  <c r="H1294" i="1"/>
  <c r="G1294" i="1"/>
  <c r="AH1293" i="1"/>
  <c r="AF1293" i="1"/>
  <c r="AD1293" i="1"/>
  <c r="AB1293" i="1"/>
  <c r="Z1293" i="1"/>
  <c r="X1293" i="1"/>
  <c r="O1293" i="1"/>
  <c r="N1293" i="1"/>
  <c r="K1293" i="1"/>
  <c r="J1293" i="1"/>
  <c r="I1293" i="1"/>
  <c r="H1293" i="1"/>
  <c r="G1293" i="1"/>
  <c r="AH1292" i="1"/>
  <c r="AF1292" i="1"/>
  <c r="AD1292" i="1"/>
  <c r="AB1292" i="1"/>
  <c r="Z1292" i="1"/>
  <c r="X1292" i="1"/>
  <c r="O1292" i="1"/>
  <c r="N1292" i="1"/>
  <c r="K1292" i="1"/>
  <c r="J1292" i="1"/>
  <c r="I1292" i="1"/>
  <c r="H1292" i="1"/>
  <c r="G1292" i="1"/>
  <c r="AH1291" i="1"/>
  <c r="AF1291" i="1"/>
  <c r="AD1291" i="1"/>
  <c r="AB1291" i="1"/>
  <c r="Z1291" i="1"/>
  <c r="X1291" i="1"/>
  <c r="O1291" i="1"/>
  <c r="N1291" i="1"/>
  <c r="K1291" i="1"/>
  <c r="J1291" i="1"/>
  <c r="I1291" i="1"/>
  <c r="H1291" i="1"/>
  <c r="G1291" i="1"/>
  <c r="AH1290" i="1"/>
  <c r="AF1290" i="1"/>
  <c r="AD1290" i="1"/>
  <c r="AB1290" i="1"/>
  <c r="Z1290" i="1"/>
  <c r="X1290" i="1"/>
  <c r="O1290" i="1"/>
  <c r="N1290" i="1"/>
  <c r="K1290" i="1"/>
  <c r="J1290" i="1"/>
  <c r="I1290" i="1"/>
  <c r="H1290" i="1"/>
  <c r="G1290" i="1"/>
  <c r="AH1289" i="1"/>
  <c r="AF1289" i="1"/>
  <c r="AD1289" i="1"/>
  <c r="AB1289" i="1"/>
  <c r="Z1289" i="1"/>
  <c r="X1289" i="1"/>
  <c r="O1289" i="1"/>
  <c r="N1289" i="1"/>
  <c r="K1289" i="1"/>
  <c r="J1289" i="1"/>
  <c r="I1289" i="1"/>
  <c r="H1289" i="1"/>
  <c r="G1289" i="1"/>
  <c r="AH1288" i="1"/>
  <c r="AF1288" i="1"/>
  <c r="AD1288" i="1"/>
  <c r="AB1288" i="1"/>
  <c r="Z1288" i="1"/>
  <c r="X1288" i="1"/>
  <c r="O1288" i="1"/>
  <c r="N1288" i="1"/>
  <c r="K1288" i="1"/>
  <c r="J1288" i="1"/>
  <c r="I1288" i="1"/>
  <c r="H1288" i="1"/>
  <c r="G1288" i="1"/>
  <c r="AH1287" i="1"/>
  <c r="AF1287" i="1"/>
  <c r="AD1287" i="1"/>
  <c r="AB1287" i="1"/>
  <c r="Z1287" i="1"/>
  <c r="X1287" i="1"/>
  <c r="O1287" i="1"/>
  <c r="N1287" i="1"/>
  <c r="K1287" i="1"/>
  <c r="J1287" i="1"/>
  <c r="I1287" i="1"/>
  <c r="H1287" i="1"/>
  <c r="G1287" i="1"/>
  <c r="AH1286" i="1"/>
  <c r="AF1286" i="1"/>
  <c r="AD1286" i="1"/>
  <c r="AB1286" i="1"/>
  <c r="Z1286" i="1"/>
  <c r="X1286" i="1"/>
  <c r="O1286" i="1"/>
  <c r="N1286" i="1"/>
  <c r="K1286" i="1"/>
  <c r="J1286" i="1"/>
  <c r="I1286" i="1"/>
  <c r="H1286" i="1"/>
  <c r="G1286" i="1"/>
  <c r="AH1285" i="1"/>
  <c r="AF1285" i="1"/>
  <c r="AD1285" i="1"/>
  <c r="AB1285" i="1"/>
  <c r="Z1285" i="1"/>
  <c r="X1285" i="1"/>
  <c r="O1285" i="1"/>
  <c r="N1285" i="1"/>
  <c r="K1285" i="1"/>
  <c r="J1285" i="1"/>
  <c r="I1285" i="1"/>
  <c r="H1285" i="1"/>
  <c r="G1285" i="1"/>
  <c r="AH1284" i="1"/>
  <c r="AF1284" i="1"/>
  <c r="AD1284" i="1"/>
  <c r="AB1284" i="1"/>
  <c r="Z1284" i="1"/>
  <c r="X1284" i="1"/>
  <c r="O1284" i="1"/>
  <c r="N1284" i="1"/>
  <c r="K1284" i="1"/>
  <c r="J1284" i="1"/>
  <c r="I1284" i="1"/>
  <c r="H1284" i="1"/>
  <c r="G1284" i="1"/>
  <c r="AH1283" i="1"/>
  <c r="AF1283" i="1"/>
  <c r="AD1283" i="1"/>
  <c r="AB1283" i="1"/>
  <c r="Z1283" i="1"/>
  <c r="X1283" i="1"/>
  <c r="O1283" i="1"/>
  <c r="N1283" i="1"/>
  <c r="K1283" i="1"/>
  <c r="J1283" i="1"/>
  <c r="I1283" i="1"/>
  <c r="H1283" i="1"/>
  <c r="G1283" i="1"/>
  <c r="AH1282" i="1"/>
  <c r="AF1282" i="1"/>
  <c r="AD1282" i="1"/>
  <c r="AB1282" i="1"/>
  <c r="Z1282" i="1"/>
  <c r="X1282" i="1"/>
  <c r="O1282" i="1"/>
  <c r="N1282" i="1"/>
  <c r="K1282" i="1"/>
  <c r="J1282" i="1"/>
  <c r="I1282" i="1"/>
  <c r="H1282" i="1"/>
  <c r="G1282" i="1"/>
  <c r="AH1281" i="1"/>
  <c r="AF1281" i="1"/>
  <c r="AD1281" i="1"/>
  <c r="AB1281" i="1"/>
  <c r="Z1281" i="1"/>
  <c r="X1281" i="1"/>
  <c r="O1281" i="1"/>
  <c r="N1281" i="1"/>
  <c r="K1281" i="1"/>
  <c r="J1281" i="1"/>
  <c r="I1281" i="1"/>
  <c r="H1281" i="1"/>
  <c r="G1281" i="1"/>
  <c r="AH1280" i="1"/>
  <c r="AF1280" i="1"/>
  <c r="AD1280" i="1"/>
  <c r="AB1280" i="1"/>
  <c r="Z1280" i="1"/>
  <c r="X1280" i="1"/>
  <c r="O1280" i="1"/>
  <c r="N1280" i="1"/>
  <c r="K1280" i="1"/>
  <c r="J1280" i="1"/>
  <c r="I1280" i="1"/>
  <c r="H1280" i="1"/>
  <c r="G1280" i="1"/>
  <c r="AH1279" i="1"/>
  <c r="AF1279" i="1"/>
  <c r="AD1279" i="1"/>
  <c r="AB1279" i="1"/>
  <c r="Z1279" i="1"/>
  <c r="X1279" i="1"/>
  <c r="O1279" i="1"/>
  <c r="N1279" i="1"/>
  <c r="K1279" i="1"/>
  <c r="J1279" i="1"/>
  <c r="I1279" i="1"/>
  <c r="H1279" i="1"/>
  <c r="G1279" i="1"/>
  <c r="AH1278" i="1"/>
  <c r="AF1278" i="1"/>
  <c r="AD1278" i="1"/>
  <c r="AB1278" i="1"/>
  <c r="Z1278" i="1"/>
  <c r="X1278" i="1"/>
  <c r="O1278" i="1"/>
  <c r="N1278" i="1"/>
  <c r="K1278" i="1"/>
  <c r="J1278" i="1"/>
  <c r="I1278" i="1"/>
  <c r="H1278" i="1"/>
  <c r="G1278" i="1"/>
  <c r="AH1277" i="1"/>
  <c r="AF1277" i="1"/>
  <c r="AD1277" i="1"/>
  <c r="AB1277" i="1"/>
  <c r="Z1277" i="1"/>
  <c r="X1277" i="1"/>
  <c r="O1277" i="1"/>
  <c r="N1277" i="1"/>
  <c r="K1277" i="1"/>
  <c r="J1277" i="1"/>
  <c r="I1277" i="1"/>
  <c r="H1277" i="1"/>
  <c r="G1277" i="1"/>
  <c r="AH1276" i="1"/>
  <c r="AF1276" i="1"/>
  <c r="AD1276" i="1"/>
  <c r="AB1276" i="1"/>
  <c r="Z1276" i="1"/>
  <c r="X1276" i="1"/>
  <c r="O1276" i="1"/>
  <c r="N1276" i="1"/>
  <c r="K1276" i="1"/>
  <c r="J1276" i="1"/>
  <c r="I1276" i="1"/>
  <c r="H1276" i="1"/>
  <c r="G1276" i="1"/>
  <c r="AH1275" i="1"/>
  <c r="AF1275" i="1"/>
  <c r="AD1275" i="1"/>
  <c r="AB1275" i="1"/>
  <c r="Z1275" i="1"/>
  <c r="X1275" i="1"/>
  <c r="O1275" i="1"/>
  <c r="N1275" i="1"/>
  <c r="K1275" i="1"/>
  <c r="J1275" i="1"/>
  <c r="I1275" i="1"/>
  <c r="H1275" i="1"/>
  <c r="G1275" i="1"/>
  <c r="AH1274" i="1"/>
  <c r="AF1274" i="1"/>
  <c r="AD1274" i="1"/>
  <c r="AB1274" i="1"/>
  <c r="Z1274" i="1"/>
  <c r="X1274" i="1"/>
  <c r="O1274" i="1"/>
  <c r="N1274" i="1"/>
  <c r="K1274" i="1"/>
  <c r="J1274" i="1"/>
  <c r="I1274" i="1"/>
  <c r="H1274" i="1"/>
  <c r="G1274" i="1"/>
  <c r="AH1273" i="1"/>
  <c r="AF1273" i="1"/>
  <c r="AD1273" i="1"/>
  <c r="AB1273" i="1"/>
  <c r="Z1273" i="1"/>
  <c r="X1273" i="1"/>
  <c r="O1273" i="1"/>
  <c r="N1273" i="1"/>
  <c r="K1273" i="1"/>
  <c r="J1273" i="1"/>
  <c r="I1273" i="1"/>
  <c r="H1273" i="1"/>
  <c r="G1273" i="1"/>
  <c r="AH1272" i="1"/>
  <c r="AF1272" i="1"/>
  <c r="AD1272" i="1"/>
  <c r="AB1272" i="1"/>
  <c r="Z1272" i="1"/>
  <c r="X1272" i="1"/>
  <c r="O1272" i="1"/>
  <c r="N1272" i="1"/>
  <c r="K1272" i="1"/>
  <c r="J1272" i="1"/>
  <c r="I1272" i="1"/>
  <c r="H1272" i="1"/>
  <c r="G1272" i="1"/>
  <c r="AH1271" i="1"/>
  <c r="AF1271" i="1"/>
  <c r="AD1271" i="1"/>
  <c r="AB1271" i="1"/>
  <c r="Z1271" i="1"/>
  <c r="X1271" i="1"/>
  <c r="O1271" i="1"/>
  <c r="N1271" i="1"/>
  <c r="K1271" i="1"/>
  <c r="J1271" i="1"/>
  <c r="I1271" i="1"/>
  <c r="H1271" i="1"/>
  <c r="G1271" i="1"/>
  <c r="AH1270" i="1"/>
  <c r="AF1270" i="1"/>
  <c r="AD1270" i="1"/>
  <c r="AB1270" i="1"/>
  <c r="Z1270" i="1"/>
  <c r="X1270" i="1"/>
  <c r="O1270" i="1"/>
  <c r="N1270" i="1"/>
  <c r="K1270" i="1"/>
  <c r="J1270" i="1"/>
  <c r="I1270" i="1"/>
  <c r="H1270" i="1"/>
  <c r="G1270" i="1"/>
  <c r="AH1269" i="1"/>
  <c r="AF1269" i="1"/>
  <c r="AD1269" i="1"/>
  <c r="AB1269" i="1"/>
  <c r="Z1269" i="1"/>
  <c r="X1269" i="1"/>
  <c r="O1269" i="1"/>
  <c r="N1269" i="1"/>
  <c r="K1269" i="1"/>
  <c r="J1269" i="1"/>
  <c r="I1269" i="1"/>
  <c r="H1269" i="1"/>
  <c r="G1269" i="1"/>
  <c r="AH1268" i="1"/>
  <c r="AF1268" i="1"/>
  <c r="AD1268" i="1"/>
  <c r="AB1268" i="1"/>
  <c r="Z1268" i="1"/>
  <c r="X1268" i="1"/>
  <c r="O1268" i="1"/>
  <c r="N1268" i="1"/>
  <c r="K1268" i="1"/>
  <c r="J1268" i="1"/>
  <c r="I1268" i="1"/>
  <c r="H1268" i="1"/>
  <c r="G1268" i="1"/>
  <c r="AH1267" i="1"/>
  <c r="AF1267" i="1"/>
  <c r="AD1267" i="1"/>
  <c r="AB1267" i="1"/>
  <c r="Z1267" i="1"/>
  <c r="X1267" i="1"/>
  <c r="O1267" i="1"/>
  <c r="N1267" i="1"/>
  <c r="K1267" i="1"/>
  <c r="J1267" i="1"/>
  <c r="I1267" i="1"/>
  <c r="H1267" i="1"/>
  <c r="G1267" i="1"/>
  <c r="AH1266" i="1"/>
  <c r="AF1266" i="1"/>
  <c r="AD1266" i="1"/>
  <c r="AB1266" i="1"/>
  <c r="Z1266" i="1"/>
  <c r="X1266" i="1"/>
  <c r="O1266" i="1"/>
  <c r="N1266" i="1"/>
  <c r="K1266" i="1"/>
  <c r="J1266" i="1"/>
  <c r="I1266" i="1"/>
  <c r="H1266" i="1"/>
  <c r="G1266" i="1"/>
  <c r="AH1265" i="1"/>
  <c r="AF1265" i="1"/>
  <c r="AD1265" i="1"/>
  <c r="AB1265" i="1"/>
  <c r="Z1265" i="1"/>
  <c r="X1265" i="1"/>
  <c r="O1265" i="1"/>
  <c r="N1265" i="1"/>
  <c r="K1265" i="1"/>
  <c r="J1265" i="1"/>
  <c r="I1265" i="1"/>
  <c r="H1265" i="1"/>
  <c r="G1265" i="1"/>
  <c r="AH1264" i="1"/>
  <c r="AF1264" i="1"/>
  <c r="AD1264" i="1"/>
  <c r="AB1264" i="1"/>
  <c r="Z1264" i="1"/>
  <c r="X1264" i="1"/>
  <c r="O1264" i="1"/>
  <c r="N1264" i="1"/>
  <c r="K1264" i="1"/>
  <c r="J1264" i="1"/>
  <c r="I1264" i="1"/>
  <c r="H1264" i="1"/>
  <c r="G1264" i="1"/>
  <c r="AH1263" i="1"/>
  <c r="AF1263" i="1"/>
  <c r="AD1263" i="1"/>
  <c r="AB1263" i="1"/>
  <c r="Z1263" i="1"/>
  <c r="X1263" i="1"/>
  <c r="O1263" i="1"/>
  <c r="N1263" i="1"/>
  <c r="K1263" i="1"/>
  <c r="J1263" i="1"/>
  <c r="I1263" i="1"/>
  <c r="H1263" i="1"/>
  <c r="G1263" i="1"/>
  <c r="AH1262" i="1"/>
  <c r="AF1262" i="1"/>
  <c r="AD1262" i="1"/>
  <c r="AB1262" i="1"/>
  <c r="Z1262" i="1"/>
  <c r="X1262" i="1"/>
  <c r="O1262" i="1"/>
  <c r="N1262" i="1"/>
  <c r="K1262" i="1"/>
  <c r="J1262" i="1"/>
  <c r="I1262" i="1"/>
  <c r="H1262" i="1"/>
  <c r="G1262" i="1"/>
  <c r="AH1261" i="1"/>
  <c r="AF1261" i="1"/>
  <c r="AD1261" i="1"/>
  <c r="AB1261" i="1"/>
  <c r="Z1261" i="1"/>
  <c r="X1261" i="1"/>
  <c r="O1261" i="1"/>
  <c r="N1261" i="1"/>
  <c r="K1261" i="1"/>
  <c r="J1261" i="1"/>
  <c r="I1261" i="1"/>
  <c r="H1261" i="1"/>
  <c r="G1261" i="1"/>
  <c r="AH1260" i="1"/>
  <c r="AF1260" i="1"/>
  <c r="AD1260" i="1"/>
  <c r="AB1260" i="1"/>
  <c r="Z1260" i="1"/>
  <c r="X1260" i="1"/>
  <c r="O1260" i="1"/>
  <c r="N1260" i="1"/>
  <c r="K1260" i="1"/>
  <c r="J1260" i="1"/>
  <c r="I1260" i="1"/>
  <c r="H1260" i="1"/>
  <c r="G1260" i="1"/>
  <c r="AH1259" i="1"/>
  <c r="AF1259" i="1"/>
  <c r="AD1259" i="1"/>
  <c r="AB1259" i="1"/>
  <c r="Z1259" i="1"/>
  <c r="X1259" i="1"/>
  <c r="O1259" i="1"/>
  <c r="N1259" i="1"/>
  <c r="K1259" i="1"/>
  <c r="J1259" i="1"/>
  <c r="I1259" i="1"/>
  <c r="H1259" i="1"/>
  <c r="G1259" i="1"/>
  <c r="AH1258" i="1"/>
  <c r="AF1258" i="1"/>
  <c r="AD1258" i="1"/>
  <c r="AB1258" i="1"/>
  <c r="Z1258" i="1"/>
  <c r="X1258" i="1"/>
  <c r="O1258" i="1"/>
  <c r="N1258" i="1"/>
  <c r="K1258" i="1"/>
  <c r="J1258" i="1"/>
  <c r="I1258" i="1"/>
  <c r="H1258" i="1"/>
  <c r="G1258" i="1"/>
  <c r="AH1257" i="1"/>
  <c r="AF1257" i="1"/>
  <c r="AD1257" i="1"/>
  <c r="AB1257" i="1"/>
  <c r="Z1257" i="1"/>
  <c r="X1257" i="1"/>
  <c r="O1257" i="1"/>
  <c r="N1257" i="1"/>
  <c r="K1257" i="1"/>
  <c r="J1257" i="1"/>
  <c r="I1257" i="1"/>
  <c r="H1257" i="1"/>
  <c r="G1257" i="1"/>
  <c r="AH1256" i="1"/>
  <c r="AF1256" i="1"/>
  <c r="AD1256" i="1"/>
  <c r="AB1256" i="1"/>
  <c r="Z1256" i="1"/>
  <c r="X1256" i="1"/>
  <c r="O1256" i="1"/>
  <c r="N1256" i="1"/>
  <c r="K1256" i="1"/>
  <c r="J1256" i="1"/>
  <c r="I1256" i="1"/>
  <c r="H1256" i="1"/>
  <c r="G1256" i="1"/>
  <c r="AH1255" i="1"/>
  <c r="AF1255" i="1"/>
  <c r="AD1255" i="1"/>
  <c r="AB1255" i="1"/>
  <c r="Z1255" i="1"/>
  <c r="X1255" i="1"/>
  <c r="O1255" i="1"/>
  <c r="N1255" i="1"/>
  <c r="K1255" i="1"/>
  <c r="J1255" i="1"/>
  <c r="I1255" i="1"/>
  <c r="H1255" i="1"/>
  <c r="G1255" i="1"/>
  <c r="AH1254" i="1"/>
  <c r="AF1254" i="1"/>
  <c r="AD1254" i="1"/>
  <c r="AB1254" i="1"/>
  <c r="Z1254" i="1"/>
  <c r="X1254" i="1"/>
  <c r="O1254" i="1"/>
  <c r="N1254" i="1"/>
  <c r="K1254" i="1"/>
  <c r="J1254" i="1"/>
  <c r="I1254" i="1"/>
  <c r="H1254" i="1"/>
  <c r="G1254" i="1"/>
  <c r="AH1253" i="1"/>
  <c r="AF1253" i="1"/>
  <c r="AD1253" i="1"/>
  <c r="AB1253" i="1"/>
  <c r="Z1253" i="1"/>
  <c r="X1253" i="1"/>
  <c r="O1253" i="1"/>
  <c r="N1253" i="1"/>
  <c r="K1253" i="1"/>
  <c r="J1253" i="1"/>
  <c r="I1253" i="1"/>
  <c r="H1253" i="1"/>
  <c r="G1253" i="1"/>
  <c r="AH1252" i="1"/>
  <c r="AF1252" i="1"/>
  <c r="AD1252" i="1"/>
  <c r="AB1252" i="1"/>
  <c r="Z1252" i="1"/>
  <c r="X1252" i="1"/>
  <c r="O1252" i="1"/>
  <c r="N1252" i="1"/>
  <c r="K1252" i="1"/>
  <c r="J1252" i="1"/>
  <c r="I1252" i="1"/>
  <c r="H1252" i="1"/>
  <c r="G1252" i="1"/>
  <c r="AH1251" i="1"/>
  <c r="AF1251" i="1"/>
  <c r="AD1251" i="1"/>
  <c r="AB1251" i="1"/>
  <c r="Z1251" i="1"/>
  <c r="X1251" i="1"/>
  <c r="O1251" i="1"/>
  <c r="N1251" i="1"/>
  <c r="K1251" i="1"/>
  <c r="J1251" i="1"/>
  <c r="I1251" i="1"/>
  <c r="H1251" i="1"/>
  <c r="G1251" i="1"/>
  <c r="AH1250" i="1"/>
  <c r="AF1250" i="1"/>
  <c r="AD1250" i="1"/>
  <c r="AB1250" i="1"/>
  <c r="Z1250" i="1"/>
  <c r="X1250" i="1"/>
  <c r="O1250" i="1"/>
  <c r="N1250" i="1"/>
  <c r="K1250" i="1"/>
  <c r="J1250" i="1"/>
  <c r="I1250" i="1"/>
  <c r="H1250" i="1"/>
  <c r="G1250" i="1"/>
  <c r="AH1249" i="1"/>
  <c r="AF1249" i="1"/>
  <c r="AD1249" i="1"/>
  <c r="AB1249" i="1"/>
  <c r="Z1249" i="1"/>
  <c r="X1249" i="1"/>
  <c r="O1249" i="1"/>
  <c r="N1249" i="1"/>
  <c r="K1249" i="1"/>
  <c r="J1249" i="1"/>
  <c r="I1249" i="1"/>
  <c r="H1249" i="1"/>
  <c r="G1249" i="1"/>
  <c r="AH1248" i="1"/>
  <c r="AF1248" i="1"/>
  <c r="AD1248" i="1"/>
  <c r="AB1248" i="1"/>
  <c r="Z1248" i="1"/>
  <c r="X1248" i="1"/>
  <c r="O1248" i="1"/>
  <c r="N1248" i="1"/>
  <c r="K1248" i="1"/>
  <c r="J1248" i="1"/>
  <c r="I1248" i="1"/>
  <c r="H1248" i="1"/>
  <c r="G1248" i="1"/>
  <c r="AH1247" i="1"/>
  <c r="AF1247" i="1"/>
  <c r="AD1247" i="1"/>
  <c r="AB1247" i="1"/>
  <c r="Z1247" i="1"/>
  <c r="X1247" i="1"/>
  <c r="O1247" i="1"/>
  <c r="N1247" i="1"/>
  <c r="K1247" i="1"/>
  <c r="J1247" i="1"/>
  <c r="I1247" i="1"/>
  <c r="H1247" i="1"/>
  <c r="G1247" i="1"/>
  <c r="AH1246" i="1"/>
  <c r="AF1246" i="1"/>
  <c r="AD1246" i="1"/>
  <c r="AB1246" i="1"/>
  <c r="Z1246" i="1"/>
  <c r="X1246" i="1"/>
  <c r="O1246" i="1"/>
  <c r="N1246" i="1"/>
  <c r="K1246" i="1"/>
  <c r="J1246" i="1"/>
  <c r="I1246" i="1"/>
  <c r="H1246" i="1"/>
  <c r="G1246" i="1"/>
  <c r="AH1245" i="1"/>
  <c r="AF1245" i="1"/>
  <c r="AD1245" i="1"/>
  <c r="AB1245" i="1"/>
  <c r="Z1245" i="1"/>
  <c r="X1245" i="1"/>
  <c r="O1245" i="1"/>
  <c r="N1245" i="1"/>
  <c r="K1245" i="1"/>
  <c r="J1245" i="1"/>
  <c r="I1245" i="1"/>
  <c r="H1245" i="1"/>
  <c r="G1245" i="1"/>
  <c r="AH1244" i="1"/>
  <c r="AF1244" i="1"/>
  <c r="AD1244" i="1"/>
  <c r="AB1244" i="1"/>
  <c r="Z1244" i="1"/>
  <c r="X1244" i="1"/>
  <c r="O1244" i="1"/>
  <c r="N1244" i="1"/>
  <c r="K1244" i="1"/>
  <c r="J1244" i="1"/>
  <c r="I1244" i="1"/>
  <c r="H1244" i="1"/>
  <c r="G1244" i="1"/>
  <c r="AH1243" i="1"/>
  <c r="AF1243" i="1"/>
  <c r="AD1243" i="1"/>
  <c r="AB1243" i="1"/>
  <c r="Z1243" i="1"/>
  <c r="X1243" i="1"/>
  <c r="O1243" i="1"/>
  <c r="N1243" i="1"/>
  <c r="K1243" i="1"/>
  <c r="J1243" i="1"/>
  <c r="I1243" i="1"/>
  <c r="H1243" i="1"/>
  <c r="G1243" i="1"/>
  <c r="AH1242" i="1"/>
  <c r="AF1242" i="1"/>
  <c r="AD1242" i="1"/>
  <c r="AB1242" i="1"/>
  <c r="Z1242" i="1"/>
  <c r="X1242" i="1"/>
  <c r="O1242" i="1"/>
  <c r="N1242" i="1"/>
  <c r="K1242" i="1"/>
  <c r="J1242" i="1"/>
  <c r="I1242" i="1"/>
  <c r="H1242" i="1"/>
  <c r="G1242" i="1"/>
  <c r="AH1241" i="1"/>
  <c r="AF1241" i="1"/>
  <c r="AD1241" i="1"/>
  <c r="AB1241" i="1"/>
  <c r="Z1241" i="1"/>
  <c r="X1241" i="1"/>
  <c r="O1241" i="1"/>
  <c r="N1241" i="1"/>
  <c r="K1241" i="1"/>
  <c r="J1241" i="1"/>
  <c r="I1241" i="1"/>
  <c r="H1241" i="1"/>
  <c r="G1241" i="1"/>
  <c r="AH1240" i="1"/>
  <c r="AF1240" i="1"/>
  <c r="AD1240" i="1"/>
  <c r="AB1240" i="1"/>
  <c r="Z1240" i="1"/>
  <c r="X1240" i="1"/>
  <c r="O1240" i="1"/>
  <c r="N1240" i="1"/>
  <c r="K1240" i="1"/>
  <c r="J1240" i="1"/>
  <c r="I1240" i="1"/>
  <c r="H1240" i="1"/>
  <c r="G1240" i="1"/>
  <c r="AH1239" i="1"/>
  <c r="AF1239" i="1"/>
  <c r="AD1239" i="1"/>
  <c r="AB1239" i="1"/>
  <c r="Z1239" i="1"/>
  <c r="X1239" i="1"/>
  <c r="O1239" i="1"/>
  <c r="N1239" i="1"/>
  <c r="K1239" i="1"/>
  <c r="J1239" i="1"/>
  <c r="I1239" i="1"/>
  <c r="H1239" i="1"/>
  <c r="G1239" i="1"/>
  <c r="AH1238" i="1"/>
  <c r="AF1238" i="1"/>
  <c r="AD1238" i="1"/>
  <c r="AB1238" i="1"/>
  <c r="Z1238" i="1"/>
  <c r="X1238" i="1"/>
  <c r="O1238" i="1"/>
  <c r="N1238" i="1"/>
  <c r="K1238" i="1"/>
  <c r="J1238" i="1"/>
  <c r="I1238" i="1"/>
  <c r="H1238" i="1"/>
  <c r="G1238" i="1"/>
  <c r="AH1237" i="1"/>
  <c r="AF1237" i="1"/>
  <c r="AD1237" i="1"/>
  <c r="AB1237" i="1"/>
  <c r="Z1237" i="1"/>
  <c r="X1237" i="1"/>
  <c r="O1237" i="1"/>
  <c r="N1237" i="1"/>
  <c r="K1237" i="1"/>
  <c r="J1237" i="1"/>
  <c r="I1237" i="1"/>
  <c r="H1237" i="1"/>
  <c r="G1237" i="1"/>
  <c r="AH1236" i="1"/>
  <c r="AF1236" i="1"/>
  <c r="AD1236" i="1"/>
  <c r="AB1236" i="1"/>
  <c r="Z1236" i="1"/>
  <c r="X1236" i="1"/>
  <c r="O1236" i="1"/>
  <c r="N1236" i="1"/>
  <c r="K1236" i="1"/>
  <c r="J1236" i="1"/>
  <c r="I1236" i="1"/>
  <c r="H1236" i="1"/>
  <c r="G1236" i="1"/>
  <c r="AH1235" i="1"/>
  <c r="AF1235" i="1"/>
  <c r="AD1235" i="1"/>
  <c r="AB1235" i="1"/>
  <c r="Z1235" i="1"/>
  <c r="X1235" i="1"/>
  <c r="O1235" i="1"/>
  <c r="N1235" i="1"/>
  <c r="K1235" i="1"/>
  <c r="J1235" i="1"/>
  <c r="I1235" i="1"/>
  <c r="H1235" i="1"/>
  <c r="G1235" i="1"/>
  <c r="AH1234" i="1"/>
  <c r="AF1234" i="1"/>
  <c r="AD1234" i="1"/>
  <c r="AB1234" i="1"/>
  <c r="Z1234" i="1"/>
  <c r="X1234" i="1"/>
  <c r="O1234" i="1"/>
  <c r="N1234" i="1"/>
  <c r="K1234" i="1"/>
  <c r="J1234" i="1"/>
  <c r="I1234" i="1"/>
  <c r="H1234" i="1"/>
  <c r="G1234" i="1"/>
  <c r="AH1233" i="1"/>
  <c r="AF1233" i="1"/>
  <c r="AD1233" i="1"/>
  <c r="AB1233" i="1"/>
  <c r="Z1233" i="1"/>
  <c r="X1233" i="1"/>
  <c r="O1233" i="1"/>
  <c r="N1233" i="1"/>
  <c r="K1233" i="1"/>
  <c r="J1233" i="1"/>
  <c r="I1233" i="1"/>
  <c r="H1233" i="1"/>
  <c r="G1233" i="1"/>
  <c r="AH1232" i="1"/>
  <c r="AF1232" i="1"/>
  <c r="AD1232" i="1"/>
  <c r="AB1232" i="1"/>
  <c r="Z1232" i="1"/>
  <c r="X1232" i="1"/>
  <c r="O1232" i="1"/>
  <c r="N1232" i="1"/>
  <c r="K1232" i="1"/>
  <c r="J1232" i="1"/>
  <c r="I1232" i="1"/>
  <c r="H1232" i="1"/>
  <c r="G1232" i="1"/>
  <c r="AH1231" i="1"/>
  <c r="AF1231" i="1"/>
  <c r="AD1231" i="1"/>
  <c r="AB1231" i="1"/>
  <c r="Z1231" i="1"/>
  <c r="X1231" i="1"/>
  <c r="O1231" i="1"/>
  <c r="N1231" i="1"/>
  <c r="K1231" i="1"/>
  <c r="J1231" i="1"/>
  <c r="I1231" i="1"/>
  <c r="H1231" i="1"/>
  <c r="G1231" i="1"/>
  <c r="AH1230" i="1"/>
  <c r="AF1230" i="1"/>
  <c r="AD1230" i="1"/>
  <c r="AB1230" i="1"/>
  <c r="Z1230" i="1"/>
  <c r="X1230" i="1"/>
  <c r="O1230" i="1"/>
  <c r="N1230" i="1"/>
  <c r="K1230" i="1"/>
  <c r="J1230" i="1"/>
  <c r="I1230" i="1"/>
  <c r="H1230" i="1"/>
  <c r="G1230" i="1"/>
  <c r="AH1229" i="1"/>
  <c r="AF1229" i="1"/>
  <c r="AD1229" i="1"/>
  <c r="AB1229" i="1"/>
  <c r="Z1229" i="1"/>
  <c r="X1229" i="1"/>
  <c r="O1229" i="1"/>
  <c r="N1229" i="1"/>
  <c r="K1229" i="1"/>
  <c r="J1229" i="1"/>
  <c r="I1229" i="1"/>
  <c r="H1229" i="1"/>
  <c r="G1229" i="1"/>
  <c r="AH1228" i="1"/>
  <c r="AF1228" i="1"/>
  <c r="AD1228" i="1"/>
  <c r="AB1228" i="1"/>
  <c r="Z1228" i="1"/>
  <c r="X1228" i="1"/>
  <c r="O1228" i="1"/>
  <c r="N1228" i="1"/>
  <c r="K1228" i="1"/>
  <c r="J1228" i="1"/>
  <c r="I1228" i="1"/>
  <c r="H1228" i="1"/>
  <c r="G1228" i="1"/>
  <c r="AH1227" i="1"/>
  <c r="AF1227" i="1"/>
  <c r="AD1227" i="1"/>
  <c r="AB1227" i="1"/>
  <c r="Z1227" i="1"/>
  <c r="X1227" i="1"/>
  <c r="O1227" i="1"/>
  <c r="N1227" i="1"/>
  <c r="K1227" i="1"/>
  <c r="J1227" i="1"/>
  <c r="I1227" i="1"/>
  <c r="H1227" i="1"/>
  <c r="G1227" i="1"/>
  <c r="AH1226" i="1"/>
  <c r="AF1226" i="1"/>
  <c r="AD1226" i="1"/>
  <c r="AB1226" i="1"/>
  <c r="Z1226" i="1"/>
  <c r="X1226" i="1"/>
  <c r="O1226" i="1"/>
  <c r="N1226" i="1"/>
  <c r="K1226" i="1"/>
  <c r="J1226" i="1"/>
  <c r="I1226" i="1"/>
  <c r="H1226" i="1"/>
  <c r="G1226" i="1"/>
  <c r="AH1225" i="1"/>
  <c r="AF1225" i="1"/>
  <c r="AD1225" i="1"/>
  <c r="AB1225" i="1"/>
  <c r="Z1225" i="1"/>
  <c r="X1225" i="1"/>
  <c r="O1225" i="1"/>
  <c r="N1225" i="1"/>
  <c r="K1225" i="1"/>
  <c r="J1225" i="1"/>
  <c r="I1225" i="1"/>
  <c r="H1225" i="1"/>
  <c r="G1225" i="1"/>
  <c r="AH1224" i="1"/>
  <c r="AF1224" i="1"/>
  <c r="AD1224" i="1"/>
  <c r="AB1224" i="1"/>
  <c r="Z1224" i="1"/>
  <c r="X1224" i="1"/>
  <c r="O1224" i="1"/>
  <c r="N1224" i="1"/>
  <c r="K1224" i="1"/>
  <c r="J1224" i="1"/>
  <c r="I1224" i="1"/>
  <c r="H1224" i="1"/>
  <c r="G1224" i="1"/>
  <c r="AH1223" i="1"/>
  <c r="AF1223" i="1"/>
  <c r="AD1223" i="1"/>
  <c r="AB1223" i="1"/>
  <c r="Z1223" i="1"/>
  <c r="X1223" i="1"/>
  <c r="O1223" i="1"/>
  <c r="N1223" i="1"/>
  <c r="K1223" i="1"/>
  <c r="J1223" i="1"/>
  <c r="I1223" i="1"/>
  <c r="H1223" i="1"/>
  <c r="G1223" i="1"/>
  <c r="AH1222" i="1"/>
  <c r="AF1222" i="1"/>
  <c r="AD1222" i="1"/>
  <c r="AB1222" i="1"/>
  <c r="Z1222" i="1"/>
  <c r="X1222" i="1"/>
  <c r="O1222" i="1"/>
  <c r="N1222" i="1"/>
  <c r="K1222" i="1"/>
  <c r="J1222" i="1"/>
  <c r="I1222" i="1"/>
  <c r="H1222" i="1"/>
  <c r="G1222" i="1"/>
  <c r="AH1221" i="1"/>
  <c r="AF1221" i="1"/>
  <c r="AD1221" i="1"/>
  <c r="AB1221" i="1"/>
  <c r="Z1221" i="1"/>
  <c r="X1221" i="1"/>
  <c r="O1221" i="1"/>
  <c r="N1221" i="1"/>
  <c r="K1221" i="1"/>
  <c r="J1221" i="1"/>
  <c r="I1221" i="1"/>
  <c r="H1221" i="1"/>
  <c r="G1221" i="1"/>
  <c r="AH1220" i="1"/>
  <c r="AF1220" i="1"/>
  <c r="AD1220" i="1"/>
  <c r="AB1220" i="1"/>
  <c r="Z1220" i="1"/>
  <c r="X1220" i="1"/>
  <c r="O1220" i="1"/>
  <c r="N1220" i="1"/>
  <c r="K1220" i="1"/>
  <c r="J1220" i="1"/>
  <c r="I1220" i="1"/>
  <c r="H1220" i="1"/>
  <c r="G1220" i="1"/>
  <c r="AH1219" i="1"/>
  <c r="AF1219" i="1"/>
  <c r="AD1219" i="1"/>
  <c r="AB1219" i="1"/>
  <c r="Z1219" i="1"/>
  <c r="X1219" i="1"/>
  <c r="O1219" i="1"/>
  <c r="N1219" i="1"/>
  <c r="K1219" i="1"/>
  <c r="J1219" i="1"/>
  <c r="I1219" i="1"/>
  <c r="H1219" i="1"/>
  <c r="G1219" i="1"/>
  <c r="AH1218" i="1"/>
  <c r="AF1218" i="1"/>
  <c r="AD1218" i="1"/>
  <c r="AB1218" i="1"/>
  <c r="Z1218" i="1"/>
  <c r="X1218" i="1"/>
  <c r="O1218" i="1"/>
  <c r="N1218" i="1"/>
  <c r="K1218" i="1"/>
  <c r="J1218" i="1"/>
  <c r="I1218" i="1"/>
  <c r="H1218" i="1"/>
  <c r="G1218" i="1"/>
  <c r="AH1217" i="1"/>
  <c r="AF1217" i="1"/>
  <c r="AD1217" i="1"/>
  <c r="AB1217" i="1"/>
  <c r="Z1217" i="1"/>
  <c r="X1217" i="1"/>
  <c r="O1217" i="1"/>
  <c r="N1217" i="1"/>
  <c r="K1217" i="1"/>
  <c r="J1217" i="1"/>
  <c r="I1217" i="1"/>
  <c r="H1217" i="1"/>
  <c r="G1217" i="1"/>
  <c r="AH1216" i="1"/>
  <c r="AF1216" i="1"/>
  <c r="AD1216" i="1"/>
  <c r="AB1216" i="1"/>
  <c r="Z1216" i="1"/>
  <c r="X1216" i="1"/>
  <c r="O1216" i="1"/>
  <c r="N1216" i="1"/>
  <c r="K1216" i="1"/>
  <c r="J1216" i="1"/>
  <c r="I1216" i="1"/>
  <c r="H1216" i="1"/>
  <c r="G1216" i="1"/>
  <c r="AH1215" i="1"/>
  <c r="AF1215" i="1"/>
  <c r="AD1215" i="1"/>
  <c r="AB1215" i="1"/>
  <c r="Z1215" i="1"/>
  <c r="X1215" i="1"/>
  <c r="O1215" i="1"/>
  <c r="N1215" i="1"/>
  <c r="K1215" i="1"/>
  <c r="J1215" i="1"/>
  <c r="I1215" i="1"/>
  <c r="H1215" i="1"/>
  <c r="G1215" i="1"/>
  <c r="AH1214" i="1"/>
  <c r="AF1214" i="1"/>
  <c r="AD1214" i="1"/>
  <c r="AB1214" i="1"/>
  <c r="Z1214" i="1"/>
  <c r="X1214" i="1"/>
  <c r="O1214" i="1"/>
  <c r="N1214" i="1"/>
  <c r="K1214" i="1"/>
  <c r="J1214" i="1"/>
  <c r="I1214" i="1"/>
  <c r="H1214" i="1"/>
  <c r="G1214" i="1"/>
  <c r="AH1213" i="1"/>
  <c r="AF1213" i="1"/>
  <c r="AD1213" i="1"/>
  <c r="AB1213" i="1"/>
  <c r="Z1213" i="1"/>
  <c r="X1213" i="1"/>
  <c r="O1213" i="1"/>
  <c r="N1213" i="1"/>
  <c r="K1213" i="1"/>
  <c r="J1213" i="1"/>
  <c r="I1213" i="1"/>
  <c r="H1213" i="1"/>
  <c r="G1213" i="1"/>
  <c r="AH1212" i="1"/>
  <c r="AF1212" i="1"/>
  <c r="AD1212" i="1"/>
  <c r="AB1212" i="1"/>
  <c r="Z1212" i="1"/>
  <c r="X1212" i="1"/>
  <c r="O1212" i="1"/>
  <c r="N1212" i="1"/>
  <c r="K1212" i="1"/>
  <c r="J1212" i="1"/>
  <c r="I1212" i="1"/>
  <c r="H1212" i="1"/>
  <c r="G1212" i="1"/>
  <c r="AH1211" i="1"/>
  <c r="AF1211" i="1"/>
  <c r="AD1211" i="1"/>
  <c r="AB1211" i="1"/>
  <c r="Z1211" i="1"/>
  <c r="X1211" i="1"/>
  <c r="O1211" i="1"/>
  <c r="N1211" i="1"/>
  <c r="K1211" i="1"/>
  <c r="J1211" i="1"/>
  <c r="I1211" i="1"/>
  <c r="H1211" i="1"/>
  <c r="G1211" i="1"/>
  <c r="AH1210" i="1"/>
  <c r="AF1210" i="1"/>
  <c r="AD1210" i="1"/>
  <c r="AB1210" i="1"/>
  <c r="Z1210" i="1"/>
  <c r="X1210" i="1"/>
  <c r="O1210" i="1"/>
  <c r="N1210" i="1"/>
  <c r="K1210" i="1"/>
  <c r="J1210" i="1"/>
  <c r="I1210" i="1"/>
  <c r="H1210" i="1"/>
  <c r="G1210" i="1"/>
  <c r="AH1209" i="1"/>
  <c r="AF1209" i="1"/>
  <c r="AD1209" i="1"/>
  <c r="AB1209" i="1"/>
  <c r="Z1209" i="1"/>
  <c r="X1209" i="1"/>
  <c r="O1209" i="1"/>
  <c r="N1209" i="1"/>
  <c r="K1209" i="1"/>
  <c r="J1209" i="1"/>
  <c r="I1209" i="1"/>
  <c r="H1209" i="1"/>
  <c r="G1209" i="1"/>
  <c r="AH1208" i="1"/>
  <c r="AF1208" i="1"/>
  <c r="AD1208" i="1"/>
  <c r="AB1208" i="1"/>
  <c r="Z1208" i="1"/>
  <c r="X1208" i="1"/>
  <c r="O1208" i="1"/>
  <c r="N1208" i="1"/>
  <c r="K1208" i="1"/>
  <c r="J1208" i="1"/>
  <c r="I1208" i="1"/>
  <c r="H1208" i="1"/>
  <c r="G1208" i="1"/>
  <c r="AH1207" i="1"/>
  <c r="AF1207" i="1"/>
  <c r="AD1207" i="1"/>
  <c r="AB1207" i="1"/>
  <c r="Z1207" i="1"/>
  <c r="X1207" i="1"/>
  <c r="O1207" i="1"/>
  <c r="N1207" i="1"/>
  <c r="K1207" i="1"/>
  <c r="J1207" i="1"/>
  <c r="I1207" i="1"/>
  <c r="H1207" i="1"/>
  <c r="G1207" i="1"/>
  <c r="AH1206" i="1"/>
  <c r="AF1206" i="1"/>
  <c r="AD1206" i="1"/>
  <c r="AB1206" i="1"/>
  <c r="Z1206" i="1"/>
  <c r="X1206" i="1"/>
  <c r="O1206" i="1"/>
  <c r="N1206" i="1"/>
  <c r="K1206" i="1"/>
  <c r="J1206" i="1"/>
  <c r="I1206" i="1"/>
  <c r="H1206" i="1"/>
  <c r="G1206" i="1"/>
  <c r="AH1205" i="1"/>
  <c r="AF1205" i="1"/>
  <c r="AD1205" i="1"/>
  <c r="AB1205" i="1"/>
  <c r="Z1205" i="1"/>
  <c r="X1205" i="1"/>
  <c r="O1205" i="1"/>
  <c r="N1205" i="1"/>
  <c r="K1205" i="1"/>
  <c r="J1205" i="1"/>
  <c r="I1205" i="1"/>
  <c r="H1205" i="1"/>
  <c r="G1205" i="1"/>
  <c r="AH1204" i="1"/>
  <c r="AF1204" i="1"/>
  <c r="AD1204" i="1"/>
  <c r="AB1204" i="1"/>
  <c r="Z1204" i="1"/>
  <c r="X1204" i="1"/>
  <c r="O1204" i="1"/>
  <c r="N1204" i="1"/>
  <c r="K1204" i="1"/>
  <c r="J1204" i="1"/>
  <c r="I1204" i="1"/>
  <c r="H1204" i="1"/>
  <c r="G1204" i="1"/>
  <c r="AH1203" i="1"/>
  <c r="AF1203" i="1"/>
  <c r="AD1203" i="1"/>
  <c r="AB1203" i="1"/>
  <c r="Z1203" i="1"/>
  <c r="X1203" i="1"/>
  <c r="O1203" i="1"/>
  <c r="N1203" i="1"/>
  <c r="K1203" i="1"/>
  <c r="J1203" i="1"/>
  <c r="I1203" i="1"/>
  <c r="H1203" i="1"/>
  <c r="G1203" i="1"/>
  <c r="AH1202" i="1"/>
  <c r="AF1202" i="1"/>
  <c r="AD1202" i="1"/>
  <c r="AB1202" i="1"/>
  <c r="Z1202" i="1"/>
  <c r="X1202" i="1"/>
  <c r="O1202" i="1"/>
  <c r="N1202" i="1"/>
  <c r="K1202" i="1"/>
  <c r="J1202" i="1"/>
  <c r="I1202" i="1"/>
  <c r="H1202" i="1"/>
  <c r="G1202" i="1"/>
  <c r="AH1201" i="1"/>
  <c r="AF1201" i="1"/>
  <c r="AD1201" i="1"/>
  <c r="AB1201" i="1"/>
  <c r="Z1201" i="1"/>
  <c r="X1201" i="1"/>
  <c r="O1201" i="1"/>
  <c r="N1201" i="1"/>
  <c r="K1201" i="1"/>
  <c r="J1201" i="1"/>
  <c r="I1201" i="1"/>
  <c r="H1201" i="1"/>
  <c r="G1201" i="1"/>
  <c r="AH1200" i="1"/>
  <c r="AF1200" i="1"/>
  <c r="AD1200" i="1"/>
  <c r="AB1200" i="1"/>
  <c r="Z1200" i="1"/>
  <c r="X1200" i="1"/>
  <c r="O1200" i="1"/>
  <c r="N1200" i="1"/>
  <c r="K1200" i="1"/>
  <c r="J1200" i="1"/>
  <c r="I1200" i="1"/>
  <c r="H1200" i="1"/>
  <c r="G1200" i="1"/>
  <c r="AH1199" i="1"/>
  <c r="AF1199" i="1"/>
  <c r="AD1199" i="1"/>
  <c r="AB1199" i="1"/>
  <c r="Z1199" i="1"/>
  <c r="X1199" i="1"/>
  <c r="O1199" i="1"/>
  <c r="N1199" i="1"/>
  <c r="K1199" i="1"/>
  <c r="J1199" i="1"/>
  <c r="I1199" i="1"/>
  <c r="H1199" i="1"/>
  <c r="G1199" i="1"/>
  <c r="AH1198" i="1"/>
  <c r="AF1198" i="1"/>
  <c r="AD1198" i="1"/>
  <c r="AB1198" i="1"/>
  <c r="Z1198" i="1"/>
  <c r="X1198" i="1"/>
  <c r="O1198" i="1"/>
  <c r="N1198" i="1"/>
  <c r="K1198" i="1"/>
  <c r="J1198" i="1"/>
  <c r="I1198" i="1"/>
  <c r="H1198" i="1"/>
  <c r="G1198" i="1"/>
  <c r="AH1197" i="1"/>
  <c r="AF1197" i="1"/>
  <c r="AD1197" i="1"/>
  <c r="AB1197" i="1"/>
  <c r="Z1197" i="1"/>
  <c r="X1197" i="1"/>
  <c r="O1197" i="1"/>
  <c r="N1197" i="1"/>
  <c r="K1197" i="1"/>
  <c r="J1197" i="1"/>
  <c r="I1197" i="1"/>
  <c r="H1197" i="1"/>
  <c r="G1197" i="1"/>
  <c r="AH1196" i="1"/>
  <c r="AF1196" i="1"/>
  <c r="AD1196" i="1"/>
  <c r="AB1196" i="1"/>
  <c r="Z1196" i="1"/>
  <c r="X1196" i="1"/>
  <c r="O1196" i="1"/>
  <c r="N1196" i="1"/>
  <c r="K1196" i="1"/>
  <c r="J1196" i="1"/>
  <c r="I1196" i="1"/>
  <c r="H1196" i="1"/>
  <c r="G1196" i="1"/>
  <c r="AH1195" i="1"/>
  <c r="AF1195" i="1"/>
  <c r="AD1195" i="1"/>
  <c r="AB1195" i="1"/>
  <c r="Z1195" i="1"/>
  <c r="X1195" i="1"/>
  <c r="O1195" i="1"/>
  <c r="N1195" i="1"/>
  <c r="K1195" i="1"/>
  <c r="J1195" i="1"/>
  <c r="I1195" i="1"/>
  <c r="H1195" i="1"/>
  <c r="G1195" i="1"/>
  <c r="AH1194" i="1"/>
  <c r="AF1194" i="1"/>
  <c r="AD1194" i="1"/>
  <c r="AB1194" i="1"/>
  <c r="Z1194" i="1"/>
  <c r="X1194" i="1"/>
  <c r="O1194" i="1"/>
  <c r="N1194" i="1"/>
  <c r="K1194" i="1"/>
  <c r="J1194" i="1"/>
  <c r="I1194" i="1"/>
  <c r="H1194" i="1"/>
  <c r="G1194" i="1"/>
  <c r="AH1193" i="1"/>
  <c r="AF1193" i="1"/>
  <c r="AD1193" i="1"/>
  <c r="AB1193" i="1"/>
  <c r="Z1193" i="1"/>
  <c r="X1193" i="1"/>
  <c r="O1193" i="1"/>
  <c r="N1193" i="1"/>
  <c r="K1193" i="1"/>
  <c r="J1193" i="1"/>
  <c r="I1193" i="1"/>
  <c r="H1193" i="1"/>
  <c r="G1193" i="1"/>
  <c r="AH1192" i="1"/>
  <c r="AF1192" i="1"/>
  <c r="AD1192" i="1"/>
  <c r="AB1192" i="1"/>
  <c r="Z1192" i="1"/>
  <c r="X1192" i="1"/>
  <c r="O1192" i="1"/>
  <c r="N1192" i="1"/>
  <c r="K1192" i="1"/>
  <c r="J1192" i="1"/>
  <c r="I1192" i="1"/>
  <c r="H1192" i="1"/>
  <c r="G1192" i="1"/>
  <c r="AH1191" i="1"/>
  <c r="AF1191" i="1"/>
  <c r="AD1191" i="1"/>
  <c r="AB1191" i="1"/>
  <c r="Z1191" i="1"/>
  <c r="X1191" i="1"/>
  <c r="O1191" i="1"/>
  <c r="N1191" i="1"/>
  <c r="K1191" i="1"/>
  <c r="J1191" i="1"/>
  <c r="I1191" i="1"/>
  <c r="H1191" i="1"/>
  <c r="G1191" i="1"/>
  <c r="AH1190" i="1"/>
  <c r="AF1190" i="1"/>
  <c r="AD1190" i="1"/>
  <c r="AB1190" i="1"/>
  <c r="Z1190" i="1"/>
  <c r="X1190" i="1"/>
  <c r="O1190" i="1"/>
  <c r="N1190" i="1"/>
  <c r="K1190" i="1"/>
  <c r="J1190" i="1"/>
  <c r="I1190" i="1"/>
  <c r="H1190" i="1"/>
  <c r="G1190" i="1"/>
  <c r="AH1189" i="1"/>
  <c r="AF1189" i="1"/>
  <c r="AD1189" i="1"/>
  <c r="AB1189" i="1"/>
  <c r="Z1189" i="1"/>
  <c r="X1189" i="1"/>
  <c r="O1189" i="1"/>
  <c r="N1189" i="1"/>
  <c r="K1189" i="1"/>
  <c r="J1189" i="1"/>
  <c r="I1189" i="1"/>
  <c r="H1189" i="1"/>
  <c r="G1189" i="1"/>
  <c r="AH1188" i="1"/>
  <c r="AF1188" i="1"/>
  <c r="AD1188" i="1"/>
  <c r="AB1188" i="1"/>
  <c r="Z1188" i="1"/>
  <c r="X1188" i="1"/>
  <c r="O1188" i="1"/>
  <c r="N1188" i="1"/>
  <c r="K1188" i="1"/>
  <c r="J1188" i="1"/>
  <c r="I1188" i="1"/>
  <c r="H1188" i="1"/>
  <c r="G1188" i="1"/>
  <c r="AH1187" i="1"/>
  <c r="AF1187" i="1"/>
  <c r="AD1187" i="1"/>
  <c r="AB1187" i="1"/>
  <c r="Z1187" i="1"/>
  <c r="X1187" i="1"/>
  <c r="O1187" i="1"/>
  <c r="N1187" i="1"/>
  <c r="K1187" i="1"/>
  <c r="J1187" i="1"/>
  <c r="I1187" i="1"/>
  <c r="H1187" i="1"/>
  <c r="G1187" i="1"/>
  <c r="AH1186" i="1"/>
  <c r="AF1186" i="1"/>
  <c r="AD1186" i="1"/>
  <c r="AB1186" i="1"/>
  <c r="Z1186" i="1"/>
  <c r="X1186" i="1"/>
  <c r="O1186" i="1"/>
  <c r="N1186" i="1"/>
  <c r="K1186" i="1"/>
  <c r="J1186" i="1"/>
  <c r="I1186" i="1"/>
  <c r="H1186" i="1"/>
  <c r="G1186" i="1"/>
  <c r="AH1185" i="1"/>
  <c r="AF1185" i="1"/>
  <c r="AD1185" i="1"/>
  <c r="AB1185" i="1"/>
  <c r="Z1185" i="1"/>
  <c r="X1185" i="1"/>
  <c r="O1185" i="1"/>
  <c r="N1185" i="1"/>
  <c r="K1185" i="1"/>
  <c r="J1185" i="1"/>
  <c r="I1185" i="1"/>
  <c r="H1185" i="1"/>
  <c r="G1185" i="1"/>
  <c r="AH1184" i="1"/>
  <c r="AF1184" i="1"/>
  <c r="AD1184" i="1"/>
  <c r="AB1184" i="1"/>
  <c r="Z1184" i="1"/>
  <c r="X1184" i="1"/>
  <c r="O1184" i="1"/>
  <c r="N1184" i="1"/>
  <c r="K1184" i="1"/>
  <c r="J1184" i="1"/>
  <c r="I1184" i="1"/>
  <c r="H1184" i="1"/>
  <c r="G1184" i="1"/>
  <c r="AH1183" i="1"/>
  <c r="AF1183" i="1"/>
  <c r="AD1183" i="1"/>
  <c r="AB1183" i="1"/>
  <c r="Z1183" i="1"/>
  <c r="X1183" i="1"/>
  <c r="O1183" i="1"/>
  <c r="N1183" i="1"/>
  <c r="K1183" i="1"/>
  <c r="J1183" i="1"/>
  <c r="I1183" i="1"/>
  <c r="H1183" i="1"/>
  <c r="G1183" i="1"/>
  <c r="AH1182" i="1"/>
  <c r="AF1182" i="1"/>
  <c r="AD1182" i="1"/>
  <c r="AB1182" i="1"/>
  <c r="Z1182" i="1"/>
  <c r="X1182" i="1"/>
  <c r="O1182" i="1"/>
  <c r="N1182" i="1"/>
  <c r="K1182" i="1"/>
  <c r="J1182" i="1"/>
  <c r="I1182" i="1"/>
  <c r="H1182" i="1"/>
  <c r="G1182" i="1"/>
  <c r="AH1181" i="1"/>
  <c r="AF1181" i="1"/>
  <c r="AD1181" i="1"/>
  <c r="AB1181" i="1"/>
  <c r="Z1181" i="1"/>
  <c r="X1181" i="1"/>
  <c r="O1181" i="1"/>
  <c r="N1181" i="1"/>
  <c r="K1181" i="1"/>
  <c r="J1181" i="1"/>
  <c r="I1181" i="1"/>
  <c r="H1181" i="1"/>
  <c r="G1181" i="1"/>
  <c r="AH1180" i="1"/>
  <c r="AF1180" i="1"/>
  <c r="AD1180" i="1"/>
  <c r="AB1180" i="1"/>
  <c r="Z1180" i="1"/>
  <c r="X1180" i="1"/>
  <c r="O1180" i="1"/>
  <c r="N1180" i="1"/>
  <c r="K1180" i="1"/>
  <c r="J1180" i="1"/>
  <c r="I1180" i="1"/>
  <c r="H1180" i="1"/>
  <c r="G1180" i="1"/>
  <c r="AH1179" i="1"/>
  <c r="AF1179" i="1"/>
  <c r="AD1179" i="1"/>
  <c r="AB1179" i="1"/>
  <c r="Z1179" i="1"/>
  <c r="X1179" i="1"/>
  <c r="O1179" i="1"/>
  <c r="N1179" i="1"/>
  <c r="K1179" i="1"/>
  <c r="J1179" i="1"/>
  <c r="I1179" i="1"/>
  <c r="H1179" i="1"/>
  <c r="G1179" i="1"/>
  <c r="AH1178" i="1"/>
  <c r="AF1178" i="1"/>
  <c r="AD1178" i="1"/>
  <c r="AB1178" i="1"/>
  <c r="Z1178" i="1"/>
  <c r="X1178" i="1"/>
  <c r="O1178" i="1"/>
  <c r="N1178" i="1"/>
  <c r="K1178" i="1"/>
  <c r="J1178" i="1"/>
  <c r="I1178" i="1"/>
  <c r="H1178" i="1"/>
  <c r="G1178" i="1"/>
  <c r="AH1177" i="1"/>
  <c r="AF1177" i="1"/>
  <c r="AD1177" i="1"/>
  <c r="AB1177" i="1"/>
  <c r="Z1177" i="1"/>
  <c r="X1177" i="1"/>
  <c r="O1177" i="1"/>
  <c r="N1177" i="1"/>
  <c r="K1177" i="1"/>
  <c r="J1177" i="1"/>
  <c r="I1177" i="1"/>
  <c r="H1177" i="1"/>
  <c r="G1177" i="1"/>
  <c r="AH1176" i="1"/>
  <c r="AF1176" i="1"/>
  <c r="AD1176" i="1"/>
  <c r="AB1176" i="1"/>
  <c r="Z1176" i="1"/>
  <c r="X1176" i="1"/>
  <c r="O1176" i="1"/>
  <c r="N1176" i="1"/>
  <c r="K1176" i="1"/>
  <c r="J1176" i="1"/>
  <c r="I1176" i="1"/>
  <c r="H1176" i="1"/>
  <c r="G1176" i="1"/>
  <c r="AH1175" i="1"/>
  <c r="AF1175" i="1"/>
  <c r="AD1175" i="1"/>
  <c r="AB1175" i="1"/>
  <c r="Z1175" i="1"/>
  <c r="X1175" i="1"/>
  <c r="O1175" i="1"/>
  <c r="N1175" i="1"/>
  <c r="K1175" i="1"/>
  <c r="J1175" i="1"/>
  <c r="I1175" i="1"/>
  <c r="H1175" i="1"/>
  <c r="G1175" i="1"/>
  <c r="AH1174" i="1"/>
  <c r="AF1174" i="1"/>
  <c r="AD1174" i="1"/>
  <c r="AB1174" i="1"/>
  <c r="Z1174" i="1"/>
  <c r="X1174" i="1"/>
  <c r="O1174" i="1"/>
  <c r="N1174" i="1"/>
  <c r="K1174" i="1"/>
  <c r="J1174" i="1"/>
  <c r="I1174" i="1"/>
  <c r="H1174" i="1"/>
  <c r="G1174" i="1"/>
  <c r="AH1173" i="1"/>
  <c r="AF1173" i="1"/>
  <c r="AD1173" i="1"/>
  <c r="AB1173" i="1"/>
  <c r="Z1173" i="1"/>
  <c r="X1173" i="1"/>
  <c r="O1173" i="1"/>
  <c r="N1173" i="1"/>
  <c r="K1173" i="1"/>
  <c r="J1173" i="1"/>
  <c r="I1173" i="1"/>
  <c r="H1173" i="1"/>
  <c r="G1173" i="1"/>
  <c r="AH1172" i="1"/>
  <c r="AF1172" i="1"/>
  <c r="AD1172" i="1"/>
  <c r="AB1172" i="1"/>
  <c r="Z1172" i="1"/>
  <c r="X1172" i="1"/>
  <c r="O1172" i="1"/>
  <c r="N1172" i="1"/>
  <c r="K1172" i="1"/>
  <c r="J1172" i="1"/>
  <c r="I1172" i="1"/>
  <c r="H1172" i="1"/>
  <c r="G1172" i="1"/>
  <c r="AH1171" i="1"/>
  <c r="AF1171" i="1"/>
  <c r="AD1171" i="1"/>
  <c r="AB1171" i="1"/>
  <c r="Z1171" i="1"/>
  <c r="X1171" i="1"/>
  <c r="O1171" i="1"/>
  <c r="N1171" i="1"/>
  <c r="K1171" i="1"/>
  <c r="J1171" i="1"/>
  <c r="I1171" i="1"/>
  <c r="H1171" i="1"/>
  <c r="G1171" i="1"/>
  <c r="AH1170" i="1"/>
  <c r="AF1170" i="1"/>
  <c r="AD1170" i="1"/>
  <c r="AB1170" i="1"/>
  <c r="Z1170" i="1"/>
  <c r="X1170" i="1"/>
  <c r="O1170" i="1"/>
  <c r="N1170" i="1"/>
  <c r="K1170" i="1"/>
  <c r="J1170" i="1"/>
  <c r="I1170" i="1"/>
  <c r="H1170" i="1"/>
  <c r="G1170" i="1"/>
  <c r="AH1169" i="1"/>
  <c r="AF1169" i="1"/>
  <c r="AD1169" i="1"/>
  <c r="AB1169" i="1"/>
  <c r="Z1169" i="1"/>
  <c r="X1169" i="1"/>
  <c r="O1169" i="1"/>
  <c r="N1169" i="1"/>
  <c r="K1169" i="1"/>
  <c r="J1169" i="1"/>
  <c r="I1169" i="1"/>
  <c r="H1169" i="1"/>
  <c r="G1169" i="1"/>
  <c r="AH1168" i="1"/>
  <c r="AF1168" i="1"/>
  <c r="AD1168" i="1"/>
  <c r="AB1168" i="1"/>
  <c r="Z1168" i="1"/>
  <c r="X1168" i="1"/>
  <c r="O1168" i="1"/>
  <c r="N1168" i="1"/>
  <c r="K1168" i="1"/>
  <c r="J1168" i="1"/>
  <c r="I1168" i="1"/>
  <c r="H1168" i="1"/>
  <c r="G1168" i="1"/>
  <c r="AH1167" i="1"/>
  <c r="AF1167" i="1"/>
  <c r="AD1167" i="1"/>
  <c r="AB1167" i="1"/>
  <c r="Z1167" i="1"/>
  <c r="X1167" i="1"/>
  <c r="O1167" i="1"/>
  <c r="N1167" i="1"/>
  <c r="K1167" i="1"/>
  <c r="J1167" i="1"/>
  <c r="I1167" i="1"/>
  <c r="H1167" i="1"/>
  <c r="G1167" i="1"/>
  <c r="AH1166" i="1"/>
  <c r="AF1166" i="1"/>
  <c r="AD1166" i="1"/>
  <c r="AB1166" i="1"/>
  <c r="Z1166" i="1"/>
  <c r="X1166" i="1"/>
  <c r="O1166" i="1"/>
  <c r="N1166" i="1"/>
  <c r="K1166" i="1"/>
  <c r="J1166" i="1"/>
  <c r="I1166" i="1"/>
  <c r="H1166" i="1"/>
  <c r="G1166" i="1"/>
  <c r="AH1165" i="1"/>
  <c r="AF1165" i="1"/>
  <c r="AD1165" i="1"/>
  <c r="AB1165" i="1"/>
  <c r="Z1165" i="1"/>
  <c r="X1165" i="1"/>
  <c r="O1165" i="1"/>
  <c r="N1165" i="1"/>
  <c r="K1165" i="1"/>
  <c r="J1165" i="1"/>
  <c r="I1165" i="1"/>
  <c r="H1165" i="1"/>
  <c r="G1165" i="1"/>
  <c r="AH1164" i="1"/>
  <c r="AF1164" i="1"/>
  <c r="AD1164" i="1"/>
  <c r="AB1164" i="1"/>
  <c r="Z1164" i="1"/>
  <c r="X1164" i="1"/>
  <c r="O1164" i="1"/>
  <c r="N1164" i="1"/>
  <c r="K1164" i="1"/>
  <c r="J1164" i="1"/>
  <c r="I1164" i="1"/>
  <c r="H1164" i="1"/>
  <c r="G1164" i="1"/>
  <c r="AH1163" i="1"/>
  <c r="AF1163" i="1"/>
  <c r="AD1163" i="1"/>
  <c r="AB1163" i="1"/>
  <c r="Z1163" i="1"/>
  <c r="X1163" i="1"/>
  <c r="O1163" i="1"/>
  <c r="N1163" i="1"/>
  <c r="K1163" i="1"/>
  <c r="J1163" i="1"/>
  <c r="I1163" i="1"/>
  <c r="H1163" i="1"/>
  <c r="G1163" i="1"/>
  <c r="AH1162" i="1"/>
  <c r="AF1162" i="1"/>
  <c r="AD1162" i="1"/>
  <c r="AB1162" i="1"/>
  <c r="Z1162" i="1"/>
  <c r="X1162" i="1"/>
  <c r="O1162" i="1"/>
  <c r="N1162" i="1"/>
  <c r="K1162" i="1"/>
  <c r="J1162" i="1"/>
  <c r="I1162" i="1"/>
  <c r="H1162" i="1"/>
  <c r="G1162" i="1"/>
  <c r="AH1161" i="1"/>
  <c r="AF1161" i="1"/>
  <c r="AD1161" i="1"/>
  <c r="AB1161" i="1"/>
  <c r="Z1161" i="1"/>
  <c r="X1161" i="1"/>
  <c r="O1161" i="1"/>
  <c r="N1161" i="1"/>
  <c r="K1161" i="1"/>
  <c r="J1161" i="1"/>
  <c r="I1161" i="1"/>
  <c r="H1161" i="1"/>
  <c r="G1161" i="1"/>
  <c r="AH1160" i="1"/>
  <c r="AF1160" i="1"/>
  <c r="AD1160" i="1"/>
  <c r="AB1160" i="1"/>
  <c r="Z1160" i="1"/>
  <c r="X1160" i="1"/>
  <c r="O1160" i="1"/>
  <c r="N1160" i="1"/>
  <c r="K1160" i="1"/>
  <c r="J1160" i="1"/>
  <c r="I1160" i="1"/>
  <c r="H1160" i="1"/>
  <c r="G1160" i="1"/>
  <c r="AH1159" i="1"/>
  <c r="AF1159" i="1"/>
  <c r="AD1159" i="1"/>
  <c r="AB1159" i="1"/>
  <c r="Z1159" i="1"/>
  <c r="X1159" i="1"/>
  <c r="O1159" i="1"/>
  <c r="N1159" i="1"/>
  <c r="K1159" i="1"/>
  <c r="J1159" i="1"/>
  <c r="I1159" i="1"/>
  <c r="H1159" i="1"/>
  <c r="G1159" i="1"/>
  <c r="AH1158" i="1"/>
  <c r="AF1158" i="1"/>
  <c r="AD1158" i="1"/>
  <c r="AB1158" i="1"/>
  <c r="Z1158" i="1"/>
  <c r="X1158" i="1"/>
  <c r="O1158" i="1"/>
  <c r="N1158" i="1"/>
  <c r="K1158" i="1"/>
  <c r="J1158" i="1"/>
  <c r="I1158" i="1"/>
  <c r="H1158" i="1"/>
  <c r="G1158" i="1"/>
  <c r="AH1157" i="1"/>
  <c r="AF1157" i="1"/>
  <c r="AD1157" i="1"/>
  <c r="AB1157" i="1"/>
  <c r="Z1157" i="1"/>
  <c r="X1157" i="1"/>
  <c r="O1157" i="1"/>
  <c r="N1157" i="1"/>
  <c r="K1157" i="1"/>
  <c r="J1157" i="1"/>
  <c r="I1157" i="1"/>
  <c r="H1157" i="1"/>
  <c r="G1157" i="1"/>
  <c r="AH1156" i="1"/>
  <c r="AF1156" i="1"/>
  <c r="AD1156" i="1"/>
  <c r="AB1156" i="1"/>
  <c r="Z1156" i="1"/>
  <c r="X1156" i="1"/>
  <c r="O1156" i="1"/>
  <c r="N1156" i="1"/>
  <c r="K1156" i="1"/>
  <c r="J1156" i="1"/>
  <c r="I1156" i="1"/>
  <c r="H1156" i="1"/>
  <c r="G1156" i="1"/>
  <c r="AH1155" i="1"/>
  <c r="AF1155" i="1"/>
  <c r="AD1155" i="1"/>
  <c r="AB1155" i="1"/>
  <c r="Z1155" i="1"/>
  <c r="X1155" i="1"/>
  <c r="O1155" i="1"/>
  <c r="N1155" i="1"/>
  <c r="K1155" i="1"/>
  <c r="J1155" i="1"/>
  <c r="I1155" i="1"/>
  <c r="H1155" i="1"/>
  <c r="G1155" i="1"/>
  <c r="AH1154" i="1"/>
  <c r="AF1154" i="1"/>
  <c r="AD1154" i="1"/>
  <c r="AB1154" i="1"/>
  <c r="Z1154" i="1"/>
  <c r="X1154" i="1"/>
  <c r="O1154" i="1"/>
  <c r="N1154" i="1"/>
  <c r="K1154" i="1"/>
  <c r="J1154" i="1"/>
  <c r="I1154" i="1"/>
  <c r="H1154" i="1"/>
  <c r="G1154" i="1"/>
  <c r="AH1153" i="1"/>
  <c r="AF1153" i="1"/>
  <c r="AD1153" i="1"/>
  <c r="AB1153" i="1"/>
  <c r="Z1153" i="1"/>
  <c r="X1153" i="1"/>
  <c r="O1153" i="1"/>
  <c r="N1153" i="1"/>
  <c r="K1153" i="1"/>
  <c r="J1153" i="1"/>
  <c r="I1153" i="1"/>
  <c r="H1153" i="1"/>
  <c r="G1153" i="1"/>
  <c r="AH1152" i="1"/>
  <c r="AF1152" i="1"/>
  <c r="AD1152" i="1"/>
  <c r="AB1152" i="1"/>
  <c r="Z1152" i="1"/>
  <c r="X1152" i="1"/>
  <c r="O1152" i="1"/>
  <c r="N1152" i="1"/>
  <c r="K1152" i="1"/>
  <c r="J1152" i="1"/>
  <c r="I1152" i="1"/>
  <c r="H1152" i="1"/>
  <c r="G1152" i="1"/>
  <c r="AH1151" i="1"/>
  <c r="AF1151" i="1"/>
  <c r="AD1151" i="1"/>
  <c r="AB1151" i="1"/>
  <c r="Z1151" i="1"/>
  <c r="X1151" i="1"/>
  <c r="O1151" i="1"/>
  <c r="N1151" i="1"/>
  <c r="K1151" i="1"/>
  <c r="J1151" i="1"/>
  <c r="I1151" i="1"/>
  <c r="H1151" i="1"/>
  <c r="G1151" i="1"/>
  <c r="AH1150" i="1"/>
  <c r="AF1150" i="1"/>
  <c r="AD1150" i="1"/>
  <c r="AB1150" i="1"/>
  <c r="Z1150" i="1"/>
  <c r="X1150" i="1"/>
  <c r="O1150" i="1"/>
  <c r="N1150" i="1"/>
  <c r="K1150" i="1"/>
  <c r="J1150" i="1"/>
  <c r="I1150" i="1"/>
  <c r="H1150" i="1"/>
  <c r="G1150" i="1"/>
  <c r="AH1149" i="1"/>
  <c r="AF1149" i="1"/>
  <c r="AD1149" i="1"/>
  <c r="AB1149" i="1"/>
  <c r="Z1149" i="1"/>
  <c r="X1149" i="1"/>
  <c r="O1149" i="1"/>
  <c r="N1149" i="1"/>
  <c r="K1149" i="1"/>
  <c r="J1149" i="1"/>
  <c r="I1149" i="1"/>
  <c r="H1149" i="1"/>
  <c r="G1149" i="1"/>
  <c r="AH1148" i="1"/>
  <c r="AF1148" i="1"/>
  <c r="AD1148" i="1"/>
  <c r="AB1148" i="1"/>
  <c r="Z1148" i="1"/>
  <c r="X1148" i="1"/>
  <c r="O1148" i="1"/>
  <c r="N1148" i="1"/>
  <c r="K1148" i="1"/>
  <c r="J1148" i="1"/>
  <c r="I1148" i="1"/>
  <c r="H1148" i="1"/>
  <c r="G1148" i="1"/>
  <c r="AH1147" i="1"/>
  <c r="AF1147" i="1"/>
  <c r="AD1147" i="1"/>
  <c r="AB1147" i="1"/>
  <c r="Z1147" i="1"/>
  <c r="X1147" i="1"/>
  <c r="O1147" i="1"/>
  <c r="N1147" i="1"/>
  <c r="K1147" i="1"/>
  <c r="J1147" i="1"/>
  <c r="I1147" i="1"/>
  <c r="H1147" i="1"/>
  <c r="G1147" i="1"/>
  <c r="AH1146" i="1"/>
  <c r="AF1146" i="1"/>
  <c r="AD1146" i="1"/>
  <c r="AB1146" i="1"/>
  <c r="Z1146" i="1"/>
  <c r="X1146" i="1"/>
  <c r="O1146" i="1"/>
  <c r="N1146" i="1"/>
  <c r="K1146" i="1"/>
  <c r="J1146" i="1"/>
  <c r="I1146" i="1"/>
  <c r="H1146" i="1"/>
  <c r="G1146" i="1"/>
  <c r="AH1145" i="1"/>
  <c r="AF1145" i="1"/>
  <c r="AD1145" i="1"/>
  <c r="AB1145" i="1"/>
  <c r="Z1145" i="1"/>
  <c r="X1145" i="1"/>
  <c r="O1145" i="1"/>
  <c r="N1145" i="1"/>
  <c r="K1145" i="1"/>
  <c r="J1145" i="1"/>
  <c r="I1145" i="1"/>
  <c r="H1145" i="1"/>
  <c r="G1145" i="1"/>
  <c r="AH1144" i="1"/>
  <c r="AF1144" i="1"/>
  <c r="AD1144" i="1"/>
  <c r="AB1144" i="1"/>
  <c r="Z1144" i="1"/>
  <c r="X1144" i="1"/>
  <c r="O1144" i="1"/>
  <c r="N1144" i="1"/>
  <c r="K1144" i="1"/>
  <c r="J1144" i="1"/>
  <c r="I1144" i="1"/>
  <c r="H1144" i="1"/>
  <c r="G1144" i="1"/>
  <c r="AH1143" i="1"/>
  <c r="AF1143" i="1"/>
  <c r="AD1143" i="1"/>
  <c r="AB1143" i="1"/>
  <c r="Z1143" i="1"/>
  <c r="X1143" i="1"/>
  <c r="O1143" i="1"/>
  <c r="N1143" i="1"/>
  <c r="K1143" i="1"/>
  <c r="J1143" i="1"/>
  <c r="I1143" i="1"/>
  <c r="H1143" i="1"/>
  <c r="G1143" i="1"/>
  <c r="AH1142" i="1"/>
  <c r="AF1142" i="1"/>
  <c r="AD1142" i="1"/>
  <c r="AB1142" i="1"/>
  <c r="Z1142" i="1"/>
  <c r="X1142" i="1"/>
  <c r="O1142" i="1"/>
  <c r="N1142" i="1"/>
  <c r="K1142" i="1"/>
  <c r="J1142" i="1"/>
  <c r="I1142" i="1"/>
  <c r="H1142" i="1"/>
  <c r="G1142" i="1"/>
  <c r="AH1141" i="1"/>
  <c r="AF1141" i="1"/>
  <c r="AD1141" i="1"/>
  <c r="AB1141" i="1"/>
  <c r="Z1141" i="1"/>
  <c r="X1141" i="1"/>
  <c r="O1141" i="1"/>
  <c r="N1141" i="1"/>
  <c r="K1141" i="1"/>
  <c r="J1141" i="1"/>
  <c r="I1141" i="1"/>
  <c r="H1141" i="1"/>
  <c r="G1141" i="1"/>
  <c r="AH1140" i="1"/>
  <c r="AF1140" i="1"/>
  <c r="AD1140" i="1"/>
  <c r="AB1140" i="1"/>
  <c r="Z1140" i="1"/>
  <c r="X1140" i="1"/>
  <c r="O1140" i="1"/>
  <c r="N1140" i="1"/>
  <c r="K1140" i="1"/>
  <c r="J1140" i="1"/>
  <c r="I1140" i="1"/>
  <c r="H1140" i="1"/>
  <c r="G1140" i="1"/>
  <c r="AH1139" i="1"/>
  <c r="AF1139" i="1"/>
  <c r="AD1139" i="1"/>
  <c r="AB1139" i="1"/>
  <c r="Z1139" i="1"/>
  <c r="X1139" i="1"/>
  <c r="O1139" i="1"/>
  <c r="N1139" i="1"/>
  <c r="K1139" i="1"/>
  <c r="J1139" i="1"/>
  <c r="I1139" i="1"/>
  <c r="H1139" i="1"/>
  <c r="G1139" i="1"/>
  <c r="AH1138" i="1"/>
  <c r="AF1138" i="1"/>
  <c r="AD1138" i="1"/>
  <c r="AB1138" i="1"/>
  <c r="Z1138" i="1"/>
  <c r="X1138" i="1"/>
  <c r="O1138" i="1"/>
  <c r="N1138" i="1"/>
  <c r="K1138" i="1"/>
  <c r="J1138" i="1"/>
  <c r="I1138" i="1"/>
  <c r="H1138" i="1"/>
  <c r="G1138" i="1"/>
  <c r="AH1137" i="1"/>
  <c r="AF1137" i="1"/>
  <c r="AD1137" i="1"/>
  <c r="AB1137" i="1"/>
  <c r="Z1137" i="1"/>
  <c r="X1137" i="1"/>
  <c r="O1137" i="1"/>
  <c r="N1137" i="1"/>
  <c r="K1137" i="1"/>
  <c r="J1137" i="1"/>
  <c r="I1137" i="1"/>
  <c r="H1137" i="1"/>
  <c r="G1137" i="1"/>
  <c r="AH1136" i="1"/>
  <c r="AF1136" i="1"/>
  <c r="AD1136" i="1"/>
  <c r="AB1136" i="1"/>
  <c r="Z1136" i="1"/>
  <c r="X1136" i="1"/>
  <c r="O1136" i="1"/>
  <c r="N1136" i="1"/>
  <c r="K1136" i="1"/>
  <c r="J1136" i="1"/>
  <c r="I1136" i="1"/>
  <c r="H1136" i="1"/>
  <c r="G1136" i="1"/>
  <c r="AH1135" i="1"/>
  <c r="AF1135" i="1"/>
  <c r="AD1135" i="1"/>
  <c r="AB1135" i="1"/>
  <c r="Z1135" i="1"/>
  <c r="X1135" i="1"/>
  <c r="O1135" i="1"/>
  <c r="N1135" i="1"/>
  <c r="K1135" i="1"/>
  <c r="J1135" i="1"/>
  <c r="I1135" i="1"/>
  <c r="H1135" i="1"/>
  <c r="G1135" i="1"/>
  <c r="AH1134" i="1"/>
  <c r="AF1134" i="1"/>
  <c r="AD1134" i="1"/>
  <c r="AB1134" i="1"/>
  <c r="Z1134" i="1"/>
  <c r="X1134" i="1"/>
  <c r="O1134" i="1"/>
  <c r="N1134" i="1"/>
  <c r="K1134" i="1"/>
  <c r="J1134" i="1"/>
  <c r="I1134" i="1"/>
  <c r="H1134" i="1"/>
  <c r="G1134" i="1"/>
  <c r="AH1133" i="1"/>
  <c r="AF1133" i="1"/>
  <c r="AD1133" i="1"/>
  <c r="AB1133" i="1"/>
  <c r="Z1133" i="1"/>
  <c r="X1133" i="1"/>
  <c r="O1133" i="1"/>
  <c r="N1133" i="1"/>
  <c r="K1133" i="1"/>
  <c r="J1133" i="1"/>
  <c r="I1133" i="1"/>
  <c r="H1133" i="1"/>
  <c r="G1133" i="1"/>
  <c r="AH1132" i="1"/>
  <c r="AF1132" i="1"/>
  <c r="AD1132" i="1"/>
  <c r="AB1132" i="1"/>
  <c r="Z1132" i="1"/>
  <c r="X1132" i="1"/>
  <c r="O1132" i="1"/>
  <c r="N1132" i="1"/>
  <c r="K1132" i="1"/>
  <c r="J1132" i="1"/>
  <c r="I1132" i="1"/>
  <c r="H1132" i="1"/>
  <c r="G1132" i="1"/>
  <c r="AH1131" i="1"/>
  <c r="AF1131" i="1"/>
  <c r="AD1131" i="1"/>
  <c r="AB1131" i="1"/>
  <c r="Z1131" i="1"/>
  <c r="X1131" i="1"/>
  <c r="O1131" i="1"/>
  <c r="N1131" i="1"/>
  <c r="K1131" i="1"/>
  <c r="J1131" i="1"/>
  <c r="I1131" i="1"/>
  <c r="H1131" i="1"/>
  <c r="G1131" i="1"/>
  <c r="AH1130" i="1"/>
  <c r="AF1130" i="1"/>
  <c r="AD1130" i="1"/>
  <c r="AB1130" i="1"/>
  <c r="Z1130" i="1"/>
  <c r="X1130" i="1"/>
  <c r="O1130" i="1"/>
  <c r="N1130" i="1"/>
  <c r="K1130" i="1"/>
  <c r="J1130" i="1"/>
  <c r="I1130" i="1"/>
  <c r="H1130" i="1"/>
  <c r="G1130" i="1"/>
  <c r="AH1129" i="1"/>
  <c r="AF1129" i="1"/>
  <c r="AD1129" i="1"/>
  <c r="AB1129" i="1"/>
  <c r="Z1129" i="1"/>
  <c r="X1129" i="1"/>
  <c r="O1129" i="1"/>
  <c r="N1129" i="1"/>
  <c r="K1129" i="1"/>
  <c r="J1129" i="1"/>
  <c r="I1129" i="1"/>
  <c r="H1129" i="1"/>
  <c r="G1129" i="1"/>
  <c r="AH1128" i="1"/>
  <c r="AF1128" i="1"/>
  <c r="AD1128" i="1"/>
  <c r="AB1128" i="1"/>
  <c r="Z1128" i="1"/>
  <c r="X1128" i="1"/>
  <c r="O1128" i="1"/>
  <c r="N1128" i="1"/>
  <c r="K1128" i="1"/>
  <c r="J1128" i="1"/>
  <c r="I1128" i="1"/>
  <c r="H1128" i="1"/>
  <c r="G1128" i="1"/>
  <c r="AH1127" i="1"/>
  <c r="AF1127" i="1"/>
  <c r="AD1127" i="1"/>
  <c r="AB1127" i="1"/>
  <c r="Z1127" i="1"/>
  <c r="X1127" i="1"/>
  <c r="O1127" i="1"/>
  <c r="N1127" i="1"/>
  <c r="K1127" i="1"/>
  <c r="J1127" i="1"/>
  <c r="I1127" i="1"/>
  <c r="H1127" i="1"/>
  <c r="G1127" i="1"/>
  <c r="AH1126" i="1"/>
  <c r="AF1126" i="1"/>
  <c r="AD1126" i="1"/>
  <c r="AB1126" i="1"/>
  <c r="Z1126" i="1"/>
  <c r="X1126" i="1"/>
  <c r="O1126" i="1"/>
  <c r="N1126" i="1"/>
  <c r="K1126" i="1"/>
  <c r="J1126" i="1"/>
  <c r="I1126" i="1"/>
  <c r="H1126" i="1"/>
  <c r="G1126" i="1"/>
  <c r="AH1125" i="1"/>
  <c r="AF1125" i="1"/>
  <c r="AD1125" i="1"/>
  <c r="AB1125" i="1"/>
  <c r="Z1125" i="1"/>
  <c r="X1125" i="1"/>
  <c r="O1125" i="1"/>
  <c r="N1125" i="1"/>
  <c r="K1125" i="1"/>
  <c r="J1125" i="1"/>
  <c r="I1125" i="1"/>
  <c r="H1125" i="1"/>
  <c r="G1125" i="1"/>
  <c r="AH1124" i="1"/>
  <c r="AF1124" i="1"/>
  <c r="AD1124" i="1"/>
  <c r="AB1124" i="1"/>
  <c r="Z1124" i="1"/>
  <c r="X1124" i="1"/>
  <c r="O1124" i="1"/>
  <c r="N1124" i="1"/>
  <c r="K1124" i="1"/>
  <c r="J1124" i="1"/>
  <c r="I1124" i="1"/>
  <c r="H1124" i="1"/>
  <c r="G1124" i="1"/>
  <c r="AH1123" i="1"/>
  <c r="AF1123" i="1"/>
  <c r="AD1123" i="1"/>
  <c r="AB1123" i="1"/>
  <c r="Z1123" i="1"/>
  <c r="X1123" i="1"/>
  <c r="O1123" i="1"/>
  <c r="N1123" i="1"/>
  <c r="K1123" i="1"/>
  <c r="J1123" i="1"/>
  <c r="I1123" i="1"/>
  <c r="H1123" i="1"/>
  <c r="G1123" i="1"/>
  <c r="AH1122" i="1"/>
  <c r="AF1122" i="1"/>
  <c r="AD1122" i="1"/>
  <c r="AB1122" i="1"/>
  <c r="Z1122" i="1"/>
  <c r="X1122" i="1"/>
  <c r="O1122" i="1"/>
  <c r="N1122" i="1"/>
  <c r="K1122" i="1"/>
  <c r="J1122" i="1"/>
  <c r="I1122" i="1"/>
  <c r="H1122" i="1"/>
  <c r="G1122" i="1"/>
  <c r="AH1121" i="1"/>
  <c r="AF1121" i="1"/>
  <c r="AD1121" i="1"/>
  <c r="AB1121" i="1"/>
  <c r="Z1121" i="1"/>
  <c r="X1121" i="1"/>
  <c r="O1121" i="1"/>
  <c r="N1121" i="1"/>
  <c r="K1121" i="1"/>
  <c r="J1121" i="1"/>
  <c r="I1121" i="1"/>
  <c r="H1121" i="1"/>
  <c r="G1121" i="1"/>
  <c r="AH1120" i="1"/>
  <c r="AF1120" i="1"/>
  <c r="AD1120" i="1"/>
  <c r="AB1120" i="1"/>
  <c r="Z1120" i="1"/>
  <c r="X1120" i="1"/>
  <c r="O1120" i="1"/>
  <c r="N1120" i="1"/>
  <c r="K1120" i="1"/>
  <c r="J1120" i="1"/>
  <c r="I1120" i="1"/>
  <c r="H1120" i="1"/>
  <c r="G1120" i="1"/>
  <c r="AH1119" i="1"/>
  <c r="AF1119" i="1"/>
  <c r="AD1119" i="1"/>
  <c r="AB1119" i="1"/>
  <c r="Z1119" i="1"/>
  <c r="X1119" i="1"/>
  <c r="O1119" i="1"/>
  <c r="N1119" i="1"/>
  <c r="K1119" i="1"/>
  <c r="J1119" i="1"/>
  <c r="I1119" i="1"/>
  <c r="H1119" i="1"/>
  <c r="G1119" i="1"/>
  <c r="AH1118" i="1"/>
  <c r="AF1118" i="1"/>
  <c r="AD1118" i="1"/>
  <c r="AB1118" i="1"/>
  <c r="Z1118" i="1"/>
  <c r="X1118" i="1"/>
  <c r="O1118" i="1"/>
  <c r="N1118" i="1"/>
  <c r="K1118" i="1"/>
  <c r="J1118" i="1"/>
  <c r="I1118" i="1"/>
  <c r="H1118" i="1"/>
  <c r="G1118" i="1"/>
  <c r="AH1117" i="1"/>
  <c r="AF1117" i="1"/>
  <c r="AD1117" i="1"/>
  <c r="AB1117" i="1"/>
  <c r="Z1117" i="1"/>
  <c r="X1117" i="1"/>
  <c r="O1117" i="1"/>
  <c r="N1117" i="1"/>
  <c r="K1117" i="1"/>
  <c r="J1117" i="1"/>
  <c r="I1117" i="1"/>
  <c r="H1117" i="1"/>
  <c r="G1117" i="1"/>
  <c r="AH1116" i="1"/>
  <c r="AF1116" i="1"/>
  <c r="AD1116" i="1"/>
  <c r="AB1116" i="1"/>
  <c r="Z1116" i="1"/>
  <c r="X1116" i="1"/>
  <c r="O1116" i="1"/>
  <c r="N1116" i="1"/>
  <c r="K1116" i="1"/>
  <c r="J1116" i="1"/>
  <c r="I1116" i="1"/>
  <c r="H1116" i="1"/>
  <c r="G1116" i="1"/>
  <c r="AH1115" i="1"/>
  <c r="AF1115" i="1"/>
  <c r="AD1115" i="1"/>
  <c r="AB1115" i="1"/>
  <c r="Z1115" i="1"/>
  <c r="X1115" i="1"/>
  <c r="O1115" i="1"/>
  <c r="N1115" i="1"/>
  <c r="K1115" i="1"/>
  <c r="J1115" i="1"/>
  <c r="I1115" i="1"/>
  <c r="H1115" i="1"/>
  <c r="G1115" i="1"/>
  <c r="AH1114" i="1"/>
  <c r="AF1114" i="1"/>
  <c r="AD1114" i="1"/>
  <c r="AB1114" i="1"/>
  <c r="Z1114" i="1"/>
  <c r="X1114" i="1"/>
  <c r="O1114" i="1"/>
  <c r="N1114" i="1"/>
  <c r="K1114" i="1"/>
  <c r="J1114" i="1"/>
  <c r="I1114" i="1"/>
  <c r="H1114" i="1"/>
  <c r="G1114" i="1"/>
  <c r="AH1113" i="1"/>
  <c r="AF1113" i="1"/>
  <c r="AD1113" i="1"/>
  <c r="AB1113" i="1"/>
  <c r="Z1113" i="1"/>
  <c r="X1113" i="1"/>
  <c r="O1113" i="1"/>
  <c r="N1113" i="1"/>
  <c r="K1113" i="1"/>
  <c r="J1113" i="1"/>
  <c r="I1113" i="1"/>
  <c r="H1113" i="1"/>
  <c r="G1113" i="1"/>
  <c r="AH1112" i="1"/>
  <c r="AF1112" i="1"/>
  <c r="AD1112" i="1"/>
  <c r="AB1112" i="1"/>
  <c r="Z1112" i="1"/>
  <c r="X1112" i="1"/>
  <c r="O1112" i="1"/>
  <c r="N1112" i="1"/>
  <c r="K1112" i="1"/>
  <c r="J1112" i="1"/>
  <c r="I1112" i="1"/>
  <c r="H1112" i="1"/>
  <c r="G1112" i="1"/>
  <c r="AH1111" i="1"/>
  <c r="AF1111" i="1"/>
  <c r="AD1111" i="1"/>
  <c r="AB1111" i="1"/>
  <c r="Z1111" i="1"/>
  <c r="X1111" i="1"/>
  <c r="O1111" i="1"/>
  <c r="N1111" i="1"/>
  <c r="K1111" i="1"/>
  <c r="J1111" i="1"/>
  <c r="I1111" i="1"/>
  <c r="H1111" i="1"/>
  <c r="G1111" i="1"/>
  <c r="AH1110" i="1"/>
  <c r="AF1110" i="1"/>
  <c r="AD1110" i="1"/>
  <c r="AB1110" i="1"/>
  <c r="Z1110" i="1"/>
  <c r="X1110" i="1"/>
  <c r="O1110" i="1"/>
  <c r="N1110" i="1"/>
  <c r="K1110" i="1"/>
  <c r="J1110" i="1"/>
  <c r="I1110" i="1"/>
  <c r="H1110" i="1"/>
  <c r="G1110" i="1"/>
  <c r="AH1109" i="1"/>
  <c r="AF1109" i="1"/>
  <c r="AD1109" i="1"/>
  <c r="AB1109" i="1"/>
  <c r="Z1109" i="1"/>
  <c r="X1109" i="1"/>
  <c r="O1109" i="1"/>
  <c r="N1109" i="1"/>
  <c r="K1109" i="1"/>
  <c r="J1109" i="1"/>
  <c r="I1109" i="1"/>
  <c r="H1109" i="1"/>
  <c r="G1109" i="1"/>
  <c r="AH1108" i="1"/>
  <c r="AF1108" i="1"/>
  <c r="AD1108" i="1"/>
  <c r="AB1108" i="1"/>
  <c r="Z1108" i="1"/>
  <c r="X1108" i="1"/>
  <c r="O1108" i="1"/>
  <c r="N1108" i="1"/>
  <c r="K1108" i="1"/>
  <c r="J1108" i="1"/>
  <c r="I1108" i="1"/>
  <c r="H1108" i="1"/>
  <c r="G1108" i="1"/>
  <c r="AH1107" i="1"/>
  <c r="AF1107" i="1"/>
  <c r="AD1107" i="1"/>
  <c r="AB1107" i="1"/>
  <c r="Z1107" i="1"/>
  <c r="X1107" i="1"/>
  <c r="O1107" i="1"/>
  <c r="N1107" i="1"/>
  <c r="K1107" i="1"/>
  <c r="J1107" i="1"/>
  <c r="I1107" i="1"/>
  <c r="H1107" i="1"/>
  <c r="G1107" i="1"/>
  <c r="AH1106" i="1"/>
  <c r="AF1106" i="1"/>
  <c r="AD1106" i="1"/>
  <c r="AB1106" i="1"/>
  <c r="Z1106" i="1"/>
  <c r="X1106" i="1"/>
  <c r="O1106" i="1"/>
  <c r="N1106" i="1"/>
  <c r="K1106" i="1"/>
  <c r="J1106" i="1"/>
  <c r="I1106" i="1"/>
  <c r="H1106" i="1"/>
  <c r="G1106" i="1"/>
  <c r="AH1105" i="1"/>
  <c r="AF1105" i="1"/>
  <c r="AD1105" i="1"/>
  <c r="AB1105" i="1"/>
  <c r="Z1105" i="1"/>
  <c r="X1105" i="1"/>
  <c r="O1105" i="1"/>
  <c r="N1105" i="1"/>
  <c r="K1105" i="1"/>
  <c r="J1105" i="1"/>
  <c r="I1105" i="1"/>
  <c r="H1105" i="1"/>
  <c r="G1105" i="1"/>
  <c r="AH1104" i="1"/>
  <c r="AF1104" i="1"/>
  <c r="AD1104" i="1"/>
  <c r="AB1104" i="1"/>
  <c r="Z1104" i="1"/>
  <c r="X1104" i="1"/>
  <c r="O1104" i="1"/>
  <c r="N1104" i="1"/>
  <c r="K1104" i="1"/>
  <c r="J1104" i="1"/>
  <c r="I1104" i="1"/>
  <c r="H1104" i="1"/>
  <c r="G1104" i="1"/>
  <c r="AH1103" i="1"/>
  <c r="AF1103" i="1"/>
  <c r="AD1103" i="1"/>
  <c r="AB1103" i="1"/>
  <c r="Z1103" i="1"/>
  <c r="X1103" i="1"/>
  <c r="O1103" i="1"/>
  <c r="N1103" i="1"/>
  <c r="K1103" i="1"/>
  <c r="J1103" i="1"/>
  <c r="I1103" i="1"/>
  <c r="H1103" i="1"/>
  <c r="G1103" i="1"/>
  <c r="AH1102" i="1"/>
  <c r="AF1102" i="1"/>
  <c r="AD1102" i="1"/>
  <c r="AB1102" i="1"/>
  <c r="Z1102" i="1"/>
  <c r="X1102" i="1"/>
  <c r="O1102" i="1"/>
  <c r="N1102" i="1"/>
  <c r="K1102" i="1"/>
  <c r="J1102" i="1"/>
  <c r="I1102" i="1"/>
  <c r="H1102" i="1"/>
  <c r="G1102" i="1"/>
  <c r="AH1101" i="1"/>
  <c r="AF1101" i="1"/>
  <c r="AD1101" i="1"/>
  <c r="AB1101" i="1"/>
  <c r="Z1101" i="1"/>
  <c r="X1101" i="1"/>
  <c r="O1101" i="1"/>
  <c r="N1101" i="1"/>
  <c r="K1101" i="1"/>
  <c r="J1101" i="1"/>
  <c r="I1101" i="1"/>
  <c r="H1101" i="1"/>
  <c r="G1101" i="1"/>
  <c r="AH1100" i="1"/>
  <c r="AF1100" i="1"/>
  <c r="AD1100" i="1"/>
  <c r="AB1100" i="1"/>
  <c r="Z1100" i="1"/>
  <c r="X1100" i="1"/>
  <c r="O1100" i="1"/>
  <c r="N1100" i="1"/>
  <c r="K1100" i="1"/>
  <c r="J1100" i="1"/>
  <c r="I1100" i="1"/>
  <c r="H1100" i="1"/>
  <c r="G1100" i="1"/>
  <c r="AH1099" i="1"/>
  <c r="AF1099" i="1"/>
  <c r="AD1099" i="1"/>
  <c r="AB1099" i="1"/>
  <c r="Z1099" i="1"/>
  <c r="X1099" i="1"/>
  <c r="O1099" i="1"/>
  <c r="N1099" i="1"/>
  <c r="K1099" i="1"/>
  <c r="J1099" i="1"/>
  <c r="I1099" i="1"/>
  <c r="H1099" i="1"/>
  <c r="G1099" i="1"/>
  <c r="AH1098" i="1"/>
  <c r="AF1098" i="1"/>
  <c r="AD1098" i="1"/>
  <c r="AB1098" i="1"/>
  <c r="Z1098" i="1"/>
  <c r="X1098" i="1"/>
  <c r="O1098" i="1"/>
  <c r="N1098" i="1"/>
  <c r="K1098" i="1"/>
  <c r="J1098" i="1"/>
  <c r="I1098" i="1"/>
  <c r="H1098" i="1"/>
  <c r="G1098" i="1"/>
  <c r="AH1097" i="1"/>
  <c r="AF1097" i="1"/>
  <c r="AD1097" i="1"/>
  <c r="AB1097" i="1"/>
  <c r="Z1097" i="1"/>
  <c r="X1097" i="1"/>
  <c r="O1097" i="1"/>
  <c r="N1097" i="1"/>
  <c r="K1097" i="1"/>
  <c r="J1097" i="1"/>
  <c r="I1097" i="1"/>
  <c r="H1097" i="1"/>
  <c r="G1097" i="1"/>
  <c r="AH1096" i="1"/>
  <c r="AF1096" i="1"/>
  <c r="AD1096" i="1"/>
  <c r="AB1096" i="1"/>
  <c r="Z1096" i="1"/>
  <c r="X1096" i="1"/>
  <c r="O1096" i="1"/>
  <c r="N1096" i="1"/>
  <c r="K1096" i="1"/>
  <c r="J1096" i="1"/>
  <c r="I1096" i="1"/>
  <c r="H1096" i="1"/>
  <c r="G1096" i="1"/>
  <c r="AH1095" i="1"/>
  <c r="AF1095" i="1"/>
  <c r="AD1095" i="1"/>
  <c r="AB1095" i="1"/>
  <c r="Z1095" i="1"/>
  <c r="X1095" i="1"/>
  <c r="O1095" i="1"/>
  <c r="N1095" i="1"/>
  <c r="K1095" i="1"/>
  <c r="J1095" i="1"/>
  <c r="I1095" i="1"/>
  <c r="H1095" i="1"/>
  <c r="G1095" i="1"/>
  <c r="AH1094" i="1"/>
  <c r="AF1094" i="1"/>
  <c r="AD1094" i="1"/>
  <c r="AB1094" i="1"/>
  <c r="Z1094" i="1"/>
  <c r="X1094" i="1"/>
  <c r="O1094" i="1"/>
  <c r="N1094" i="1"/>
  <c r="K1094" i="1"/>
  <c r="J1094" i="1"/>
  <c r="I1094" i="1"/>
  <c r="H1094" i="1"/>
  <c r="G1094" i="1"/>
  <c r="AH1093" i="1"/>
  <c r="AF1093" i="1"/>
  <c r="AD1093" i="1"/>
  <c r="AB1093" i="1"/>
  <c r="Z1093" i="1"/>
  <c r="X1093" i="1"/>
  <c r="O1093" i="1"/>
  <c r="N1093" i="1"/>
  <c r="K1093" i="1"/>
  <c r="J1093" i="1"/>
  <c r="I1093" i="1"/>
  <c r="H1093" i="1"/>
  <c r="G1093" i="1"/>
  <c r="AH1092" i="1"/>
  <c r="AF1092" i="1"/>
  <c r="AD1092" i="1"/>
  <c r="AB1092" i="1"/>
  <c r="Z1092" i="1"/>
  <c r="X1092" i="1"/>
  <c r="O1092" i="1"/>
  <c r="N1092" i="1"/>
  <c r="K1092" i="1"/>
  <c r="J1092" i="1"/>
  <c r="I1092" i="1"/>
  <c r="H1092" i="1"/>
  <c r="G1092" i="1"/>
  <c r="AH1091" i="1"/>
  <c r="AF1091" i="1"/>
  <c r="AD1091" i="1"/>
  <c r="AB1091" i="1"/>
  <c r="Z1091" i="1"/>
  <c r="X1091" i="1"/>
  <c r="O1091" i="1"/>
  <c r="N1091" i="1"/>
  <c r="K1091" i="1"/>
  <c r="J1091" i="1"/>
  <c r="I1091" i="1"/>
  <c r="H1091" i="1"/>
  <c r="G1091" i="1"/>
  <c r="AH1090" i="1"/>
  <c r="AF1090" i="1"/>
  <c r="AD1090" i="1"/>
  <c r="AB1090" i="1"/>
  <c r="Z1090" i="1"/>
  <c r="X1090" i="1"/>
  <c r="O1090" i="1"/>
  <c r="N1090" i="1"/>
  <c r="K1090" i="1"/>
  <c r="J1090" i="1"/>
  <c r="I1090" i="1"/>
  <c r="H1090" i="1"/>
  <c r="G1090" i="1"/>
  <c r="AH1089" i="1"/>
  <c r="AF1089" i="1"/>
  <c r="AD1089" i="1"/>
  <c r="AB1089" i="1"/>
  <c r="Z1089" i="1"/>
  <c r="X1089" i="1"/>
  <c r="O1089" i="1"/>
  <c r="N1089" i="1"/>
  <c r="K1089" i="1"/>
  <c r="J1089" i="1"/>
  <c r="I1089" i="1"/>
  <c r="H1089" i="1"/>
  <c r="G1089" i="1"/>
  <c r="AH1088" i="1"/>
  <c r="AF1088" i="1"/>
  <c r="AD1088" i="1"/>
  <c r="AB1088" i="1"/>
  <c r="Z1088" i="1"/>
  <c r="X1088" i="1"/>
  <c r="O1088" i="1"/>
  <c r="N1088" i="1"/>
  <c r="K1088" i="1"/>
  <c r="J1088" i="1"/>
  <c r="I1088" i="1"/>
  <c r="H1088" i="1"/>
  <c r="G1088" i="1"/>
  <c r="AH1087" i="1"/>
  <c r="AF1087" i="1"/>
  <c r="AD1087" i="1"/>
  <c r="AB1087" i="1"/>
  <c r="Z1087" i="1"/>
  <c r="X1087" i="1"/>
  <c r="O1087" i="1"/>
  <c r="N1087" i="1"/>
  <c r="K1087" i="1"/>
  <c r="J1087" i="1"/>
  <c r="I1087" i="1"/>
  <c r="H1087" i="1"/>
  <c r="G1087" i="1"/>
  <c r="AH1086" i="1"/>
  <c r="AF1086" i="1"/>
  <c r="AD1086" i="1"/>
  <c r="AB1086" i="1"/>
  <c r="Z1086" i="1"/>
  <c r="X1086" i="1"/>
  <c r="O1086" i="1"/>
  <c r="N1086" i="1"/>
  <c r="K1086" i="1"/>
  <c r="J1086" i="1"/>
  <c r="I1086" i="1"/>
  <c r="H1086" i="1"/>
  <c r="G1086" i="1"/>
  <c r="AH1085" i="1"/>
  <c r="AF1085" i="1"/>
  <c r="AD1085" i="1"/>
  <c r="AB1085" i="1"/>
  <c r="Z1085" i="1"/>
  <c r="X1085" i="1"/>
  <c r="O1085" i="1"/>
  <c r="N1085" i="1"/>
  <c r="K1085" i="1"/>
  <c r="J1085" i="1"/>
  <c r="I1085" i="1"/>
  <c r="H1085" i="1"/>
  <c r="G1085" i="1"/>
  <c r="AH1084" i="1"/>
  <c r="AF1084" i="1"/>
  <c r="AD1084" i="1"/>
  <c r="AB1084" i="1"/>
  <c r="Z1084" i="1"/>
  <c r="X1084" i="1"/>
  <c r="O1084" i="1"/>
  <c r="N1084" i="1"/>
  <c r="K1084" i="1"/>
  <c r="J1084" i="1"/>
  <c r="I1084" i="1"/>
  <c r="H1084" i="1"/>
  <c r="G1084" i="1"/>
  <c r="AH1083" i="1"/>
  <c r="AF1083" i="1"/>
  <c r="AD1083" i="1"/>
  <c r="AB1083" i="1"/>
  <c r="Z1083" i="1"/>
  <c r="X1083" i="1"/>
  <c r="O1083" i="1"/>
  <c r="N1083" i="1"/>
  <c r="K1083" i="1"/>
  <c r="J1083" i="1"/>
  <c r="I1083" i="1"/>
  <c r="H1083" i="1"/>
  <c r="G1083" i="1"/>
  <c r="AH1082" i="1"/>
  <c r="AF1082" i="1"/>
  <c r="AD1082" i="1"/>
  <c r="AB1082" i="1"/>
  <c r="Z1082" i="1"/>
  <c r="X1082" i="1"/>
  <c r="O1082" i="1"/>
  <c r="N1082" i="1"/>
  <c r="K1082" i="1"/>
  <c r="J1082" i="1"/>
  <c r="I1082" i="1"/>
  <c r="H1082" i="1"/>
  <c r="G1082" i="1"/>
  <c r="AH1081" i="1"/>
  <c r="AF1081" i="1"/>
  <c r="AD1081" i="1"/>
  <c r="AB1081" i="1"/>
  <c r="Z1081" i="1"/>
  <c r="X1081" i="1"/>
  <c r="O1081" i="1"/>
  <c r="N1081" i="1"/>
  <c r="K1081" i="1"/>
  <c r="J1081" i="1"/>
  <c r="I1081" i="1"/>
  <c r="H1081" i="1"/>
  <c r="G1081" i="1"/>
  <c r="AH1080" i="1"/>
  <c r="AF1080" i="1"/>
  <c r="AD1080" i="1"/>
  <c r="AB1080" i="1"/>
  <c r="Z1080" i="1"/>
  <c r="X1080" i="1"/>
  <c r="O1080" i="1"/>
  <c r="N1080" i="1"/>
  <c r="K1080" i="1"/>
  <c r="J1080" i="1"/>
  <c r="I1080" i="1"/>
  <c r="H1080" i="1"/>
  <c r="G1080" i="1"/>
  <c r="AH1079" i="1"/>
  <c r="AF1079" i="1"/>
  <c r="AD1079" i="1"/>
  <c r="AB1079" i="1"/>
  <c r="Z1079" i="1"/>
  <c r="X1079" i="1"/>
  <c r="O1079" i="1"/>
  <c r="N1079" i="1"/>
  <c r="K1079" i="1"/>
  <c r="J1079" i="1"/>
  <c r="I1079" i="1"/>
  <c r="H1079" i="1"/>
  <c r="G1079" i="1"/>
  <c r="AH1078" i="1"/>
  <c r="AF1078" i="1"/>
  <c r="AD1078" i="1"/>
  <c r="AB1078" i="1"/>
  <c r="Z1078" i="1"/>
  <c r="X1078" i="1"/>
  <c r="O1078" i="1"/>
  <c r="N1078" i="1"/>
  <c r="K1078" i="1"/>
  <c r="J1078" i="1"/>
  <c r="I1078" i="1"/>
  <c r="H1078" i="1"/>
  <c r="G1078" i="1"/>
  <c r="AH1077" i="1"/>
  <c r="AF1077" i="1"/>
  <c r="AD1077" i="1"/>
  <c r="AB1077" i="1"/>
  <c r="Z1077" i="1"/>
  <c r="X1077" i="1"/>
  <c r="O1077" i="1"/>
  <c r="N1077" i="1"/>
  <c r="K1077" i="1"/>
  <c r="J1077" i="1"/>
  <c r="I1077" i="1"/>
  <c r="H1077" i="1"/>
  <c r="G1077" i="1"/>
  <c r="AH1076" i="1"/>
  <c r="AF1076" i="1"/>
  <c r="AD1076" i="1"/>
  <c r="AB1076" i="1"/>
  <c r="Z1076" i="1"/>
  <c r="X1076" i="1"/>
  <c r="O1076" i="1"/>
  <c r="N1076" i="1"/>
  <c r="K1076" i="1"/>
  <c r="J1076" i="1"/>
  <c r="I1076" i="1"/>
  <c r="H1076" i="1"/>
  <c r="G1076" i="1"/>
  <c r="AH1075" i="1"/>
  <c r="AF1075" i="1"/>
  <c r="AD1075" i="1"/>
  <c r="AB1075" i="1"/>
  <c r="Z1075" i="1"/>
  <c r="X1075" i="1"/>
  <c r="O1075" i="1"/>
  <c r="N1075" i="1"/>
  <c r="K1075" i="1"/>
  <c r="J1075" i="1"/>
  <c r="I1075" i="1"/>
  <c r="H1075" i="1"/>
  <c r="G1075" i="1"/>
  <c r="AH1074" i="1"/>
  <c r="AF1074" i="1"/>
  <c r="AD1074" i="1"/>
  <c r="AB1074" i="1"/>
  <c r="Z1074" i="1"/>
  <c r="X1074" i="1"/>
  <c r="O1074" i="1"/>
  <c r="N1074" i="1"/>
  <c r="K1074" i="1"/>
  <c r="J1074" i="1"/>
  <c r="I1074" i="1"/>
  <c r="H1074" i="1"/>
  <c r="G1074" i="1"/>
  <c r="AH1073" i="1"/>
  <c r="AF1073" i="1"/>
  <c r="AD1073" i="1"/>
  <c r="AB1073" i="1"/>
  <c r="Z1073" i="1"/>
  <c r="X1073" i="1"/>
  <c r="O1073" i="1"/>
  <c r="N1073" i="1"/>
  <c r="K1073" i="1"/>
  <c r="J1073" i="1"/>
  <c r="I1073" i="1"/>
  <c r="H1073" i="1"/>
  <c r="G1073" i="1"/>
  <c r="AH1072" i="1"/>
  <c r="AF1072" i="1"/>
  <c r="AD1072" i="1"/>
  <c r="AB1072" i="1"/>
  <c r="Z1072" i="1"/>
  <c r="X1072" i="1"/>
  <c r="O1072" i="1"/>
  <c r="N1072" i="1"/>
  <c r="K1072" i="1"/>
  <c r="J1072" i="1"/>
  <c r="I1072" i="1"/>
  <c r="H1072" i="1"/>
  <c r="G1072" i="1"/>
  <c r="AH1071" i="1"/>
  <c r="AF1071" i="1"/>
  <c r="AD1071" i="1"/>
  <c r="AB1071" i="1"/>
  <c r="Z1071" i="1"/>
  <c r="X1071" i="1"/>
  <c r="O1071" i="1"/>
  <c r="N1071" i="1"/>
  <c r="K1071" i="1"/>
  <c r="J1071" i="1"/>
  <c r="I1071" i="1"/>
  <c r="H1071" i="1"/>
  <c r="G1071" i="1"/>
  <c r="AH1070" i="1"/>
  <c r="AF1070" i="1"/>
  <c r="AD1070" i="1"/>
  <c r="AB1070" i="1"/>
  <c r="Z1070" i="1"/>
  <c r="X1070" i="1"/>
  <c r="O1070" i="1"/>
  <c r="N1070" i="1"/>
  <c r="K1070" i="1"/>
  <c r="J1070" i="1"/>
  <c r="I1070" i="1"/>
  <c r="H1070" i="1"/>
  <c r="G1070" i="1"/>
  <c r="AH1069" i="1"/>
  <c r="AF1069" i="1"/>
  <c r="AD1069" i="1"/>
  <c r="AB1069" i="1"/>
  <c r="Z1069" i="1"/>
  <c r="X1069" i="1"/>
  <c r="O1069" i="1"/>
  <c r="N1069" i="1"/>
  <c r="K1069" i="1"/>
  <c r="J1069" i="1"/>
  <c r="I1069" i="1"/>
  <c r="H1069" i="1"/>
  <c r="G1069" i="1"/>
  <c r="AH1068" i="1"/>
  <c r="AF1068" i="1"/>
  <c r="AD1068" i="1"/>
  <c r="AB1068" i="1"/>
  <c r="Z1068" i="1"/>
  <c r="X1068" i="1"/>
  <c r="O1068" i="1"/>
  <c r="N1068" i="1"/>
  <c r="K1068" i="1"/>
  <c r="J1068" i="1"/>
  <c r="I1068" i="1"/>
  <c r="H1068" i="1"/>
  <c r="G1068" i="1"/>
  <c r="AH1067" i="1"/>
  <c r="AF1067" i="1"/>
  <c r="AD1067" i="1"/>
  <c r="AB1067" i="1"/>
  <c r="Z1067" i="1"/>
  <c r="X1067" i="1"/>
  <c r="O1067" i="1"/>
  <c r="N1067" i="1"/>
  <c r="K1067" i="1"/>
  <c r="J1067" i="1"/>
  <c r="I1067" i="1"/>
  <c r="H1067" i="1"/>
  <c r="G1067" i="1"/>
  <c r="AH1066" i="1"/>
  <c r="AF1066" i="1"/>
  <c r="AD1066" i="1"/>
  <c r="AB1066" i="1"/>
  <c r="Z1066" i="1"/>
  <c r="X1066" i="1"/>
  <c r="O1066" i="1"/>
  <c r="N1066" i="1"/>
  <c r="K1066" i="1"/>
  <c r="J1066" i="1"/>
  <c r="I1066" i="1"/>
  <c r="H1066" i="1"/>
  <c r="G1066" i="1"/>
  <c r="AH1065" i="1"/>
  <c r="AF1065" i="1"/>
  <c r="AD1065" i="1"/>
  <c r="AB1065" i="1"/>
  <c r="Z1065" i="1"/>
  <c r="X1065" i="1"/>
  <c r="O1065" i="1"/>
  <c r="N1065" i="1"/>
  <c r="K1065" i="1"/>
  <c r="J1065" i="1"/>
  <c r="I1065" i="1"/>
  <c r="H1065" i="1"/>
  <c r="G1065" i="1"/>
  <c r="AH1064" i="1"/>
  <c r="AF1064" i="1"/>
  <c r="AD1064" i="1"/>
  <c r="AB1064" i="1"/>
  <c r="Z1064" i="1"/>
  <c r="X1064" i="1"/>
  <c r="O1064" i="1"/>
  <c r="N1064" i="1"/>
  <c r="K1064" i="1"/>
  <c r="J1064" i="1"/>
  <c r="I1064" i="1"/>
  <c r="H1064" i="1"/>
  <c r="G1064" i="1"/>
  <c r="AH1063" i="1"/>
  <c r="AF1063" i="1"/>
  <c r="AD1063" i="1"/>
  <c r="AB1063" i="1"/>
  <c r="Z1063" i="1"/>
  <c r="X1063" i="1"/>
  <c r="O1063" i="1"/>
  <c r="N1063" i="1"/>
  <c r="K1063" i="1"/>
  <c r="J1063" i="1"/>
  <c r="I1063" i="1"/>
  <c r="H1063" i="1"/>
  <c r="G1063" i="1"/>
  <c r="AH1062" i="1"/>
  <c r="AF1062" i="1"/>
  <c r="AD1062" i="1"/>
  <c r="AB1062" i="1"/>
  <c r="Z1062" i="1"/>
  <c r="X1062" i="1"/>
  <c r="O1062" i="1"/>
  <c r="N1062" i="1"/>
  <c r="K1062" i="1"/>
  <c r="J1062" i="1"/>
  <c r="I1062" i="1"/>
  <c r="H1062" i="1"/>
  <c r="G1062" i="1"/>
  <c r="AH1061" i="1"/>
  <c r="AF1061" i="1"/>
  <c r="AD1061" i="1"/>
  <c r="AB1061" i="1"/>
  <c r="Z1061" i="1"/>
  <c r="X1061" i="1"/>
  <c r="O1061" i="1"/>
  <c r="N1061" i="1"/>
  <c r="K1061" i="1"/>
  <c r="J1061" i="1"/>
  <c r="I1061" i="1"/>
  <c r="H1061" i="1"/>
  <c r="G1061" i="1"/>
  <c r="AH1060" i="1"/>
  <c r="AF1060" i="1"/>
  <c r="AD1060" i="1"/>
  <c r="AB1060" i="1"/>
  <c r="Z1060" i="1"/>
  <c r="X1060" i="1"/>
  <c r="O1060" i="1"/>
  <c r="N1060" i="1"/>
  <c r="K1060" i="1"/>
  <c r="J1060" i="1"/>
  <c r="I1060" i="1"/>
  <c r="H1060" i="1"/>
  <c r="G1060" i="1"/>
  <c r="AH1059" i="1"/>
  <c r="AF1059" i="1"/>
  <c r="AD1059" i="1"/>
  <c r="AB1059" i="1"/>
  <c r="Z1059" i="1"/>
  <c r="X1059" i="1"/>
  <c r="O1059" i="1"/>
  <c r="N1059" i="1"/>
  <c r="K1059" i="1"/>
  <c r="J1059" i="1"/>
  <c r="I1059" i="1"/>
  <c r="H1059" i="1"/>
  <c r="G1059" i="1"/>
  <c r="AH1058" i="1"/>
  <c r="AF1058" i="1"/>
  <c r="AD1058" i="1"/>
  <c r="AB1058" i="1"/>
  <c r="Z1058" i="1"/>
  <c r="X1058" i="1"/>
  <c r="O1058" i="1"/>
  <c r="N1058" i="1"/>
  <c r="K1058" i="1"/>
  <c r="J1058" i="1"/>
  <c r="I1058" i="1"/>
  <c r="H1058" i="1"/>
  <c r="G1058" i="1"/>
  <c r="AH1057" i="1"/>
  <c r="AF1057" i="1"/>
  <c r="AD1057" i="1"/>
  <c r="AB1057" i="1"/>
  <c r="Z1057" i="1"/>
  <c r="X1057" i="1"/>
  <c r="O1057" i="1"/>
  <c r="N1057" i="1"/>
  <c r="K1057" i="1"/>
  <c r="J1057" i="1"/>
  <c r="I1057" i="1"/>
  <c r="H1057" i="1"/>
  <c r="G1057" i="1"/>
  <c r="AH1056" i="1"/>
  <c r="AF1056" i="1"/>
  <c r="AD1056" i="1"/>
  <c r="AB1056" i="1"/>
  <c r="Z1056" i="1"/>
  <c r="X1056" i="1"/>
  <c r="O1056" i="1"/>
  <c r="N1056" i="1"/>
  <c r="K1056" i="1"/>
  <c r="J1056" i="1"/>
  <c r="I1056" i="1"/>
  <c r="H1056" i="1"/>
  <c r="G1056" i="1"/>
  <c r="AH1055" i="1"/>
  <c r="AF1055" i="1"/>
  <c r="AD1055" i="1"/>
  <c r="AB1055" i="1"/>
  <c r="Z1055" i="1"/>
  <c r="X1055" i="1"/>
  <c r="O1055" i="1"/>
  <c r="N1055" i="1"/>
  <c r="K1055" i="1"/>
  <c r="J1055" i="1"/>
  <c r="I1055" i="1"/>
  <c r="H1055" i="1"/>
  <c r="G1055" i="1"/>
  <c r="AH1054" i="1"/>
  <c r="AF1054" i="1"/>
  <c r="AD1054" i="1"/>
  <c r="AB1054" i="1"/>
  <c r="Z1054" i="1"/>
  <c r="X1054" i="1"/>
  <c r="O1054" i="1"/>
  <c r="N1054" i="1"/>
  <c r="K1054" i="1"/>
  <c r="J1054" i="1"/>
  <c r="I1054" i="1"/>
  <c r="H1054" i="1"/>
  <c r="G1054" i="1"/>
  <c r="AH1053" i="1"/>
  <c r="AF1053" i="1"/>
  <c r="AD1053" i="1"/>
  <c r="AB1053" i="1"/>
  <c r="Z1053" i="1"/>
  <c r="X1053" i="1"/>
  <c r="O1053" i="1"/>
  <c r="N1053" i="1"/>
  <c r="K1053" i="1"/>
  <c r="J1053" i="1"/>
  <c r="I1053" i="1"/>
  <c r="H1053" i="1"/>
  <c r="G1053" i="1"/>
  <c r="AH1052" i="1"/>
  <c r="AF1052" i="1"/>
  <c r="AD1052" i="1"/>
  <c r="AB1052" i="1"/>
  <c r="Z1052" i="1"/>
  <c r="X1052" i="1"/>
  <c r="O1052" i="1"/>
  <c r="N1052" i="1"/>
  <c r="K1052" i="1"/>
  <c r="J1052" i="1"/>
  <c r="I1052" i="1"/>
  <c r="H1052" i="1"/>
  <c r="G1052" i="1"/>
  <c r="AH1051" i="1"/>
  <c r="AF1051" i="1"/>
  <c r="AD1051" i="1"/>
  <c r="AB1051" i="1"/>
  <c r="Z1051" i="1"/>
  <c r="X1051" i="1"/>
  <c r="O1051" i="1"/>
  <c r="N1051" i="1"/>
  <c r="K1051" i="1"/>
  <c r="J1051" i="1"/>
  <c r="I1051" i="1"/>
  <c r="H1051" i="1"/>
  <c r="G1051" i="1"/>
  <c r="AH1050" i="1"/>
  <c r="AF1050" i="1"/>
  <c r="AD1050" i="1"/>
  <c r="AB1050" i="1"/>
  <c r="Z1050" i="1"/>
  <c r="X1050" i="1"/>
  <c r="O1050" i="1"/>
  <c r="N1050" i="1"/>
  <c r="K1050" i="1"/>
  <c r="J1050" i="1"/>
  <c r="I1050" i="1"/>
  <c r="H1050" i="1"/>
  <c r="G1050" i="1"/>
  <c r="AH1049" i="1"/>
  <c r="AF1049" i="1"/>
  <c r="AD1049" i="1"/>
  <c r="AB1049" i="1"/>
  <c r="Z1049" i="1"/>
  <c r="X1049" i="1"/>
  <c r="O1049" i="1"/>
  <c r="N1049" i="1"/>
  <c r="K1049" i="1"/>
  <c r="J1049" i="1"/>
  <c r="I1049" i="1"/>
  <c r="H1049" i="1"/>
  <c r="G1049" i="1"/>
  <c r="AH1048" i="1"/>
  <c r="AF1048" i="1"/>
  <c r="AD1048" i="1"/>
  <c r="AB1048" i="1"/>
  <c r="Z1048" i="1"/>
  <c r="X1048" i="1"/>
  <c r="O1048" i="1"/>
  <c r="N1048" i="1"/>
  <c r="K1048" i="1"/>
  <c r="J1048" i="1"/>
  <c r="I1048" i="1"/>
  <c r="H1048" i="1"/>
  <c r="G1048" i="1"/>
  <c r="AH1047" i="1"/>
  <c r="AF1047" i="1"/>
  <c r="AD1047" i="1"/>
  <c r="AB1047" i="1"/>
  <c r="Z1047" i="1"/>
  <c r="X1047" i="1"/>
  <c r="O1047" i="1"/>
  <c r="N1047" i="1"/>
  <c r="K1047" i="1"/>
  <c r="J1047" i="1"/>
  <c r="I1047" i="1"/>
  <c r="H1047" i="1"/>
  <c r="G1047" i="1"/>
  <c r="AH1046" i="1"/>
  <c r="AF1046" i="1"/>
  <c r="AD1046" i="1"/>
  <c r="AB1046" i="1"/>
  <c r="Z1046" i="1"/>
  <c r="X1046" i="1"/>
  <c r="O1046" i="1"/>
  <c r="N1046" i="1"/>
  <c r="K1046" i="1"/>
  <c r="J1046" i="1"/>
  <c r="I1046" i="1"/>
  <c r="H1046" i="1"/>
  <c r="G1046" i="1"/>
  <c r="AH1045" i="1"/>
  <c r="AF1045" i="1"/>
  <c r="AD1045" i="1"/>
  <c r="AB1045" i="1"/>
  <c r="Z1045" i="1"/>
  <c r="X1045" i="1"/>
  <c r="O1045" i="1"/>
  <c r="N1045" i="1"/>
  <c r="K1045" i="1"/>
  <c r="J1045" i="1"/>
  <c r="I1045" i="1"/>
  <c r="H1045" i="1"/>
  <c r="G1045" i="1"/>
  <c r="AH1044" i="1"/>
  <c r="AF1044" i="1"/>
  <c r="AD1044" i="1"/>
  <c r="AB1044" i="1"/>
  <c r="Z1044" i="1"/>
  <c r="X1044" i="1"/>
  <c r="O1044" i="1"/>
  <c r="N1044" i="1"/>
  <c r="K1044" i="1"/>
  <c r="J1044" i="1"/>
  <c r="I1044" i="1"/>
  <c r="H1044" i="1"/>
  <c r="G1044" i="1"/>
  <c r="AH1043" i="1"/>
  <c r="AF1043" i="1"/>
  <c r="AD1043" i="1"/>
  <c r="AB1043" i="1"/>
  <c r="Z1043" i="1"/>
  <c r="X1043" i="1"/>
  <c r="O1043" i="1"/>
  <c r="N1043" i="1"/>
  <c r="K1043" i="1"/>
  <c r="J1043" i="1"/>
  <c r="I1043" i="1"/>
  <c r="H1043" i="1"/>
  <c r="G1043" i="1"/>
  <c r="AH1042" i="1"/>
  <c r="AF1042" i="1"/>
  <c r="AD1042" i="1"/>
  <c r="AB1042" i="1"/>
  <c r="Z1042" i="1"/>
  <c r="X1042" i="1"/>
  <c r="O1042" i="1"/>
  <c r="N1042" i="1"/>
  <c r="K1042" i="1"/>
  <c r="J1042" i="1"/>
  <c r="I1042" i="1"/>
  <c r="H1042" i="1"/>
  <c r="G1042" i="1"/>
  <c r="AH1041" i="1"/>
  <c r="AF1041" i="1"/>
  <c r="AD1041" i="1"/>
  <c r="AB1041" i="1"/>
  <c r="Z1041" i="1"/>
  <c r="X1041" i="1"/>
  <c r="O1041" i="1"/>
  <c r="N1041" i="1"/>
  <c r="K1041" i="1"/>
  <c r="J1041" i="1"/>
  <c r="I1041" i="1"/>
  <c r="H1041" i="1"/>
  <c r="G1041" i="1"/>
  <c r="AH1040" i="1"/>
  <c r="AF1040" i="1"/>
  <c r="AD1040" i="1"/>
  <c r="AB1040" i="1"/>
  <c r="Z1040" i="1"/>
  <c r="X1040" i="1"/>
  <c r="O1040" i="1"/>
  <c r="N1040" i="1"/>
  <c r="K1040" i="1"/>
  <c r="J1040" i="1"/>
  <c r="I1040" i="1"/>
  <c r="H1040" i="1"/>
  <c r="G1040" i="1"/>
  <c r="AH1039" i="1"/>
  <c r="AF1039" i="1"/>
  <c r="AD1039" i="1"/>
  <c r="AB1039" i="1"/>
  <c r="Z1039" i="1"/>
  <c r="X1039" i="1"/>
  <c r="O1039" i="1"/>
  <c r="N1039" i="1"/>
  <c r="K1039" i="1"/>
  <c r="J1039" i="1"/>
  <c r="I1039" i="1"/>
  <c r="H1039" i="1"/>
  <c r="G1039" i="1"/>
  <c r="AH1038" i="1"/>
  <c r="AF1038" i="1"/>
  <c r="AD1038" i="1"/>
  <c r="AB1038" i="1"/>
  <c r="Z1038" i="1"/>
  <c r="X1038" i="1"/>
  <c r="O1038" i="1"/>
  <c r="N1038" i="1"/>
  <c r="K1038" i="1"/>
  <c r="J1038" i="1"/>
  <c r="I1038" i="1"/>
  <c r="H1038" i="1"/>
  <c r="G1038" i="1"/>
  <c r="AH1037" i="1"/>
  <c r="AF1037" i="1"/>
  <c r="AD1037" i="1"/>
  <c r="AB1037" i="1"/>
  <c r="Z1037" i="1"/>
  <c r="X1037" i="1"/>
  <c r="O1037" i="1"/>
  <c r="N1037" i="1"/>
  <c r="K1037" i="1"/>
  <c r="J1037" i="1"/>
  <c r="I1037" i="1"/>
  <c r="H1037" i="1"/>
  <c r="G1037" i="1"/>
  <c r="AH1036" i="1"/>
  <c r="AF1036" i="1"/>
  <c r="AD1036" i="1"/>
  <c r="AB1036" i="1"/>
  <c r="Z1036" i="1"/>
  <c r="X1036" i="1"/>
  <c r="O1036" i="1"/>
  <c r="N1036" i="1"/>
  <c r="K1036" i="1"/>
  <c r="J1036" i="1"/>
  <c r="I1036" i="1"/>
  <c r="H1036" i="1"/>
  <c r="G1036" i="1"/>
  <c r="AH1035" i="1"/>
  <c r="AF1035" i="1"/>
  <c r="AD1035" i="1"/>
  <c r="AB1035" i="1"/>
  <c r="Z1035" i="1"/>
  <c r="X1035" i="1"/>
  <c r="O1035" i="1"/>
  <c r="N1035" i="1"/>
  <c r="K1035" i="1"/>
  <c r="J1035" i="1"/>
  <c r="I1035" i="1"/>
  <c r="H1035" i="1"/>
  <c r="G1035" i="1"/>
  <c r="AH1034" i="1"/>
  <c r="AF1034" i="1"/>
  <c r="AD1034" i="1"/>
  <c r="AB1034" i="1"/>
  <c r="Z1034" i="1"/>
  <c r="X1034" i="1"/>
  <c r="O1034" i="1"/>
  <c r="N1034" i="1"/>
  <c r="K1034" i="1"/>
  <c r="J1034" i="1"/>
  <c r="I1034" i="1"/>
  <c r="H1034" i="1"/>
  <c r="G1034" i="1"/>
  <c r="AH1033" i="1"/>
  <c r="AF1033" i="1"/>
  <c r="AD1033" i="1"/>
  <c r="AB1033" i="1"/>
  <c r="Z1033" i="1"/>
  <c r="X1033" i="1"/>
  <c r="O1033" i="1"/>
  <c r="N1033" i="1"/>
  <c r="K1033" i="1"/>
  <c r="J1033" i="1"/>
  <c r="I1033" i="1"/>
  <c r="H1033" i="1"/>
  <c r="G1033" i="1"/>
  <c r="AH1032" i="1"/>
  <c r="AF1032" i="1"/>
  <c r="AD1032" i="1"/>
  <c r="AB1032" i="1"/>
  <c r="Z1032" i="1"/>
  <c r="X1032" i="1"/>
  <c r="O1032" i="1"/>
  <c r="N1032" i="1"/>
  <c r="K1032" i="1"/>
  <c r="J1032" i="1"/>
  <c r="I1032" i="1"/>
  <c r="H1032" i="1"/>
  <c r="G1032" i="1"/>
  <c r="AH1031" i="1"/>
  <c r="AF1031" i="1"/>
  <c r="AD1031" i="1"/>
  <c r="AB1031" i="1"/>
  <c r="Z1031" i="1"/>
  <c r="X1031" i="1"/>
  <c r="O1031" i="1"/>
  <c r="N1031" i="1"/>
  <c r="K1031" i="1"/>
  <c r="J1031" i="1"/>
  <c r="I1031" i="1"/>
  <c r="H1031" i="1"/>
  <c r="G1031" i="1"/>
  <c r="AH1030" i="1"/>
  <c r="AF1030" i="1"/>
  <c r="AD1030" i="1"/>
  <c r="AB1030" i="1"/>
  <c r="Z1030" i="1"/>
  <c r="X1030" i="1"/>
  <c r="O1030" i="1"/>
  <c r="N1030" i="1"/>
  <c r="K1030" i="1"/>
  <c r="J1030" i="1"/>
  <c r="I1030" i="1"/>
  <c r="H1030" i="1"/>
  <c r="G1030" i="1"/>
  <c r="AH1029" i="1"/>
  <c r="AF1029" i="1"/>
  <c r="AD1029" i="1"/>
  <c r="AB1029" i="1"/>
  <c r="Z1029" i="1"/>
  <c r="X1029" i="1"/>
  <c r="O1029" i="1"/>
  <c r="N1029" i="1"/>
  <c r="K1029" i="1"/>
  <c r="J1029" i="1"/>
  <c r="I1029" i="1"/>
  <c r="H1029" i="1"/>
  <c r="G1029" i="1"/>
  <c r="AH1028" i="1"/>
  <c r="AF1028" i="1"/>
  <c r="AD1028" i="1"/>
  <c r="AB1028" i="1"/>
  <c r="Z1028" i="1"/>
  <c r="X1028" i="1"/>
  <c r="O1028" i="1"/>
  <c r="N1028" i="1"/>
  <c r="K1028" i="1"/>
  <c r="J1028" i="1"/>
  <c r="I1028" i="1"/>
  <c r="H1028" i="1"/>
  <c r="G1028" i="1"/>
  <c r="AH1027" i="1"/>
  <c r="AF1027" i="1"/>
  <c r="AD1027" i="1"/>
  <c r="AB1027" i="1"/>
  <c r="Z1027" i="1"/>
  <c r="X1027" i="1"/>
  <c r="O1027" i="1"/>
  <c r="N1027" i="1"/>
  <c r="K1027" i="1"/>
  <c r="J1027" i="1"/>
  <c r="I1027" i="1"/>
  <c r="H1027" i="1"/>
  <c r="G1027" i="1"/>
  <c r="AH1026" i="1"/>
  <c r="AF1026" i="1"/>
  <c r="AD1026" i="1"/>
  <c r="AB1026" i="1"/>
  <c r="Z1026" i="1"/>
  <c r="X1026" i="1"/>
  <c r="O1026" i="1"/>
  <c r="N1026" i="1"/>
  <c r="K1026" i="1"/>
  <c r="J1026" i="1"/>
  <c r="I1026" i="1"/>
  <c r="H1026" i="1"/>
  <c r="G1026" i="1"/>
  <c r="AH1025" i="1"/>
  <c r="AF1025" i="1"/>
  <c r="AD1025" i="1"/>
  <c r="AB1025" i="1"/>
  <c r="Z1025" i="1"/>
  <c r="X1025" i="1"/>
  <c r="O1025" i="1"/>
  <c r="N1025" i="1"/>
  <c r="K1025" i="1"/>
  <c r="J1025" i="1"/>
  <c r="I1025" i="1"/>
  <c r="H1025" i="1"/>
  <c r="G1025" i="1"/>
  <c r="AH1024" i="1"/>
  <c r="AF1024" i="1"/>
  <c r="AD1024" i="1"/>
  <c r="AB1024" i="1"/>
  <c r="Z1024" i="1"/>
  <c r="X1024" i="1"/>
  <c r="O1024" i="1"/>
  <c r="N1024" i="1"/>
  <c r="K1024" i="1"/>
  <c r="J1024" i="1"/>
  <c r="I1024" i="1"/>
  <c r="H1024" i="1"/>
  <c r="G1024" i="1"/>
  <c r="AH1023" i="1"/>
  <c r="AF1023" i="1"/>
  <c r="AD1023" i="1"/>
  <c r="AB1023" i="1"/>
  <c r="Z1023" i="1"/>
  <c r="X1023" i="1"/>
  <c r="O1023" i="1"/>
  <c r="N1023" i="1"/>
  <c r="K1023" i="1"/>
  <c r="J1023" i="1"/>
  <c r="I1023" i="1"/>
  <c r="H1023" i="1"/>
  <c r="G1023" i="1"/>
  <c r="AH1022" i="1"/>
  <c r="AF1022" i="1"/>
  <c r="AD1022" i="1"/>
  <c r="AB1022" i="1"/>
  <c r="Z1022" i="1"/>
  <c r="X1022" i="1"/>
  <c r="O1022" i="1"/>
  <c r="N1022" i="1"/>
  <c r="K1022" i="1"/>
  <c r="J1022" i="1"/>
  <c r="I1022" i="1"/>
  <c r="H1022" i="1"/>
  <c r="G1022" i="1"/>
  <c r="AH1021" i="1"/>
  <c r="AF1021" i="1"/>
  <c r="AD1021" i="1"/>
  <c r="AB1021" i="1"/>
  <c r="Z1021" i="1"/>
  <c r="X1021" i="1"/>
  <c r="O1021" i="1"/>
  <c r="N1021" i="1"/>
  <c r="K1021" i="1"/>
  <c r="J1021" i="1"/>
  <c r="I1021" i="1"/>
  <c r="H1021" i="1"/>
  <c r="G1021" i="1"/>
  <c r="AH1020" i="1"/>
  <c r="AF1020" i="1"/>
  <c r="AD1020" i="1"/>
  <c r="AB1020" i="1"/>
  <c r="Z1020" i="1"/>
  <c r="X1020" i="1"/>
  <c r="O1020" i="1"/>
  <c r="N1020" i="1"/>
  <c r="K1020" i="1"/>
  <c r="J1020" i="1"/>
  <c r="I1020" i="1"/>
  <c r="H1020" i="1"/>
  <c r="G1020" i="1"/>
  <c r="AH1019" i="1"/>
  <c r="AF1019" i="1"/>
  <c r="AD1019" i="1"/>
  <c r="AB1019" i="1"/>
  <c r="Z1019" i="1"/>
  <c r="X1019" i="1"/>
  <c r="O1019" i="1"/>
  <c r="N1019" i="1"/>
  <c r="K1019" i="1"/>
  <c r="J1019" i="1"/>
  <c r="I1019" i="1"/>
  <c r="H1019" i="1"/>
  <c r="G1019" i="1"/>
  <c r="AH1018" i="1"/>
  <c r="AF1018" i="1"/>
  <c r="AD1018" i="1"/>
  <c r="AB1018" i="1"/>
  <c r="Z1018" i="1"/>
  <c r="X1018" i="1"/>
  <c r="O1018" i="1"/>
  <c r="N1018" i="1"/>
  <c r="K1018" i="1"/>
  <c r="J1018" i="1"/>
  <c r="I1018" i="1"/>
  <c r="H1018" i="1"/>
  <c r="G1018" i="1"/>
  <c r="AH1017" i="1"/>
  <c r="AF1017" i="1"/>
  <c r="AD1017" i="1"/>
  <c r="AB1017" i="1"/>
  <c r="Z1017" i="1"/>
  <c r="X1017" i="1"/>
  <c r="O1017" i="1"/>
  <c r="N1017" i="1"/>
  <c r="K1017" i="1"/>
  <c r="J1017" i="1"/>
  <c r="I1017" i="1"/>
  <c r="H1017" i="1"/>
  <c r="G1017" i="1"/>
  <c r="AH1016" i="1"/>
  <c r="AF1016" i="1"/>
  <c r="AD1016" i="1"/>
  <c r="AB1016" i="1"/>
  <c r="Z1016" i="1"/>
  <c r="X1016" i="1"/>
  <c r="O1016" i="1"/>
  <c r="N1016" i="1"/>
  <c r="K1016" i="1"/>
  <c r="J1016" i="1"/>
  <c r="I1016" i="1"/>
  <c r="H1016" i="1"/>
  <c r="G1016" i="1"/>
  <c r="AH1015" i="1"/>
  <c r="AF1015" i="1"/>
  <c r="AD1015" i="1"/>
  <c r="AB1015" i="1"/>
  <c r="Z1015" i="1"/>
  <c r="X1015" i="1"/>
  <c r="O1015" i="1"/>
  <c r="N1015" i="1"/>
  <c r="K1015" i="1"/>
  <c r="J1015" i="1"/>
  <c r="I1015" i="1"/>
  <c r="H1015" i="1"/>
  <c r="G1015" i="1"/>
  <c r="AH1014" i="1"/>
  <c r="AF1014" i="1"/>
  <c r="AD1014" i="1"/>
  <c r="AB1014" i="1"/>
  <c r="Z1014" i="1"/>
  <c r="X1014" i="1"/>
  <c r="O1014" i="1"/>
  <c r="N1014" i="1"/>
  <c r="K1014" i="1"/>
  <c r="J1014" i="1"/>
  <c r="I1014" i="1"/>
  <c r="H1014" i="1"/>
  <c r="G1014" i="1"/>
  <c r="AH1013" i="1"/>
  <c r="AF1013" i="1"/>
  <c r="AD1013" i="1"/>
  <c r="AB1013" i="1"/>
  <c r="Z1013" i="1"/>
  <c r="X1013" i="1"/>
  <c r="O1013" i="1"/>
  <c r="N1013" i="1"/>
  <c r="K1013" i="1"/>
  <c r="J1013" i="1"/>
  <c r="I1013" i="1"/>
  <c r="H1013" i="1"/>
  <c r="G1013" i="1"/>
  <c r="AH1012" i="1"/>
  <c r="AF1012" i="1"/>
  <c r="AD1012" i="1"/>
  <c r="AB1012" i="1"/>
  <c r="Z1012" i="1"/>
  <c r="X1012" i="1"/>
  <c r="O1012" i="1"/>
  <c r="N1012" i="1"/>
  <c r="K1012" i="1"/>
  <c r="J1012" i="1"/>
  <c r="I1012" i="1"/>
  <c r="H1012" i="1"/>
  <c r="G1012" i="1"/>
  <c r="AH1011" i="1"/>
  <c r="AF1011" i="1"/>
  <c r="AD1011" i="1"/>
  <c r="AB1011" i="1"/>
  <c r="Z1011" i="1"/>
  <c r="X1011" i="1"/>
  <c r="O1011" i="1"/>
  <c r="N1011" i="1"/>
  <c r="K1011" i="1"/>
  <c r="J1011" i="1"/>
  <c r="I1011" i="1"/>
  <c r="H1011" i="1"/>
  <c r="G1011" i="1"/>
  <c r="AH1010" i="1"/>
  <c r="AF1010" i="1"/>
  <c r="AD1010" i="1"/>
  <c r="AB1010" i="1"/>
  <c r="Z1010" i="1"/>
  <c r="X1010" i="1"/>
  <c r="O1010" i="1"/>
  <c r="N1010" i="1"/>
  <c r="K1010" i="1"/>
  <c r="J1010" i="1"/>
  <c r="I1010" i="1"/>
  <c r="H1010" i="1"/>
  <c r="G1010" i="1"/>
  <c r="AH1009" i="1"/>
  <c r="AF1009" i="1"/>
  <c r="AD1009" i="1"/>
  <c r="AB1009" i="1"/>
  <c r="Z1009" i="1"/>
  <c r="X1009" i="1"/>
  <c r="O1009" i="1"/>
  <c r="N1009" i="1"/>
  <c r="K1009" i="1"/>
  <c r="J1009" i="1"/>
  <c r="I1009" i="1"/>
  <c r="H1009" i="1"/>
  <c r="G1009" i="1"/>
  <c r="AH1008" i="1"/>
  <c r="AF1008" i="1"/>
  <c r="AD1008" i="1"/>
  <c r="AB1008" i="1"/>
  <c r="Z1008" i="1"/>
  <c r="X1008" i="1"/>
  <c r="O1008" i="1"/>
  <c r="N1008" i="1"/>
  <c r="K1008" i="1"/>
  <c r="J1008" i="1"/>
  <c r="I1008" i="1"/>
  <c r="H1008" i="1"/>
  <c r="G1008" i="1"/>
  <c r="AH1007" i="1"/>
  <c r="AF1007" i="1"/>
  <c r="AD1007" i="1"/>
  <c r="AB1007" i="1"/>
  <c r="Z1007" i="1"/>
  <c r="X1007" i="1"/>
  <c r="O1007" i="1"/>
  <c r="N1007" i="1"/>
  <c r="K1007" i="1"/>
  <c r="J1007" i="1"/>
  <c r="I1007" i="1"/>
  <c r="H1007" i="1"/>
  <c r="G1007" i="1"/>
  <c r="AH1006" i="1"/>
  <c r="AF1006" i="1"/>
  <c r="AD1006" i="1"/>
  <c r="AB1006" i="1"/>
  <c r="Z1006" i="1"/>
  <c r="X1006" i="1"/>
  <c r="O1006" i="1"/>
  <c r="N1006" i="1"/>
  <c r="K1006" i="1"/>
  <c r="J1006" i="1"/>
  <c r="I1006" i="1"/>
  <c r="H1006" i="1"/>
  <c r="G1006" i="1"/>
  <c r="AH1005" i="1"/>
  <c r="AF1005" i="1"/>
  <c r="AD1005" i="1"/>
  <c r="AB1005" i="1"/>
  <c r="Z1005" i="1"/>
  <c r="X1005" i="1"/>
  <c r="O1005" i="1"/>
  <c r="N1005" i="1"/>
  <c r="K1005" i="1"/>
  <c r="J1005" i="1"/>
  <c r="I1005" i="1"/>
  <c r="H1005" i="1"/>
  <c r="G1005" i="1"/>
  <c r="AH1004" i="1"/>
  <c r="AF1004" i="1"/>
  <c r="AD1004" i="1"/>
  <c r="AB1004" i="1"/>
  <c r="Z1004" i="1"/>
  <c r="X1004" i="1"/>
  <c r="O1004" i="1"/>
  <c r="N1004" i="1"/>
  <c r="K1004" i="1"/>
  <c r="J1004" i="1"/>
  <c r="I1004" i="1"/>
  <c r="H1004" i="1"/>
  <c r="G1004" i="1"/>
  <c r="AH1003" i="1"/>
  <c r="AF1003" i="1"/>
  <c r="AD1003" i="1"/>
  <c r="AB1003" i="1"/>
  <c r="Z1003" i="1"/>
  <c r="X1003" i="1"/>
  <c r="O1003" i="1"/>
  <c r="N1003" i="1"/>
  <c r="K1003" i="1"/>
  <c r="J1003" i="1"/>
  <c r="I1003" i="1"/>
  <c r="H1003" i="1"/>
  <c r="G1003" i="1"/>
  <c r="AH1002" i="1"/>
  <c r="AF1002" i="1"/>
  <c r="AD1002" i="1"/>
  <c r="AB1002" i="1"/>
  <c r="Z1002" i="1"/>
  <c r="X1002" i="1"/>
  <c r="O1002" i="1"/>
  <c r="N1002" i="1"/>
  <c r="K1002" i="1"/>
  <c r="J1002" i="1"/>
  <c r="I1002" i="1"/>
  <c r="H1002" i="1"/>
  <c r="G1002" i="1"/>
  <c r="AH1001" i="1"/>
  <c r="AF1001" i="1"/>
  <c r="AD1001" i="1"/>
  <c r="AB1001" i="1"/>
  <c r="Z1001" i="1"/>
  <c r="X1001" i="1"/>
  <c r="O1001" i="1"/>
  <c r="N1001" i="1"/>
  <c r="K1001" i="1"/>
  <c r="J1001" i="1"/>
  <c r="I1001" i="1"/>
  <c r="H1001" i="1"/>
  <c r="G1001" i="1"/>
  <c r="AH1000" i="1"/>
  <c r="AF1000" i="1"/>
  <c r="AD1000" i="1"/>
  <c r="AB1000" i="1"/>
  <c r="Z1000" i="1"/>
  <c r="X1000" i="1"/>
  <c r="O1000" i="1"/>
  <c r="N1000" i="1"/>
  <c r="K1000" i="1"/>
  <c r="J1000" i="1"/>
  <c r="I1000" i="1"/>
  <c r="H1000" i="1"/>
  <c r="G1000" i="1"/>
  <c r="AH999" i="1"/>
  <c r="AF999" i="1"/>
  <c r="AD999" i="1"/>
  <c r="AB999" i="1"/>
  <c r="Z999" i="1"/>
  <c r="X999" i="1"/>
  <c r="O999" i="1"/>
  <c r="N999" i="1"/>
  <c r="K999" i="1"/>
  <c r="J999" i="1"/>
  <c r="I999" i="1"/>
  <c r="H999" i="1"/>
  <c r="G999" i="1"/>
  <c r="AH998" i="1"/>
  <c r="AF998" i="1"/>
  <c r="AD998" i="1"/>
  <c r="AB998" i="1"/>
  <c r="Z998" i="1"/>
  <c r="X998" i="1"/>
  <c r="O998" i="1"/>
  <c r="N998" i="1"/>
  <c r="K998" i="1"/>
  <c r="J998" i="1"/>
  <c r="I998" i="1"/>
  <c r="H998" i="1"/>
  <c r="G998" i="1"/>
  <c r="AH997" i="1"/>
  <c r="AF997" i="1"/>
  <c r="AD997" i="1"/>
  <c r="AB997" i="1"/>
  <c r="Z997" i="1"/>
  <c r="X997" i="1"/>
  <c r="O997" i="1"/>
  <c r="N997" i="1"/>
  <c r="K997" i="1"/>
  <c r="J997" i="1"/>
  <c r="I997" i="1"/>
  <c r="H997" i="1"/>
  <c r="G997" i="1"/>
  <c r="AH996" i="1"/>
  <c r="AF996" i="1"/>
  <c r="AD996" i="1"/>
  <c r="AB996" i="1"/>
  <c r="Z996" i="1"/>
  <c r="X996" i="1"/>
  <c r="O996" i="1"/>
  <c r="N996" i="1"/>
  <c r="K996" i="1"/>
  <c r="J996" i="1"/>
  <c r="I996" i="1"/>
  <c r="H996" i="1"/>
  <c r="G996" i="1"/>
  <c r="AH995" i="1"/>
  <c r="AF995" i="1"/>
  <c r="AD995" i="1"/>
  <c r="AB995" i="1"/>
  <c r="Z995" i="1"/>
  <c r="X995" i="1"/>
  <c r="O995" i="1"/>
  <c r="N995" i="1"/>
  <c r="K995" i="1"/>
  <c r="J995" i="1"/>
  <c r="I995" i="1"/>
  <c r="H995" i="1"/>
  <c r="G995" i="1"/>
  <c r="AH994" i="1"/>
  <c r="AF994" i="1"/>
  <c r="AD994" i="1"/>
  <c r="AB994" i="1"/>
  <c r="Z994" i="1"/>
  <c r="X994" i="1"/>
  <c r="O994" i="1"/>
  <c r="N994" i="1"/>
  <c r="K994" i="1"/>
  <c r="J994" i="1"/>
  <c r="I994" i="1"/>
  <c r="H994" i="1"/>
  <c r="G994" i="1"/>
  <c r="AH993" i="1"/>
  <c r="AF993" i="1"/>
  <c r="AD993" i="1"/>
  <c r="AB993" i="1"/>
  <c r="Z993" i="1"/>
  <c r="X993" i="1"/>
  <c r="O993" i="1"/>
  <c r="N993" i="1"/>
  <c r="K993" i="1"/>
  <c r="J993" i="1"/>
  <c r="I993" i="1"/>
  <c r="H993" i="1"/>
  <c r="G993" i="1"/>
  <c r="AH992" i="1"/>
  <c r="AF992" i="1"/>
  <c r="AD992" i="1"/>
  <c r="AB992" i="1"/>
  <c r="Z992" i="1"/>
  <c r="X992" i="1"/>
  <c r="O992" i="1"/>
  <c r="N992" i="1"/>
  <c r="K992" i="1"/>
  <c r="J992" i="1"/>
  <c r="I992" i="1"/>
  <c r="H992" i="1"/>
  <c r="G992" i="1"/>
  <c r="AH991" i="1"/>
  <c r="AF991" i="1"/>
  <c r="AD991" i="1"/>
  <c r="AB991" i="1"/>
  <c r="Z991" i="1"/>
  <c r="X991" i="1"/>
  <c r="O991" i="1"/>
  <c r="N991" i="1"/>
  <c r="K991" i="1"/>
  <c r="J991" i="1"/>
  <c r="I991" i="1"/>
  <c r="H991" i="1"/>
  <c r="G991" i="1"/>
  <c r="AH990" i="1"/>
  <c r="AF990" i="1"/>
  <c r="AD990" i="1"/>
  <c r="AB990" i="1"/>
  <c r="Z990" i="1"/>
  <c r="X990" i="1"/>
  <c r="O990" i="1"/>
  <c r="N990" i="1"/>
  <c r="K990" i="1"/>
  <c r="J990" i="1"/>
  <c r="I990" i="1"/>
  <c r="H990" i="1"/>
  <c r="G990" i="1"/>
  <c r="AH989" i="1"/>
  <c r="AF989" i="1"/>
  <c r="AD989" i="1"/>
  <c r="AB989" i="1"/>
  <c r="Z989" i="1"/>
  <c r="X989" i="1"/>
  <c r="O989" i="1"/>
  <c r="N989" i="1"/>
  <c r="K989" i="1"/>
  <c r="J989" i="1"/>
  <c r="I989" i="1"/>
  <c r="H989" i="1"/>
  <c r="G989" i="1"/>
  <c r="AH988" i="1"/>
  <c r="AF988" i="1"/>
  <c r="AD988" i="1"/>
  <c r="AB988" i="1"/>
  <c r="Z988" i="1"/>
  <c r="X988" i="1"/>
  <c r="O988" i="1"/>
  <c r="N988" i="1"/>
  <c r="K988" i="1"/>
  <c r="J988" i="1"/>
  <c r="I988" i="1"/>
  <c r="H988" i="1"/>
  <c r="G988" i="1"/>
  <c r="AH987" i="1"/>
  <c r="AF987" i="1"/>
  <c r="AD987" i="1"/>
  <c r="AB987" i="1"/>
  <c r="Z987" i="1"/>
  <c r="X987" i="1"/>
  <c r="O987" i="1"/>
  <c r="N987" i="1"/>
  <c r="K987" i="1"/>
  <c r="J987" i="1"/>
  <c r="I987" i="1"/>
  <c r="H987" i="1"/>
  <c r="G987" i="1"/>
  <c r="AH986" i="1"/>
  <c r="AF986" i="1"/>
  <c r="AD986" i="1"/>
  <c r="AB986" i="1"/>
  <c r="Z986" i="1"/>
  <c r="X986" i="1"/>
  <c r="O986" i="1"/>
  <c r="N986" i="1"/>
  <c r="K986" i="1"/>
  <c r="J986" i="1"/>
  <c r="I986" i="1"/>
  <c r="H986" i="1"/>
  <c r="G986" i="1"/>
  <c r="AH985" i="1"/>
  <c r="AF985" i="1"/>
  <c r="AD985" i="1"/>
  <c r="AB985" i="1"/>
  <c r="Z985" i="1"/>
  <c r="X985" i="1"/>
  <c r="O985" i="1"/>
  <c r="N985" i="1"/>
  <c r="K985" i="1"/>
  <c r="J985" i="1"/>
  <c r="I985" i="1"/>
  <c r="H985" i="1"/>
  <c r="G985" i="1"/>
  <c r="AH984" i="1"/>
  <c r="AF984" i="1"/>
  <c r="AD984" i="1"/>
  <c r="AB984" i="1"/>
  <c r="Z984" i="1"/>
  <c r="X984" i="1"/>
  <c r="O984" i="1"/>
  <c r="N984" i="1"/>
  <c r="K984" i="1"/>
  <c r="J984" i="1"/>
  <c r="I984" i="1"/>
  <c r="H984" i="1"/>
  <c r="G984" i="1"/>
  <c r="AH983" i="1"/>
  <c r="AF983" i="1"/>
  <c r="AD983" i="1"/>
  <c r="AB983" i="1"/>
  <c r="Z983" i="1"/>
  <c r="X983" i="1"/>
  <c r="O983" i="1"/>
  <c r="N983" i="1"/>
  <c r="K983" i="1"/>
  <c r="J983" i="1"/>
  <c r="I983" i="1"/>
  <c r="H983" i="1"/>
  <c r="G983" i="1"/>
  <c r="AH982" i="1"/>
  <c r="AF982" i="1"/>
  <c r="AD982" i="1"/>
  <c r="AB982" i="1"/>
  <c r="Z982" i="1"/>
  <c r="X982" i="1"/>
  <c r="O982" i="1"/>
  <c r="N982" i="1"/>
  <c r="K982" i="1"/>
  <c r="J982" i="1"/>
  <c r="I982" i="1"/>
  <c r="H982" i="1"/>
  <c r="G982" i="1"/>
  <c r="AH981" i="1"/>
  <c r="AF981" i="1"/>
  <c r="AD981" i="1"/>
  <c r="AB981" i="1"/>
  <c r="Z981" i="1"/>
  <c r="X981" i="1"/>
  <c r="O981" i="1"/>
  <c r="N981" i="1"/>
  <c r="K981" i="1"/>
  <c r="J981" i="1"/>
  <c r="I981" i="1"/>
  <c r="H981" i="1"/>
  <c r="G981" i="1"/>
  <c r="AH980" i="1"/>
  <c r="AF980" i="1"/>
  <c r="AD980" i="1"/>
  <c r="AB980" i="1"/>
  <c r="Z980" i="1"/>
  <c r="X980" i="1"/>
  <c r="O980" i="1"/>
  <c r="N980" i="1"/>
  <c r="K980" i="1"/>
  <c r="J980" i="1"/>
  <c r="I980" i="1"/>
  <c r="H980" i="1"/>
  <c r="G980" i="1"/>
  <c r="AH979" i="1"/>
  <c r="AF979" i="1"/>
  <c r="AD979" i="1"/>
  <c r="AB979" i="1"/>
  <c r="Z979" i="1"/>
  <c r="X979" i="1"/>
  <c r="O979" i="1"/>
  <c r="N979" i="1"/>
  <c r="K979" i="1"/>
  <c r="J979" i="1"/>
  <c r="I979" i="1"/>
  <c r="H979" i="1"/>
  <c r="G979" i="1"/>
  <c r="AH978" i="1"/>
  <c r="AF978" i="1"/>
  <c r="AD978" i="1"/>
  <c r="AB978" i="1"/>
  <c r="Z978" i="1"/>
  <c r="X978" i="1"/>
  <c r="O978" i="1"/>
  <c r="N978" i="1"/>
  <c r="K978" i="1"/>
  <c r="J978" i="1"/>
  <c r="I978" i="1"/>
  <c r="H978" i="1"/>
  <c r="G978" i="1"/>
  <c r="AH977" i="1"/>
  <c r="AF977" i="1"/>
  <c r="AD977" i="1"/>
  <c r="AB977" i="1"/>
  <c r="Z977" i="1"/>
  <c r="X977" i="1"/>
  <c r="O977" i="1"/>
  <c r="N977" i="1"/>
  <c r="K977" i="1"/>
  <c r="J977" i="1"/>
  <c r="I977" i="1"/>
  <c r="H977" i="1"/>
  <c r="G977" i="1"/>
  <c r="AH976" i="1"/>
  <c r="AF976" i="1"/>
  <c r="AD976" i="1"/>
  <c r="AB976" i="1"/>
  <c r="Z976" i="1"/>
  <c r="X976" i="1"/>
  <c r="O976" i="1"/>
  <c r="N976" i="1"/>
  <c r="K976" i="1"/>
  <c r="J976" i="1"/>
  <c r="I976" i="1"/>
  <c r="H976" i="1"/>
  <c r="G976" i="1"/>
  <c r="AH975" i="1"/>
  <c r="AF975" i="1"/>
  <c r="AD975" i="1"/>
  <c r="AB975" i="1"/>
  <c r="Z975" i="1"/>
  <c r="X975" i="1"/>
  <c r="O975" i="1"/>
  <c r="N975" i="1"/>
  <c r="K975" i="1"/>
  <c r="J975" i="1"/>
  <c r="I975" i="1"/>
  <c r="H975" i="1"/>
  <c r="G975" i="1"/>
  <c r="AH974" i="1"/>
  <c r="AF974" i="1"/>
  <c r="AD974" i="1"/>
  <c r="AB974" i="1"/>
  <c r="Z974" i="1"/>
  <c r="X974" i="1"/>
  <c r="O974" i="1"/>
  <c r="N974" i="1"/>
  <c r="K974" i="1"/>
  <c r="J974" i="1"/>
  <c r="I974" i="1"/>
  <c r="H974" i="1"/>
  <c r="G974" i="1"/>
  <c r="AH973" i="1"/>
  <c r="AF973" i="1"/>
  <c r="AD973" i="1"/>
  <c r="AB973" i="1"/>
  <c r="Z973" i="1"/>
  <c r="X973" i="1"/>
  <c r="O973" i="1"/>
  <c r="N973" i="1"/>
  <c r="K973" i="1"/>
  <c r="J973" i="1"/>
  <c r="I973" i="1"/>
  <c r="H973" i="1"/>
  <c r="G973" i="1"/>
  <c r="AH972" i="1"/>
  <c r="AF972" i="1"/>
  <c r="AD972" i="1"/>
  <c r="AB972" i="1"/>
  <c r="Z972" i="1"/>
  <c r="X972" i="1"/>
  <c r="O972" i="1"/>
  <c r="N972" i="1"/>
  <c r="K972" i="1"/>
  <c r="J972" i="1"/>
  <c r="I972" i="1"/>
  <c r="H972" i="1"/>
  <c r="G972" i="1"/>
  <c r="AH971" i="1"/>
  <c r="AF971" i="1"/>
  <c r="AD971" i="1"/>
  <c r="AB971" i="1"/>
  <c r="Z971" i="1"/>
  <c r="X971" i="1"/>
  <c r="O971" i="1"/>
  <c r="N971" i="1"/>
  <c r="K971" i="1"/>
  <c r="J971" i="1"/>
  <c r="I971" i="1"/>
  <c r="H971" i="1"/>
  <c r="G971" i="1"/>
  <c r="AH970" i="1"/>
  <c r="AF970" i="1"/>
  <c r="AD970" i="1"/>
  <c r="AB970" i="1"/>
  <c r="Z970" i="1"/>
  <c r="X970" i="1"/>
  <c r="O970" i="1"/>
  <c r="N970" i="1"/>
  <c r="K970" i="1"/>
  <c r="J970" i="1"/>
  <c r="I970" i="1"/>
  <c r="H970" i="1"/>
  <c r="G970" i="1"/>
  <c r="AH969" i="1"/>
  <c r="AF969" i="1"/>
  <c r="AD969" i="1"/>
  <c r="AB969" i="1"/>
  <c r="Z969" i="1"/>
  <c r="X969" i="1"/>
  <c r="O969" i="1"/>
  <c r="N969" i="1"/>
  <c r="K969" i="1"/>
  <c r="J969" i="1"/>
  <c r="I969" i="1"/>
  <c r="H969" i="1"/>
  <c r="G969" i="1"/>
  <c r="AH968" i="1"/>
  <c r="AF968" i="1"/>
  <c r="AD968" i="1"/>
  <c r="AB968" i="1"/>
  <c r="Z968" i="1"/>
  <c r="X968" i="1"/>
  <c r="O968" i="1"/>
  <c r="N968" i="1"/>
  <c r="K968" i="1"/>
  <c r="J968" i="1"/>
  <c r="I968" i="1"/>
  <c r="H968" i="1"/>
  <c r="G968" i="1"/>
  <c r="AH967" i="1"/>
  <c r="AF967" i="1"/>
  <c r="AD967" i="1"/>
  <c r="AB967" i="1"/>
  <c r="Z967" i="1"/>
  <c r="X967" i="1"/>
  <c r="O967" i="1"/>
  <c r="N967" i="1"/>
  <c r="K967" i="1"/>
  <c r="J967" i="1"/>
  <c r="I967" i="1"/>
  <c r="H967" i="1"/>
  <c r="G967" i="1"/>
  <c r="AH966" i="1"/>
  <c r="AF966" i="1"/>
  <c r="AD966" i="1"/>
  <c r="AB966" i="1"/>
  <c r="Z966" i="1"/>
  <c r="X966" i="1"/>
  <c r="O966" i="1"/>
  <c r="N966" i="1"/>
  <c r="K966" i="1"/>
  <c r="J966" i="1"/>
  <c r="I966" i="1"/>
  <c r="H966" i="1"/>
  <c r="G966" i="1"/>
  <c r="AH965" i="1"/>
  <c r="AF965" i="1"/>
  <c r="AD965" i="1"/>
  <c r="AB965" i="1"/>
  <c r="Z965" i="1"/>
  <c r="X965" i="1"/>
  <c r="O965" i="1"/>
  <c r="N965" i="1"/>
  <c r="K965" i="1"/>
  <c r="J965" i="1"/>
  <c r="I965" i="1"/>
  <c r="H965" i="1"/>
  <c r="G965" i="1"/>
  <c r="AH964" i="1"/>
  <c r="AF964" i="1"/>
  <c r="AD964" i="1"/>
  <c r="AB964" i="1"/>
  <c r="Z964" i="1"/>
  <c r="X964" i="1"/>
  <c r="O964" i="1"/>
  <c r="N964" i="1"/>
  <c r="K964" i="1"/>
  <c r="J964" i="1"/>
  <c r="I964" i="1"/>
  <c r="H964" i="1"/>
  <c r="G964" i="1"/>
  <c r="AH963" i="1"/>
  <c r="AF963" i="1"/>
  <c r="AD963" i="1"/>
  <c r="AB963" i="1"/>
  <c r="Z963" i="1"/>
  <c r="X963" i="1"/>
  <c r="O963" i="1"/>
  <c r="N963" i="1"/>
  <c r="K963" i="1"/>
  <c r="J963" i="1"/>
  <c r="I963" i="1"/>
  <c r="H963" i="1"/>
  <c r="G963" i="1"/>
  <c r="AH962" i="1"/>
  <c r="AF962" i="1"/>
  <c r="AD962" i="1"/>
  <c r="AB962" i="1"/>
  <c r="Z962" i="1"/>
  <c r="X962" i="1"/>
  <c r="O962" i="1"/>
  <c r="N962" i="1"/>
  <c r="K962" i="1"/>
  <c r="J962" i="1"/>
  <c r="I962" i="1"/>
  <c r="H962" i="1"/>
  <c r="G962" i="1"/>
  <c r="AH961" i="1"/>
  <c r="AF961" i="1"/>
  <c r="AD961" i="1"/>
  <c r="AB961" i="1"/>
  <c r="Z961" i="1"/>
  <c r="X961" i="1"/>
  <c r="O961" i="1"/>
  <c r="N961" i="1"/>
  <c r="K961" i="1"/>
  <c r="J961" i="1"/>
  <c r="I961" i="1"/>
  <c r="H961" i="1"/>
  <c r="G961" i="1"/>
  <c r="AH960" i="1"/>
  <c r="AF960" i="1"/>
  <c r="AD960" i="1"/>
  <c r="AB960" i="1"/>
  <c r="Z960" i="1"/>
  <c r="X960" i="1"/>
  <c r="O960" i="1"/>
  <c r="N960" i="1"/>
  <c r="K960" i="1"/>
  <c r="J960" i="1"/>
  <c r="I960" i="1"/>
  <c r="H960" i="1"/>
  <c r="G960" i="1"/>
  <c r="AH959" i="1"/>
  <c r="AF959" i="1"/>
  <c r="AD959" i="1"/>
  <c r="AB959" i="1"/>
  <c r="Z959" i="1"/>
  <c r="X959" i="1"/>
  <c r="O959" i="1"/>
  <c r="N959" i="1"/>
  <c r="K959" i="1"/>
  <c r="J959" i="1"/>
  <c r="I959" i="1"/>
  <c r="H959" i="1"/>
  <c r="G959" i="1"/>
  <c r="AH958" i="1"/>
  <c r="AF958" i="1"/>
  <c r="AD958" i="1"/>
  <c r="AB958" i="1"/>
  <c r="Z958" i="1"/>
  <c r="X958" i="1"/>
  <c r="O958" i="1"/>
  <c r="N958" i="1"/>
  <c r="K958" i="1"/>
  <c r="J958" i="1"/>
  <c r="I958" i="1"/>
  <c r="H958" i="1"/>
  <c r="G958" i="1"/>
  <c r="AH957" i="1"/>
  <c r="AF957" i="1"/>
  <c r="AD957" i="1"/>
  <c r="AB957" i="1"/>
  <c r="Z957" i="1"/>
  <c r="X957" i="1"/>
  <c r="O957" i="1"/>
  <c r="N957" i="1"/>
  <c r="K957" i="1"/>
  <c r="J957" i="1"/>
  <c r="I957" i="1"/>
  <c r="H957" i="1"/>
  <c r="G957" i="1"/>
  <c r="AH956" i="1"/>
  <c r="AF956" i="1"/>
  <c r="AD956" i="1"/>
  <c r="AB956" i="1"/>
  <c r="Z956" i="1"/>
  <c r="X956" i="1"/>
  <c r="O956" i="1"/>
  <c r="N956" i="1"/>
  <c r="K956" i="1"/>
  <c r="J956" i="1"/>
  <c r="I956" i="1"/>
  <c r="H956" i="1"/>
  <c r="G956" i="1"/>
  <c r="AH955" i="1"/>
  <c r="AF955" i="1"/>
  <c r="AD955" i="1"/>
  <c r="AB955" i="1"/>
  <c r="Z955" i="1"/>
  <c r="X955" i="1"/>
  <c r="O955" i="1"/>
  <c r="N955" i="1"/>
  <c r="K955" i="1"/>
  <c r="J955" i="1"/>
  <c r="I955" i="1"/>
  <c r="H955" i="1"/>
  <c r="G955" i="1"/>
  <c r="AH954" i="1"/>
  <c r="AF954" i="1"/>
  <c r="AD954" i="1"/>
  <c r="AB954" i="1"/>
  <c r="Z954" i="1"/>
  <c r="X954" i="1"/>
  <c r="O954" i="1"/>
  <c r="N954" i="1"/>
  <c r="K954" i="1"/>
  <c r="J954" i="1"/>
  <c r="I954" i="1"/>
  <c r="H954" i="1"/>
  <c r="G954" i="1"/>
  <c r="AH953" i="1"/>
  <c r="AF953" i="1"/>
  <c r="AD953" i="1"/>
  <c r="AB953" i="1"/>
  <c r="Z953" i="1"/>
  <c r="X953" i="1"/>
  <c r="O953" i="1"/>
  <c r="N953" i="1"/>
  <c r="K953" i="1"/>
  <c r="J953" i="1"/>
  <c r="I953" i="1"/>
  <c r="H953" i="1"/>
  <c r="G953" i="1"/>
  <c r="AH952" i="1"/>
  <c r="AF952" i="1"/>
  <c r="AD952" i="1"/>
  <c r="AB952" i="1"/>
  <c r="Z952" i="1"/>
  <c r="X952" i="1"/>
  <c r="O952" i="1"/>
  <c r="N952" i="1"/>
  <c r="K952" i="1"/>
  <c r="J952" i="1"/>
  <c r="I952" i="1"/>
  <c r="H952" i="1"/>
  <c r="G952" i="1"/>
  <c r="AH951" i="1"/>
  <c r="AF951" i="1"/>
  <c r="AD951" i="1"/>
  <c r="AB951" i="1"/>
  <c r="Z951" i="1"/>
  <c r="X951" i="1"/>
  <c r="O951" i="1"/>
  <c r="N951" i="1"/>
  <c r="K951" i="1"/>
  <c r="J951" i="1"/>
  <c r="I951" i="1"/>
  <c r="H951" i="1"/>
  <c r="G951" i="1"/>
  <c r="AH950" i="1"/>
  <c r="AF950" i="1"/>
  <c r="AD950" i="1"/>
  <c r="AB950" i="1"/>
  <c r="Z950" i="1"/>
  <c r="X950" i="1"/>
  <c r="O950" i="1"/>
  <c r="N950" i="1"/>
  <c r="K950" i="1"/>
  <c r="J950" i="1"/>
  <c r="I950" i="1"/>
  <c r="H950" i="1"/>
  <c r="G950" i="1"/>
  <c r="AH949" i="1"/>
  <c r="AF949" i="1"/>
  <c r="AD949" i="1"/>
  <c r="AB949" i="1"/>
  <c r="Z949" i="1"/>
  <c r="X949" i="1"/>
  <c r="O949" i="1"/>
  <c r="N949" i="1"/>
  <c r="K949" i="1"/>
  <c r="J949" i="1"/>
  <c r="I949" i="1"/>
  <c r="H949" i="1"/>
  <c r="G949" i="1"/>
  <c r="AH948" i="1"/>
  <c r="AF948" i="1"/>
  <c r="AD948" i="1"/>
  <c r="AB948" i="1"/>
  <c r="Z948" i="1"/>
  <c r="X948" i="1"/>
  <c r="O948" i="1"/>
  <c r="N948" i="1"/>
  <c r="K948" i="1"/>
  <c r="J948" i="1"/>
  <c r="I948" i="1"/>
  <c r="H948" i="1"/>
  <c r="G948" i="1"/>
  <c r="AH947" i="1"/>
  <c r="AF947" i="1"/>
  <c r="AD947" i="1"/>
  <c r="AB947" i="1"/>
  <c r="Z947" i="1"/>
  <c r="X947" i="1"/>
  <c r="O947" i="1"/>
  <c r="N947" i="1"/>
  <c r="K947" i="1"/>
  <c r="J947" i="1"/>
  <c r="I947" i="1"/>
  <c r="H947" i="1"/>
  <c r="G947" i="1"/>
  <c r="AH946" i="1"/>
  <c r="AF946" i="1"/>
  <c r="AD946" i="1"/>
  <c r="AB946" i="1"/>
  <c r="Z946" i="1"/>
  <c r="X946" i="1"/>
  <c r="O946" i="1"/>
  <c r="N946" i="1"/>
  <c r="K946" i="1"/>
  <c r="J946" i="1"/>
  <c r="I946" i="1"/>
  <c r="H946" i="1"/>
  <c r="G946" i="1"/>
  <c r="AH945" i="1"/>
  <c r="AF945" i="1"/>
  <c r="AD945" i="1"/>
  <c r="AB945" i="1"/>
  <c r="Z945" i="1"/>
  <c r="X945" i="1"/>
  <c r="O945" i="1"/>
  <c r="N945" i="1"/>
  <c r="K945" i="1"/>
  <c r="J945" i="1"/>
  <c r="I945" i="1"/>
  <c r="H945" i="1"/>
  <c r="G945" i="1"/>
  <c r="AH944" i="1"/>
  <c r="AF944" i="1"/>
  <c r="AD944" i="1"/>
  <c r="AB944" i="1"/>
  <c r="Z944" i="1"/>
  <c r="X944" i="1"/>
  <c r="O944" i="1"/>
  <c r="N944" i="1"/>
  <c r="K944" i="1"/>
  <c r="J944" i="1"/>
  <c r="I944" i="1"/>
  <c r="H944" i="1"/>
  <c r="G944" i="1"/>
  <c r="AH943" i="1"/>
  <c r="AF943" i="1"/>
  <c r="AD943" i="1"/>
  <c r="AB943" i="1"/>
  <c r="Z943" i="1"/>
  <c r="X943" i="1"/>
  <c r="O943" i="1"/>
  <c r="N943" i="1"/>
  <c r="K943" i="1"/>
  <c r="J943" i="1"/>
  <c r="I943" i="1"/>
  <c r="H943" i="1"/>
  <c r="G943" i="1"/>
  <c r="AH942" i="1"/>
  <c r="AF942" i="1"/>
  <c r="AD942" i="1"/>
  <c r="AB942" i="1"/>
  <c r="Z942" i="1"/>
  <c r="X942" i="1"/>
  <c r="O942" i="1"/>
  <c r="N942" i="1"/>
  <c r="K942" i="1"/>
  <c r="J942" i="1"/>
  <c r="I942" i="1"/>
  <c r="H942" i="1"/>
  <c r="G942" i="1"/>
  <c r="AH941" i="1"/>
  <c r="AF941" i="1"/>
  <c r="AD941" i="1"/>
  <c r="AB941" i="1"/>
  <c r="Z941" i="1"/>
  <c r="X941" i="1"/>
  <c r="O941" i="1"/>
  <c r="N941" i="1"/>
  <c r="K941" i="1"/>
  <c r="J941" i="1"/>
  <c r="I941" i="1"/>
  <c r="H941" i="1"/>
  <c r="G941" i="1"/>
  <c r="AH940" i="1"/>
  <c r="AF940" i="1"/>
  <c r="AD940" i="1"/>
  <c r="AB940" i="1"/>
  <c r="Z940" i="1"/>
  <c r="X940" i="1"/>
  <c r="O940" i="1"/>
  <c r="N940" i="1"/>
  <c r="K940" i="1"/>
  <c r="J940" i="1"/>
  <c r="I940" i="1"/>
  <c r="H940" i="1"/>
  <c r="G940" i="1"/>
  <c r="AH939" i="1"/>
  <c r="AF939" i="1"/>
  <c r="AD939" i="1"/>
  <c r="AB939" i="1"/>
  <c r="Z939" i="1"/>
  <c r="X939" i="1"/>
  <c r="O939" i="1"/>
  <c r="N939" i="1"/>
  <c r="K939" i="1"/>
  <c r="J939" i="1"/>
  <c r="I939" i="1"/>
  <c r="H939" i="1"/>
  <c r="G939" i="1"/>
  <c r="AH938" i="1"/>
  <c r="AF938" i="1"/>
  <c r="AD938" i="1"/>
  <c r="AB938" i="1"/>
  <c r="Z938" i="1"/>
  <c r="X938" i="1"/>
  <c r="O938" i="1"/>
  <c r="N938" i="1"/>
  <c r="K938" i="1"/>
  <c r="J938" i="1"/>
  <c r="I938" i="1"/>
  <c r="H938" i="1"/>
  <c r="G938" i="1"/>
  <c r="AH937" i="1"/>
  <c r="AF937" i="1"/>
  <c r="AD937" i="1"/>
  <c r="AB937" i="1"/>
  <c r="Z937" i="1"/>
  <c r="X937" i="1"/>
  <c r="O937" i="1"/>
  <c r="N937" i="1"/>
  <c r="K937" i="1"/>
  <c r="J937" i="1"/>
  <c r="I937" i="1"/>
  <c r="H937" i="1"/>
  <c r="G937" i="1"/>
  <c r="AH936" i="1"/>
  <c r="AF936" i="1"/>
  <c r="AD936" i="1"/>
  <c r="AB936" i="1"/>
  <c r="Z936" i="1"/>
  <c r="X936" i="1"/>
  <c r="O936" i="1"/>
  <c r="N936" i="1"/>
  <c r="K936" i="1"/>
  <c r="J936" i="1"/>
  <c r="I936" i="1"/>
  <c r="H936" i="1"/>
  <c r="G936" i="1"/>
  <c r="AH935" i="1"/>
  <c r="AF935" i="1"/>
  <c r="AD935" i="1"/>
  <c r="AB935" i="1"/>
  <c r="Z935" i="1"/>
  <c r="X935" i="1"/>
  <c r="O935" i="1"/>
  <c r="N935" i="1"/>
  <c r="K935" i="1"/>
  <c r="J935" i="1"/>
  <c r="I935" i="1"/>
  <c r="H935" i="1"/>
  <c r="G935" i="1"/>
  <c r="AH934" i="1"/>
  <c r="AF934" i="1"/>
  <c r="AD934" i="1"/>
  <c r="AB934" i="1"/>
  <c r="Z934" i="1"/>
  <c r="X934" i="1"/>
  <c r="O934" i="1"/>
  <c r="N934" i="1"/>
  <c r="K934" i="1"/>
  <c r="J934" i="1"/>
  <c r="I934" i="1"/>
  <c r="H934" i="1"/>
  <c r="G934" i="1"/>
  <c r="AH933" i="1"/>
  <c r="AF933" i="1"/>
  <c r="AD933" i="1"/>
  <c r="AB933" i="1"/>
  <c r="Z933" i="1"/>
  <c r="X933" i="1"/>
  <c r="O933" i="1"/>
  <c r="N933" i="1"/>
  <c r="K933" i="1"/>
  <c r="J933" i="1"/>
  <c r="I933" i="1"/>
  <c r="H933" i="1"/>
  <c r="G933" i="1"/>
  <c r="AH932" i="1"/>
  <c r="AF932" i="1"/>
  <c r="AD932" i="1"/>
  <c r="AB932" i="1"/>
  <c r="Z932" i="1"/>
  <c r="X932" i="1"/>
  <c r="O932" i="1"/>
  <c r="N932" i="1"/>
  <c r="K932" i="1"/>
  <c r="J932" i="1"/>
  <c r="I932" i="1"/>
  <c r="H932" i="1"/>
  <c r="G932" i="1"/>
  <c r="AH931" i="1"/>
  <c r="AF931" i="1"/>
  <c r="AD931" i="1"/>
  <c r="AB931" i="1"/>
  <c r="Z931" i="1"/>
  <c r="X931" i="1"/>
  <c r="O931" i="1"/>
  <c r="N931" i="1"/>
  <c r="K931" i="1"/>
  <c r="J931" i="1"/>
  <c r="I931" i="1"/>
  <c r="H931" i="1"/>
  <c r="G931" i="1"/>
  <c r="AH930" i="1"/>
  <c r="AF930" i="1"/>
  <c r="AD930" i="1"/>
  <c r="AB930" i="1"/>
  <c r="Z930" i="1"/>
  <c r="X930" i="1"/>
  <c r="O930" i="1"/>
  <c r="N930" i="1"/>
  <c r="K930" i="1"/>
  <c r="J930" i="1"/>
  <c r="I930" i="1"/>
  <c r="H930" i="1"/>
  <c r="G930" i="1"/>
  <c r="AH929" i="1"/>
  <c r="AF929" i="1"/>
  <c r="AD929" i="1"/>
  <c r="AB929" i="1"/>
  <c r="Z929" i="1"/>
  <c r="X929" i="1"/>
  <c r="O929" i="1"/>
  <c r="N929" i="1"/>
  <c r="K929" i="1"/>
  <c r="J929" i="1"/>
  <c r="I929" i="1"/>
  <c r="H929" i="1"/>
  <c r="G929" i="1"/>
  <c r="AH928" i="1"/>
  <c r="AF928" i="1"/>
  <c r="AD928" i="1"/>
  <c r="AB928" i="1"/>
  <c r="Z928" i="1"/>
  <c r="X928" i="1"/>
  <c r="O928" i="1"/>
  <c r="N928" i="1"/>
  <c r="K928" i="1"/>
  <c r="J928" i="1"/>
  <c r="I928" i="1"/>
  <c r="H928" i="1"/>
  <c r="G928" i="1"/>
  <c r="AH927" i="1"/>
  <c r="AF927" i="1"/>
  <c r="AD927" i="1"/>
  <c r="AB927" i="1"/>
  <c r="Z927" i="1"/>
  <c r="X927" i="1"/>
  <c r="O927" i="1"/>
  <c r="N927" i="1"/>
  <c r="K927" i="1"/>
  <c r="J927" i="1"/>
  <c r="I927" i="1"/>
  <c r="H927" i="1"/>
  <c r="G927" i="1"/>
  <c r="AH926" i="1"/>
  <c r="AF926" i="1"/>
  <c r="AD926" i="1"/>
  <c r="AB926" i="1"/>
  <c r="Z926" i="1"/>
  <c r="X926" i="1"/>
  <c r="O926" i="1"/>
  <c r="N926" i="1"/>
  <c r="K926" i="1"/>
  <c r="J926" i="1"/>
  <c r="I926" i="1"/>
  <c r="H926" i="1"/>
  <c r="G926" i="1"/>
  <c r="AH925" i="1"/>
  <c r="AF925" i="1"/>
  <c r="AD925" i="1"/>
  <c r="AB925" i="1"/>
  <c r="Z925" i="1"/>
  <c r="X925" i="1"/>
  <c r="O925" i="1"/>
  <c r="N925" i="1"/>
  <c r="K925" i="1"/>
  <c r="J925" i="1"/>
  <c r="I925" i="1"/>
  <c r="H925" i="1"/>
  <c r="G925" i="1"/>
  <c r="AH924" i="1"/>
  <c r="AF924" i="1"/>
  <c r="AD924" i="1"/>
  <c r="AB924" i="1"/>
  <c r="Z924" i="1"/>
  <c r="X924" i="1"/>
  <c r="O924" i="1"/>
  <c r="N924" i="1"/>
  <c r="K924" i="1"/>
  <c r="J924" i="1"/>
  <c r="I924" i="1"/>
  <c r="H924" i="1"/>
  <c r="G924" i="1"/>
  <c r="AH923" i="1"/>
  <c r="AF923" i="1"/>
  <c r="AD923" i="1"/>
  <c r="AB923" i="1"/>
  <c r="Z923" i="1"/>
  <c r="X923" i="1"/>
  <c r="O923" i="1"/>
  <c r="N923" i="1"/>
  <c r="K923" i="1"/>
  <c r="J923" i="1"/>
  <c r="I923" i="1"/>
  <c r="H923" i="1"/>
  <c r="G923" i="1"/>
  <c r="AH922" i="1"/>
  <c r="AF922" i="1"/>
  <c r="AD922" i="1"/>
  <c r="AB922" i="1"/>
  <c r="Z922" i="1"/>
  <c r="X922" i="1"/>
  <c r="O922" i="1"/>
  <c r="N922" i="1"/>
  <c r="K922" i="1"/>
  <c r="J922" i="1"/>
  <c r="I922" i="1"/>
  <c r="H922" i="1"/>
  <c r="G922" i="1"/>
  <c r="AH921" i="1"/>
  <c r="AF921" i="1"/>
  <c r="AD921" i="1"/>
  <c r="AB921" i="1"/>
  <c r="Z921" i="1"/>
  <c r="X921" i="1"/>
  <c r="O921" i="1"/>
  <c r="N921" i="1"/>
  <c r="K921" i="1"/>
  <c r="J921" i="1"/>
  <c r="I921" i="1"/>
  <c r="H921" i="1"/>
  <c r="G921" i="1"/>
  <c r="AH920" i="1"/>
  <c r="AF920" i="1"/>
  <c r="AD920" i="1"/>
  <c r="AB920" i="1"/>
  <c r="Z920" i="1"/>
  <c r="X920" i="1"/>
  <c r="O920" i="1"/>
  <c r="N920" i="1"/>
  <c r="K920" i="1"/>
  <c r="J920" i="1"/>
  <c r="I920" i="1"/>
  <c r="H920" i="1"/>
  <c r="G920" i="1"/>
  <c r="AH919" i="1"/>
  <c r="AF919" i="1"/>
  <c r="AD919" i="1"/>
  <c r="AB919" i="1"/>
  <c r="Z919" i="1"/>
  <c r="X919" i="1"/>
  <c r="O919" i="1"/>
  <c r="N919" i="1"/>
  <c r="K919" i="1"/>
  <c r="J919" i="1"/>
  <c r="I919" i="1"/>
  <c r="H919" i="1"/>
  <c r="G919" i="1"/>
  <c r="AH918" i="1"/>
  <c r="AF918" i="1"/>
  <c r="AD918" i="1"/>
  <c r="AB918" i="1"/>
  <c r="Z918" i="1"/>
  <c r="X918" i="1"/>
  <c r="O918" i="1"/>
  <c r="N918" i="1"/>
  <c r="K918" i="1"/>
  <c r="J918" i="1"/>
  <c r="I918" i="1"/>
  <c r="H918" i="1"/>
  <c r="G918" i="1"/>
  <c r="AH917" i="1"/>
  <c r="AF917" i="1"/>
  <c r="AD917" i="1"/>
  <c r="AB917" i="1"/>
  <c r="Z917" i="1"/>
  <c r="X917" i="1"/>
  <c r="O917" i="1"/>
  <c r="N917" i="1"/>
  <c r="K917" i="1"/>
  <c r="J917" i="1"/>
  <c r="I917" i="1"/>
  <c r="H917" i="1"/>
  <c r="G917" i="1"/>
  <c r="AH916" i="1"/>
  <c r="AF916" i="1"/>
  <c r="AD916" i="1"/>
  <c r="AB916" i="1"/>
  <c r="Z916" i="1"/>
  <c r="X916" i="1"/>
  <c r="O916" i="1"/>
  <c r="N916" i="1"/>
  <c r="K916" i="1"/>
  <c r="J916" i="1"/>
  <c r="I916" i="1"/>
  <c r="H916" i="1"/>
  <c r="G916" i="1"/>
  <c r="AH915" i="1"/>
  <c r="AF915" i="1"/>
  <c r="AD915" i="1"/>
  <c r="AB915" i="1"/>
  <c r="Z915" i="1"/>
  <c r="X915" i="1"/>
  <c r="O915" i="1"/>
  <c r="N915" i="1"/>
  <c r="K915" i="1"/>
  <c r="J915" i="1"/>
  <c r="I915" i="1"/>
  <c r="H915" i="1"/>
  <c r="G915" i="1"/>
  <c r="AH914" i="1"/>
  <c r="AF914" i="1"/>
  <c r="AD914" i="1"/>
  <c r="AB914" i="1"/>
  <c r="Z914" i="1"/>
  <c r="X914" i="1"/>
  <c r="O914" i="1"/>
  <c r="N914" i="1"/>
  <c r="K914" i="1"/>
  <c r="J914" i="1"/>
  <c r="I914" i="1"/>
  <c r="H914" i="1"/>
  <c r="G914" i="1"/>
  <c r="AH913" i="1"/>
  <c r="AF913" i="1"/>
  <c r="AD913" i="1"/>
  <c r="AB913" i="1"/>
  <c r="Z913" i="1"/>
  <c r="X913" i="1"/>
  <c r="O913" i="1"/>
  <c r="N913" i="1"/>
  <c r="K913" i="1"/>
  <c r="J913" i="1"/>
  <c r="I913" i="1"/>
  <c r="H913" i="1"/>
  <c r="G913" i="1"/>
  <c r="AH912" i="1"/>
  <c r="AF912" i="1"/>
  <c r="AD912" i="1"/>
  <c r="AB912" i="1"/>
  <c r="Z912" i="1"/>
  <c r="X912" i="1"/>
  <c r="O912" i="1"/>
  <c r="N912" i="1"/>
  <c r="K912" i="1"/>
  <c r="J912" i="1"/>
  <c r="I912" i="1"/>
  <c r="H912" i="1"/>
  <c r="G912" i="1"/>
  <c r="AH911" i="1"/>
  <c r="AF911" i="1"/>
  <c r="AD911" i="1"/>
  <c r="AB911" i="1"/>
  <c r="Z911" i="1"/>
  <c r="X911" i="1"/>
  <c r="O911" i="1"/>
  <c r="N911" i="1"/>
  <c r="K911" i="1"/>
  <c r="J911" i="1"/>
  <c r="I911" i="1"/>
  <c r="H911" i="1"/>
  <c r="G911" i="1"/>
  <c r="AH910" i="1"/>
  <c r="AF910" i="1"/>
  <c r="AD910" i="1"/>
  <c r="AB910" i="1"/>
  <c r="Z910" i="1"/>
  <c r="X910" i="1"/>
  <c r="O910" i="1"/>
  <c r="N910" i="1"/>
  <c r="K910" i="1"/>
  <c r="J910" i="1"/>
  <c r="I910" i="1"/>
  <c r="H910" i="1"/>
  <c r="G910" i="1"/>
  <c r="AH909" i="1"/>
  <c r="AF909" i="1"/>
  <c r="AD909" i="1"/>
  <c r="AB909" i="1"/>
  <c r="Z909" i="1"/>
  <c r="X909" i="1"/>
  <c r="O909" i="1"/>
  <c r="N909" i="1"/>
  <c r="K909" i="1"/>
  <c r="J909" i="1"/>
  <c r="I909" i="1"/>
  <c r="H909" i="1"/>
  <c r="G909" i="1"/>
  <c r="AH908" i="1"/>
  <c r="AF908" i="1"/>
  <c r="AD908" i="1"/>
  <c r="AB908" i="1"/>
  <c r="Z908" i="1"/>
  <c r="X908" i="1"/>
  <c r="O908" i="1"/>
  <c r="N908" i="1"/>
  <c r="K908" i="1"/>
  <c r="J908" i="1"/>
  <c r="I908" i="1"/>
  <c r="H908" i="1"/>
  <c r="G908" i="1"/>
  <c r="AH907" i="1"/>
  <c r="AF907" i="1"/>
  <c r="AD907" i="1"/>
  <c r="AB907" i="1"/>
  <c r="Z907" i="1"/>
  <c r="X907" i="1"/>
  <c r="O907" i="1"/>
  <c r="N907" i="1"/>
  <c r="K907" i="1"/>
  <c r="J907" i="1"/>
  <c r="I907" i="1"/>
  <c r="H907" i="1"/>
  <c r="G907" i="1"/>
  <c r="AH906" i="1"/>
  <c r="AF906" i="1"/>
  <c r="AD906" i="1"/>
  <c r="AB906" i="1"/>
  <c r="Z906" i="1"/>
  <c r="X906" i="1"/>
  <c r="O906" i="1"/>
  <c r="N906" i="1"/>
  <c r="K906" i="1"/>
  <c r="J906" i="1"/>
  <c r="I906" i="1"/>
  <c r="H906" i="1"/>
  <c r="G906" i="1"/>
  <c r="AH905" i="1"/>
  <c r="AF905" i="1"/>
  <c r="AD905" i="1"/>
  <c r="AB905" i="1"/>
  <c r="Z905" i="1"/>
  <c r="X905" i="1"/>
  <c r="O905" i="1"/>
  <c r="N905" i="1"/>
  <c r="K905" i="1"/>
  <c r="J905" i="1"/>
  <c r="I905" i="1"/>
  <c r="H905" i="1"/>
  <c r="G905" i="1"/>
  <c r="AH904" i="1"/>
  <c r="AF904" i="1"/>
  <c r="AD904" i="1"/>
  <c r="AB904" i="1"/>
  <c r="Z904" i="1"/>
  <c r="X904" i="1"/>
  <c r="O904" i="1"/>
  <c r="N904" i="1"/>
  <c r="K904" i="1"/>
  <c r="J904" i="1"/>
  <c r="I904" i="1"/>
  <c r="H904" i="1"/>
  <c r="G904" i="1"/>
  <c r="AH903" i="1"/>
  <c r="AF903" i="1"/>
  <c r="AD903" i="1"/>
  <c r="AB903" i="1"/>
  <c r="Z903" i="1"/>
  <c r="X903" i="1"/>
  <c r="O903" i="1"/>
  <c r="N903" i="1"/>
  <c r="K903" i="1"/>
  <c r="J903" i="1"/>
  <c r="I903" i="1"/>
  <c r="H903" i="1"/>
  <c r="G903" i="1"/>
  <c r="AH902" i="1"/>
  <c r="AF902" i="1"/>
  <c r="AD902" i="1"/>
  <c r="AB902" i="1"/>
  <c r="Z902" i="1"/>
  <c r="X902" i="1"/>
  <c r="O902" i="1"/>
  <c r="N902" i="1"/>
  <c r="K902" i="1"/>
  <c r="J902" i="1"/>
  <c r="I902" i="1"/>
  <c r="H902" i="1"/>
  <c r="G902" i="1"/>
  <c r="AH901" i="1"/>
  <c r="AF901" i="1"/>
  <c r="AD901" i="1"/>
  <c r="AB901" i="1"/>
  <c r="Z901" i="1"/>
  <c r="X901" i="1"/>
  <c r="O901" i="1"/>
  <c r="N901" i="1"/>
  <c r="K901" i="1"/>
  <c r="J901" i="1"/>
  <c r="I901" i="1"/>
  <c r="H901" i="1"/>
  <c r="G901" i="1"/>
  <c r="AH900" i="1"/>
  <c r="AF900" i="1"/>
  <c r="AD900" i="1"/>
  <c r="AB900" i="1"/>
  <c r="Z900" i="1"/>
  <c r="X900" i="1"/>
  <c r="O900" i="1"/>
  <c r="N900" i="1"/>
  <c r="K900" i="1"/>
  <c r="J900" i="1"/>
  <c r="I900" i="1"/>
  <c r="H900" i="1"/>
  <c r="G900" i="1"/>
  <c r="AH899" i="1"/>
  <c r="AF899" i="1"/>
  <c r="AD899" i="1"/>
  <c r="AB899" i="1"/>
  <c r="Z899" i="1"/>
  <c r="X899" i="1"/>
  <c r="O899" i="1"/>
  <c r="N899" i="1"/>
  <c r="K899" i="1"/>
  <c r="J899" i="1"/>
  <c r="I899" i="1"/>
  <c r="H899" i="1"/>
  <c r="G899" i="1"/>
  <c r="AH898" i="1"/>
  <c r="AF898" i="1"/>
  <c r="AD898" i="1"/>
  <c r="AB898" i="1"/>
  <c r="Z898" i="1"/>
  <c r="X898" i="1"/>
  <c r="O898" i="1"/>
  <c r="N898" i="1"/>
  <c r="K898" i="1"/>
  <c r="J898" i="1"/>
  <c r="I898" i="1"/>
  <c r="H898" i="1"/>
  <c r="G898" i="1"/>
  <c r="AH897" i="1"/>
  <c r="AF897" i="1"/>
  <c r="AD897" i="1"/>
  <c r="AB897" i="1"/>
  <c r="Z897" i="1"/>
  <c r="X897" i="1"/>
  <c r="O897" i="1"/>
  <c r="N897" i="1"/>
  <c r="K897" i="1"/>
  <c r="J897" i="1"/>
  <c r="I897" i="1"/>
  <c r="H897" i="1"/>
  <c r="G897" i="1"/>
  <c r="AH896" i="1"/>
  <c r="AF896" i="1"/>
  <c r="AD896" i="1"/>
  <c r="AB896" i="1"/>
  <c r="Z896" i="1"/>
  <c r="X896" i="1"/>
  <c r="O896" i="1"/>
  <c r="N896" i="1"/>
  <c r="K896" i="1"/>
  <c r="J896" i="1"/>
  <c r="I896" i="1"/>
  <c r="H896" i="1"/>
  <c r="G896" i="1"/>
  <c r="AH895" i="1"/>
  <c r="AF895" i="1"/>
  <c r="AD895" i="1"/>
  <c r="AB895" i="1"/>
  <c r="Z895" i="1"/>
  <c r="X895" i="1"/>
  <c r="O895" i="1"/>
  <c r="N895" i="1"/>
  <c r="K895" i="1"/>
  <c r="J895" i="1"/>
  <c r="I895" i="1"/>
  <c r="H895" i="1"/>
  <c r="G895" i="1"/>
  <c r="AH894" i="1"/>
  <c r="AF894" i="1"/>
  <c r="AD894" i="1"/>
  <c r="AB894" i="1"/>
  <c r="Z894" i="1"/>
  <c r="X894" i="1"/>
  <c r="O894" i="1"/>
  <c r="N894" i="1"/>
  <c r="K894" i="1"/>
  <c r="J894" i="1"/>
  <c r="I894" i="1"/>
  <c r="H894" i="1"/>
  <c r="G894" i="1"/>
  <c r="AH893" i="1"/>
  <c r="AF893" i="1"/>
  <c r="AD893" i="1"/>
  <c r="AB893" i="1"/>
  <c r="Z893" i="1"/>
  <c r="X893" i="1"/>
  <c r="O893" i="1"/>
  <c r="N893" i="1"/>
  <c r="K893" i="1"/>
  <c r="J893" i="1"/>
  <c r="I893" i="1"/>
  <c r="H893" i="1"/>
  <c r="G893" i="1"/>
  <c r="AH892" i="1"/>
  <c r="AF892" i="1"/>
  <c r="AD892" i="1"/>
  <c r="AB892" i="1"/>
  <c r="Z892" i="1"/>
  <c r="X892" i="1"/>
  <c r="O892" i="1"/>
  <c r="N892" i="1"/>
  <c r="K892" i="1"/>
  <c r="J892" i="1"/>
  <c r="I892" i="1"/>
  <c r="H892" i="1"/>
  <c r="G892" i="1"/>
  <c r="AH891" i="1"/>
  <c r="AF891" i="1"/>
  <c r="AD891" i="1"/>
  <c r="AB891" i="1"/>
  <c r="Z891" i="1"/>
  <c r="X891" i="1"/>
  <c r="O891" i="1"/>
  <c r="N891" i="1"/>
  <c r="K891" i="1"/>
  <c r="J891" i="1"/>
  <c r="I891" i="1"/>
  <c r="H891" i="1"/>
  <c r="G891" i="1"/>
  <c r="AH890" i="1"/>
  <c r="AF890" i="1"/>
  <c r="AD890" i="1"/>
  <c r="AB890" i="1"/>
  <c r="Z890" i="1"/>
  <c r="X890" i="1"/>
  <c r="O890" i="1"/>
  <c r="N890" i="1"/>
  <c r="K890" i="1"/>
  <c r="J890" i="1"/>
  <c r="I890" i="1"/>
  <c r="H890" i="1"/>
  <c r="G890" i="1"/>
  <c r="AH889" i="1"/>
  <c r="AF889" i="1"/>
  <c r="AD889" i="1"/>
  <c r="AB889" i="1"/>
  <c r="Z889" i="1"/>
  <c r="X889" i="1"/>
  <c r="O889" i="1"/>
  <c r="N889" i="1"/>
  <c r="K889" i="1"/>
  <c r="J889" i="1"/>
  <c r="I889" i="1"/>
  <c r="H889" i="1"/>
  <c r="G889" i="1"/>
  <c r="AH888" i="1"/>
  <c r="AF888" i="1"/>
  <c r="AD888" i="1"/>
  <c r="AB888" i="1"/>
  <c r="Z888" i="1"/>
  <c r="X888" i="1"/>
  <c r="O888" i="1"/>
  <c r="N888" i="1"/>
  <c r="K888" i="1"/>
  <c r="J888" i="1"/>
  <c r="I888" i="1"/>
  <c r="H888" i="1"/>
  <c r="G888" i="1"/>
  <c r="AH887" i="1"/>
  <c r="AF887" i="1"/>
  <c r="AD887" i="1"/>
  <c r="AB887" i="1"/>
  <c r="Z887" i="1"/>
  <c r="X887" i="1"/>
  <c r="O887" i="1"/>
  <c r="N887" i="1"/>
  <c r="K887" i="1"/>
  <c r="J887" i="1"/>
  <c r="I887" i="1"/>
  <c r="H887" i="1"/>
  <c r="G887" i="1"/>
  <c r="AH886" i="1"/>
  <c r="AF886" i="1"/>
  <c r="AD886" i="1"/>
  <c r="AB886" i="1"/>
  <c r="Z886" i="1"/>
  <c r="X886" i="1"/>
  <c r="O886" i="1"/>
  <c r="N886" i="1"/>
  <c r="K886" i="1"/>
  <c r="J886" i="1"/>
  <c r="I886" i="1"/>
  <c r="H886" i="1"/>
  <c r="G886" i="1"/>
  <c r="AH885" i="1"/>
  <c r="AF885" i="1"/>
  <c r="AD885" i="1"/>
  <c r="AB885" i="1"/>
  <c r="Z885" i="1"/>
  <c r="X885" i="1"/>
  <c r="O885" i="1"/>
  <c r="N885" i="1"/>
  <c r="K885" i="1"/>
  <c r="J885" i="1"/>
  <c r="I885" i="1"/>
  <c r="H885" i="1"/>
  <c r="G885" i="1"/>
  <c r="AH884" i="1"/>
  <c r="AF884" i="1"/>
  <c r="AD884" i="1"/>
  <c r="AB884" i="1"/>
  <c r="Z884" i="1"/>
  <c r="X884" i="1"/>
  <c r="O884" i="1"/>
  <c r="N884" i="1"/>
  <c r="K884" i="1"/>
  <c r="J884" i="1"/>
  <c r="I884" i="1"/>
  <c r="H884" i="1"/>
  <c r="G884" i="1"/>
  <c r="AH883" i="1"/>
  <c r="AF883" i="1"/>
  <c r="AD883" i="1"/>
  <c r="AB883" i="1"/>
  <c r="Z883" i="1"/>
  <c r="X883" i="1"/>
  <c r="O883" i="1"/>
  <c r="N883" i="1"/>
  <c r="K883" i="1"/>
  <c r="J883" i="1"/>
  <c r="I883" i="1"/>
  <c r="H883" i="1"/>
  <c r="G883" i="1"/>
  <c r="AH882" i="1"/>
  <c r="AF882" i="1"/>
  <c r="AD882" i="1"/>
  <c r="AB882" i="1"/>
  <c r="Z882" i="1"/>
  <c r="X882" i="1"/>
  <c r="O882" i="1"/>
  <c r="N882" i="1"/>
  <c r="K882" i="1"/>
  <c r="J882" i="1"/>
  <c r="I882" i="1"/>
  <c r="H882" i="1"/>
  <c r="G882" i="1"/>
  <c r="AH881" i="1"/>
  <c r="AF881" i="1"/>
  <c r="AD881" i="1"/>
  <c r="AB881" i="1"/>
  <c r="Z881" i="1"/>
  <c r="X881" i="1"/>
  <c r="O881" i="1"/>
  <c r="N881" i="1"/>
  <c r="K881" i="1"/>
  <c r="J881" i="1"/>
  <c r="I881" i="1"/>
  <c r="H881" i="1"/>
  <c r="G881" i="1"/>
  <c r="AH880" i="1"/>
  <c r="AF880" i="1"/>
  <c r="AD880" i="1"/>
  <c r="AB880" i="1"/>
  <c r="Z880" i="1"/>
  <c r="X880" i="1"/>
  <c r="O880" i="1"/>
  <c r="N880" i="1"/>
  <c r="K880" i="1"/>
  <c r="J880" i="1"/>
  <c r="I880" i="1"/>
  <c r="H880" i="1"/>
  <c r="G880" i="1"/>
  <c r="AH879" i="1"/>
  <c r="AF879" i="1"/>
  <c r="AD879" i="1"/>
  <c r="AB879" i="1"/>
  <c r="Z879" i="1"/>
  <c r="X879" i="1"/>
  <c r="O879" i="1"/>
  <c r="N879" i="1"/>
  <c r="K879" i="1"/>
  <c r="J879" i="1"/>
  <c r="I879" i="1"/>
  <c r="H879" i="1"/>
  <c r="G879" i="1"/>
  <c r="AH878" i="1"/>
  <c r="AF878" i="1"/>
  <c r="AD878" i="1"/>
  <c r="AB878" i="1"/>
  <c r="Z878" i="1"/>
  <c r="X878" i="1"/>
  <c r="O878" i="1"/>
  <c r="N878" i="1"/>
  <c r="K878" i="1"/>
  <c r="J878" i="1"/>
  <c r="I878" i="1"/>
  <c r="H878" i="1"/>
  <c r="G878" i="1"/>
  <c r="AH877" i="1"/>
  <c r="AF877" i="1"/>
  <c r="AD877" i="1"/>
  <c r="AB877" i="1"/>
  <c r="Z877" i="1"/>
  <c r="X877" i="1"/>
  <c r="O877" i="1"/>
  <c r="N877" i="1"/>
  <c r="K877" i="1"/>
  <c r="J877" i="1"/>
  <c r="I877" i="1"/>
  <c r="H877" i="1"/>
  <c r="G877" i="1"/>
  <c r="AH876" i="1"/>
  <c r="AF876" i="1"/>
  <c r="AD876" i="1"/>
  <c r="AB876" i="1"/>
  <c r="Z876" i="1"/>
  <c r="X876" i="1"/>
  <c r="O876" i="1"/>
  <c r="N876" i="1"/>
  <c r="K876" i="1"/>
  <c r="J876" i="1"/>
  <c r="I876" i="1"/>
  <c r="H876" i="1"/>
  <c r="G876" i="1"/>
  <c r="AH875" i="1"/>
  <c r="AF875" i="1"/>
  <c r="AD875" i="1"/>
  <c r="AB875" i="1"/>
  <c r="Z875" i="1"/>
  <c r="X875" i="1"/>
  <c r="O875" i="1"/>
  <c r="N875" i="1"/>
  <c r="K875" i="1"/>
  <c r="J875" i="1"/>
  <c r="I875" i="1"/>
  <c r="H875" i="1"/>
  <c r="G875" i="1"/>
  <c r="AH874" i="1"/>
  <c r="AF874" i="1"/>
  <c r="AD874" i="1"/>
  <c r="AB874" i="1"/>
  <c r="Z874" i="1"/>
  <c r="X874" i="1"/>
  <c r="O874" i="1"/>
  <c r="N874" i="1"/>
  <c r="K874" i="1"/>
  <c r="J874" i="1"/>
  <c r="I874" i="1"/>
  <c r="H874" i="1"/>
  <c r="G874" i="1"/>
  <c r="AH873" i="1"/>
  <c r="AF873" i="1"/>
  <c r="AD873" i="1"/>
  <c r="AB873" i="1"/>
  <c r="Z873" i="1"/>
  <c r="X873" i="1"/>
  <c r="O873" i="1"/>
  <c r="N873" i="1"/>
  <c r="K873" i="1"/>
  <c r="J873" i="1"/>
  <c r="I873" i="1"/>
  <c r="H873" i="1"/>
  <c r="G873" i="1"/>
  <c r="AH872" i="1"/>
  <c r="AF872" i="1"/>
  <c r="AD872" i="1"/>
  <c r="AB872" i="1"/>
  <c r="Z872" i="1"/>
  <c r="X872" i="1"/>
  <c r="O872" i="1"/>
  <c r="N872" i="1"/>
  <c r="K872" i="1"/>
  <c r="J872" i="1"/>
  <c r="I872" i="1"/>
  <c r="H872" i="1"/>
  <c r="G872" i="1"/>
  <c r="AH871" i="1"/>
  <c r="AF871" i="1"/>
  <c r="AD871" i="1"/>
  <c r="AB871" i="1"/>
  <c r="Z871" i="1"/>
  <c r="X871" i="1"/>
  <c r="O871" i="1"/>
  <c r="N871" i="1"/>
  <c r="K871" i="1"/>
  <c r="J871" i="1"/>
  <c r="I871" i="1"/>
  <c r="H871" i="1"/>
  <c r="G871" i="1"/>
  <c r="AH870" i="1"/>
  <c r="AF870" i="1"/>
  <c r="AD870" i="1"/>
  <c r="AB870" i="1"/>
  <c r="Z870" i="1"/>
  <c r="X870" i="1"/>
  <c r="O870" i="1"/>
  <c r="N870" i="1"/>
  <c r="K870" i="1"/>
  <c r="J870" i="1"/>
  <c r="I870" i="1"/>
  <c r="H870" i="1"/>
  <c r="G870" i="1"/>
  <c r="AH869" i="1"/>
  <c r="AF869" i="1"/>
  <c r="AD869" i="1"/>
  <c r="AB869" i="1"/>
  <c r="Z869" i="1"/>
  <c r="X869" i="1"/>
  <c r="O869" i="1"/>
  <c r="N869" i="1"/>
  <c r="K869" i="1"/>
  <c r="J869" i="1"/>
  <c r="I869" i="1"/>
  <c r="H869" i="1"/>
  <c r="G869" i="1"/>
  <c r="AH868" i="1"/>
  <c r="AF868" i="1"/>
  <c r="AD868" i="1"/>
  <c r="AB868" i="1"/>
  <c r="Z868" i="1"/>
  <c r="X868" i="1"/>
  <c r="O868" i="1"/>
  <c r="N868" i="1"/>
  <c r="K868" i="1"/>
  <c r="J868" i="1"/>
  <c r="I868" i="1"/>
  <c r="H868" i="1"/>
  <c r="G868" i="1"/>
  <c r="AH867" i="1"/>
  <c r="AF867" i="1"/>
  <c r="AD867" i="1"/>
  <c r="AB867" i="1"/>
  <c r="Z867" i="1"/>
  <c r="X867" i="1"/>
  <c r="O867" i="1"/>
  <c r="N867" i="1"/>
  <c r="K867" i="1"/>
  <c r="J867" i="1"/>
  <c r="I867" i="1"/>
  <c r="H867" i="1"/>
  <c r="G867" i="1"/>
  <c r="AH866" i="1"/>
  <c r="AF866" i="1"/>
  <c r="AD866" i="1"/>
  <c r="AB866" i="1"/>
  <c r="Z866" i="1"/>
  <c r="X866" i="1"/>
  <c r="O866" i="1"/>
  <c r="N866" i="1"/>
  <c r="K866" i="1"/>
  <c r="J866" i="1"/>
  <c r="I866" i="1"/>
  <c r="H866" i="1"/>
  <c r="G866" i="1"/>
  <c r="AH865" i="1"/>
  <c r="AF865" i="1"/>
  <c r="AD865" i="1"/>
  <c r="AB865" i="1"/>
  <c r="Z865" i="1"/>
  <c r="X865" i="1"/>
  <c r="O865" i="1"/>
  <c r="N865" i="1"/>
  <c r="K865" i="1"/>
  <c r="J865" i="1"/>
  <c r="I865" i="1"/>
  <c r="H865" i="1"/>
  <c r="G865" i="1"/>
  <c r="AH864" i="1"/>
  <c r="AF864" i="1"/>
  <c r="AD864" i="1"/>
  <c r="AB864" i="1"/>
  <c r="Z864" i="1"/>
  <c r="X864" i="1"/>
  <c r="O864" i="1"/>
  <c r="N864" i="1"/>
  <c r="K864" i="1"/>
  <c r="J864" i="1"/>
  <c r="I864" i="1"/>
  <c r="H864" i="1"/>
  <c r="G864" i="1"/>
  <c r="AH863" i="1"/>
  <c r="AF863" i="1"/>
  <c r="AD863" i="1"/>
  <c r="AB863" i="1"/>
  <c r="Z863" i="1"/>
  <c r="X863" i="1"/>
  <c r="O863" i="1"/>
  <c r="N863" i="1"/>
  <c r="K863" i="1"/>
  <c r="J863" i="1"/>
  <c r="I863" i="1"/>
  <c r="H863" i="1"/>
  <c r="G863" i="1"/>
  <c r="AH862" i="1"/>
  <c r="AF862" i="1"/>
  <c r="AD862" i="1"/>
  <c r="AB862" i="1"/>
  <c r="Z862" i="1"/>
  <c r="X862" i="1"/>
  <c r="O862" i="1"/>
  <c r="N862" i="1"/>
  <c r="K862" i="1"/>
  <c r="J862" i="1"/>
  <c r="I862" i="1"/>
  <c r="H862" i="1"/>
  <c r="G862" i="1"/>
  <c r="AH861" i="1"/>
  <c r="AF861" i="1"/>
  <c r="AD861" i="1"/>
  <c r="AB861" i="1"/>
  <c r="Z861" i="1"/>
  <c r="X861" i="1"/>
  <c r="O861" i="1"/>
  <c r="N861" i="1"/>
  <c r="K861" i="1"/>
  <c r="J861" i="1"/>
  <c r="I861" i="1"/>
  <c r="H861" i="1"/>
  <c r="G861" i="1"/>
  <c r="AH860" i="1"/>
  <c r="AF860" i="1"/>
  <c r="AD860" i="1"/>
  <c r="AB860" i="1"/>
  <c r="Z860" i="1"/>
  <c r="X860" i="1"/>
  <c r="O860" i="1"/>
  <c r="N860" i="1"/>
  <c r="K860" i="1"/>
  <c r="J860" i="1"/>
  <c r="I860" i="1"/>
  <c r="H860" i="1"/>
  <c r="G860" i="1"/>
  <c r="AH859" i="1"/>
  <c r="AF859" i="1"/>
  <c r="AD859" i="1"/>
  <c r="AB859" i="1"/>
  <c r="Z859" i="1"/>
  <c r="X859" i="1"/>
  <c r="O859" i="1"/>
  <c r="N859" i="1"/>
  <c r="K859" i="1"/>
  <c r="J859" i="1"/>
  <c r="I859" i="1"/>
  <c r="H859" i="1"/>
  <c r="G859" i="1"/>
  <c r="AH858" i="1"/>
  <c r="AF858" i="1"/>
  <c r="AD858" i="1"/>
  <c r="AB858" i="1"/>
  <c r="Z858" i="1"/>
  <c r="X858" i="1"/>
  <c r="O858" i="1"/>
  <c r="N858" i="1"/>
  <c r="K858" i="1"/>
  <c r="J858" i="1"/>
  <c r="I858" i="1"/>
  <c r="H858" i="1"/>
  <c r="G858" i="1"/>
  <c r="AH857" i="1"/>
  <c r="AF857" i="1"/>
  <c r="AD857" i="1"/>
  <c r="AB857" i="1"/>
  <c r="Z857" i="1"/>
  <c r="X857" i="1"/>
  <c r="O857" i="1"/>
  <c r="N857" i="1"/>
  <c r="K857" i="1"/>
  <c r="J857" i="1"/>
  <c r="I857" i="1"/>
  <c r="H857" i="1"/>
  <c r="G857" i="1"/>
  <c r="AH856" i="1"/>
  <c r="AF856" i="1"/>
  <c r="AD856" i="1"/>
  <c r="AB856" i="1"/>
  <c r="Z856" i="1"/>
  <c r="X856" i="1"/>
  <c r="O856" i="1"/>
  <c r="N856" i="1"/>
  <c r="K856" i="1"/>
  <c r="J856" i="1"/>
  <c r="I856" i="1"/>
  <c r="H856" i="1"/>
  <c r="G856" i="1"/>
  <c r="AH855" i="1"/>
  <c r="AF855" i="1"/>
  <c r="AD855" i="1"/>
  <c r="AB855" i="1"/>
  <c r="Z855" i="1"/>
  <c r="X855" i="1"/>
  <c r="O855" i="1"/>
  <c r="N855" i="1"/>
  <c r="K855" i="1"/>
  <c r="J855" i="1"/>
  <c r="I855" i="1"/>
  <c r="H855" i="1"/>
  <c r="G855" i="1"/>
  <c r="AH854" i="1"/>
  <c r="AF854" i="1"/>
  <c r="AD854" i="1"/>
  <c r="AB854" i="1"/>
  <c r="Z854" i="1"/>
  <c r="X854" i="1"/>
  <c r="O854" i="1"/>
  <c r="N854" i="1"/>
  <c r="K854" i="1"/>
  <c r="J854" i="1"/>
  <c r="I854" i="1"/>
  <c r="H854" i="1"/>
  <c r="G854" i="1"/>
  <c r="AH853" i="1"/>
  <c r="AF853" i="1"/>
  <c r="AD853" i="1"/>
  <c r="AB853" i="1"/>
  <c r="Z853" i="1"/>
  <c r="X853" i="1"/>
  <c r="O853" i="1"/>
  <c r="N853" i="1"/>
  <c r="K853" i="1"/>
  <c r="J853" i="1"/>
  <c r="I853" i="1"/>
  <c r="H853" i="1"/>
  <c r="G853" i="1"/>
  <c r="AH852" i="1"/>
  <c r="AF852" i="1"/>
  <c r="AD852" i="1"/>
  <c r="AB852" i="1"/>
  <c r="Z852" i="1"/>
  <c r="X852" i="1"/>
  <c r="O852" i="1"/>
  <c r="N852" i="1"/>
  <c r="K852" i="1"/>
  <c r="J852" i="1"/>
  <c r="I852" i="1"/>
  <c r="H852" i="1"/>
  <c r="G852" i="1"/>
  <c r="AH851" i="1"/>
  <c r="AF851" i="1"/>
  <c r="AD851" i="1"/>
  <c r="AB851" i="1"/>
  <c r="Z851" i="1"/>
  <c r="X851" i="1"/>
  <c r="O851" i="1"/>
  <c r="N851" i="1"/>
  <c r="K851" i="1"/>
  <c r="J851" i="1"/>
  <c r="I851" i="1"/>
  <c r="H851" i="1"/>
  <c r="G851" i="1"/>
  <c r="AH850" i="1"/>
  <c r="AF850" i="1"/>
  <c r="AD850" i="1"/>
  <c r="AB850" i="1"/>
  <c r="Z850" i="1"/>
  <c r="X850" i="1"/>
  <c r="O850" i="1"/>
  <c r="N850" i="1"/>
  <c r="K850" i="1"/>
  <c r="J850" i="1"/>
  <c r="I850" i="1"/>
  <c r="H850" i="1"/>
  <c r="G850" i="1"/>
  <c r="AH849" i="1"/>
  <c r="AF849" i="1"/>
  <c r="AD849" i="1"/>
  <c r="AB849" i="1"/>
  <c r="Z849" i="1"/>
  <c r="X849" i="1"/>
  <c r="O849" i="1"/>
  <c r="N849" i="1"/>
  <c r="K849" i="1"/>
  <c r="J849" i="1"/>
  <c r="I849" i="1"/>
  <c r="H849" i="1"/>
  <c r="G849" i="1"/>
  <c r="AH848" i="1"/>
  <c r="AF848" i="1"/>
  <c r="AD848" i="1"/>
  <c r="AB848" i="1"/>
  <c r="Z848" i="1"/>
  <c r="X848" i="1"/>
  <c r="O848" i="1"/>
  <c r="N848" i="1"/>
  <c r="K848" i="1"/>
  <c r="J848" i="1"/>
  <c r="I848" i="1"/>
  <c r="H848" i="1"/>
  <c r="G848" i="1"/>
  <c r="AH847" i="1"/>
  <c r="AF847" i="1"/>
  <c r="AD847" i="1"/>
  <c r="AB847" i="1"/>
  <c r="Z847" i="1"/>
  <c r="X847" i="1"/>
  <c r="O847" i="1"/>
  <c r="N847" i="1"/>
  <c r="K847" i="1"/>
  <c r="J847" i="1"/>
  <c r="I847" i="1"/>
  <c r="H847" i="1"/>
  <c r="G847" i="1"/>
  <c r="AH846" i="1"/>
  <c r="AF846" i="1"/>
  <c r="AD846" i="1"/>
  <c r="AB846" i="1"/>
  <c r="Z846" i="1"/>
  <c r="X846" i="1"/>
  <c r="O846" i="1"/>
  <c r="N846" i="1"/>
  <c r="K846" i="1"/>
  <c r="J846" i="1"/>
  <c r="I846" i="1"/>
  <c r="H846" i="1"/>
  <c r="G846" i="1"/>
  <c r="AH845" i="1"/>
  <c r="AF845" i="1"/>
  <c r="AD845" i="1"/>
  <c r="AB845" i="1"/>
  <c r="Z845" i="1"/>
  <c r="X845" i="1"/>
  <c r="O845" i="1"/>
  <c r="N845" i="1"/>
  <c r="K845" i="1"/>
  <c r="J845" i="1"/>
  <c r="I845" i="1"/>
  <c r="H845" i="1"/>
  <c r="G845" i="1"/>
  <c r="AH844" i="1"/>
  <c r="AF844" i="1"/>
  <c r="AD844" i="1"/>
  <c r="AB844" i="1"/>
  <c r="Z844" i="1"/>
  <c r="X844" i="1"/>
  <c r="O844" i="1"/>
  <c r="N844" i="1"/>
  <c r="K844" i="1"/>
  <c r="J844" i="1"/>
  <c r="I844" i="1"/>
  <c r="H844" i="1"/>
  <c r="G844" i="1"/>
  <c r="AH843" i="1"/>
  <c r="AF843" i="1"/>
  <c r="AD843" i="1"/>
  <c r="AB843" i="1"/>
  <c r="Z843" i="1"/>
  <c r="X843" i="1"/>
  <c r="O843" i="1"/>
  <c r="N843" i="1"/>
  <c r="K843" i="1"/>
  <c r="J843" i="1"/>
  <c r="I843" i="1"/>
  <c r="H843" i="1"/>
  <c r="G843" i="1"/>
  <c r="AH842" i="1"/>
  <c r="AF842" i="1"/>
  <c r="AD842" i="1"/>
  <c r="AB842" i="1"/>
  <c r="Z842" i="1"/>
  <c r="X842" i="1"/>
  <c r="O842" i="1"/>
  <c r="N842" i="1"/>
  <c r="K842" i="1"/>
  <c r="J842" i="1"/>
  <c r="I842" i="1"/>
  <c r="H842" i="1"/>
  <c r="G842" i="1"/>
  <c r="AH841" i="1"/>
  <c r="AF841" i="1"/>
  <c r="AD841" i="1"/>
  <c r="AB841" i="1"/>
  <c r="Z841" i="1"/>
  <c r="X841" i="1"/>
  <c r="O841" i="1"/>
  <c r="N841" i="1"/>
  <c r="K841" i="1"/>
  <c r="J841" i="1"/>
  <c r="I841" i="1"/>
  <c r="H841" i="1"/>
  <c r="G841" i="1"/>
  <c r="AH840" i="1"/>
  <c r="AF840" i="1"/>
  <c r="AD840" i="1"/>
  <c r="AB840" i="1"/>
  <c r="Z840" i="1"/>
  <c r="X840" i="1"/>
  <c r="O840" i="1"/>
  <c r="N840" i="1"/>
  <c r="K840" i="1"/>
  <c r="J840" i="1"/>
  <c r="I840" i="1"/>
  <c r="H840" i="1"/>
  <c r="G840" i="1"/>
  <c r="AH839" i="1"/>
  <c r="AF839" i="1"/>
  <c r="AD839" i="1"/>
  <c r="AB839" i="1"/>
  <c r="Z839" i="1"/>
  <c r="X839" i="1"/>
  <c r="O839" i="1"/>
  <c r="N839" i="1"/>
  <c r="K839" i="1"/>
  <c r="J839" i="1"/>
  <c r="I839" i="1"/>
  <c r="H839" i="1"/>
  <c r="G839" i="1"/>
  <c r="AH838" i="1"/>
  <c r="AF838" i="1"/>
  <c r="AD838" i="1"/>
  <c r="AB838" i="1"/>
  <c r="Z838" i="1"/>
  <c r="X838" i="1"/>
  <c r="O838" i="1"/>
  <c r="N838" i="1"/>
  <c r="K838" i="1"/>
  <c r="J838" i="1"/>
  <c r="I838" i="1"/>
  <c r="H838" i="1"/>
  <c r="G838" i="1"/>
  <c r="AH837" i="1"/>
  <c r="AF837" i="1"/>
  <c r="AD837" i="1"/>
  <c r="AB837" i="1"/>
  <c r="Z837" i="1"/>
  <c r="X837" i="1"/>
  <c r="O837" i="1"/>
  <c r="N837" i="1"/>
  <c r="K837" i="1"/>
  <c r="J837" i="1"/>
  <c r="I837" i="1"/>
  <c r="H837" i="1"/>
  <c r="G837" i="1"/>
  <c r="AH836" i="1"/>
  <c r="AF836" i="1"/>
  <c r="AD836" i="1"/>
  <c r="AB836" i="1"/>
  <c r="Z836" i="1"/>
  <c r="X836" i="1"/>
  <c r="O836" i="1"/>
  <c r="N836" i="1"/>
  <c r="K836" i="1"/>
  <c r="J836" i="1"/>
  <c r="I836" i="1"/>
  <c r="H836" i="1"/>
  <c r="G836" i="1"/>
  <c r="AH835" i="1"/>
  <c r="AF835" i="1"/>
  <c r="AD835" i="1"/>
  <c r="AB835" i="1"/>
  <c r="Z835" i="1"/>
  <c r="X835" i="1"/>
  <c r="O835" i="1"/>
  <c r="N835" i="1"/>
  <c r="K835" i="1"/>
  <c r="J835" i="1"/>
  <c r="I835" i="1"/>
  <c r="H835" i="1"/>
  <c r="G835" i="1"/>
  <c r="AH834" i="1"/>
  <c r="AF834" i="1"/>
  <c r="AD834" i="1"/>
  <c r="AB834" i="1"/>
  <c r="Z834" i="1"/>
  <c r="X834" i="1"/>
  <c r="O834" i="1"/>
  <c r="N834" i="1"/>
  <c r="K834" i="1"/>
  <c r="J834" i="1"/>
  <c r="I834" i="1"/>
  <c r="H834" i="1"/>
  <c r="G834" i="1"/>
  <c r="AH833" i="1"/>
  <c r="AF833" i="1"/>
  <c r="AD833" i="1"/>
  <c r="AB833" i="1"/>
  <c r="Z833" i="1"/>
  <c r="X833" i="1"/>
  <c r="O833" i="1"/>
  <c r="N833" i="1"/>
  <c r="K833" i="1"/>
  <c r="J833" i="1"/>
  <c r="I833" i="1"/>
  <c r="H833" i="1"/>
  <c r="G833" i="1"/>
  <c r="AH832" i="1"/>
  <c r="AF832" i="1"/>
  <c r="AD832" i="1"/>
  <c r="AB832" i="1"/>
  <c r="Z832" i="1"/>
  <c r="X832" i="1"/>
  <c r="O832" i="1"/>
  <c r="N832" i="1"/>
  <c r="K832" i="1"/>
  <c r="J832" i="1"/>
  <c r="I832" i="1"/>
  <c r="H832" i="1"/>
  <c r="G832" i="1"/>
  <c r="AH831" i="1"/>
  <c r="AF831" i="1"/>
  <c r="AD831" i="1"/>
  <c r="AB831" i="1"/>
  <c r="Z831" i="1"/>
  <c r="X831" i="1"/>
  <c r="O831" i="1"/>
  <c r="N831" i="1"/>
  <c r="K831" i="1"/>
  <c r="J831" i="1"/>
  <c r="I831" i="1"/>
  <c r="H831" i="1"/>
  <c r="G831" i="1"/>
  <c r="AH830" i="1"/>
  <c r="AF830" i="1"/>
  <c r="AD830" i="1"/>
  <c r="AB830" i="1"/>
  <c r="Z830" i="1"/>
  <c r="X830" i="1"/>
  <c r="O830" i="1"/>
  <c r="N830" i="1"/>
  <c r="K830" i="1"/>
  <c r="J830" i="1"/>
  <c r="I830" i="1"/>
  <c r="H830" i="1"/>
  <c r="G830" i="1"/>
  <c r="AH829" i="1"/>
  <c r="AF829" i="1"/>
  <c r="AD829" i="1"/>
  <c r="AB829" i="1"/>
  <c r="Z829" i="1"/>
  <c r="X829" i="1"/>
  <c r="O829" i="1"/>
  <c r="N829" i="1"/>
  <c r="K829" i="1"/>
  <c r="J829" i="1"/>
  <c r="I829" i="1"/>
  <c r="H829" i="1"/>
  <c r="G829" i="1"/>
  <c r="AH828" i="1"/>
  <c r="AF828" i="1"/>
  <c r="AD828" i="1"/>
  <c r="AB828" i="1"/>
  <c r="Z828" i="1"/>
  <c r="X828" i="1"/>
  <c r="O828" i="1"/>
  <c r="N828" i="1"/>
  <c r="K828" i="1"/>
  <c r="J828" i="1"/>
  <c r="I828" i="1"/>
  <c r="H828" i="1"/>
  <c r="G828" i="1"/>
  <c r="AH827" i="1"/>
  <c r="AF827" i="1"/>
  <c r="AD827" i="1"/>
  <c r="AB827" i="1"/>
  <c r="Z827" i="1"/>
  <c r="X827" i="1"/>
  <c r="O827" i="1"/>
  <c r="N827" i="1"/>
  <c r="K827" i="1"/>
  <c r="J827" i="1"/>
  <c r="I827" i="1"/>
  <c r="H827" i="1"/>
  <c r="G827" i="1"/>
  <c r="AH826" i="1"/>
  <c r="AF826" i="1"/>
  <c r="AD826" i="1"/>
  <c r="AB826" i="1"/>
  <c r="Z826" i="1"/>
  <c r="X826" i="1"/>
  <c r="O826" i="1"/>
  <c r="N826" i="1"/>
  <c r="K826" i="1"/>
  <c r="J826" i="1"/>
  <c r="I826" i="1"/>
  <c r="H826" i="1"/>
  <c r="G826" i="1"/>
  <c r="AH825" i="1"/>
  <c r="AF825" i="1"/>
  <c r="AD825" i="1"/>
  <c r="AB825" i="1"/>
  <c r="Z825" i="1"/>
  <c r="X825" i="1"/>
  <c r="O825" i="1"/>
  <c r="N825" i="1"/>
  <c r="K825" i="1"/>
  <c r="J825" i="1"/>
  <c r="I825" i="1"/>
  <c r="H825" i="1"/>
  <c r="G825" i="1"/>
  <c r="AH824" i="1"/>
  <c r="AF824" i="1"/>
  <c r="AD824" i="1"/>
  <c r="AB824" i="1"/>
  <c r="Z824" i="1"/>
  <c r="X824" i="1"/>
  <c r="O824" i="1"/>
  <c r="N824" i="1"/>
  <c r="K824" i="1"/>
  <c r="J824" i="1"/>
  <c r="I824" i="1"/>
  <c r="H824" i="1"/>
  <c r="G824" i="1"/>
  <c r="AH823" i="1"/>
  <c r="AF823" i="1"/>
  <c r="AD823" i="1"/>
  <c r="AB823" i="1"/>
  <c r="Z823" i="1"/>
  <c r="X823" i="1"/>
  <c r="O823" i="1"/>
  <c r="N823" i="1"/>
  <c r="K823" i="1"/>
  <c r="J823" i="1"/>
  <c r="I823" i="1"/>
  <c r="H823" i="1"/>
  <c r="G823" i="1"/>
  <c r="AH822" i="1"/>
  <c r="AF822" i="1"/>
  <c r="AD822" i="1"/>
  <c r="AB822" i="1"/>
  <c r="Z822" i="1"/>
  <c r="X822" i="1"/>
  <c r="O822" i="1"/>
  <c r="N822" i="1"/>
  <c r="K822" i="1"/>
  <c r="J822" i="1"/>
  <c r="I822" i="1"/>
  <c r="H822" i="1"/>
  <c r="G822" i="1"/>
  <c r="AH821" i="1"/>
  <c r="AF821" i="1"/>
  <c r="AD821" i="1"/>
  <c r="AB821" i="1"/>
  <c r="Z821" i="1"/>
  <c r="X821" i="1"/>
  <c r="O821" i="1"/>
  <c r="N821" i="1"/>
  <c r="K821" i="1"/>
  <c r="J821" i="1"/>
  <c r="I821" i="1"/>
  <c r="H821" i="1"/>
  <c r="G821" i="1"/>
  <c r="AH820" i="1"/>
  <c r="AF820" i="1"/>
  <c r="AD820" i="1"/>
  <c r="AB820" i="1"/>
  <c r="Z820" i="1"/>
  <c r="X820" i="1"/>
  <c r="O820" i="1"/>
  <c r="N820" i="1"/>
  <c r="K820" i="1"/>
  <c r="J820" i="1"/>
  <c r="I820" i="1"/>
  <c r="H820" i="1"/>
  <c r="G820" i="1"/>
  <c r="AH819" i="1"/>
  <c r="AF819" i="1"/>
  <c r="AD819" i="1"/>
  <c r="AB819" i="1"/>
  <c r="Z819" i="1"/>
  <c r="X819" i="1"/>
  <c r="O819" i="1"/>
  <c r="N819" i="1"/>
  <c r="K819" i="1"/>
  <c r="J819" i="1"/>
  <c r="I819" i="1"/>
  <c r="H819" i="1"/>
  <c r="G819" i="1"/>
  <c r="AH818" i="1"/>
  <c r="AF818" i="1"/>
  <c r="AD818" i="1"/>
  <c r="AB818" i="1"/>
  <c r="Z818" i="1"/>
  <c r="X818" i="1"/>
  <c r="O818" i="1"/>
  <c r="N818" i="1"/>
  <c r="K818" i="1"/>
  <c r="J818" i="1"/>
  <c r="I818" i="1"/>
  <c r="H818" i="1"/>
  <c r="G818" i="1"/>
  <c r="AH817" i="1"/>
  <c r="AF817" i="1"/>
  <c r="AD817" i="1"/>
  <c r="AB817" i="1"/>
  <c r="Z817" i="1"/>
  <c r="X817" i="1"/>
  <c r="O817" i="1"/>
  <c r="N817" i="1"/>
  <c r="K817" i="1"/>
  <c r="J817" i="1"/>
  <c r="I817" i="1"/>
  <c r="H817" i="1"/>
  <c r="G817" i="1"/>
  <c r="AH816" i="1"/>
  <c r="AF816" i="1"/>
  <c r="AD816" i="1"/>
  <c r="AB816" i="1"/>
  <c r="Z816" i="1"/>
  <c r="X816" i="1"/>
  <c r="O816" i="1"/>
  <c r="N816" i="1"/>
  <c r="K816" i="1"/>
  <c r="J816" i="1"/>
  <c r="I816" i="1"/>
  <c r="H816" i="1"/>
  <c r="G816" i="1"/>
  <c r="AH815" i="1"/>
  <c r="AF815" i="1"/>
  <c r="AD815" i="1"/>
  <c r="AB815" i="1"/>
  <c r="Z815" i="1"/>
  <c r="X815" i="1"/>
  <c r="O815" i="1"/>
  <c r="N815" i="1"/>
  <c r="K815" i="1"/>
  <c r="J815" i="1"/>
  <c r="I815" i="1"/>
  <c r="H815" i="1"/>
  <c r="G815" i="1"/>
  <c r="AH814" i="1"/>
  <c r="AF814" i="1"/>
  <c r="AD814" i="1"/>
  <c r="AB814" i="1"/>
  <c r="Z814" i="1"/>
  <c r="X814" i="1"/>
  <c r="O814" i="1"/>
  <c r="N814" i="1"/>
  <c r="K814" i="1"/>
  <c r="J814" i="1"/>
  <c r="I814" i="1"/>
  <c r="H814" i="1"/>
  <c r="G814" i="1"/>
  <c r="AH813" i="1"/>
  <c r="AF813" i="1"/>
  <c r="AD813" i="1"/>
  <c r="AB813" i="1"/>
  <c r="Z813" i="1"/>
  <c r="X813" i="1"/>
  <c r="O813" i="1"/>
  <c r="N813" i="1"/>
  <c r="K813" i="1"/>
  <c r="J813" i="1"/>
  <c r="I813" i="1"/>
  <c r="H813" i="1"/>
  <c r="G813" i="1"/>
  <c r="AH812" i="1"/>
  <c r="AF812" i="1"/>
  <c r="AD812" i="1"/>
  <c r="AB812" i="1"/>
  <c r="Z812" i="1"/>
  <c r="X812" i="1"/>
  <c r="O812" i="1"/>
  <c r="N812" i="1"/>
  <c r="K812" i="1"/>
  <c r="J812" i="1"/>
  <c r="I812" i="1"/>
  <c r="H812" i="1"/>
  <c r="G812" i="1"/>
  <c r="AH811" i="1"/>
  <c r="AF811" i="1"/>
  <c r="AD811" i="1"/>
  <c r="AB811" i="1"/>
  <c r="Z811" i="1"/>
  <c r="X811" i="1"/>
  <c r="O811" i="1"/>
  <c r="N811" i="1"/>
  <c r="K811" i="1"/>
  <c r="J811" i="1"/>
  <c r="I811" i="1"/>
  <c r="H811" i="1"/>
  <c r="G811" i="1"/>
  <c r="AH810" i="1"/>
  <c r="AF810" i="1"/>
  <c r="AD810" i="1"/>
  <c r="AB810" i="1"/>
  <c r="Z810" i="1"/>
  <c r="X810" i="1"/>
  <c r="O810" i="1"/>
  <c r="N810" i="1"/>
  <c r="K810" i="1"/>
  <c r="J810" i="1"/>
  <c r="I810" i="1"/>
  <c r="H810" i="1"/>
  <c r="G810" i="1"/>
  <c r="AH809" i="1"/>
  <c r="AF809" i="1"/>
  <c r="AD809" i="1"/>
  <c r="AB809" i="1"/>
  <c r="Z809" i="1"/>
  <c r="X809" i="1"/>
  <c r="O809" i="1"/>
  <c r="N809" i="1"/>
  <c r="K809" i="1"/>
  <c r="J809" i="1"/>
  <c r="I809" i="1"/>
  <c r="H809" i="1"/>
  <c r="G809" i="1"/>
  <c r="AH808" i="1"/>
  <c r="AF808" i="1"/>
  <c r="AD808" i="1"/>
  <c r="AB808" i="1"/>
  <c r="Z808" i="1"/>
  <c r="X808" i="1"/>
  <c r="O808" i="1"/>
  <c r="N808" i="1"/>
  <c r="K808" i="1"/>
  <c r="J808" i="1"/>
  <c r="I808" i="1"/>
  <c r="H808" i="1"/>
  <c r="G808" i="1"/>
  <c r="AH807" i="1"/>
  <c r="AF807" i="1"/>
  <c r="AD807" i="1"/>
  <c r="AB807" i="1"/>
  <c r="Z807" i="1"/>
  <c r="X807" i="1"/>
  <c r="O807" i="1"/>
  <c r="N807" i="1"/>
  <c r="K807" i="1"/>
  <c r="J807" i="1"/>
  <c r="I807" i="1"/>
  <c r="H807" i="1"/>
  <c r="G807" i="1"/>
  <c r="AH806" i="1"/>
  <c r="AF806" i="1"/>
  <c r="AD806" i="1"/>
  <c r="AB806" i="1"/>
  <c r="Z806" i="1"/>
  <c r="X806" i="1"/>
  <c r="O806" i="1"/>
  <c r="N806" i="1"/>
  <c r="K806" i="1"/>
  <c r="J806" i="1"/>
  <c r="I806" i="1"/>
  <c r="H806" i="1"/>
  <c r="G806" i="1"/>
  <c r="AH805" i="1"/>
  <c r="AF805" i="1"/>
  <c r="AD805" i="1"/>
  <c r="AB805" i="1"/>
  <c r="Z805" i="1"/>
  <c r="X805" i="1"/>
  <c r="O805" i="1"/>
  <c r="N805" i="1"/>
  <c r="K805" i="1"/>
  <c r="J805" i="1"/>
  <c r="I805" i="1"/>
  <c r="H805" i="1"/>
  <c r="G805" i="1"/>
  <c r="AH804" i="1"/>
  <c r="AF804" i="1"/>
  <c r="AD804" i="1"/>
  <c r="AB804" i="1"/>
  <c r="Z804" i="1"/>
  <c r="X804" i="1"/>
  <c r="O804" i="1"/>
  <c r="N804" i="1"/>
  <c r="K804" i="1"/>
  <c r="J804" i="1"/>
  <c r="I804" i="1"/>
  <c r="H804" i="1"/>
  <c r="G804" i="1"/>
  <c r="AH803" i="1"/>
  <c r="AF803" i="1"/>
  <c r="AD803" i="1"/>
  <c r="AB803" i="1"/>
  <c r="Z803" i="1"/>
  <c r="X803" i="1"/>
  <c r="O803" i="1"/>
  <c r="N803" i="1"/>
  <c r="K803" i="1"/>
  <c r="J803" i="1"/>
  <c r="I803" i="1"/>
  <c r="H803" i="1"/>
  <c r="G803" i="1"/>
  <c r="AH802" i="1"/>
  <c r="AF802" i="1"/>
  <c r="AD802" i="1"/>
  <c r="AB802" i="1"/>
  <c r="Z802" i="1"/>
  <c r="X802" i="1"/>
  <c r="O802" i="1"/>
  <c r="N802" i="1"/>
  <c r="K802" i="1"/>
  <c r="J802" i="1"/>
  <c r="I802" i="1"/>
  <c r="H802" i="1"/>
  <c r="G802" i="1"/>
  <c r="AH801" i="1"/>
  <c r="AF801" i="1"/>
  <c r="AD801" i="1"/>
  <c r="AB801" i="1"/>
  <c r="Z801" i="1"/>
  <c r="X801" i="1"/>
  <c r="O801" i="1"/>
  <c r="N801" i="1"/>
  <c r="K801" i="1"/>
  <c r="J801" i="1"/>
  <c r="I801" i="1"/>
  <c r="H801" i="1"/>
  <c r="G801" i="1"/>
  <c r="AH800" i="1"/>
  <c r="AF800" i="1"/>
  <c r="AD800" i="1"/>
  <c r="AB800" i="1"/>
  <c r="Z800" i="1"/>
  <c r="X800" i="1"/>
  <c r="O800" i="1"/>
  <c r="N800" i="1"/>
  <c r="K800" i="1"/>
  <c r="J800" i="1"/>
  <c r="I800" i="1"/>
  <c r="H800" i="1"/>
  <c r="G800" i="1"/>
  <c r="AH799" i="1"/>
  <c r="AF799" i="1"/>
  <c r="AD799" i="1"/>
  <c r="AB799" i="1"/>
  <c r="Z799" i="1"/>
  <c r="X799" i="1"/>
  <c r="O799" i="1"/>
  <c r="N799" i="1"/>
  <c r="K799" i="1"/>
  <c r="J799" i="1"/>
  <c r="I799" i="1"/>
  <c r="H799" i="1"/>
  <c r="G799" i="1"/>
  <c r="AH798" i="1"/>
  <c r="AF798" i="1"/>
  <c r="AD798" i="1"/>
  <c r="AB798" i="1"/>
  <c r="Z798" i="1"/>
  <c r="X798" i="1"/>
  <c r="O798" i="1"/>
  <c r="N798" i="1"/>
  <c r="K798" i="1"/>
  <c r="J798" i="1"/>
  <c r="I798" i="1"/>
  <c r="H798" i="1"/>
  <c r="G798" i="1"/>
  <c r="AH797" i="1"/>
  <c r="AF797" i="1"/>
  <c r="AD797" i="1"/>
  <c r="AB797" i="1"/>
  <c r="Z797" i="1"/>
  <c r="X797" i="1"/>
  <c r="O797" i="1"/>
  <c r="N797" i="1"/>
  <c r="K797" i="1"/>
  <c r="J797" i="1"/>
  <c r="I797" i="1"/>
  <c r="H797" i="1"/>
  <c r="G797" i="1"/>
  <c r="AH796" i="1"/>
  <c r="AF796" i="1"/>
  <c r="AD796" i="1"/>
  <c r="AB796" i="1"/>
  <c r="Z796" i="1"/>
  <c r="X796" i="1"/>
  <c r="O796" i="1"/>
  <c r="N796" i="1"/>
  <c r="K796" i="1"/>
  <c r="J796" i="1"/>
  <c r="I796" i="1"/>
  <c r="H796" i="1"/>
  <c r="G796" i="1"/>
  <c r="AH795" i="1"/>
  <c r="AF795" i="1"/>
  <c r="AD795" i="1"/>
  <c r="AB795" i="1"/>
  <c r="Z795" i="1"/>
  <c r="X795" i="1"/>
  <c r="O795" i="1"/>
  <c r="N795" i="1"/>
  <c r="K795" i="1"/>
  <c r="J795" i="1"/>
  <c r="I795" i="1"/>
  <c r="H795" i="1"/>
  <c r="G795" i="1"/>
  <c r="AH794" i="1"/>
  <c r="AF794" i="1"/>
  <c r="AD794" i="1"/>
  <c r="AB794" i="1"/>
  <c r="Z794" i="1"/>
  <c r="X794" i="1"/>
  <c r="O794" i="1"/>
  <c r="N794" i="1"/>
  <c r="K794" i="1"/>
  <c r="J794" i="1"/>
  <c r="I794" i="1"/>
  <c r="H794" i="1"/>
  <c r="G794" i="1"/>
  <c r="AH793" i="1"/>
  <c r="AF793" i="1"/>
  <c r="AD793" i="1"/>
  <c r="AB793" i="1"/>
  <c r="Z793" i="1"/>
  <c r="X793" i="1"/>
  <c r="O793" i="1"/>
  <c r="N793" i="1"/>
  <c r="K793" i="1"/>
  <c r="J793" i="1"/>
  <c r="I793" i="1"/>
  <c r="H793" i="1"/>
  <c r="G793" i="1"/>
  <c r="AH792" i="1"/>
  <c r="AF792" i="1"/>
  <c r="AD792" i="1"/>
  <c r="AB792" i="1"/>
  <c r="Z792" i="1"/>
  <c r="X792" i="1"/>
  <c r="O792" i="1"/>
  <c r="N792" i="1"/>
  <c r="K792" i="1"/>
  <c r="J792" i="1"/>
  <c r="I792" i="1"/>
  <c r="H792" i="1"/>
  <c r="G792" i="1"/>
  <c r="AH791" i="1"/>
  <c r="AF791" i="1"/>
  <c r="AD791" i="1"/>
  <c r="AB791" i="1"/>
  <c r="Z791" i="1"/>
  <c r="X791" i="1"/>
  <c r="O791" i="1"/>
  <c r="N791" i="1"/>
  <c r="K791" i="1"/>
  <c r="J791" i="1"/>
  <c r="I791" i="1"/>
  <c r="H791" i="1"/>
  <c r="G791" i="1"/>
  <c r="AH790" i="1"/>
  <c r="AF790" i="1"/>
  <c r="AD790" i="1"/>
  <c r="AB790" i="1"/>
  <c r="Z790" i="1"/>
  <c r="X790" i="1"/>
  <c r="O790" i="1"/>
  <c r="N790" i="1"/>
  <c r="K790" i="1"/>
  <c r="J790" i="1"/>
  <c r="I790" i="1"/>
  <c r="H790" i="1"/>
  <c r="G790" i="1"/>
  <c r="AH789" i="1"/>
  <c r="AF789" i="1"/>
  <c r="AD789" i="1"/>
  <c r="AB789" i="1"/>
  <c r="Z789" i="1"/>
  <c r="X789" i="1"/>
  <c r="O789" i="1"/>
  <c r="N789" i="1"/>
  <c r="K789" i="1"/>
  <c r="J789" i="1"/>
  <c r="I789" i="1"/>
  <c r="H789" i="1"/>
  <c r="G789" i="1"/>
  <c r="AH788" i="1"/>
  <c r="AF788" i="1"/>
  <c r="AD788" i="1"/>
  <c r="AB788" i="1"/>
  <c r="Z788" i="1"/>
  <c r="X788" i="1"/>
  <c r="O788" i="1"/>
  <c r="N788" i="1"/>
  <c r="K788" i="1"/>
  <c r="J788" i="1"/>
  <c r="I788" i="1"/>
  <c r="H788" i="1"/>
  <c r="G788" i="1"/>
  <c r="AH787" i="1"/>
  <c r="AF787" i="1"/>
  <c r="AD787" i="1"/>
  <c r="AB787" i="1"/>
  <c r="Z787" i="1"/>
  <c r="X787" i="1"/>
  <c r="O787" i="1"/>
  <c r="N787" i="1"/>
  <c r="K787" i="1"/>
  <c r="J787" i="1"/>
  <c r="I787" i="1"/>
  <c r="H787" i="1"/>
  <c r="G787" i="1"/>
  <c r="AH786" i="1"/>
  <c r="AF786" i="1"/>
  <c r="AD786" i="1"/>
  <c r="AB786" i="1"/>
  <c r="Z786" i="1"/>
  <c r="X786" i="1"/>
  <c r="O786" i="1"/>
  <c r="N786" i="1"/>
  <c r="K786" i="1"/>
  <c r="J786" i="1"/>
  <c r="I786" i="1"/>
  <c r="H786" i="1"/>
  <c r="G786" i="1"/>
  <c r="AH785" i="1"/>
  <c r="AF785" i="1"/>
  <c r="AD785" i="1"/>
  <c r="AB785" i="1"/>
  <c r="Z785" i="1"/>
  <c r="X785" i="1"/>
  <c r="O785" i="1"/>
  <c r="N785" i="1"/>
  <c r="K785" i="1"/>
  <c r="J785" i="1"/>
  <c r="I785" i="1"/>
  <c r="H785" i="1"/>
  <c r="G785" i="1"/>
  <c r="AH784" i="1"/>
  <c r="AF784" i="1"/>
  <c r="AD784" i="1"/>
  <c r="AB784" i="1"/>
  <c r="Z784" i="1"/>
  <c r="X784" i="1"/>
  <c r="O784" i="1"/>
  <c r="N784" i="1"/>
  <c r="K784" i="1"/>
  <c r="J784" i="1"/>
  <c r="I784" i="1"/>
  <c r="H784" i="1"/>
  <c r="G784" i="1"/>
  <c r="AH783" i="1"/>
  <c r="AF783" i="1"/>
  <c r="AD783" i="1"/>
  <c r="AB783" i="1"/>
  <c r="Z783" i="1"/>
  <c r="X783" i="1"/>
  <c r="O783" i="1"/>
  <c r="N783" i="1"/>
  <c r="K783" i="1"/>
  <c r="J783" i="1"/>
  <c r="I783" i="1"/>
  <c r="H783" i="1"/>
  <c r="G783" i="1"/>
  <c r="AH782" i="1"/>
  <c r="AF782" i="1"/>
  <c r="AD782" i="1"/>
  <c r="AB782" i="1"/>
  <c r="Z782" i="1"/>
  <c r="X782" i="1"/>
  <c r="O782" i="1"/>
  <c r="N782" i="1"/>
  <c r="K782" i="1"/>
  <c r="J782" i="1"/>
  <c r="I782" i="1"/>
  <c r="H782" i="1"/>
  <c r="G782" i="1"/>
  <c r="AH781" i="1"/>
  <c r="AF781" i="1"/>
  <c r="AD781" i="1"/>
  <c r="AB781" i="1"/>
  <c r="Z781" i="1"/>
  <c r="X781" i="1"/>
  <c r="O781" i="1"/>
  <c r="N781" i="1"/>
  <c r="K781" i="1"/>
  <c r="J781" i="1"/>
  <c r="I781" i="1"/>
  <c r="H781" i="1"/>
  <c r="G781" i="1"/>
  <c r="AH780" i="1"/>
  <c r="AF780" i="1"/>
  <c r="AD780" i="1"/>
  <c r="AB780" i="1"/>
  <c r="Z780" i="1"/>
  <c r="X780" i="1"/>
  <c r="O780" i="1"/>
  <c r="N780" i="1"/>
  <c r="K780" i="1"/>
  <c r="J780" i="1"/>
  <c r="I780" i="1"/>
  <c r="H780" i="1"/>
  <c r="G780" i="1"/>
  <c r="AH779" i="1"/>
  <c r="AF779" i="1"/>
  <c r="AD779" i="1"/>
  <c r="AB779" i="1"/>
  <c r="Z779" i="1"/>
  <c r="X779" i="1"/>
  <c r="O779" i="1"/>
  <c r="N779" i="1"/>
  <c r="K779" i="1"/>
  <c r="J779" i="1"/>
  <c r="I779" i="1"/>
  <c r="H779" i="1"/>
  <c r="G779" i="1"/>
  <c r="AH778" i="1"/>
  <c r="AF778" i="1"/>
  <c r="AD778" i="1"/>
  <c r="AB778" i="1"/>
  <c r="Z778" i="1"/>
  <c r="X778" i="1"/>
  <c r="O778" i="1"/>
  <c r="N778" i="1"/>
  <c r="K778" i="1"/>
  <c r="J778" i="1"/>
  <c r="I778" i="1"/>
  <c r="H778" i="1"/>
  <c r="G778" i="1"/>
  <c r="AH777" i="1"/>
  <c r="AF777" i="1"/>
  <c r="AD777" i="1"/>
  <c r="AB777" i="1"/>
  <c r="Z777" i="1"/>
  <c r="X777" i="1"/>
  <c r="O777" i="1"/>
  <c r="N777" i="1"/>
  <c r="K777" i="1"/>
  <c r="J777" i="1"/>
  <c r="I777" i="1"/>
  <c r="H777" i="1"/>
  <c r="G777" i="1"/>
  <c r="AH776" i="1"/>
  <c r="AF776" i="1"/>
  <c r="AD776" i="1"/>
  <c r="AB776" i="1"/>
  <c r="Z776" i="1"/>
  <c r="X776" i="1"/>
  <c r="O776" i="1"/>
  <c r="N776" i="1"/>
  <c r="K776" i="1"/>
  <c r="J776" i="1"/>
  <c r="I776" i="1"/>
  <c r="H776" i="1"/>
  <c r="G776" i="1"/>
  <c r="AH775" i="1"/>
  <c r="AF775" i="1"/>
  <c r="AD775" i="1"/>
  <c r="AB775" i="1"/>
  <c r="Z775" i="1"/>
  <c r="X775" i="1"/>
  <c r="O775" i="1"/>
  <c r="N775" i="1"/>
  <c r="K775" i="1"/>
  <c r="J775" i="1"/>
  <c r="I775" i="1"/>
  <c r="H775" i="1"/>
  <c r="G775" i="1"/>
  <c r="AH774" i="1"/>
  <c r="AF774" i="1"/>
  <c r="AD774" i="1"/>
  <c r="AB774" i="1"/>
  <c r="Z774" i="1"/>
  <c r="X774" i="1"/>
  <c r="O774" i="1"/>
  <c r="N774" i="1"/>
  <c r="K774" i="1"/>
  <c r="J774" i="1"/>
  <c r="I774" i="1"/>
  <c r="H774" i="1"/>
  <c r="G774" i="1"/>
  <c r="AH773" i="1"/>
  <c r="AF773" i="1"/>
  <c r="AD773" i="1"/>
  <c r="AB773" i="1"/>
  <c r="Z773" i="1"/>
  <c r="X773" i="1"/>
  <c r="O773" i="1"/>
  <c r="N773" i="1"/>
  <c r="K773" i="1"/>
  <c r="J773" i="1"/>
  <c r="I773" i="1"/>
  <c r="H773" i="1"/>
  <c r="G773" i="1"/>
  <c r="AH772" i="1"/>
  <c r="AF772" i="1"/>
  <c r="AD772" i="1"/>
  <c r="AB772" i="1"/>
  <c r="Z772" i="1"/>
  <c r="X772" i="1"/>
  <c r="O772" i="1"/>
  <c r="N772" i="1"/>
  <c r="K772" i="1"/>
  <c r="J772" i="1"/>
  <c r="I772" i="1"/>
  <c r="H772" i="1"/>
  <c r="G772" i="1"/>
  <c r="AH771" i="1"/>
  <c r="AF771" i="1"/>
  <c r="AD771" i="1"/>
  <c r="AB771" i="1"/>
  <c r="Z771" i="1"/>
  <c r="X771" i="1"/>
  <c r="O771" i="1"/>
  <c r="N771" i="1"/>
  <c r="K771" i="1"/>
  <c r="J771" i="1"/>
  <c r="I771" i="1"/>
  <c r="H771" i="1"/>
  <c r="G771" i="1"/>
  <c r="AH770" i="1"/>
  <c r="AF770" i="1"/>
  <c r="AD770" i="1"/>
  <c r="AB770" i="1"/>
  <c r="Z770" i="1"/>
  <c r="X770" i="1"/>
  <c r="O770" i="1"/>
  <c r="N770" i="1"/>
  <c r="K770" i="1"/>
  <c r="J770" i="1"/>
  <c r="I770" i="1"/>
  <c r="H770" i="1"/>
  <c r="G770" i="1"/>
  <c r="AH769" i="1"/>
  <c r="AF769" i="1"/>
  <c r="AD769" i="1"/>
  <c r="AB769" i="1"/>
  <c r="Z769" i="1"/>
  <c r="X769" i="1"/>
  <c r="O769" i="1"/>
  <c r="N769" i="1"/>
  <c r="K769" i="1"/>
  <c r="J769" i="1"/>
  <c r="I769" i="1"/>
  <c r="H769" i="1"/>
  <c r="G769" i="1"/>
  <c r="AH768" i="1"/>
  <c r="AF768" i="1"/>
  <c r="AD768" i="1"/>
  <c r="AB768" i="1"/>
  <c r="Z768" i="1"/>
  <c r="X768" i="1"/>
  <c r="O768" i="1"/>
  <c r="N768" i="1"/>
  <c r="K768" i="1"/>
  <c r="J768" i="1"/>
  <c r="I768" i="1"/>
  <c r="H768" i="1"/>
  <c r="G768" i="1"/>
  <c r="AH767" i="1"/>
  <c r="AF767" i="1"/>
  <c r="AD767" i="1"/>
  <c r="AB767" i="1"/>
  <c r="Z767" i="1"/>
  <c r="X767" i="1"/>
  <c r="O767" i="1"/>
  <c r="N767" i="1"/>
  <c r="K767" i="1"/>
  <c r="J767" i="1"/>
  <c r="I767" i="1"/>
  <c r="H767" i="1"/>
  <c r="G767" i="1"/>
  <c r="AH766" i="1"/>
  <c r="AF766" i="1"/>
  <c r="AD766" i="1"/>
  <c r="AB766" i="1"/>
  <c r="Z766" i="1"/>
  <c r="X766" i="1"/>
  <c r="O766" i="1"/>
  <c r="N766" i="1"/>
  <c r="K766" i="1"/>
  <c r="J766" i="1"/>
  <c r="I766" i="1"/>
  <c r="H766" i="1"/>
  <c r="G766" i="1"/>
  <c r="AH765" i="1"/>
  <c r="AF765" i="1"/>
  <c r="AD765" i="1"/>
  <c r="AB765" i="1"/>
  <c r="Z765" i="1"/>
  <c r="X765" i="1"/>
  <c r="O765" i="1"/>
  <c r="N765" i="1"/>
  <c r="K765" i="1"/>
  <c r="J765" i="1"/>
  <c r="I765" i="1"/>
  <c r="H765" i="1"/>
  <c r="G765" i="1"/>
  <c r="AH764" i="1"/>
  <c r="AF764" i="1"/>
  <c r="AD764" i="1"/>
  <c r="AB764" i="1"/>
  <c r="Z764" i="1"/>
  <c r="X764" i="1"/>
  <c r="O764" i="1"/>
  <c r="N764" i="1"/>
  <c r="K764" i="1"/>
  <c r="J764" i="1"/>
  <c r="I764" i="1"/>
  <c r="H764" i="1"/>
  <c r="G764" i="1"/>
  <c r="AH763" i="1"/>
  <c r="AF763" i="1"/>
  <c r="AD763" i="1"/>
  <c r="AB763" i="1"/>
  <c r="Z763" i="1"/>
  <c r="X763" i="1"/>
  <c r="O763" i="1"/>
  <c r="N763" i="1"/>
  <c r="K763" i="1"/>
  <c r="J763" i="1"/>
  <c r="I763" i="1"/>
  <c r="H763" i="1"/>
  <c r="G763" i="1"/>
  <c r="AH762" i="1"/>
  <c r="AF762" i="1"/>
  <c r="AD762" i="1"/>
  <c r="AB762" i="1"/>
  <c r="Z762" i="1"/>
  <c r="X762" i="1"/>
  <c r="O762" i="1"/>
  <c r="N762" i="1"/>
  <c r="K762" i="1"/>
  <c r="J762" i="1"/>
  <c r="I762" i="1"/>
  <c r="H762" i="1"/>
  <c r="G762" i="1"/>
  <c r="AH761" i="1"/>
  <c r="AF761" i="1"/>
  <c r="AD761" i="1"/>
  <c r="AB761" i="1"/>
  <c r="Z761" i="1"/>
  <c r="X761" i="1"/>
  <c r="O761" i="1"/>
  <c r="N761" i="1"/>
  <c r="K761" i="1"/>
  <c r="J761" i="1"/>
  <c r="I761" i="1"/>
  <c r="H761" i="1"/>
  <c r="G761" i="1"/>
  <c r="AH760" i="1"/>
  <c r="AF760" i="1"/>
  <c r="AD760" i="1"/>
  <c r="AB760" i="1"/>
  <c r="Z760" i="1"/>
  <c r="X760" i="1"/>
  <c r="O760" i="1"/>
  <c r="N760" i="1"/>
  <c r="K760" i="1"/>
  <c r="J760" i="1"/>
  <c r="I760" i="1"/>
  <c r="H760" i="1"/>
  <c r="G760" i="1"/>
  <c r="AH759" i="1"/>
  <c r="AF759" i="1"/>
  <c r="AD759" i="1"/>
  <c r="AB759" i="1"/>
  <c r="Z759" i="1"/>
  <c r="X759" i="1"/>
  <c r="O759" i="1"/>
  <c r="N759" i="1"/>
  <c r="K759" i="1"/>
  <c r="J759" i="1"/>
  <c r="I759" i="1"/>
  <c r="H759" i="1"/>
  <c r="G759" i="1"/>
  <c r="AH758" i="1"/>
  <c r="AF758" i="1"/>
  <c r="AD758" i="1"/>
  <c r="AB758" i="1"/>
  <c r="Z758" i="1"/>
  <c r="X758" i="1"/>
  <c r="O758" i="1"/>
  <c r="N758" i="1"/>
  <c r="K758" i="1"/>
  <c r="J758" i="1"/>
  <c r="I758" i="1"/>
  <c r="H758" i="1"/>
  <c r="G758" i="1"/>
  <c r="AH757" i="1"/>
  <c r="AF757" i="1"/>
  <c r="AD757" i="1"/>
  <c r="AB757" i="1"/>
  <c r="Z757" i="1"/>
  <c r="X757" i="1"/>
  <c r="O757" i="1"/>
  <c r="N757" i="1"/>
  <c r="K757" i="1"/>
  <c r="J757" i="1"/>
  <c r="I757" i="1"/>
  <c r="H757" i="1"/>
  <c r="G757" i="1"/>
  <c r="AH756" i="1"/>
  <c r="AF756" i="1"/>
  <c r="AD756" i="1"/>
  <c r="AB756" i="1"/>
  <c r="Z756" i="1"/>
  <c r="X756" i="1"/>
  <c r="O756" i="1"/>
  <c r="N756" i="1"/>
  <c r="K756" i="1"/>
  <c r="J756" i="1"/>
  <c r="I756" i="1"/>
  <c r="H756" i="1"/>
  <c r="G756" i="1"/>
  <c r="AH755" i="1"/>
  <c r="AF755" i="1"/>
  <c r="AD755" i="1"/>
  <c r="AB755" i="1"/>
  <c r="Z755" i="1"/>
  <c r="X755" i="1"/>
  <c r="O755" i="1"/>
  <c r="N755" i="1"/>
  <c r="K755" i="1"/>
  <c r="J755" i="1"/>
  <c r="I755" i="1"/>
  <c r="H755" i="1"/>
  <c r="G755" i="1"/>
  <c r="AH754" i="1"/>
  <c r="AF754" i="1"/>
  <c r="AD754" i="1"/>
  <c r="AB754" i="1"/>
  <c r="Z754" i="1"/>
  <c r="X754" i="1"/>
  <c r="O754" i="1"/>
  <c r="N754" i="1"/>
  <c r="K754" i="1"/>
  <c r="J754" i="1"/>
  <c r="I754" i="1"/>
  <c r="H754" i="1"/>
  <c r="G754" i="1"/>
  <c r="AH753" i="1"/>
  <c r="AF753" i="1"/>
  <c r="AD753" i="1"/>
  <c r="AB753" i="1"/>
  <c r="Z753" i="1"/>
  <c r="X753" i="1"/>
  <c r="O753" i="1"/>
  <c r="N753" i="1"/>
  <c r="K753" i="1"/>
  <c r="J753" i="1"/>
  <c r="I753" i="1"/>
  <c r="H753" i="1"/>
  <c r="G753" i="1"/>
  <c r="AH752" i="1"/>
  <c r="AF752" i="1"/>
  <c r="AD752" i="1"/>
  <c r="AB752" i="1"/>
  <c r="Z752" i="1"/>
  <c r="X752" i="1"/>
  <c r="O752" i="1"/>
  <c r="N752" i="1"/>
  <c r="K752" i="1"/>
  <c r="J752" i="1"/>
  <c r="I752" i="1"/>
  <c r="H752" i="1"/>
  <c r="G752" i="1"/>
  <c r="AH751" i="1"/>
  <c r="AF751" i="1"/>
  <c r="AD751" i="1"/>
  <c r="AB751" i="1"/>
  <c r="Z751" i="1"/>
  <c r="X751" i="1"/>
  <c r="O751" i="1"/>
  <c r="N751" i="1"/>
  <c r="K751" i="1"/>
  <c r="J751" i="1"/>
  <c r="I751" i="1"/>
  <c r="H751" i="1"/>
  <c r="G751" i="1"/>
  <c r="AH750" i="1"/>
  <c r="AF750" i="1"/>
  <c r="AD750" i="1"/>
  <c r="AB750" i="1"/>
  <c r="Z750" i="1"/>
  <c r="X750" i="1"/>
  <c r="O750" i="1"/>
  <c r="N750" i="1"/>
  <c r="K750" i="1"/>
  <c r="J750" i="1"/>
  <c r="I750" i="1"/>
  <c r="H750" i="1"/>
  <c r="G750" i="1"/>
  <c r="AH749" i="1"/>
  <c r="AF749" i="1"/>
  <c r="AD749" i="1"/>
  <c r="AB749" i="1"/>
  <c r="Z749" i="1"/>
  <c r="X749" i="1"/>
  <c r="O749" i="1"/>
  <c r="N749" i="1"/>
  <c r="K749" i="1"/>
  <c r="J749" i="1"/>
  <c r="I749" i="1"/>
  <c r="H749" i="1"/>
  <c r="G749" i="1"/>
  <c r="AH748" i="1"/>
  <c r="AF748" i="1"/>
  <c r="AD748" i="1"/>
  <c r="AB748" i="1"/>
  <c r="Z748" i="1"/>
  <c r="X748" i="1"/>
  <c r="O748" i="1"/>
  <c r="N748" i="1"/>
  <c r="K748" i="1"/>
  <c r="J748" i="1"/>
  <c r="I748" i="1"/>
  <c r="H748" i="1"/>
  <c r="G748" i="1"/>
  <c r="AH747" i="1"/>
  <c r="AF747" i="1"/>
  <c r="AD747" i="1"/>
  <c r="AB747" i="1"/>
  <c r="Z747" i="1"/>
  <c r="X747" i="1"/>
  <c r="O747" i="1"/>
  <c r="N747" i="1"/>
  <c r="K747" i="1"/>
  <c r="J747" i="1"/>
  <c r="I747" i="1"/>
  <c r="H747" i="1"/>
  <c r="G747" i="1"/>
  <c r="AH746" i="1"/>
  <c r="AF746" i="1"/>
  <c r="AD746" i="1"/>
  <c r="AB746" i="1"/>
  <c r="Z746" i="1"/>
  <c r="X746" i="1"/>
  <c r="O746" i="1"/>
  <c r="N746" i="1"/>
  <c r="K746" i="1"/>
  <c r="J746" i="1"/>
  <c r="I746" i="1"/>
  <c r="H746" i="1"/>
  <c r="G746" i="1"/>
  <c r="AH745" i="1"/>
  <c r="AF745" i="1"/>
  <c r="AD745" i="1"/>
  <c r="AB745" i="1"/>
  <c r="Z745" i="1"/>
  <c r="X745" i="1"/>
  <c r="O745" i="1"/>
  <c r="N745" i="1"/>
  <c r="K745" i="1"/>
  <c r="J745" i="1"/>
  <c r="I745" i="1"/>
  <c r="H745" i="1"/>
  <c r="G745" i="1"/>
  <c r="AH744" i="1"/>
  <c r="AF744" i="1"/>
  <c r="AD744" i="1"/>
  <c r="AB744" i="1"/>
  <c r="Z744" i="1"/>
  <c r="X744" i="1"/>
  <c r="O744" i="1"/>
  <c r="N744" i="1"/>
  <c r="K744" i="1"/>
  <c r="J744" i="1"/>
  <c r="I744" i="1"/>
  <c r="H744" i="1"/>
  <c r="G744" i="1"/>
  <c r="AH743" i="1"/>
  <c r="AF743" i="1"/>
  <c r="AD743" i="1"/>
  <c r="AB743" i="1"/>
  <c r="Z743" i="1"/>
  <c r="X743" i="1"/>
  <c r="O743" i="1"/>
  <c r="N743" i="1"/>
  <c r="K743" i="1"/>
  <c r="J743" i="1"/>
  <c r="I743" i="1"/>
  <c r="H743" i="1"/>
  <c r="G743" i="1"/>
  <c r="AH742" i="1"/>
  <c r="AF742" i="1"/>
  <c r="AD742" i="1"/>
  <c r="AB742" i="1"/>
  <c r="Z742" i="1"/>
  <c r="X742" i="1"/>
  <c r="O742" i="1"/>
  <c r="N742" i="1"/>
  <c r="K742" i="1"/>
  <c r="J742" i="1"/>
  <c r="I742" i="1"/>
  <c r="H742" i="1"/>
  <c r="G742" i="1"/>
  <c r="AH741" i="1"/>
  <c r="AF741" i="1"/>
  <c r="AD741" i="1"/>
  <c r="AB741" i="1"/>
  <c r="Z741" i="1"/>
  <c r="X741" i="1"/>
  <c r="O741" i="1"/>
  <c r="N741" i="1"/>
  <c r="K741" i="1"/>
  <c r="J741" i="1"/>
  <c r="I741" i="1"/>
  <c r="H741" i="1"/>
  <c r="G741" i="1"/>
  <c r="AH740" i="1"/>
  <c r="AF740" i="1"/>
  <c r="AD740" i="1"/>
  <c r="AB740" i="1"/>
  <c r="Z740" i="1"/>
  <c r="X740" i="1"/>
  <c r="O740" i="1"/>
  <c r="N740" i="1"/>
  <c r="K740" i="1"/>
  <c r="J740" i="1"/>
  <c r="I740" i="1"/>
  <c r="H740" i="1"/>
  <c r="G740" i="1"/>
  <c r="AH739" i="1"/>
  <c r="AF739" i="1"/>
  <c r="AD739" i="1"/>
  <c r="AB739" i="1"/>
  <c r="Z739" i="1"/>
  <c r="X739" i="1"/>
  <c r="O739" i="1"/>
  <c r="N739" i="1"/>
  <c r="K739" i="1"/>
  <c r="J739" i="1"/>
  <c r="I739" i="1"/>
  <c r="H739" i="1"/>
  <c r="G739" i="1"/>
  <c r="AH738" i="1"/>
  <c r="AF738" i="1"/>
  <c r="AD738" i="1"/>
  <c r="AB738" i="1"/>
  <c r="Z738" i="1"/>
  <c r="X738" i="1"/>
  <c r="O738" i="1"/>
  <c r="N738" i="1"/>
  <c r="K738" i="1"/>
  <c r="J738" i="1"/>
  <c r="I738" i="1"/>
  <c r="H738" i="1"/>
  <c r="G738" i="1"/>
  <c r="AH737" i="1"/>
  <c r="AF737" i="1"/>
  <c r="AD737" i="1"/>
  <c r="AB737" i="1"/>
  <c r="Z737" i="1"/>
  <c r="X737" i="1"/>
  <c r="O737" i="1"/>
  <c r="N737" i="1"/>
  <c r="K737" i="1"/>
  <c r="J737" i="1"/>
  <c r="I737" i="1"/>
  <c r="H737" i="1"/>
  <c r="G737" i="1"/>
  <c r="AH736" i="1"/>
  <c r="AF736" i="1"/>
  <c r="AD736" i="1"/>
  <c r="AB736" i="1"/>
  <c r="Z736" i="1"/>
  <c r="X736" i="1"/>
  <c r="O736" i="1"/>
  <c r="N736" i="1"/>
  <c r="K736" i="1"/>
  <c r="J736" i="1"/>
  <c r="I736" i="1"/>
  <c r="H736" i="1"/>
  <c r="G736" i="1"/>
  <c r="AH735" i="1"/>
  <c r="AF735" i="1"/>
  <c r="AD735" i="1"/>
  <c r="AB735" i="1"/>
  <c r="Z735" i="1"/>
  <c r="X735" i="1"/>
  <c r="O735" i="1"/>
  <c r="N735" i="1"/>
  <c r="K735" i="1"/>
  <c r="J735" i="1"/>
  <c r="I735" i="1"/>
  <c r="H735" i="1"/>
  <c r="G735" i="1"/>
  <c r="AH734" i="1"/>
  <c r="AF734" i="1"/>
  <c r="AD734" i="1"/>
  <c r="AB734" i="1"/>
  <c r="Z734" i="1"/>
  <c r="X734" i="1"/>
  <c r="O734" i="1"/>
  <c r="N734" i="1"/>
  <c r="K734" i="1"/>
  <c r="J734" i="1"/>
  <c r="I734" i="1"/>
  <c r="H734" i="1"/>
  <c r="G734" i="1"/>
  <c r="AH733" i="1"/>
  <c r="AF733" i="1"/>
  <c r="AD733" i="1"/>
  <c r="AB733" i="1"/>
  <c r="Z733" i="1"/>
  <c r="X733" i="1"/>
  <c r="O733" i="1"/>
  <c r="N733" i="1"/>
  <c r="K733" i="1"/>
  <c r="J733" i="1"/>
  <c r="I733" i="1"/>
  <c r="H733" i="1"/>
  <c r="G733" i="1"/>
  <c r="AH732" i="1"/>
  <c r="AF732" i="1"/>
  <c r="AD732" i="1"/>
  <c r="AB732" i="1"/>
  <c r="Z732" i="1"/>
  <c r="X732" i="1"/>
  <c r="O732" i="1"/>
  <c r="N732" i="1"/>
  <c r="K732" i="1"/>
  <c r="J732" i="1"/>
  <c r="I732" i="1"/>
  <c r="H732" i="1"/>
  <c r="G732" i="1"/>
  <c r="AH731" i="1"/>
  <c r="AF731" i="1"/>
  <c r="AD731" i="1"/>
  <c r="AB731" i="1"/>
  <c r="Z731" i="1"/>
  <c r="X731" i="1"/>
  <c r="O731" i="1"/>
  <c r="N731" i="1"/>
  <c r="K731" i="1"/>
  <c r="J731" i="1"/>
  <c r="I731" i="1"/>
  <c r="H731" i="1"/>
  <c r="G731" i="1"/>
  <c r="AH730" i="1"/>
  <c r="AF730" i="1"/>
  <c r="AD730" i="1"/>
  <c r="AB730" i="1"/>
  <c r="Z730" i="1"/>
  <c r="X730" i="1"/>
  <c r="O730" i="1"/>
  <c r="N730" i="1"/>
  <c r="K730" i="1"/>
  <c r="J730" i="1"/>
  <c r="I730" i="1"/>
  <c r="H730" i="1"/>
  <c r="G730" i="1"/>
  <c r="AH729" i="1"/>
  <c r="AF729" i="1"/>
  <c r="AD729" i="1"/>
  <c r="AB729" i="1"/>
  <c r="Z729" i="1"/>
  <c r="X729" i="1"/>
  <c r="O729" i="1"/>
  <c r="N729" i="1"/>
  <c r="K729" i="1"/>
  <c r="J729" i="1"/>
  <c r="I729" i="1"/>
  <c r="H729" i="1"/>
  <c r="G729" i="1"/>
  <c r="AH728" i="1"/>
  <c r="AF728" i="1"/>
  <c r="AD728" i="1"/>
  <c r="AB728" i="1"/>
  <c r="Z728" i="1"/>
  <c r="X728" i="1"/>
  <c r="O728" i="1"/>
  <c r="N728" i="1"/>
  <c r="K728" i="1"/>
  <c r="J728" i="1"/>
  <c r="I728" i="1"/>
  <c r="H728" i="1"/>
  <c r="G728" i="1"/>
  <c r="AH727" i="1"/>
  <c r="AF727" i="1"/>
  <c r="AD727" i="1"/>
  <c r="AB727" i="1"/>
  <c r="Z727" i="1"/>
  <c r="X727" i="1"/>
  <c r="O727" i="1"/>
  <c r="N727" i="1"/>
  <c r="K727" i="1"/>
  <c r="J727" i="1"/>
  <c r="I727" i="1"/>
  <c r="H727" i="1"/>
  <c r="G727" i="1"/>
  <c r="AH726" i="1"/>
  <c r="AF726" i="1"/>
  <c r="AD726" i="1"/>
  <c r="AB726" i="1"/>
  <c r="Z726" i="1"/>
  <c r="X726" i="1"/>
  <c r="O726" i="1"/>
  <c r="N726" i="1"/>
  <c r="K726" i="1"/>
  <c r="J726" i="1"/>
  <c r="I726" i="1"/>
  <c r="H726" i="1"/>
  <c r="G726" i="1"/>
  <c r="AH725" i="1"/>
  <c r="AF725" i="1"/>
  <c r="AD725" i="1"/>
  <c r="AB725" i="1"/>
  <c r="Z725" i="1"/>
  <c r="X725" i="1"/>
  <c r="O725" i="1"/>
  <c r="N725" i="1"/>
  <c r="K725" i="1"/>
  <c r="J725" i="1"/>
  <c r="I725" i="1"/>
  <c r="H725" i="1"/>
  <c r="G725" i="1"/>
  <c r="AH724" i="1"/>
  <c r="AF724" i="1"/>
  <c r="AD724" i="1"/>
  <c r="AB724" i="1"/>
  <c r="Z724" i="1"/>
  <c r="X724" i="1"/>
  <c r="O724" i="1"/>
  <c r="N724" i="1"/>
  <c r="K724" i="1"/>
  <c r="J724" i="1"/>
  <c r="I724" i="1"/>
  <c r="H724" i="1"/>
  <c r="G724" i="1"/>
  <c r="AH723" i="1"/>
  <c r="AF723" i="1"/>
  <c r="AD723" i="1"/>
  <c r="AB723" i="1"/>
  <c r="Z723" i="1"/>
  <c r="X723" i="1"/>
  <c r="O723" i="1"/>
  <c r="N723" i="1"/>
  <c r="K723" i="1"/>
  <c r="J723" i="1"/>
  <c r="I723" i="1"/>
  <c r="H723" i="1"/>
  <c r="G723" i="1"/>
  <c r="AH722" i="1"/>
  <c r="AF722" i="1"/>
  <c r="AD722" i="1"/>
  <c r="AB722" i="1"/>
  <c r="Z722" i="1"/>
  <c r="X722" i="1"/>
  <c r="O722" i="1"/>
  <c r="N722" i="1"/>
  <c r="K722" i="1"/>
  <c r="J722" i="1"/>
  <c r="I722" i="1"/>
  <c r="H722" i="1"/>
  <c r="G722" i="1"/>
  <c r="AH721" i="1"/>
  <c r="AF721" i="1"/>
  <c r="AD721" i="1"/>
  <c r="AB721" i="1"/>
  <c r="Z721" i="1"/>
  <c r="X721" i="1"/>
  <c r="O721" i="1"/>
  <c r="N721" i="1"/>
  <c r="K721" i="1"/>
  <c r="J721" i="1"/>
  <c r="I721" i="1"/>
  <c r="H721" i="1"/>
  <c r="G721" i="1"/>
  <c r="AH720" i="1"/>
  <c r="AF720" i="1"/>
  <c r="AD720" i="1"/>
  <c r="AB720" i="1"/>
  <c r="Z720" i="1"/>
  <c r="X720" i="1"/>
  <c r="O720" i="1"/>
  <c r="N720" i="1"/>
  <c r="K720" i="1"/>
  <c r="J720" i="1"/>
  <c r="I720" i="1"/>
  <c r="H720" i="1"/>
  <c r="G720" i="1"/>
  <c r="AH719" i="1"/>
  <c r="AF719" i="1"/>
  <c r="AD719" i="1"/>
  <c r="AB719" i="1"/>
  <c r="Z719" i="1"/>
  <c r="X719" i="1"/>
  <c r="O719" i="1"/>
  <c r="N719" i="1"/>
  <c r="K719" i="1"/>
  <c r="J719" i="1"/>
  <c r="I719" i="1"/>
  <c r="H719" i="1"/>
  <c r="G719" i="1"/>
  <c r="AH718" i="1"/>
  <c r="AF718" i="1"/>
  <c r="AD718" i="1"/>
  <c r="AB718" i="1"/>
  <c r="Z718" i="1"/>
  <c r="X718" i="1"/>
  <c r="O718" i="1"/>
  <c r="N718" i="1"/>
  <c r="K718" i="1"/>
  <c r="J718" i="1"/>
  <c r="I718" i="1"/>
  <c r="H718" i="1"/>
  <c r="G718" i="1"/>
  <c r="AH717" i="1"/>
  <c r="AF717" i="1"/>
  <c r="AD717" i="1"/>
  <c r="AB717" i="1"/>
  <c r="Z717" i="1"/>
  <c r="X717" i="1"/>
  <c r="O717" i="1"/>
  <c r="N717" i="1"/>
  <c r="K717" i="1"/>
  <c r="J717" i="1"/>
  <c r="I717" i="1"/>
  <c r="H717" i="1"/>
  <c r="G717" i="1"/>
  <c r="AH716" i="1"/>
  <c r="AF716" i="1"/>
  <c r="AD716" i="1"/>
  <c r="AB716" i="1"/>
  <c r="Z716" i="1"/>
  <c r="X716" i="1"/>
  <c r="O716" i="1"/>
  <c r="N716" i="1"/>
  <c r="K716" i="1"/>
  <c r="J716" i="1"/>
  <c r="I716" i="1"/>
  <c r="H716" i="1"/>
  <c r="G716" i="1"/>
  <c r="AH715" i="1"/>
  <c r="AF715" i="1"/>
  <c r="AD715" i="1"/>
  <c r="AB715" i="1"/>
  <c r="Z715" i="1"/>
  <c r="X715" i="1"/>
  <c r="O715" i="1"/>
  <c r="N715" i="1"/>
  <c r="K715" i="1"/>
  <c r="J715" i="1"/>
  <c r="I715" i="1"/>
  <c r="H715" i="1"/>
  <c r="G715" i="1"/>
  <c r="AH714" i="1"/>
  <c r="AF714" i="1"/>
  <c r="AD714" i="1"/>
  <c r="AB714" i="1"/>
  <c r="Z714" i="1"/>
  <c r="X714" i="1"/>
  <c r="O714" i="1"/>
  <c r="N714" i="1"/>
  <c r="K714" i="1"/>
  <c r="J714" i="1"/>
  <c r="I714" i="1"/>
  <c r="H714" i="1"/>
  <c r="G714" i="1"/>
  <c r="AH713" i="1"/>
  <c r="AF713" i="1"/>
  <c r="AD713" i="1"/>
  <c r="AB713" i="1"/>
  <c r="Z713" i="1"/>
  <c r="X713" i="1"/>
  <c r="O713" i="1"/>
  <c r="N713" i="1"/>
  <c r="K713" i="1"/>
  <c r="J713" i="1"/>
  <c r="I713" i="1"/>
  <c r="H713" i="1"/>
  <c r="G713" i="1"/>
  <c r="AH712" i="1"/>
  <c r="AF712" i="1"/>
  <c r="AD712" i="1"/>
  <c r="AB712" i="1"/>
  <c r="Z712" i="1"/>
  <c r="X712" i="1"/>
  <c r="O712" i="1"/>
  <c r="N712" i="1"/>
  <c r="K712" i="1"/>
  <c r="J712" i="1"/>
  <c r="I712" i="1"/>
  <c r="H712" i="1"/>
  <c r="G712" i="1"/>
  <c r="AH711" i="1"/>
  <c r="AF711" i="1"/>
  <c r="AD711" i="1"/>
  <c r="AB711" i="1"/>
  <c r="Z711" i="1"/>
  <c r="X711" i="1"/>
  <c r="O711" i="1"/>
  <c r="N711" i="1"/>
  <c r="K711" i="1"/>
  <c r="J711" i="1"/>
  <c r="I711" i="1"/>
  <c r="H711" i="1"/>
  <c r="G711" i="1"/>
  <c r="AH710" i="1"/>
  <c r="AF710" i="1"/>
  <c r="AD710" i="1"/>
  <c r="AB710" i="1"/>
  <c r="Z710" i="1"/>
  <c r="X710" i="1"/>
  <c r="O710" i="1"/>
  <c r="N710" i="1"/>
  <c r="K710" i="1"/>
  <c r="J710" i="1"/>
  <c r="I710" i="1"/>
  <c r="H710" i="1"/>
  <c r="G710" i="1"/>
  <c r="AH709" i="1"/>
  <c r="AF709" i="1"/>
  <c r="AD709" i="1"/>
  <c r="AB709" i="1"/>
  <c r="Z709" i="1"/>
  <c r="X709" i="1"/>
  <c r="O709" i="1"/>
  <c r="N709" i="1"/>
  <c r="K709" i="1"/>
  <c r="J709" i="1"/>
  <c r="I709" i="1"/>
  <c r="H709" i="1"/>
  <c r="G709" i="1"/>
  <c r="AH708" i="1"/>
  <c r="AF708" i="1"/>
  <c r="AD708" i="1"/>
  <c r="AB708" i="1"/>
  <c r="Z708" i="1"/>
  <c r="X708" i="1"/>
  <c r="O708" i="1"/>
  <c r="N708" i="1"/>
  <c r="K708" i="1"/>
  <c r="J708" i="1"/>
  <c r="I708" i="1"/>
  <c r="H708" i="1"/>
  <c r="G708" i="1"/>
  <c r="AH707" i="1"/>
  <c r="AF707" i="1"/>
  <c r="AD707" i="1"/>
  <c r="AB707" i="1"/>
  <c r="Z707" i="1"/>
  <c r="X707" i="1"/>
  <c r="O707" i="1"/>
  <c r="N707" i="1"/>
  <c r="K707" i="1"/>
  <c r="J707" i="1"/>
  <c r="I707" i="1"/>
  <c r="H707" i="1"/>
  <c r="G707" i="1"/>
  <c r="AH706" i="1"/>
  <c r="AF706" i="1"/>
  <c r="AD706" i="1"/>
  <c r="AB706" i="1"/>
  <c r="Z706" i="1"/>
  <c r="X706" i="1"/>
  <c r="O706" i="1"/>
  <c r="N706" i="1"/>
  <c r="K706" i="1"/>
  <c r="J706" i="1"/>
  <c r="I706" i="1"/>
  <c r="H706" i="1"/>
  <c r="G706" i="1"/>
  <c r="AH705" i="1"/>
  <c r="AF705" i="1"/>
  <c r="AD705" i="1"/>
  <c r="AB705" i="1"/>
  <c r="Z705" i="1"/>
  <c r="X705" i="1"/>
  <c r="O705" i="1"/>
  <c r="N705" i="1"/>
  <c r="K705" i="1"/>
  <c r="J705" i="1"/>
  <c r="I705" i="1"/>
  <c r="H705" i="1"/>
  <c r="G705" i="1"/>
  <c r="AH704" i="1"/>
  <c r="AF704" i="1"/>
  <c r="AD704" i="1"/>
  <c r="AB704" i="1"/>
  <c r="Z704" i="1"/>
  <c r="X704" i="1"/>
  <c r="O704" i="1"/>
  <c r="N704" i="1"/>
  <c r="K704" i="1"/>
  <c r="J704" i="1"/>
  <c r="I704" i="1"/>
  <c r="H704" i="1"/>
  <c r="G704" i="1"/>
  <c r="AH703" i="1"/>
  <c r="AF703" i="1"/>
  <c r="AD703" i="1"/>
  <c r="AB703" i="1"/>
  <c r="Z703" i="1"/>
  <c r="X703" i="1"/>
  <c r="O703" i="1"/>
  <c r="N703" i="1"/>
  <c r="K703" i="1"/>
  <c r="J703" i="1"/>
  <c r="I703" i="1"/>
  <c r="H703" i="1"/>
  <c r="G703" i="1"/>
  <c r="AH702" i="1"/>
  <c r="AF702" i="1"/>
  <c r="AD702" i="1"/>
  <c r="AB702" i="1"/>
  <c r="Z702" i="1"/>
  <c r="X702" i="1"/>
  <c r="O702" i="1"/>
  <c r="N702" i="1"/>
  <c r="K702" i="1"/>
  <c r="J702" i="1"/>
  <c r="I702" i="1"/>
  <c r="H702" i="1"/>
  <c r="G702" i="1"/>
  <c r="AH701" i="1"/>
  <c r="AF701" i="1"/>
  <c r="AD701" i="1"/>
  <c r="AB701" i="1"/>
  <c r="Z701" i="1"/>
  <c r="X701" i="1"/>
  <c r="O701" i="1"/>
  <c r="N701" i="1"/>
  <c r="K701" i="1"/>
  <c r="J701" i="1"/>
  <c r="I701" i="1"/>
  <c r="H701" i="1"/>
  <c r="G701" i="1"/>
  <c r="AH700" i="1"/>
  <c r="AF700" i="1"/>
  <c r="AD700" i="1"/>
  <c r="AB700" i="1"/>
  <c r="Z700" i="1"/>
  <c r="X700" i="1"/>
  <c r="O700" i="1"/>
  <c r="N700" i="1"/>
  <c r="K700" i="1"/>
  <c r="J700" i="1"/>
  <c r="I700" i="1"/>
  <c r="H700" i="1"/>
  <c r="G700" i="1"/>
  <c r="AH699" i="1"/>
  <c r="AF699" i="1"/>
  <c r="AD699" i="1"/>
  <c r="AB699" i="1"/>
  <c r="Z699" i="1"/>
  <c r="X699" i="1"/>
  <c r="O699" i="1"/>
  <c r="N699" i="1"/>
  <c r="K699" i="1"/>
  <c r="J699" i="1"/>
  <c r="I699" i="1"/>
  <c r="H699" i="1"/>
  <c r="G699" i="1"/>
  <c r="AH698" i="1"/>
  <c r="AF698" i="1"/>
  <c r="AD698" i="1"/>
  <c r="AB698" i="1"/>
  <c r="Z698" i="1"/>
  <c r="X698" i="1"/>
  <c r="O698" i="1"/>
  <c r="N698" i="1"/>
  <c r="K698" i="1"/>
  <c r="J698" i="1"/>
  <c r="I698" i="1"/>
  <c r="H698" i="1"/>
  <c r="G698" i="1"/>
  <c r="AH697" i="1"/>
  <c r="AF697" i="1"/>
  <c r="AD697" i="1"/>
  <c r="AB697" i="1"/>
  <c r="Z697" i="1"/>
  <c r="X697" i="1"/>
  <c r="O697" i="1"/>
  <c r="N697" i="1"/>
  <c r="K697" i="1"/>
  <c r="J697" i="1"/>
  <c r="I697" i="1"/>
  <c r="H697" i="1"/>
  <c r="G697" i="1"/>
  <c r="AH696" i="1"/>
  <c r="AF696" i="1"/>
  <c r="AD696" i="1"/>
  <c r="AB696" i="1"/>
  <c r="Z696" i="1"/>
  <c r="X696" i="1"/>
  <c r="O696" i="1"/>
  <c r="N696" i="1"/>
  <c r="K696" i="1"/>
  <c r="J696" i="1"/>
  <c r="I696" i="1"/>
  <c r="H696" i="1"/>
  <c r="G696" i="1"/>
  <c r="AH695" i="1"/>
  <c r="AF695" i="1"/>
  <c r="AD695" i="1"/>
  <c r="AB695" i="1"/>
  <c r="Z695" i="1"/>
  <c r="X695" i="1"/>
  <c r="O695" i="1"/>
  <c r="N695" i="1"/>
  <c r="K695" i="1"/>
  <c r="J695" i="1"/>
  <c r="I695" i="1"/>
  <c r="H695" i="1"/>
  <c r="G695" i="1"/>
  <c r="AH694" i="1"/>
  <c r="AF694" i="1"/>
  <c r="AD694" i="1"/>
  <c r="AB694" i="1"/>
  <c r="Z694" i="1"/>
  <c r="X694" i="1"/>
  <c r="O694" i="1"/>
  <c r="N694" i="1"/>
  <c r="K694" i="1"/>
  <c r="J694" i="1"/>
  <c r="I694" i="1"/>
  <c r="H694" i="1"/>
  <c r="G694" i="1"/>
  <c r="AH693" i="1"/>
  <c r="AF693" i="1"/>
  <c r="AD693" i="1"/>
  <c r="AB693" i="1"/>
  <c r="Z693" i="1"/>
  <c r="X693" i="1"/>
  <c r="O693" i="1"/>
  <c r="N693" i="1"/>
  <c r="K693" i="1"/>
  <c r="J693" i="1"/>
  <c r="I693" i="1"/>
  <c r="H693" i="1"/>
  <c r="G693" i="1"/>
  <c r="AH692" i="1"/>
  <c r="AF692" i="1"/>
  <c r="AD692" i="1"/>
  <c r="AB692" i="1"/>
  <c r="Z692" i="1"/>
  <c r="X692" i="1"/>
  <c r="O692" i="1"/>
  <c r="N692" i="1"/>
  <c r="K692" i="1"/>
  <c r="J692" i="1"/>
  <c r="I692" i="1"/>
  <c r="H692" i="1"/>
  <c r="G692" i="1"/>
  <c r="AH691" i="1"/>
  <c r="AF691" i="1"/>
  <c r="AD691" i="1"/>
  <c r="AB691" i="1"/>
  <c r="Z691" i="1"/>
  <c r="X691" i="1"/>
  <c r="O691" i="1"/>
  <c r="N691" i="1"/>
  <c r="K691" i="1"/>
  <c r="J691" i="1"/>
  <c r="I691" i="1"/>
  <c r="H691" i="1"/>
  <c r="G691" i="1"/>
  <c r="AH690" i="1"/>
  <c r="AF690" i="1"/>
  <c r="AD690" i="1"/>
  <c r="AB690" i="1"/>
  <c r="Z690" i="1"/>
  <c r="X690" i="1"/>
  <c r="O690" i="1"/>
  <c r="N690" i="1"/>
  <c r="K690" i="1"/>
  <c r="J690" i="1"/>
  <c r="I690" i="1"/>
  <c r="H690" i="1"/>
  <c r="G690" i="1"/>
  <c r="AH689" i="1"/>
  <c r="AF689" i="1"/>
  <c r="AD689" i="1"/>
  <c r="AB689" i="1"/>
  <c r="Z689" i="1"/>
  <c r="X689" i="1"/>
  <c r="O689" i="1"/>
  <c r="N689" i="1"/>
  <c r="K689" i="1"/>
  <c r="J689" i="1"/>
  <c r="I689" i="1"/>
  <c r="H689" i="1"/>
  <c r="G689" i="1"/>
  <c r="AH688" i="1"/>
  <c r="AF688" i="1"/>
  <c r="AD688" i="1"/>
  <c r="AB688" i="1"/>
  <c r="Z688" i="1"/>
  <c r="X688" i="1"/>
  <c r="O688" i="1"/>
  <c r="N688" i="1"/>
  <c r="K688" i="1"/>
  <c r="J688" i="1"/>
  <c r="I688" i="1"/>
  <c r="H688" i="1"/>
  <c r="G688" i="1"/>
  <c r="AH687" i="1"/>
  <c r="AF687" i="1"/>
  <c r="AD687" i="1"/>
  <c r="AB687" i="1"/>
  <c r="Z687" i="1"/>
  <c r="X687" i="1"/>
  <c r="O687" i="1"/>
  <c r="N687" i="1"/>
  <c r="K687" i="1"/>
  <c r="J687" i="1"/>
  <c r="I687" i="1"/>
  <c r="H687" i="1"/>
  <c r="G687" i="1"/>
  <c r="AH686" i="1"/>
  <c r="AF686" i="1"/>
  <c r="AD686" i="1"/>
  <c r="AB686" i="1"/>
  <c r="Z686" i="1"/>
  <c r="X686" i="1"/>
  <c r="O686" i="1"/>
  <c r="N686" i="1"/>
  <c r="K686" i="1"/>
  <c r="J686" i="1"/>
  <c r="I686" i="1"/>
  <c r="H686" i="1"/>
  <c r="G686" i="1"/>
  <c r="AH685" i="1"/>
  <c r="AF685" i="1"/>
  <c r="AD685" i="1"/>
  <c r="AB685" i="1"/>
  <c r="Z685" i="1"/>
  <c r="X685" i="1"/>
  <c r="O685" i="1"/>
  <c r="N685" i="1"/>
  <c r="K685" i="1"/>
  <c r="J685" i="1"/>
  <c r="I685" i="1"/>
  <c r="H685" i="1"/>
  <c r="G685" i="1"/>
  <c r="AH684" i="1"/>
  <c r="AF684" i="1"/>
  <c r="AD684" i="1"/>
  <c r="AB684" i="1"/>
  <c r="Z684" i="1"/>
  <c r="X684" i="1"/>
  <c r="O684" i="1"/>
  <c r="N684" i="1"/>
  <c r="K684" i="1"/>
  <c r="J684" i="1"/>
  <c r="I684" i="1"/>
  <c r="H684" i="1"/>
  <c r="G684" i="1"/>
  <c r="AH683" i="1"/>
  <c r="AF683" i="1"/>
  <c r="AD683" i="1"/>
  <c r="AB683" i="1"/>
  <c r="Z683" i="1"/>
  <c r="X683" i="1"/>
  <c r="O683" i="1"/>
  <c r="N683" i="1"/>
  <c r="K683" i="1"/>
  <c r="J683" i="1"/>
  <c r="I683" i="1"/>
  <c r="H683" i="1"/>
  <c r="G683" i="1"/>
  <c r="AH682" i="1"/>
  <c r="AF682" i="1"/>
  <c r="AD682" i="1"/>
  <c r="AB682" i="1"/>
  <c r="Z682" i="1"/>
  <c r="X682" i="1"/>
  <c r="O682" i="1"/>
  <c r="N682" i="1"/>
  <c r="K682" i="1"/>
  <c r="J682" i="1"/>
  <c r="I682" i="1"/>
  <c r="H682" i="1"/>
  <c r="G682" i="1"/>
  <c r="AH681" i="1"/>
  <c r="AF681" i="1"/>
  <c r="AD681" i="1"/>
  <c r="AB681" i="1"/>
  <c r="Z681" i="1"/>
  <c r="X681" i="1"/>
  <c r="O681" i="1"/>
  <c r="N681" i="1"/>
  <c r="K681" i="1"/>
  <c r="J681" i="1"/>
  <c r="I681" i="1"/>
  <c r="H681" i="1"/>
  <c r="G681" i="1"/>
  <c r="AH680" i="1"/>
  <c r="AF680" i="1"/>
  <c r="AD680" i="1"/>
  <c r="AB680" i="1"/>
  <c r="Z680" i="1"/>
  <c r="X680" i="1"/>
  <c r="O680" i="1"/>
  <c r="N680" i="1"/>
  <c r="K680" i="1"/>
  <c r="J680" i="1"/>
  <c r="I680" i="1"/>
  <c r="H680" i="1"/>
  <c r="G680" i="1"/>
  <c r="AH679" i="1"/>
  <c r="AF679" i="1"/>
  <c r="AD679" i="1"/>
  <c r="AB679" i="1"/>
  <c r="Z679" i="1"/>
  <c r="X679" i="1"/>
  <c r="O679" i="1"/>
  <c r="N679" i="1"/>
  <c r="K679" i="1"/>
  <c r="J679" i="1"/>
  <c r="I679" i="1"/>
  <c r="H679" i="1"/>
  <c r="G679" i="1"/>
  <c r="AH678" i="1"/>
  <c r="AF678" i="1"/>
  <c r="AD678" i="1"/>
  <c r="AB678" i="1"/>
  <c r="Z678" i="1"/>
  <c r="X678" i="1"/>
  <c r="O678" i="1"/>
  <c r="N678" i="1"/>
  <c r="K678" i="1"/>
  <c r="J678" i="1"/>
  <c r="I678" i="1"/>
  <c r="H678" i="1"/>
  <c r="G678" i="1"/>
  <c r="AH677" i="1"/>
  <c r="AF677" i="1"/>
  <c r="AD677" i="1"/>
  <c r="AB677" i="1"/>
  <c r="Z677" i="1"/>
  <c r="X677" i="1"/>
  <c r="O677" i="1"/>
  <c r="N677" i="1"/>
  <c r="K677" i="1"/>
  <c r="J677" i="1"/>
  <c r="I677" i="1"/>
  <c r="H677" i="1"/>
  <c r="G677" i="1"/>
  <c r="AH676" i="1"/>
  <c r="AF676" i="1"/>
  <c r="AD676" i="1"/>
  <c r="AB676" i="1"/>
  <c r="Z676" i="1"/>
  <c r="X676" i="1"/>
  <c r="O676" i="1"/>
  <c r="N676" i="1"/>
  <c r="K676" i="1"/>
  <c r="J676" i="1"/>
  <c r="I676" i="1"/>
  <c r="H676" i="1"/>
  <c r="G676" i="1"/>
  <c r="AH675" i="1"/>
  <c r="AF675" i="1"/>
  <c r="AD675" i="1"/>
  <c r="AB675" i="1"/>
  <c r="Z675" i="1"/>
  <c r="X675" i="1"/>
  <c r="O675" i="1"/>
  <c r="N675" i="1"/>
  <c r="K675" i="1"/>
  <c r="J675" i="1"/>
  <c r="I675" i="1"/>
  <c r="H675" i="1"/>
  <c r="G675" i="1"/>
  <c r="AH674" i="1"/>
  <c r="AF674" i="1"/>
  <c r="AD674" i="1"/>
  <c r="AB674" i="1"/>
  <c r="Z674" i="1"/>
  <c r="X674" i="1"/>
  <c r="O674" i="1"/>
  <c r="N674" i="1"/>
  <c r="K674" i="1"/>
  <c r="J674" i="1"/>
  <c r="I674" i="1"/>
  <c r="H674" i="1"/>
  <c r="G674" i="1"/>
  <c r="AH673" i="1"/>
  <c r="AF673" i="1"/>
  <c r="AD673" i="1"/>
  <c r="AB673" i="1"/>
  <c r="Z673" i="1"/>
  <c r="X673" i="1"/>
  <c r="O673" i="1"/>
  <c r="N673" i="1"/>
  <c r="K673" i="1"/>
  <c r="J673" i="1"/>
  <c r="I673" i="1"/>
  <c r="H673" i="1"/>
  <c r="G673" i="1"/>
  <c r="AH672" i="1"/>
  <c r="AF672" i="1"/>
  <c r="AD672" i="1"/>
  <c r="AB672" i="1"/>
  <c r="Z672" i="1"/>
  <c r="X672" i="1"/>
  <c r="O672" i="1"/>
  <c r="N672" i="1"/>
  <c r="K672" i="1"/>
  <c r="J672" i="1"/>
  <c r="I672" i="1"/>
  <c r="H672" i="1"/>
  <c r="G672" i="1"/>
  <c r="AH671" i="1"/>
  <c r="AF671" i="1"/>
  <c r="AD671" i="1"/>
  <c r="AB671" i="1"/>
  <c r="Z671" i="1"/>
  <c r="X671" i="1"/>
  <c r="O671" i="1"/>
  <c r="N671" i="1"/>
  <c r="K671" i="1"/>
  <c r="J671" i="1"/>
  <c r="I671" i="1"/>
  <c r="H671" i="1"/>
  <c r="G671" i="1"/>
  <c r="AH670" i="1"/>
  <c r="AF670" i="1"/>
  <c r="AD670" i="1"/>
  <c r="AB670" i="1"/>
  <c r="Z670" i="1"/>
  <c r="X670" i="1"/>
  <c r="O670" i="1"/>
  <c r="N670" i="1"/>
  <c r="K670" i="1"/>
  <c r="J670" i="1"/>
  <c r="I670" i="1"/>
  <c r="H670" i="1"/>
  <c r="G670" i="1"/>
  <c r="AH669" i="1"/>
  <c r="AF669" i="1"/>
  <c r="AD669" i="1"/>
  <c r="AB669" i="1"/>
  <c r="Z669" i="1"/>
  <c r="X669" i="1"/>
  <c r="O669" i="1"/>
  <c r="N669" i="1"/>
  <c r="K669" i="1"/>
  <c r="J669" i="1"/>
  <c r="I669" i="1"/>
  <c r="H669" i="1"/>
  <c r="G669" i="1"/>
  <c r="AH668" i="1"/>
  <c r="AF668" i="1"/>
  <c r="AD668" i="1"/>
  <c r="AB668" i="1"/>
  <c r="Z668" i="1"/>
  <c r="X668" i="1"/>
  <c r="O668" i="1"/>
  <c r="N668" i="1"/>
  <c r="K668" i="1"/>
  <c r="J668" i="1"/>
  <c r="I668" i="1"/>
  <c r="H668" i="1"/>
  <c r="G668" i="1"/>
  <c r="AH667" i="1"/>
  <c r="AF667" i="1"/>
  <c r="AD667" i="1"/>
  <c r="AB667" i="1"/>
  <c r="Z667" i="1"/>
  <c r="X667" i="1"/>
  <c r="O667" i="1"/>
  <c r="N667" i="1"/>
  <c r="K667" i="1"/>
  <c r="J667" i="1"/>
  <c r="I667" i="1"/>
  <c r="H667" i="1"/>
  <c r="G667" i="1"/>
  <c r="AH666" i="1"/>
  <c r="AF666" i="1"/>
  <c r="AD666" i="1"/>
  <c r="AB666" i="1"/>
  <c r="Z666" i="1"/>
  <c r="X666" i="1"/>
  <c r="O666" i="1"/>
  <c r="N666" i="1"/>
  <c r="K666" i="1"/>
  <c r="J666" i="1"/>
  <c r="I666" i="1"/>
  <c r="H666" i="1"/>
  <c r="G666" i="1"/>
  <c r="AH665" i="1"/>
  <c r="AF665" i="1"/>
  <c r="AD665" i="1"/>
  <c r="AB665" i="1"/>
  <c r="Z665" i="1"/>
  <c r="X665" i="1"/>
  <c r="O665" i="1"/>
  <c r="N665" i="1"/>
  <c r="K665" i="1"/>
  <c r="J665" i="1"/>
  <c r="I665" i="1"/>
  <c r="H665" i="1"/>
  <c r="G665" i="1"/>
  <c r="AH664" i="1"/>
  <c r="AF664" i="1"/>
  <c r="AD664" i="1"/>
  <c r="AB664" i="1"/>
  <c r="Z664" i="1"/>
  <c r="X664" i="1"/>
  <c r="O664" i="1"/>
  <c r="N664" i="1"/>
  <c r="K664" i="1"/>
  <c r="J664" i="1"/>
  <c r="I664" i="1"/>
  <c r="H664" i="1"/>
  <c r="G664" i="1"/>
  <c r="AH663" i="1"/>
  <c r="AF663" i="1"/>
  <c r="AD663" i="1"/>
  <c r="AB663" i="1"/>
  <c r="Z663" i="1"/>
  <c r="X663" i="1"/>
  <c r="O663" i="1"/>
  <c r="N663" i="1"/>
  <c r="K663" i="1"/>
  <c r="J663" i="1"/>
  <c r="I663" i="1"/>
  <c r="H663" i="1"/>
  <c r="G663" i="1"/>
  <c r="AH662" i="1"/>
  <c r="AF662" i="1"/>
  <c r="AD662" i="1"/>
  <c r="AB662" i="1"/>
  <c r="Z662" i="1"/>
  <c r="X662" i="1"/>
  <c r="O662" i="1"/>
  <c r="N662" i="1"/>
  <c r="K662" i="1"/>
  <c r="J662" i="1"/>
  <c r="I662" i="1"/>
  <c r="H662" i="1"/>
  <c r="G662" i="1"/>
  <c r="AH661" i="1"/>
  <c r="AF661" i="1"/>
  <c r="AD661" i="1"/>
  <c r="AB661" i="1"/>
  <c r="Z661" i="1"/>
  <c r="X661" i="1"/>
  <c r="O661" i="1"/>
  <c r="N661" i="1"/>
  <c r="K661" i="1"/>
  <c r="J661" i="1"/>
  <c r="I661" i="1"/>
  <c r="H661" i="1"/>
  <c r="G661" i="1"/>
  <c r="AH660" i="1"/>
  <c r="AF660" i="1"/>
  <c r="AD660" i="1"/>
  <c r="AB660" i="1"/>
  <c r="Z660" i="1"/>
  <c r="X660" i="1"/>
  <c r="O660" i="1"/>
  <c r="N660" i="1"/>
  <c r="K660" i="1"/>
  <c r="J660" i="1"/>
  <c r="I660" i="1"/>
  <c r="H660" i="1"/>
  <c r="G660" i="1"/>
  <c r="AH659" i="1"/>
  <c r="AF659" i="1"/>
  <c r="AD659" i="1"/>
  <c r="AB659" i="1"/>
  <c r="Z659" i="1"/>
  <c r="X659" i="1"/>
  <c r="O659" i="1"/>
  <c r="N659" i="1"/>
  <c r="K659" i="1"/>
  <c r="J659" i="1"/>
  <c r="I659" i="1"/>
  <c r="H659" i="1"/>
  <c r="G659" i="1"/>
  <c r="AH658" i="1"/>
  <c r="AF658" i="1"/>
  <c r="AD658" i="1"/>
  <c r="AB658" i="1"/>
  <c r="Z658" i="1"/>
  <c r="X658" i="1"/>
  <c r="O658" i="1"/>
  <c r="N658" i="1"/>
  <c r="K658" i="1"/>
  <c r="J658" i="1"/>
  <c r="I658" i="1"/>
  <c r="H658" i="1"/>
  <c r="G658" i="1"/>
  <c r="AH657" i="1"/>
  <c r="AF657" i="1"/>
  <c r="AD657" i="1"/>
  <c r="AB657" i="1"/>
  <c r="Z657" i="1"/>
  <c r="X657" i="1"/>
  <c r="O657" i="1"/>
  <c r="N657" i="1"/>
  <c r="K657" i="1"/>
  <c r="J657" i="1"/>
  <c r="I657" i="1"/>
  <c r="H657" i="1"/>
  <c r="G657" i="1"/>
  <c r="AH656" i="1"/>
  <c r="AF656" i="1"/>
  <c r="AD656" i="1"/>
  <c r="AB656" i="1"/>
  <c r="Z656" i="1"/>
  <c r="X656" i="1"/>
  <c r="O656" i="1"/>
  <c r="N656" i="1"/>
  <c r="K656" i="1"/>
  <c r="J656" i="1"/>
  <c r="I656" i="1"/>
  <c r="H656" i="1"/>
  <c r="G656" i="1"/>
  <c r="AH655" i="1"/>
  <c r="AF655" i="1"/>
  <c r="AD655" i="1"/>
  <c r="AB655" i="1"/>
  <c r="Z655" i="1"/>
  <c r="X655" i="1"/>
  <c r="O655" i="1"/>
  <c r="N655" i="1"/>
  <c r="K655" i="1"/>
  <c r="J655" i="1"/>
  <c r="I655" i="1"/>
  <c r="H655" i="1"/>
  <c r="G655" i="1"/>
  <c r="AH654" i="1"/>
  <c r="AF654" i="1"/>
  <c r="AD654" i="1"/>
  <c r="AB654" i="1"/>
  <c r="Z654" i="1"/>
  <c r="X654" i="1"/>
  <c r="O654" i="1"/>
  <c r="N654" i="1"/>
  <c r="K654" i="1"/>
  <c r="J654" i="1"/>
  <c r="I654" i="1"/>
  <c r="H654" i="1"/>
  <c r="G654" i="1"/>
  <c r="AH653" i="1"/>
  <c r="AF653" i="1"/>
  <c r="AD653" i="1"/>
  <c r="AB653" i="1"/>
  <c r="Z653" i="1"/>
  <c r="X653" i="1"/>
  <c r="O653" i="1"/>
  <c r="N653" i="1"/>
  <c r="K653" i="1"/>
  <c r="J653" i="1"/>
  <c r="I653" i="1"/>
  <c r="H653" i="1"/>
  <c r="G653" i="1"/>
  <c r="AH652" i="1"/>
  <c r="AF652" i="1"/>
  <c r="AD652" i="1"/>
  <c r="AB652" i="1"/>
  <c r="Z652" i="1"/>
  <c r="X652" i="1"/>
  <c r="O652" i="1"/>
  <c r="N652" i="1"/>
  <c r="K652" i="1"/>
  <c r="J652" i="1"/>
  <c r="I652" i="1"/>
  <c r="H652" i="1"/>
  <c r="G652" i="1"/>
  <c r="AH651" i="1"/>
  <c r="AF651" i="1"/>
  <c r="AD651" i="1"/>
  <c r="AB651" i="1"/>
  <c r="Z651" i="1"/>
  <c r="X651" i="1"/>
  <c r="O651" i="1"/>
  <c r="N651" i="1"/>
  <c r="K651" i="1"/>
  <c r="J651" i="1"/>
  <c r="I651" i="1"/>
  <c r="H651" i="1"/>
  <c r="G651" i="1"/>
  <c r="AH650" i="1"/>
  <c r="AF650" i="1"/>
  <c r="AD650" i="1"/>
  <c r="AB650" i="1"/>
  <c r="Z650" i="1"/>
  <c r="X650" i="1"/>
  <c r="O650" i="1"/>
  <c r="N650" i="1"/>
  <c r="K650" i="1"/>
  <c r="J650" i="1"/>
  <c r="I650" i="1"/>
  <c r="H650" i="1"/>
  <c r="G650" i="1"/>
  <c r="AH649" i="1"/>
  <c r="AF649" i="1"/>
  <c r="AD649" i="1"/>
  <c r="AB649" i="1"/>
  <c r="Z649" i="1"/>
  <c r="X649" i="1"/>
  <c r="O649" i="1"/>
  <c r="N649" i="1"/>
  <c r="K649" i="1"/>
  <c r="J649" i="1"/>
  <c r="I649" i="1"/>
  <c r="H649" i="1"/>
  <c r="G649" i="1"/>
  <c r="AH648" i="1"/>
  <c r="AF648" i="1"/>
  <c r="AD648" i="1"/>
  <c r="AB648" i="1"/>
  <c r="Z648" i="1"/>
  <c r="X648" i="1"/>
  <c r="O648" i="1"/>
  <c r="N648" i="1"/>
  <c r="K648" i="1"/>
  <c r="J648" i="1"/>
  <c r="I648" i="1"/>
  <c r="H648" i="1"/>
  <c r="G648" i="1"/>
  <c r="AH647" i="1"/>
  <c r="AF647" i="1"/>
  <c r="AD647" i="1"/>
  <c r="AB647" i="1"/>
  <c r="Z647" i="1"/>
  <c r="X647" i="1"/>
  <c r="O647" i="1"/>
  <c r="N647" i="1"/>
  <c r="K647" i="1"/>
  <c r="J647" i="1"/>
  <c r="I647" i="1"/>
  <c r="H647" i="1"/>
  <c r="G647" i="1"/>
  <c r="AH646" i="1"/>
  <c r="AF646" i="1"/>
  <c r="AD646" i="1"/>
  <c r="AB646" i="1"/>
  <c r="Z646" i="1"/>
  <c r="X646" i="1"/>
  <c r="O646" i="1"/>
  <c r="N646" i="1"/>
  <c r="K646" i="1"/>
  <c r="J646" i="1"/>
  <c r="I646" i="1"/>
  <c r="H646" i="1"/>
  <c r="G646" i="1"/>
  <c r="AH645" i="1"/>
  <c r="AF645" i="1"/>
  <c r="AD645" i="1"/>
  <c r="AB645" i="1"/>
  <c r="Z645" i="1"/>
  <c r="X645" i="1"/>
  <c r="O645" i="1"/>
  <c r="N645" i="1"/>
  <c r="K645" i="1"/>
  <c r="J645" i="1"/>
  <c r="I645" i="1"/>
  <c r="H645" i="1"/>
  <c r="G645" i="1"/>
  <c r="AH644" i="1"/>
  <c r="AF644" i="1"/>
  <c r="AD644" i="1"/>
  <c r="AB644" i="1"/>
  <c r="Z644" i="1"/>
  <c r="X644" i="1"/>
  <c r="O644" i="1"/>
  <c r="N644" i="1"/>
  <c r="K644" i="1"/>
  <c r="J644" i="1"/>
  <c r="I644" i="1"/>
  <c r="H644" i="1"/>
  <c r="G644" i="1"/>
  <c r="AH643" i="1"/>
  <c r="AF643" i="1"/>
  <c r="AD643" i="1"/>
  <c r="AB643" i="1"/>
  <c r="Z643" i="1"/>
  <c r="X643" i="1"/>
  <c r="O643" i="1"/>
  <c r="N643" i="1"/>
  <c r="K643" i="1"/>
  <c r="J643" i="1"/>
  <c r="I643" i="1"/>
  <c r="H643" i="1"/>
  <c r="G643" i="1"/>
  <c r="AH642" i="1"/>
  <c r="AF642" i="1"/>
  <c r="AD642" i="1"/>
  <c r="AB642" i="1"/>
  <c r="Z642" i="1"/>
  <c r="X642" i="1"/>
  <c r="O642" i="1"/>
  <c r="N642" i="1"/>
  <c r="K642" i="1"/>
  <c r="J642" i="1"/>
  <c r="I642" i="1"/>
  <c r="H642" i="1"/>
  <c r="G642" i="1"/>
  <c r="AH641" i="1"/>
  <c r="AF641" i="1"/>
  <c r="AD641" i="1"/>
  <c r="AB641" i="1"/>
  <c r="Z641" i="1"/>
  <c r="X641" i="1"/>
  <c r="O641" i="1"/>
  <c r="N641" i="1"/>
  <c r="K641" i="1"/>
  <c r="J641" i="1"/>
  <c r="I641" i="1"/>
  <c r="H641" i="1"/>
  <c r="G641" i="1"/>
  <c r="AH640" i="1"/>
  <c r="AF640" i="1"/>
  <c r="AD640" i="1"/>
  <c r="AB640" i="1"/>
  <c r="Z640" i="1"/>
  <c r="X640" i="1"/>
  <c r="O640" i="1"/>
  <c r="N640" i="1"/>
  <c r="K640" i="1"/>
  <c r="J640" i="1"/>
  <c r="I640" i="1"/>
  <c r="H640" i="1"/>
  <c r="G640" i="1"/>
  <c r="AH639" i="1"/>
  <c r="AF639" i="1"/>
  <c r="AD639" i="1"/>
  <c r="AB639" i="1"/>
  <c r="Z639" i="1"/>
  <c r="X639" i="1"/>
  <c r="O639" i="1"/>
  <c r="N639" i="1"/>
  <c r="K639" i="1"/>
  <c r="J639" i="1"/>
  <c r="I639" i="1"/>
  <c r="H639" i="1"/>
  <c r="G639" i="1"/>
  <c r="AH638" i="1"/>
  <c r="AF638" i="1"/>
  <c r="AD638" i="1"/>
  <c r="AB638" i="1"/>
  <c r="Z638" i="1"/>
  <c r="X638" i="1"/>
  <c r="O638" i="1"/>
  <c r="N638" i="1"/>
  <c r="K638" i="1"/>
  <c r="J638" i="1"/>
  <c r="I638" i="1"/>
  <c r="H638" i="1"/>
  <c r="G638" i="1"/>
  <c r="AH637" i="1"/>
  <c r="AF637" i="1"/>
  <c r="AD637" i="1"/>
  <c r="AB637" i="1"/>
  <c r="Z637" i="1"/>
  <c r="X637" i="1"/>
  <c r="O637" i="1"/>
  <c r="N637" i="1"/>
  <c r="K637" i="1"/>
  <c r="J637" i="1"/>
  <c r="I637" i="1"/>
  <c r="H637" i="1"/>
  <c r="G637" i="1"/>
  <c r="AH636" i="1"/>
  <c r="AF636" i="1"/>
  <c r="AD636" i="1"/>
  <c r="AB636" i="1"/>
  <c r="Z636" i="1"/>
  <c r="X636" i="1"/>
  <c r="O636" i="1"/>
  <c r="N636" i="1"/>
  <c r="K636" i="1"/>
  <c r="J636" i="1"/>
  <c r="I636" i="1"/>
  <c r="H636" i="1"/>
  <c r="G636" i="1"/>
  <c r="AH635" i="1"/>
  <c r="AF635" i="1"/>
  <c r="AD635" i="1"/>
  <c r="AB635" i="1"/>
  <c r="Z635" i="1"/>
  <c r="X635" i="1"/>
  <c r="O635" i="1"/>
  <c r="N635" i="1"/>
  <c r="K635" i="1"/>
  <c r="J635" i="1"/>
  <c r="I635" i="1"/>
  <c r="H635" i="1"/>
  <c r="G635" i="1"/>
  <c r="AH634" i="1"/>
  <c r="AF634" i="1"/>
  <c r="AD634" i="1"/>
  <c r="AB634" i="1"/>
  <c r="Z634" i="1"/>
  <c r="X634" i="1"/>
  <c r="O634" i="1"/>
  <c r="N634" i="1"/>
  <c r="K634" i="1"/>
  <c r="J634" i="1"/>
  <c r="I634" i="1"/>
  <c r="H634" i="1"/>
  <c r="G634" i="1"/>
  <c r="AH633" i="1"/>
  <c r="AF633" i="1"/>
  <c r="AD633" i="1"/>
  <c r="AB633" i="1"/>
  <c r="Z633" i="1"/>
  <c r="X633" i="1"/>
  <c r="O633" i="1"/>
  <c r="N633" i="1"/>
  <c r="K633" i="1"/>
  <c r="J633" i="1"/>
  <c r="I633" i="1"/>
  <c r="H633" i="1"/>
  <c r="G633" i="1"/>
  <c r="AH632" i="1"/>
  <c r="AF632" i="1"/>
  <c r="AD632" i="1"/>
  <c r="AB632" i="1"/>
  <c r="Z632" i="1"/>
  <c r="X632" i="1"/>
  <c r="O632" i="1"/>
  <c r="N632" i="1"/>
  <c r="K632" i="1"/>
  <c r="J632" i="1"/>
  <c r="I632" i="1"/>
  <c r="H632" i="1"/>
  <c r="G632" i="1"/>
  <c r="AH631" i="1"/>
  <c r="AF631" i="1"/>
  <c r="AD631" i="1"/>
  <c r="AB631" i="1"/>
  <c r="Z631" i="1"/>
  <c r="X631" i="1"/>
  <c r="O631" i="1"/>
  <c r="N631" i="1"/>
  <c r="K631" i="1"/>
  <c r="J631" i="1"/>
  <c r="I631" i="1"/>
  <c r="H631" i="1"/>
  <c r="G631" i="1"/>
  <c r="AH630" i="1"/>
  <c r="AF630" i="1"/>
  <c r="AD630" i="1"/>
  <c r="AB630" i="1"/>
  <c r="Z630" i="1"/>
  <c r="X630" i="1"/>
  <c r="O630" i="1"/>
  <c r="N630" i="1"/>
  <c r="K630" i="1"/>
  <c r="J630" i="1"/>
  <c r="I630" i="1"/>
  <c r="H630" i="1"/>
  <c r="G630" i="1"/>
  <c r="AH629" i="1"/>
  <c r="AF629" i="1"/>
  <c r="AD629" i="1"/>
  <c r="AB629" i="1"/>
  <c r="Z629" i="1"/>
  <c r="X629" i="1"/>
  <c r="O629" i="1"/>
  <c r="N629" i="1"/>
  <c r="K629" i="1"/>
  <c r="J629" i="1"/>
  <c r="I629" i="1"/>
  <c r="H629" i="1"/>
  <c r="G629" i="1"/>
  <c r="AH628" i="1"/>
  <c r="AF628" i="1"/>
  <c r="AD628" i="1"/>
  <c r="AB628" i="1"/>
  <c r="Z628" i="1"/>
  <c r="X628" i="1"/>
  <c r="O628" i="1"/>
  <c r="N628" i="1"/>
  <c r="K628" i="1"/>
  <c r="J628" i="1"/>
  <c r="I628" i="1"/>
  <c r="H628" i="1"/>
  <c r="G628" i="1"/>
  <c r="AH627" i="1"/>
  <c r="AF627" i="1"/>
  <c r="AD627" i="1"/>
  <c r="AB627" i="1"/>
  <c r="Z627" i="1"/>
  <c r="X627" i="1"/>
  <c r="O627" i="1"/>
  <c r="N627" i="1"/>
  <c r="K627" i="1"/>
  <c r="J627" i="1"/>
  <c r="I627" i="1"/>
  <c r="H627" i="1"/>
  <c r="G627" i="1"/>
  <c r="AH626" i="1"/>
  <c r="AF626" i="1"/>
  <c r="AD626" i="1"/>
  <c r="AB626" i="1"/>
  <c r="Z626" i="1"/>
  <c r="X626" i="1"/>
  <c r="O626" i="1"/>
  <c r="N626" i="1"/>
  <c r="K626" i="1"/>
  <c r="J626" i="1"/>
  <c r="I626" i="1"/>
  <c r="H626" i="1"/>
  <c r="G626" i="1"/>
  <c r="AH625" i="1"/>
  <c r="AF625" i="1"/>
  <c r="AD625" i="1"/>
  <c r="AB625" i="1"/>
  <c r="Z625" i="1"/>
  <c r="X625" i="1"/>
  <c r="O625" i="1"/>
  <c r="N625" i="1"/>
  <c r="K625" i="1"/>
  <c r="J625" i="1"/>
  <c r="I625" i="1"/>
  <c r="H625" i="1"/>
  <c r="G625" i="1"/>
  <c r="AH624" i="1"/>
  <c r="AF624" i="1"/>
  <c r="AD624" i="1"/>
  <c r="AB624" i="1"/>
  <c r="Z624" i="1"/>
  <c r="X624" i="1"/>
  <c r="O624" i="1"/>
  <c r="N624" i="1"/>
  <c r="K624" i="1"/>
  <c r="J624" i="1"/>
  <c r="I624" i="1"/>
  <c r="H624" i="1"/>
  <c r="G624" i="1"/>
  <c r="AH623" i="1"/>
  <c r="AF623" i="1"/>
  <c r="AD623" i="1"/>
  <c r="AB623" i="1"/>
  <c r="Z623" i="1"/>
  <c r="X623" i="1"/>
  <c r="O623" i="1"/>
  <c r="N623" i="1"/>
  <c r="K623" i="1"/>
  <c r="J623" i="1"/>
  <c r="I623" i="1"/>
  <c r="H623" i="1"/>
  <c r="G623" i="1"/>
  <c r="AH622" i="1"/>
  <c r="AF622" i="1"/>
  <c r="AD622" i="1"/>
  <c r="AB622" i="1"/>
  <c r="Z622" i="1"/>
  <c r="X622" i="1"/>
  <c r="O622" i="1"/>
  <c r="N622" i="1"/>
  <c r="K622" i="1"/>
  <c r="J622" i="1"/>
  <c r="I622" i="1"/>
  <c r="H622" i="1"/>
  <c r="G622" i="1"/>
  <c r="AH621" i="1"/>
  <c r="AF621" i="1"/>
  <c r="AD621" i="1"/>
  <c r="AB621" i="1"/>
  <c r="Z621" i="1"/>
  <c r="X621" i="1"/>
  <c r="O621" i="1"/>
  <c r="N621" i="1"/>
  <c r="K621" i="1"/>
  <c r="J621" i="1"/>
  <c r="I621" i="1"/>
  <c r="H621" i="1"/>
  <c r="G621" i="1"/>
  <c r="AH620" i="1"/>
  <c r="AF620" i="1"/>
  <c r="AD620" i="1"/>
  <c r="AB620" i="1"/>
  <c r="Z620" i="1"/>
  <c r="X620" i="1"/>
  <c r="O620" i="1"/>
  <c r="N620" i="1"/>
  <c r="K620" i="1"/>
  <c r="J620" i="1"/>
  <c r="I620" i="1"/>
  <c r="H620" i="1"/>
  <c r="G620" i="1"/>
  <c r="AH619" i="1"/>
  <c r="AF619" i="1"/>
  <c r="AD619" i="1"/>
  <c r="AB619" i="1"/>
  <c r="Z619" i="1"/>
  <c r="X619" i="1"/>
  <c r="O619" i="1"/>
  <c r="N619" i="1"/>
  <c r="K619" i="1"/>
  <c r="J619" i="1"/>
  <c r="I619" i="1"/>
  <c r="H619" i="1"/>
  <c r="G619" i="1"/>
  <c r="AH618" i="1"/>
  <c r="AF618" i="1"/>
  <c r="AD618" i="1"/>
  <c r="AB618" i="1"/>
  <c r="Z618" i="1"/>
  <c r="X618" i="1"/>
  <c r="O618" i="1"/>
  <c r="N618" i="1"/>
  <c r="K618" i="1"/>
  <c r="J618" i="1"/>
  <c r="I618" i="1"/>
  <c r="H618" i="1"/>
  <c r="G618" i="1"/>
  <c r="AH617" i="1"/>
  <c r="AF617" i="1"/>
  <c r="AD617" i="1"/>
  <c r="AB617" i="1"/>
  <c r="Z617" i="1"/>
  <c r="X617" i="1"/>
  <c r="O617" i="1"/>
  <c r="N617" i="1"/>
  <c r="K617" i="1"/>
  <c r="J617" i="1"/>
  <c r="I617" i="1"/>
  <c r="H617" i="1"/>
  <c r="G617" i="1"/>
  <c r="AH616" i="1"/>
  <c r="AF616" i="1"/>
  <c r="AD616" i="1"/>
  <c r="AB616" i="1"/>
  <c r="Z616" i="1"/>
  <c r="X616" i="1"/>
  <c r="O616" i="1"/>
  <c r="N616" i="1"/>
  <c r="K616" i="1"/>
  <c r="J616" i="1"/>
  <c r="I616" i="1"/>
  <c r="H616" i="1"/>
  <c r="G616" i="1"/>
  <c r="AH615" i="1"/>
  <c r="AF615" i="1"/>
  <c r="AD615" i="1"/>
  <c r="AB615" i="1"/>
  <c r="Z615" i="1"/>
  <c r="X615" i="1"/>
  <c r="O615" i="1"/>
  <c r="N615" i="1"/>
  <c r="K615" i="1"/>
  <c r="J615" i="1"/>
  <c r="I615" i="1"/>
  <c r="H615" i="1"/>
  <c r="G615" i="1"/>
  <c r="AH614" i="1"/>
  <c r="AF614" i="1"/>
  <c r="AD614" i="1"/>
  <c r="AB614" i="1"/>
  <c r="Z614" i="1"/>
  <c r="X614" i="1"/>
  <c r="O614" i="1"/>
  <c r="N614" i="1"/>
  <c r="K614" i="1"/>
  <c r="J614" i="1"/>
  <c r="I614" i="1"/>
  <c r="H614" i="1"/>
  <c r="G614" i="1"/>
  <c r="AH613" i="1"/>
  <c r="AF613" i="1"/>
  <c r="AD613" i="1"/>
  <c r="AB613" i="1"/>
  <c r="Z613" i="1"/>
  <c r="X613" i="1"/>
  <c r="O613" i="1"/>
  <c r="N613" i="1"/>
  <c r="K613" i="1"/>
  <c r="J613" i="1"/>
  <c r="I613" i="1"/>
  <c r="H613" i="1"/>
  <c r="G613" i="1"/>
  <c r="AH612" i="1"/>
  <c r="AF612" i="1"/>
  <c r="AD612" i="1"/>
  <c r="AB612" i="1"/>
  <c r="Z612" i="1"/>
  <c r="X612" i="1"/>
  <c r="O612" i="1"/>
  <c r="N612" i="1"/>
  <c r="K612" i="1"/>
  <c r="J612" i="1"/>
  <c r="I612" i="1"/>
  <c r="H612" i="1"/>
  <c r="G612" i="1"/>
  <c r="AH611" i="1"/>
  <c r="AF611" i="1"/>
  <c r="AD611" i="1"/>
  <c r="AB611" i="1"/>
  <c r="Z611" i="1"/>
  <c r="X611" i="1"/>
  <c r="O611" i="1"/>
  <c r="N611" i="1"/>
  <c r="K611" i="1"/>
  <c r="J611" i="1"/>
  <c r="I611" i="1"/>
  <c r="H611" i="1"/>
  <c r="G611" i="1"/>
  <c r="AH610" i="1"/>
  <c r="AF610" i="1"/>
  <c r="AD610" i="1"/>
  <c r="AB610" i="1"/>
  <c r="Z610" i="1"/>
  <c r="X610" i="1"/>
  <c r="O610" i="1"/>
  <c r="N610" i="1"/>
  <c r="K610" i="1"/>
  <c r="J610" i="1"/>
  <c r="I610" i="1"/>
  <c r="H610" i="1"/>
  <c r="G610" i="1"/>
  <c r="AH609" i="1"/>
  <c r="AF609" i="1"/>
  <c r="AD609" i="1"/>
  <c r="AB609" i="1"/>
  <c r="Z609" i="1"/>
  <c r="X609" i="1"/>
  <c r="O609" i="1"/>
  <c r="N609" i="1"/>
  <c r="K609" i="1"/>
  <c r="J609" i="1"/>
  <c r="I609" i="1"/>
  <c r="H609" i="1"/>
  <c r="G609" i="1"/>
  <c r="AH608" i="1"/>
  <c r="AF608" i="1"/>
  <c r="AD608" i="1"/>
  <c r="AB608" i="1"/>
  <c r="Z608" i="1"/>
  <c r="X608" i="1"/>
  <c r="O608" i="1"/>
  <c r="N608" i="1"/>
  <c r="K608" i="1"/>
  <c r="J608" i="1"/>
  <c r="I608" i="1"/>
  <c r="H608" i="1"/>
  <c r="G608" i="1"/>
  <c r="AH607" i="1"/>
  <c r="AF607" i="1"/>
  <c r="AD607" i="1"/>
  <c r="AB607" i="1"/>
  <c r="Z607" i="1"/>
  <c r="X607" i="1"/>
  <c r="O607" i="1"/>
  <c r="N607" i="1"/>
  <c r="K607" i="1"/>
  <c r="J607" i="1"/>
  <c r="I607" i="1"/>
  <c r="H607" i="1"/>
  <c r="G607" i="1"/>
  <c r="AH606" i="1"/>
  <c r="AF606" i="1"/>
  <c r="AD606" i="1"/>
  <c r="AB606" i="1"/>
  <c r="Z606" i="1"/>
  <c r="X606" i="1"/>
  <c r="O606" i="1"/>
  <c r="N606" i="1"/>
  <c r="K606" i="1"/>
  <c r="J606" i="1"/>
  <c r="I606" i="1"/>
  <c r="H606" i="1"/>
  <c r="G606" i="1"/>
  <c r="AH605" i="1"/>
  <c r="AF605" i="1"/>
  <c r="AD605" i="1"/>
  <c r="AB605" i="1"/>
  <c r="Z605" i="1"/>
  <c r="X605" i="1"/>
  <c r="O605" i="1"/>
  <c r="N605" i="1"/>
  <c r="K605" i="1"/>
  <c r="J605" i="1"/>
  <c r="I605" i="1"/>
  <c r="H605" i="1"/>
  <c r="G605" i="1"/>
  <c r="AH604" i="1"/>
  <c r="AF604" i="1"/>
  <c r="AD604" i="1"/>
  <c r="AB604" i="1"/>
  <c r="Z604" i="1"/>
  <c r="X604" i="1"/>
  <c r="O604" i="1"/>
  <c r="N604" i="1"/>
  <c r="K604" i="1"/>
  <c r="J604" i="1"/>
  <c r="I604" i="1"/>
  <c r="H604" i="1"/>
  <c r="G604" i="1"/>
  <c r="AH603" i="1"/>
  <c r="AF603" i="1"/>
  <c r="AD603" i="1"/>
  <c r="AB603" i="1"/>
  <c r="Z603" i="1"/>
  <c r="X603" i="1"/>
  <c r="O603" i="1"/>
  <c r="N603" i="1"/>
  <c r="K603" i="1"/>
  <c r="J603" i="1"/>
  <c r="I603" i="1"/>
  <c r="H603" i="1"/>
  <c r="G603" i="1"/>
  <c r="AH602" i="1"/>
  <c r="AF602" i="1"/>
  <c r="AD602" i="1"/>
  <c r="AB602" i="1"/>
  <c r="Z602" i="1"/>
  <c r="X602" i="1"/>
  <c r="O602" i="1"/>
  <c r="N602" i="1"/>
  <c r="K602" i="1"/>
  <c r="J602" i="1"/>
  <c r="I602" i="1"/>
  <c r="H602" i="1"/>
  <c r="G602" i="1"/>
  <c r="AH601" i="1"/>
  <c r="AF601" i="1"/>
  <c r="AD601" i="1"/>
  <c r="AB601" i="1"/>
  <c r="Z601" i="1"/>
  <c r="X601" i="1"/>
  <c r="O601" i="1"/>
  <c r="N601" i="1"/>
  <c r="K601" i="1"/>
  <c r="J601" i="1"/>
  <c r="I601" i="1"/>
  <c r="H601" i="1"/>
  <c r="G601" i="1"/>
  <c r="AH600" i="1"/>
  <c r="AF600" i="1"/>
  <c r="AD600" i="1"/>
  <c r="AB600" i="1"/>
  <c r="Z600" i="1"/>
  <c r="X600" i="1"/>
  <c r="O600" i="1"/>
  <c r="N600" i="1"/>
  <c r="K600" i="1"/>
  <c r="J600" i="1"/>
  <c r="I600" i="1"/>
  <c r="H600" i="1"/>
  <c r="G600" i="1"/>
  <c r="AH599" i="1"/>
  <c r="AF599" i="1"/>
  <c r="AD599" i="1"/>
  <c r="AB599" i="1"/>
  <c r="Z599" i="1"/>
  <c r="X599" i="1"/>
  <c r="O599" i="1"/>
  <c r="N599" i="1"/>
  <c r="K599" i="1"/>
  <c r="J599" i="1"/>
  <c r="I599" i="1"/>
  <c r="H599" i="1"/>
  <c r="G599" i="1"/>
  <c r="AH598" i="1"/>
  <c r="AF598" i="1"/>
  <c r="AD598" i="1"/>
  <c r="AB598" i="1"/>
  <c r="Z598" i="1"/>
  <c r="X598" i="1"/>
  <c r="O598" i="1"/>
  <c r="N598" i="1"/>
  <c r="K598" i="1"/>
  <c r="J598" i="1"/>
  <c r="I598" i="1"/>
  <c r="H598" i="1"/>
  <c r="G598" i="1"/>
  <c r="AH597" i="1"/>
  <c r="AF597" i="1"/>
  <c r="AD597" i="1"/>
  <c r="AB597" i="1"/>
  <c r="Z597" i="1"/>
  <c r="X597" i="1"/>
  <c r="O597" i="1"/>
  <c r="N597" i="1"/>
  <c r="K597" i="1"/>
  <c r="J597" i="1"/>
  <c r="I597" i="1"/>
  <c r="H597" i="1"/>
  <c r="G597" i="1"/>
  <c r="AH596" i="1"/>
  <c r="AF596" i="1"/>
  <c r="AD596" i="1"/>
  <c r="AB596" i="1"/>
  <c r="Z596" i="1"/>
  <c r="X596" i="1"/>
  <c r="O596" i="1"/>
  <c r="N596" i="1"/>
  <c r="K596" i="1"/>
  <c r="J596" i="1"/>
  <c r="I596" i="1"/>
  <c r="H596" i="1"/>
  <c r="G596" i="1"/>
  <c r="AH595" i="1"/>
  <c r="AF595" i="1"/>
  <c r="AD595" i="1"/>
  <c r="AB595" i="1"/>
  <c r="Z595" i="1"/>
  <c r="X595" i="1"/>
  <c r="O595" i="1"/>
  <c r="N595" i="1"/>
  <c r="K595" i="1"/>
  <c r="J595" i="1"/>
  <c r="I595" i="1"/>
  <c r="H595" i="1"/>
  <c r="G595" i="1"/>
  <c r="AH594" i="1"/>
  <c r="AF594" i="1"/>
  <c r="AD594" i="1"/>
  <c r="AB594" i="1"/>
  <c r="Z594" i="1"/>
  <c r="X594" i="1"/>
  <c r="O594" i="1"/>
  <c r="N594" i="1"/>
  <c r="K594" i="1"/>
  <c r="J594" i="1"/>
  <c r="I594" i="1"/>
  <c r="H594" i="1"/>
  <c r="G594" i="1"/>
  <c r="AH593" i="1"/>
  <c r="AF593" i="1"/>
  <c r="AD593" i="1"/>
  <c r="AB593" i="1"/>
  <c r="Z593" i="1"/>
  <c r="X593" i="1"/>
  <c r="O593" i="1"/>
  <c r="N593" i="1"/>
  <c r="K593" i="1"/>
  <c r="J593" i="1"/>
  <c r="I593" i="1"/>
  <c r="H593" i="1"/>
  <c r="G593" i="1"/>
  <c r="AH592" i="1"/>
  <c r="AF592" i="1"/>
  <c r="AD592" i="1"/>
  <c r="AB592" i="1"/>
  <c r="Z592" i="1"/>
  <c r="X592" i="1"/>
  <c r="O592" i="1"/>
  <c r="N592" i="1"/>
  <c r="K592" i="1"/>
  <c r="J592" i="1"/>
  <c r="I592" i="1"/>
  <c r="H592" i="1"/>
  <c r="G592" i="1"/>
  <c r="AH591" i="1"/>
  <c r="AF591" i="1"/>
  <c r="AD591" i="1"/>
  <c r="AB591" i="1"/>
  <c r="Z591" i="1"/>
  <c r="X591" i="1"/>
  <c r="O591" i="1"/>
  <c r="N591" i="1"/>
  <c r="K591" i="1"/>
  <c r="J591" i="1"/>
  <c r="I591" i="1"/>
  <c r="H591" i="1"/>
  <c r="G591" i="1"/>
  <c r="AH590" i="1"/>
  <c r="AF590" i="1"/>
  <c r="AD590" i="1"/>
  <c r="AB590" i="1"/>
  <c r="Z590" i="1"/>
  <c r="X590" i="1"/>
  <c r="O590" i="1"/>
  <c r="N590" i="1"/>
  <c r="K590" i="1"/>
  <c r="J590" i="1"/>
  <c r="I590" i="1"/>
  <c r="H590" i="1"/>
  <c r="G590" i="1"/>
  <c r="AH589" i="1"/>
  <c r="AF589" i="1"/>
  <c r="AD589" i="1"/>
  <c r="AB589" i="1"/>
  <c r="Z589" i="1"/>
  <c r="X589" i="1"/>
  <c r="O589" i="1"/>
  <c r="N589" i="1"/>
  <c r="K589" i="1"/>
  <c r="J589" i="1"/>
  <c r="I589" i="1"/>
  <c r="H589" i="1"/>
  <c r="G589" i="1"/>
  <c r="AH588" i="1"/>
  <c r="AF588" i="1"/>
  <c r="AD588" i="1"/>
  <c r="AB588" i="1"/>
  <c r="Z588" i="1"/>
  <c r="X588" i="1"/>
  <c r="O588" i="1"/>
  <c r="N588" i="1"/>
  <c r="K588" i="1"/>
  <c r="J588" i="1"/>
  <c r="I588" i="1"/>
  <c r="H588" i="1"/>
  <c r="G588" i="1"/>
  <c r="AH587" i="1"/>
  <c r="AF587" i="1"/>
  <c r="AD587" i="1"/>
  <c r="AB587" i="1"/>
  <c r="Z587" i="1"/>
  <c r="X587" i="1"/>
  <c r="O587" i="1"/>
  <c r="N587" i="1"/>
  <c r="K587" i="1"/>
  <c r="J587" i="1"/>
  <c r="I587" i="1"/>
  <c r="H587" i="1"/>
  <c r="G587" i="1"/>
  <c r="AH586" i="1"/>
  <c r="AF586" i="1"/>
  <c r="AD586" i="1"/>
  <c r="AB586" i="1"/>
  <c r="Z586" i="1"/>
  <c r="X586" i="1"/>
  <c r="O586" i="1"/>
  <c r="N586" i="1"/>
  <c r="K586" i="1"/>
  <c r="J586" i="1"/>
  <c r="I586" i="1"/>
  <c r="H586" i="1"/>
  <c r="G586" i="1"/>
  <c r="AH585" i="1"/>
  <c r="AF585" i="1"/>
  <c r="AD585" i="1"/>
  <c r="AB585" i="1"/>
  <c r="Z585" i="1"/>
  <c r="X585" i="1"/>
  <c r="O585" i="1"/>
  <c r="N585" i="1"/>
  <c r="K585" i="1"/>
  <c r="J585" i="1"/>
  <c r="I585" i="1"/>
  <c r="H585" i="1"/>
  <c r="G585" i="1"/>
  <c r="AH584" i="1"/>
  <c r="AF584" i="1"/>
  <c r="AD584" i="1"/>
  <c r="AB584" i="1"/>
  <c r="Z584" i="1"/>
  <c r="X584" i="1"/>
  <c r="O584" i="1"/>
  <c r="N584" i="1"/>
  <c r="K584" i="1"/>
  <c r="J584" i="1"/>
  <c r="I584" i="1"/>
  <c r="H584" i="1"/>
  <c r="G584" i="1"/>
  <c r="AH583" i="1"/>
  <c r="AF583" i="1"/>
  <c r="AD583" i="1"/>
  <c r="AB583" i="1"/>
  <c r="Z583" i="1"/>
  <c r="X583" i="1"/>
  <c r="O583" i="1"/>
  <c r="N583" i="1"/>
  <c r="K583" i="1"/>
  <c r="J583" i="1"/>
  <c r="I583" i="1"/>
  <c r="H583" i="1"/>
  <c r="G583" i="1"/>
  <c r="AH582" i="1"/>
  <c r="AF582" i="1"/>
  <c r="AD582" i="1"/>
  <c r="AB582" i="1"/>
  <c r="Z582" i="1"/>
  <c r="X582" i="1"/>
  <c r="O582" i="1"/>
  <c r="N582" i="1"/>
  <c r="K582" i="1"/>
  <c r="J582" i="1"/>
  <c r="I582" i="1"/>
  <c r="H582" i="1"/>
  <c r="G582" i="1"/>
  <c r="AH581" i="1"/>
  <c r="AF581" i="1"/>
  <c r="AD581" i="1"/>
  <c r="AB581" i="1"/>
  <c r="Z581" i="1"/>
  <c r="X581" i="1"/>
  <c r="O581" i="1"/>
  <c r="N581" i="1"/>
  <c r="K581" i="1"/>
  <c r="J581" i="1"/>
  <c r="I581" i="1"/>
  <c r="H581" i="1"/>
  <c r="G581" i="1"/>
  <c r="AH580" i="1"/>
  <c r="AF580" i="1"/>
  <c r="AD580" i="1"/>
  <c r="AB580" i="1"/>
  <c r="Z580" i="1"/>
  <c r="X580" i="1"/>
  <c r="O580" i="1"/>
  <c r="N580" i="1"/>
  <c r="K580" i="1"/>
  <c r="J580" i="1"/>
  <c r="I580" i="1"/>
  <c r="H580" i="1"/>
  <c r="G580" i="1"/>
  <c r="AH579" i="1"/>
  <c r="AF579" i="1"/>
  <c r="AD579" i="1"/>
  <c r="AB579" i="1"/>
  <c r="Z579" i="1"/>
  <c r="X579" i="1"/>
  <c r="O579" i="1"/>
  <c r="N579" i="1"/>
  <c r="K579" i="1"/>
  <c r="J579" i="1"/>
  <c r="I579" i="1"/>
  <c r="H579" i="1"/>
  <c r="G579" i="1"/>
  <c r="AH578" i="1"/>
  <c r="AF578" i="1"/>
  <c r="AD578" i="1"/>
  <c r="AB578" i="1"/>
  <c r="Z578" i="1"/>
  <c r="X578" i="1"/>
  <c r="O578" i="1"/>
  <c r="N578" i="1"/>
  <c r="K578" i="1"/>
  <c r="J578" i="1"/>
  <c r="I578" i="1"/>
  <c r="H578" i="1"/>
  <c r="G578" i="1"/>
  <c r="AH577" i="1"/>
  <c r="AF577" i="1"/>
  <c r="AD577" i="1"/>
  <c r="AB577" i="1"/>
  <c r="Z577" i="1"/>
  <c r="X577" i="1"/>
  <c r="O577" i="1"/>
  <c r="N577" i="1"/>
  <c r="K577" i="1"/>
  <c r="J577" i="1"/>
  <c r="I577" i="1"/>
  <c r="H577" i="1"/>
  <c r="G577" i="1"/>
  <c r="AH576" i="1"/>
  <c r="AF576" i="1"/>
  <c r="AD576" i="1"/>
  <c r="AB576" i="1"/>
  <c r="Z576" i="1"/>
  <c r="X576" i="1"/>
  <c r="O576" i="1"/>
  <c r="N576" i="1"/>
  <c r="K576" i="1"/>
  <c r="J576" i="1"/>
  <c r="I576" i="1"/>
  <c r="H576" i="1"/>
  <c r="G576" i="1"/>
  <c r="AH575" i="1"/>
  <c r="AF575" i="1"/>
  <c r="AD575" i="1"/>
  <c r="AB575" i="1"/>
  <c r="Z575" i="1"/>
  <c r="X575" i="1"/>
  <c r="O575" i="1"/>
  <c r="N575" i="1"/>
  <c r="K575" i="1"/>
  <c r="J575" i="1"/>
  <c r="I575" i="1"/>
  <c r="H575" i="1"/>
  <c r="G575" i="1"/>
  <c r="AH574" i="1"/>
  <c r="AF574" i="1"/>
  <c r="AD574" i="1"/>
  <c r="AB574" i="1"/>
  <c r="Z574" i="1"/>
  <c r="X574" i="1"/>
  <c r="O574" i="1"/>
  <c r="N574" i="1"/>
  <c r="K574" i="1"/>
  <c r="J574" i="1"/>
  <c r="I574" i="1"/>
  <c r="H574" i="1"/>
  <c r="G574" i="1"/>
  <c r="AH573" i="1"/>
  <c r="AF573" i="1"/>
  <c r="AD573" i="1"/>
  <c r="AB573" i="1"/>
  <c r="Z573" i="1"/>
  <c r="X573" i="1"/>
  <c r="O573" i="1"/>
  <c r="N573" i="1"/>
  <c r="K573" i="1"/>
  <c r="J573" i="1"/>
  <c r="I573" i="1"/>
  <c r="H573" i="1"/>
  <c r="G573" i="1"/>
  <c r="AH572" i="1"/>
  <c r="AF572" i="1"/>
  <c r="AD572" i="1"/>
  <c r="AB572" i="1"/>
  <c r="Z572" i="1"/>
  <c r="X572" i="1"/>
  <c r="O572" i="1"/>
  <c r="N572" i="1"/>
  <c r="K572" i="1"/>
  <c r="J572" i="1"/>
  <c r="I572" i="1"/>
  <c r="H572" i="1"/>
  <c r="G572" i="1"/>
  <c r="AH571" i="1"/>
  <c r="AF571" i="1"/>
  <c r="AD571" i="1"/>
  <c r="AB571" i="1"/>
  <c r="Z571" i="1"/>
  <c r="X571" i="1"/>
  <c r="O571" i="1"/>
  <c r="N571" i="1"/>
  <c r="K571" i="1"/>
  <c r="J571" i="1"/>
  <c r="I571" i="1"/>
  <c r="H571" i="1"/>
  <c r="G571" i="1"/>
  <c r="AH570" i="1"/>
  <c r="AF570" i="1"/>
  <c r="AD570" i="1"/>
  <c r="AB570" i="1"/>
  <c r="Z570" i="1"/>
  <c r="X570" i="1"/>
  <c r="O570" i="1"/>
  <c r="N570" i="1"/>
  <c r="K570" i="1"/>
  <c r="J570" i="1"/>
  <c r="I570" i="1"/>
  <c r="H570" i="1"/>
  <c r="G570" i="1"/>
  <c r="AH569" i="1"/>
  <c r="AF569" i="1"/>
  <c r="AD569" i="1"/>
  <c r="AB569" i="1"/>
  <c r="Z569" i="1"/>
  <c r="X569" i="1"/>
  <c r="O569" i="1"/>
  <c r="N569" i="1"/>
  <c r="K569" i="1"/>
  <c r="J569" i="1"/>
  <c r="I569" i="1"/>
  <c r="H569" i="1"/>
  <c r="G569" i="1"/>
  <c r="AH568" i="1"/>
  <c r="AF568" i="1"/>
  <c r="AD568" i="1"/>
  <c r="AB568" i="1"/>
  <c r="Z568" i="1"/>
  <c r="X568" i="1"/>
  <c r="O568" i="1"/>
  <c r="N568" i="1"/>
  <c r="K568" i="1"/>
  <c r="J568" i="1"/>
  <c r="I568" i="1"/>
  <c r="H568" i="1"/>
  <c r="G568" i="1"/>
  <c r="AH567" i="1"/>
  <c r="AF567" i="1"/>
  <c r="AD567" i="1"/>
  <c r="AB567" i="1"/>
  <c r="Z567" i="1"/>
  <c r="X567" i="1"/>
  <c r="O567" i="1"/>
  <c r="N567" i="1"/>
  <c r="K567" i="1"/>
  <c r="J567" i="1"/>
  <c r="I567" i="1"/>
  <c r="H567" i="1"/>
  <c r="G567" i="1"/>
  <c r="AH566" i="1"/>
  <c r="AF566" i="1"/>
  <c r="AD566" i="1"/>
  <c r="AB566" i="1"/>
  <c r="Z566" i="1"/>
  <c r="X566" i="1"/>
  <c r="O566" i="1"/>
  <c r="N566" i="1"/>
  <c r="K566" i="1"/>
  <c r="J566" i="1"/>
  <c r="I566" i="1"/>
  <c r="H566" i="1"/>
  <c r="G566" i="1"/>
  <c r="AH565" i="1"/>
  <c r="AF565" i="1"/>
  <c r="AD565" i="1"/>
  <c r="AB565" i="1"/>
  <c r="Z565" i="1"/>
  <c r="X565" i="1"/>
  <c r="O565" i="1"/>
  <c r="N565" i="1"/>
  <c r="K565" i="1"/>
  <c r="J565" i="1"/>
  <c r="I565" i="1"/>
  <c r="H565" i="1"/>
  <c r="G565" i="1"/>
  <c r="AH564" i="1"/>
  <c r="AF564" i="1"/>
  <c r="AD564" i="1"/>
  <c r="AB564" i="1"/>
  <c r="Z564" i="1"/>
  <c r="X564" i="1"/>
  <c r="O564" i="1"/>
  <c r="N564" i="1"/>
  <c r="K564" i="1"/>
  <c r="J564" i="1"/>
  <c r="I564" i="1"/>
  <c r="H564" i="1"/>
  <c r="G564" i="1"/>
  <c r="AH563" i="1"/>
  <c r="AF563" i="1"/>
  <c r="AD563" i="1"/>
  <c r="AB563" i="1"/>
  <c r="Z563" i="1"/>
  <c r="X563" i="1"/>
  <c r="O563" i="1"/>
  <c r="N563" i="1"/>
  <c r="K563" i="1"/>
  <c r="J563" i="1"/>
  <c r="I563" i="1"/>
  <c r="H563" i="1"/>
  <c r="G563" i="1"/>
  <c r="AH562" i="1"/>
  <c r="AF562" i="1"/>
  <c r="AD562" i="1"/>
  <c r="AB562" i="1"/>
  <c r="Z562" i="1"/>
  <c r="X562" i="1"/>
  <c r="O562" i="1"/>
  <c r="N562" i="1"/>
  <c r="K562" i="1"/>
  <c r="J562" i="1"/>
  <c r="I562" i="1"/>
  <c r="H562" i="1"/>
  <c r="G562" i="1"/>
  <c r="AH561" i="1"/>
  <c r="AF561" i="1"/>
  <c r="AD561" i="1"/>
  <c r="AB561" i="1"/>
  <c r="Z561" i="1"/>
  <c r="X561" i="1"/>
  <c r="O561" i="1"/>
  <c r="N561" i="1"/>
  <c r="K561" i="1"/>
  <c r="J561" i="1"/>
  <c r="I561" i="1"/>
  <c r="H561" i="1"/>
  <c r="G561" i="1"/>
  <c r="AH560" i="1"/>
  <c r="AF560" i="1"/>
  <c r="AD560" i="1"/>
  <c r="AB560" i="1"/>
  <c r="Z560" i="1"/>
  <c r="X560" i="1"/>
  <c r="O560" i="1"/>
  <c r="N560" i="1"/>
  <c r="K560" i="1"/>
  <c r="J560" i="1"/>
  <c r="I560" i="1"/>
  <c r="H560" i="1"/>
  <c r="G560" i="1"/>
  <c r="AH559" i="1"/>
  <c r="AF559" i="1"/>
  <c r="AD559" i="1"/>
  <c r="AB559" i="1"/>
  <c r="Z559" i="1"/>
  <c r="X559" i="1"/>
  <c r="O559" i="1"/>
  <c r="N559" i="1"/>
  <c r="K559" i="1"/>
  <c r="J559" i="1"/>
  <c r="I559" i="1"/>
  <c r="H559" i="1"/>
  <c r="G559" i="1"/>
  <c r="AH558" i="1"/>
  <c r="AF558" i="1"/>
  <c r="AD558" i="1"/>
  <c r="AB558" i="1"/>
  <c r="Z558" i="1"/>
  <c r="X558" i="1"/>
  <c r="O558" i="1"/>
  <c r="N558" i="1"/>
  <c r="K558" i="1"/>
  <c r="J558" i="1"/>
  <c r="I558" i="1"/>
  <c r="H558" i="1"/>
  <c r="G558" i="1"/>
  <c r="AH557" i="1"/>
  <c r="AF557" i="1"/>
  <c r="AD557" i="1"/>
  <c r="AB557" i="1"/>
  <c r="Z557" i="1"/>
  <c r="X557" i="1"/>
  <c r="O557" i="1"/>
  <c r="N557" i="1"/>
  <c r="K557" i="1"/>
  <c r="J557" i="1"/>
  <c r="I557" i="1"/>
  <c r="H557" i="1"/>
  <c r="G557" i="1"/>
  <c r="AH556" i="1"/>
  <c r="AF556" i="1"/>
  <c r="AD556" i="1"/>
  <c r="AB556" i="1"/>
  <c r="Z556" i="1"/>
  <c r="X556" i="1"/>
  <c r="O556" i="1"/>
  <c r="N556" i="1"/>
  <c r="K556" i="1"/>
  <c r="J556" i="1"/>
  <c r="I556" i="1"/>
  <c r="H556" i="1"/>
  <c r="G556" i="1"/>
  <c r="AH555" i="1"/>
  <c r="AF555" i="1"/>
  <c r="AD555" i="1"/>
  <c r="AB555" i="1"/>
  <c r="Z555" i="1"/>
  <c r="X555" i="1"/>
  <c r="O555" i="1"/>
  <c r="N555" i="1"/>
  <c r="K555" i="1"/>
  <c r="J555" i="1"/>
  <c r="I555" i="1"/>
  <c r="H555" i="1"/>
  <c r="G555" i="1"/>
  <c r="AH554" i="1"/>
  <c r="AF554" i="1"/>
  <c r="AD554" i="1"/>
  <c r="AB554" i="1"/>
  <c r="Z554" i="1"/>
  <c r="X554" i="1"/>
  <c r="O554" i="1"/>
  <c r="N554" i="1"/>
  <c r="K554" i="1"/>
  <c r="J554" i="1"/>
  <c r="I554" i="1"/>
  <c r="H554" i="1"/>
  <c r="G554" i="1"/>
  <c r="AH553" i="1"/>
  <c r="AF553" i="1"/>
  <c r="AD553" i="1"/>
  <c r="AB553" i="1"/>
  <c r="Z553" i="1"/>
  <c r="X553" i="1"/>
  <c r="O553" i="1"/>
  <c r="N553" i="1"/>
  <c r="K553" i="1"/>
  <c r="J553" i="1"/>
  <c r="I553" i="1"/>
  <c r="H553" i="1"/>
  <c r="G553" i="1"/>
  <c r="AH552" i="1"/>
  <c r="AF552" i="1"/>
  <c r="AD552" i="1"/>
  <c r="AB552" i="1"/>
  <c r="Z552" i="1"/>
  <c r="X552" i="1"/>
  <c r="O552" i="1"/>
  <c r="N552" i="1"/>
  <c r="K552" i="1"/>
  <c r="J552" i="1"/>
  <c r="I552" i="1"/>
  <c r="H552" i="1"/>
  <c r="G552" i="1"/>
  <c r="AH551" i="1"/>
  <c r="AF551" i="1"/>
  <c r="AD551" i="1"/>
  <c r="AB551" i="1"/>
  <c r="Z551" i="1"/>
  <c r="X551" i="1"/>
  <c r="O551" i="1"/>
  <c r="N551" i="1"/>
  <c r="K551" i="1"/>
  <c r="J551" i="1"/>
  <c r="I551" i="1"/>
  <c r="H551" i="1"/>
  <c r="G551" i="1"/>
  <c r="AH550" i="1"/>
  <c r="AF550" i="1"/>
  <c r="AD550" i="1"/>
  <c r="AB550" i="1"/>
  <c r="Z550" i="1"/>
  <c r="X550" i="1"/>
  <c r="O550" i="1"/>
  <c r="N550" i="1"/>
  <c r="K550" i="1"/>
  <c r="J550" i="1"/>
  <c r="I550" i="1"/>
  <c r="H550" i="1"/>
  <c r="G550" i="1"/>
  <c r="AH549" i="1"/>
  <c r="AF549" i="1"/>
  <c r="AD549" i="1"/>
  <c r="AB549" i="1"/>
  <c r="Z549" i="1"/>
  <c r="X549" i="1"/>
  <c r="O549" i="1"/>
  <c r="N549" i="1"/>
  <c r="K549" i="1"/>
  <c r="J549" i="1"/>
  <c r="I549" i="1"/>
  <c r="H549" i="1"/>
  <c r="G549" i="1"/>
  <c r="AH548" i="1"/>
  <c r="AF548" i="1"/>
  <c r="AD548" i="1"/>
  <c r="AB548" i="1"/>
  <c r="Z548" i="1"/>
  <c r="X548" i="1"/>
  <c r="O548" i="1"/>
  <c r="N548" i="1"/>
  <c r="K548" i="1"/>
  <c r="J548" i="1"/>
  <c r="I548" i="1"/>
  <c r="H548" i="1"/>
  <c r="G548" i="1"/>
  <c r="AH547" i="1"/>
  <c r="AF547" i="1"/>
  <c r="AD547" i="1"/>
  <c r="AB547" i="1"/>
  <c r="Z547" i="1"/>
  <c r="X547" i="1"/>
  <c r="O547" i="1"/>
  <c r="N547" i="1"/>
  <c r="K547" i="1"/>
  <c r="J547" i="1"/>
  <c r="I547" i="1"/>
  <c r="H547" i="1"/>
  <c r="G547" i="1"/>
  <c r="AH546" i="1"/>
  <c r="AF546" i="1"/>
  <c r="AD546" i="1"/>
  <c r="AB546" i="1"/>
  <c r="Z546" i="1"/>
  <c r="X546" i="1"/>
  <c r="O546" i="1"/>
  <c r="N546" i="1"/>
  <c r="K546" i="1"/>
  <c r="J546" i="1"/>
  <c r="I546" i="1"/>
  <c r="H546" i="1"/>
  <c r="G546" i="1"/>
  <c r="AH545" i="1"/>
  <c r="AF545" i="1"/>
  <c r="AD545" i="1"/>
  <c r="AB545" i="1"/>
  <c r="Z545" i="1"/>
  <c r="X545" i="1"/>
  <c r="O545" i="1"/>
  <c r="N545" i="1"/>
  <c r="K545" i="1"/>
  <c r="J545" i="1"/>
  <c r="I545" i="1"/>
  <c r="H545" i="1"/>
  <c r="G545" i="1"/>
  <c r="AH544" i="1"/>
  <c r="AF544" i="1"/>
  <c r="AD544" i="1"/>
  <c r="AB544" i="1"/>
  <c r="Z544" i="1"/>
  <c r="X544" i="1"/>
  <c r="O544" i="1"/>
  <c r="N544" i="1"/>
  <c r="K544" i="1"/>
  <c r="J544" i="1"/>
  <c r="I544" i="1"/>
  <c r="H544" i="1"/>
  <c r="G544" i="1"/>
  <c r="AH543" i="1"/>
  <c r="AF543" i="1"/>
  <c r="AD543" i="1"/>
  <c r="AB543" i="1"/>
  <c r="Z543" i="1"/>
  <c r="X543" i="1"/>
  <c r="O543" i="1"/>
  <c r="N543" i="1"/>
  <c r="K543" i="1"/>
  <c r="J543" i="1"/>
  <c r="I543" i="1"/>
  <c r="H543" i="1"/>
  <c r="G543" i="1"/>
  <c r="AH542" i="1"/>
  <c r="AF542" i="1"/>
  <c r="AD542" i="1"/>
  <c r="AB542" i="1"/>
  <c r="Z542" i="1"/>
  <c r="X542" i="1"/>
  <c r="O542" i="1"/>
  <c r="N542" i="1"/>
  <c r="K542" i="1"/>
  <c r="J542" i="1"/>
  <c r="I542" i="1"/>
  <c r="H542" i="1"/>
  <c r="G542" i="1"/>
  <c r="AH541" i="1"/>
  <c r="AF541" i="1"/>
  <c r="AD541" i="1"/>
  <c r="AB541" i="1"/>
  <c r="Z541" i="1"/>
  <c r="X541" i="1"/>
  <c r="O541" i="1"/>
  <c r="N541" i="1"/>
  <c r="K541" i="1"/>
  <c r="J541" i="1"/>
  <c r="I541" i="1"/>
  <c r="H541" i="1"/>
  <c r="G541" i="1"/>
  <c r="AH540" i="1"/>
  <c r="AF540" i="1"/>
  <c r="AD540" i="1"/>
  <c r="AB540" i="1"/>
  <c r="Z540" i="1"/>
  <c r="X540" i="1"/>
  <c r="O540" i="1"/>
  <c r="N540" i="1"/>
  <c r="K540" i="1"/>
  <c r="J540" i="1"/>
  <c r="I540" i="1"/>
  <c r="H540" i="1"/>
  <c r="G540" i="1"/>
  <c r="AH539" i="1"/>
  <c r="AF539" i="1"/>
  <c r="AD539" i="1"/>
  <c r="AB539" i="1"/>
  <c r="Z539" i="1"/>
  <c r="X539" i="1"/>
  <c r="O539" i="1"/>
  <c r="N539" i="1"/>
  <c r="K539" i="1"/>
  <c r="J539" i="1"/>
  <c r="I539" i="1"/>
  <c r="H539" i="1"/>
  <c r="G539" i="1"/>
  <c r="AH538" i="1"/>
  <c r="AF538" i="1"/>
  <c r="AD538" i="1"/>
  <c r="AB538" i="1"/>
  <c r="Z538" i="1"/>
  <c r="X538" i="1"/>
  <c r="O538" i="1"/>
  <c r="N538" i="1"/>
  <c r="K538" i="1"/>
  <c r="J538" i="1"/>
  <c r="I538" i="1"/>
  <c r="H538" i="1"/>
  <c r="G538" i="1"/>
  <c r="AH537" i="1"/>
  <c r="AF537" i="1"/>
  <c r="AD537" i="1"/>
  <c r="AB537" i="1"/>
  <c r="Z537" i="1"/>
  <c r="X537" i="1"/>
  <c r="O537" i="1"/>
  <c r="N537" i="1"/>
  <c r="K537" i="1"/>
  <c r="J537" i="1"/>
  <c r="I537" i="1"/>
  <c r="H537" i="1"/>
  <c r="G537" i="1"/>
  <c r="AH536" i="1"/>
  <c r="AF536" i="1"/>
  <c r="AD536" i="1"/>
  <c r="AB536" i="1"/>
  <c r="Z536" i="1"/>
  <c r="X536" i="1"/>
  <c r="O536" i="1"/>
  <c r="N536" i="1"/>
  <c r="K536" i="1"/>
  <c r="J536" i="1"/>
  <c r="I536" i="1"/>
  <c r="H536" i="1"/>
  <c r="G536" i="1"/>
  <c r="AH535" i="1"/>
  <c r="AF535" i="1"/>
  <c r="AD535" i="1"/>
  <c r="AB535" i="1"/>
  <c r="Z535" i="1"/>
  <c r="X535" i="1"/>
  <c r="O535" i="1"/>
  <c r="N535" i="1"/>
  <c r="K535" i="1"/>
  <c r="J535" i="1"/>
  <c r="I535" i="1"/>
  <c r="H535" i="1"/>
  <c r="G535" i="1"/>
  <c r="AH534" i="1"/>
  <c r="AF534" i="1"/>
  <c r="AD534" i="1"/>
  <c r="AB534" i="1"/>
  <c r="Z534" i="1"/>
  <c r="X534" i="1"/>
  <c r="O534" i="1"/>
  <c r="N534" i="1"/>
  <c r="K534" i="1"/>
  <c r="J534" i="1"/>
  <c r="I534" i="1"/>
  <c r="H534" i="1"/>
  <c r="G534" i="1"/>
  <c r="AH533" i="1"/>
  <c r="AF533" i="1"/>
  <c r="AD533" i="1"/>
  <c r="AB533" i="1"/>
  <c r="Z533" i="1"/>
  <c r="X533" i="1"/>
  <c r="O533" i="1"/>
  <c r="N533" i="1"/>
  <c r="K533" i="1"/>
  <c r="J533" i="1"/>
  <c r="I533" i="1"/>
  <c r="H533" i="1"/>
  <c r="G533" i="1"/>
  <c r="AH532" i="1"/>
  <c r="AF532" i="1"/>
  <c r="AD532" i="1"/>
  <c r="AB532" i="1"/>
  <c r="Z532" i="1"/>
  <c r="X532" i="1"/>
  <c r="O532" i="1"/>
  <c r="N532" i="1"/>
  <c r="K532" i="1"/>
  <c r="J532" i="1"/>
  <c r="I532" i="1"/>
  <c r="H532" i="1"/>
  <c r="G532" i="1"/>
  <c r="AH531" i="1"/>
  <c r="AF531" i="1"/>
  <c r="AD531" i="1"/>
  <c r="AB531" i="1"/>
  <c r="Z531" i="1"/>
  <c r="X531" i="1"/>
  <c r="O531" i="1"/>
  <c r="N531" i="1"/>
  <c r="K531" i="1"/>
  <c r="J531" i="1"/>
  <c r="I531" i="1"/>
  <c r="H531" i="1"/>
  <c r="G531" i="1"/>
  <c r="AH530" i="1"/>
  <c r="AF530" i="1"/>
  <c r="AD530" i="1"/>
  <c r="AB530" i="1"/>
  <c r="Z530" i="1"/>
  <c r="X530" i="1"/>
  <c r="O530" i="1"/>
  <c r="N530" i="1"/>
  <c r="K530" i="1"/>
  <c r="J530" i="1"/>
  <c r="I530" i="1"/>
  <c r="H530" i="1"/>
  <c r="G530" i="1"/>
  <c r="AH529" i="1"/>
  <c r="AF529" i="1"/>
  <c r="AD529" i="1"/>
  <c r="AB529" i="1"/>
  <c r="Z529" i="1"/>
  <c r="X529" i="1"/>
  <c r="O529" i="1"/>
  <c r="N529" i="1"/>
  <c r="K529" i="1"/>
  <c r="J529" i="1"/>
  <c r="I529" i="1"/>
  <c r="H529" i="1"/>
  <c r="G529" i="1"/>
  <c r="AH528" i="1"/>
  <c r="AF528" i="1"/>
  <c r="AD528" i="1"/>
  <c r="AB528" i="1"/>
  <c r="Z528" i="1"/>
  <c r="X528" i="1"/>
  <c r="O528" i="1"/>
  <c r="N528" i="1"/>
  <c r="K528" i="1"/>
  <c r="J528" i="1"/>
  <c r="I528" i="1"/>
  <c r="H528" i="1"/>
  <c r="G528" i="1"/>
  <c r="AH527" i="1"/>
  <c r="AF527" i="1"/>
  <c r="AD527" i="1"/>
  <c r="AB527" i="1"/>
  <c r="Z527" i="1"/>
  <c r="X527" i="1"/>
  <c r="O527" i="1"/>
  <c r="N527" i="1"/>
  <c r="K527" i="1"/>
  <c r="J527" i="1"/>
  <c r="I527" i="1"/>
  <c r="H527" i="1"/>
  <c r="G527" i="1"/>
  <c r="AH526" i="1"/>
  <c r="AF526" i="1"/>
  <c r="AD526" i="1"/>
  <c r="AB526" i="1"/>
  <c r="Z526" i="1"/>
  <c r="X526" i="1"/>
  <c r="O526" i="1"/>
  <c r="N526" i="1"/>
  <c r="K526" i="1"/>
  <c r="J526" i="1"/>
  <c r="I526" i="1"/>
  <c r="H526" i="1"/>
  <c r="G526" i="1"/>
  <c r="AH525" i="1"/>
  <c r="AF525" i="1"/>
  <c r="AD525" i="1"/>
  <c r="AB525" i="1"/>
  <c r="Z525" i="1"/>
  <c r="X525" i="1"/>
  <c r="O525" i="1"/>
  <c r="N525" i="1"/>
  <c r="K525" i="1"/>
  <c r="J525" i="1"/>
  <c r="I525" i="1"/>
  <c r="H525" i="1"/>
  <c r="G525" i="1"/>
  <c r="AH524" i="1"/>
  <c r="AF524" i="1"/>
  <c r="AD524" i="1"/>
  <c r="AB524" i="1"/>
  <c r="Z524" i="1"/>
  <c r="X524" i="1"/>
  <c r="O524" i="1"/>
  <c r="N524" i="1"/>
  <c r="K524" i="1"/>
  <c r="J524" i="1"/>
  <c r="I524" i="1"/>
  <c r="H524" i="1"/>
  <c r="G524" i="1"/>
  <c r="AH523" i="1"/>
  <c r="AF523" i="1"/>
  <c r="AD523" i="1"/>
  <c r="AB523" i="1"/>
  <c r="Z523" i="1"/>
  <c r="X523" i="1"/>
  <c r="O523" i="1"/>
  <c r="N523" i="1"/>
  <c r="K523" i="1"/>
  <c r="J523" i="1"/>
  <c r="I523" i="1"/>
  <c r="H523" i="1"/>
  <c r="G523" i="1"/>
  <c r="AH522" i="1"/>
  <c r="AF522" i="1"/>
  <c r="AD522" i="1"/>
  <c r="AB522" i="1"/>
  <c r="Z522" i="1"/>
  <c r="X522" i="1"/>
  <c r="O522" i="1"/>
  <c r="N522" i="1"/>
  <c r="K522" i="1"/>
  <c r="J522" i="1"/>
  <c r="I522" i="1"/>
  <c r="H522" i="1"/>
  <c r="G522" i="1"/>
  <c r="AH521" i="1"/>
  <c r="AF521" i="1"/>
  <c r="AD521" i="1"/>
  <c r="AB521" i="1"/>
  <c r="Z521" i="1"/>
  <c r="X521" i="1"/>
  <c r="O521" i="1"/>
  <c r="N521" i="1"/>
  <c r="K521" i="1"/>
  <c r="J521" i="1"/>
  <c r="I521" i="1"/>
  <c r="H521" i="1"/>
  <c r="G521" i="1"/>
  <c r="AH520" i="1"/>
  <c r="AF520" i="1"/>
  <c r="AD520" i="1"/>
  <c r="AB520" i="1"/>
  <c r="Z520" i="1"/>
  <c r="X520" i="1"/>
  <c r="O520" i="1"/>
  <c r="N520" i="1"/>
  <c r="K520" i="1"/>
  <c r="J520" i="1"/>
  <c r="I520" i="1"/>
  <c r="H520" i="1"/>
  <c r="G520" i="1"/>
  <c r="AH519" i="1"/>
  <c r="AF519" i="1"/>
  <c r="AD519" i="1"/>
  <c r="AB519" i="1"/>
  <c r="Z519" i="1"/>
  <c r="X519" i="1"/>
  <c r="O519" i="1"/>
  <c r="N519" i="1"/>
  <c r="K519" i="1"/>
  <c r="J519" i="1"/>
  <c r="I519" i="1"/>
  <c r="H519" i="1"/>
  <c r="G519" i="1"/>
  <c r="AH518" i="1"/>
  <c r="AF518" i="1"/>
  <c r="AD518" i="1"/>
  <c r="AB518" i="1"/>
  <c r="Z518" i="1"/>
  <c r="X518" i="1"/>
  <c r="O518" i="1"/>
  <c r="N518" i="1"/>
  <c r="K518" i="1"/>
  <c r="J518" i="1"/>
  <c r="I518" i="1"/>
  <c r="H518" i="1"/>
  <c r="G518" i="1"/>
  <c r="AH517" i="1"/>
  <c r="AF517" i="1"/>
  <c r="AD517" i="1"/>
  <c r="AB517" i="1"/>
  <c r="Z517" i="1"/>
  <c r="X517" i="1"/>
  <c r="O517" i="1"/>
  <c r="N517" i="1"/>
  <c r="K517" i="1"/>
  <c r="J517" i="1"/>
  <c r="I517" i="1"/>
  <c r="H517" i="1"/>
  <c r="G517" i="1"/>
  <c r="AH516" i="1"/>
  <c r="AF516" i="1"/>
  <c r="AD516" i="1"/>
  <c r="AB516" i="1"/>
  <c r="Z516" i="1"/>
  <c r="X516" i="1"/>
  <c r="O516" i="1"/>
  <c r="N516" i="1"/>
  <c r="K516" i="1"/>
  <c r="J516" i="1"/>
  <c r="I516" i="1"/>
  <c r="H516" i="1"/>
  <c r="G516" i="1"/>
  <c r="AH515" i="1"/>
  <c r="AF515" i="1"/>
  <c r="AD515" i="1"/>
  <c r="AB515" i="1"/>
  <c r="Z515" i="1"/>
  <c r="X515" i="1"/>
  <c r="O515" i="1"/>
  <c r="N515" i="1"/>
  <c r="K515" i="1"/>
  <c r="J515" i="1"/>
  <c r="I515" i="1"/>
  <c r="H515" i="1"/>
  <c r="G515" i="1"/>
  <c r="AH514" i="1"/>
  <c r="AF514" i="1"/>
  <c r="AD514" i="1"/>
  <c r="AB514" i="1"/>
  <c r="Z514" i="1"/>
  <c r="X514" i="1"/>
  <c r="O514" i="1"/>
  <c r="N514" i="1"/>
  <c r="K514" i="1"/>
  <c r="J514" i="1"/>
  <c r="I514" i="1"/>
  <c r="H514" i="1"/>
  <c r="G514" i="1"/>
  <c r="AH513" i="1"/>
  <c r="AF513" i="1"/>
  <c r="AD513" i="1"/>
  <c r="AB513" i="1"/>
  <c r="Z513" i="1"/>
  <c r="X513" i="1"/>
  <c r="O513" i="1"/>
  <c r="N513" i="1"/>
  <c r="K513" i="1"/>
  <c r="J513" i="1"/>
  <c r="I513" i="1"/>
  <c r="H513" i="1"/>
  <c r="G513" i="1"/>
  <c r="AH512" i="1"/>
  <c r="AF512" i="1"/>
  <c r="AD512" i="1"/>
  <c r="AB512" i="1"/>
  <c r="Z512" i="1"/>
  <c r="X512" i="1"/>
  <c r="O512" i="1"/>
  <c r="N512" i="1"/>
  <c r="K512" i="1"/>
  <c r="J512" i="1"/>
  <c r="I512" i="1"/>
  <c r="H512" i="1"/>
  <c r="G512" i="1"/>
  <c r="AH511" i="1"/>
  <c r="AF511" i="1"/>
  <c r="AD511" i="1"/>
  <c r="AB511" i="1"/>
  <c r="Z511" i="1"/>
  <c r="X511" i="1"/>
  <c r="O511" i="1"/>
  <c r="N511" i="1"/>
  <c r="K511" i="1"/>
  <c r="J511" i="1"/>
  <c r="I511" i="1"/>
  <c r="H511" i="1"/>
  <c r="G511" i="1"/>
  <c r="AH510" i="1"/>
  <c r="AF510" i="1"/>
  <c r="AD510" i="1"/>
  <c r="AB510" i="1"/>
  <c r="Z510" i="1"/>
  <c r="X510" i="1"/>
  <c r="O510" i="1"/>
  <c r="N510" i="1"/>
  <c r="K510" i="1"/>
  <c r="J510" i="1"/>
  <c r="I510" i="1"/>
  <c r="H510" i="1"/>
  <c r="G510" i="1"/>
  <c r="AH509" i="1"/>
  <c r="AF509" i="1"/>
  <c r="AD509" i="1"/>
  <c r="AB509" i="1"/>
  <c r="Z509" i="1"/>
  <c r="X509" i="1"/>
  <c r="O509" i="1"/>
  <c r="N509" i="1"/>
  <c r="K509" i="1"/>
  <c r="J509" i="1"/>
  <c r="I509" i="1"/>
  <c r="H509" i="1"/>
  <c r="G509" i="1"/>
  <c r="AH508" i="1"/>
  <c r="AF508" i="1"/>
  <c r="AD508" i="1"/>
  <c r="AB508" i="1"/>
  <c r="Z508" i="1"/>
  <c r="X508" i="1"/>
  <c r="O508" i="1"/>
  <c r="N508" i="1"/>
  <c r="K508" i="1"/>
  <c r="J508" i="1"/>
  <c r="I508" i="1"/>
  <c r="H508" i="1"/>
  <c r="G508" i="1"/>
  <c r="AH507" i="1"/>
  <c r="AF507" i="1"/>
  <c r="AD507" i="1"/>
  <c r="AB507" i="1"/>
  <c r="Z507" i="1"/>
  <c r="X507" i="1"/>
  <c r="O507" i="1"/>
  <c r="N507" i="1"/>
  <c r="K507" i="1"/>
  <c r="J507" i="1"/>
  <c r="I507" i="1"/>
  <c r="H507" i="1"/>
  <c r="G507" i="1"/>
  <c r="AH506" i="1"/>
  <c r="AF506" i="1"/>
  <c r="AD506" i="1"/>
  <c r="AB506" i="1"/>
  <c r="Z506" i="1"/>
  <c r="X506" i="1"/>
  <c r="O506" i="1"/>
  <c r="N506" i="1"/>
  <c r="K506" i="1"/>
  <c r="J506" i="1"/>
  <c r="I506" i="1"/>
  <c r="H506" i="1"/>
  <c r="G506" i="1"/>
  <c r="AH505" i="1"/>
  <c r="AF505" i="1"/>
  <c r="AD505" i="1"/>
  <c r="AB505" i="1"/>
  <c r="Z505" i="1"/>
  <c r="X505" i="1"/>
  <c r="O505" i="1"/>
  <c r="N505" i="1"/>
  <c r="K505" i="1"/>
  <c r="J505" i="1"/>
  <c r="I505" i="1"/>
  <c r="H505" i="1"/>
  <c r="G505" i="1"/>
  <c r="AH504" i="1"/>
  <c r="AF504" i="1"/>
  <c r="AD504" i="1"/>
  <c r="AB504" i="1"/>
  <c r="Z504" i="1"/>
  <c r="X504" i="1"/>
  <c r="O504" i="1"/>
  <c r="N504" i="1"/>
  <c r="K504" i="1"/>
  <c r="J504" i="1"/>
  <c r="I504" i="1"/>
  <c r="H504" i="1"/>
  <c r="G504" i="1"/>
  <c r="AH503" i="1"/>
  <c r="AF503" i="1"/>
  <c r="AD503" i="1"/>
  <c r="AB503" i="1"/>
  <c r="Z503" i="1"/>
  <c r="X503" i="1"/>
  <c r="O503" i="1"/>
  <c r="N503" i="1"/>
  <c r="K503" i="1"/>
  <c r="J503" i="1"/>
  <c r="I503" i="1"/>
  <c r="H503" i="1"/>
  <c r="G503" i="1"/>
  <c r="AH502" i="1"/>
  <c r="AF502" i="1"/>
  <c r="AD502" i="1"/>
  <c r="AB502" i="1"/>
  <c r="Z502" i="1"/>
  <c r="X502" i="1"/>
  <c r="O502" i="1"/>
  <c r="N502" i="1"/>
  <c r="K502" i="1"/>
  <c r="J502" i="1"/>
  <c r="I502" i="1"/>
  <c r="H502" i="1"/>
  <c r="G502" i="1"/>
  <c r="AH501" i="1"/>
  <c r="AF501" i="1"/>
  <c r="AD501" i="1"/>
  <c r="AB501" i="1"/>
  <c r="Z501" i="1"/>
  <c r="X501" i="1"/>
  <c r="O501" i="1"/>
  <c r="N501" i="1"/>
  <c r="K501" i="1"/>
  <c r="J501" i="1"/>
  <c r="I501" i="1"/>
  <c r="H501" i="1"/>
  <c r="G501" i="1"/>
  <c r="AH500" i="1"/>
  <c r="AF500" i="1"/>
  <c r="AD500" i="1"/>
  <c r="AB500" i="1"/>
  <c r="Z500" i="1"/>
  <c r="X500" i="1"/>
  <c r="O500" i="1"/>
  <c r="N500" i="1"/>
  <c r="K500" i="1"/>
  <c r="J500" i="1"/>
  <c r="I500" i="1"/>
  <c r="H500" i="1"/>
  <c r="G500" i="1"/>
  <c r="AH499" i="1"/>
  <c r="AF499" i="1"/>
  <c r="AD499" i="1"/>
  <c r="AB499" i="1"/>
  <c r="Z499" i="1"/>
  <c r="X499" i="1"/>
  <c r="O499" i="1"/>
  <c r="N499" i="1"/>
  <c r="K499" i="1"/>
  <c r="J499" i="1"/>
  <c r="I499" i="1"/>
  <c r="H499" i="1"/>
  <c r="G499" i="1"/>
  <c r="AH498" i="1"/>
  <c r="AF498" i="1"/>
  <c r="AD498" i="1"/>
  <c r="AB498" i="1"/>
  <c r="Z498" i="1"/>
  <c r="X498" i="1"/>
  <c r="O498" i="1"/>
  <c r="N498" i="1"/>
  <c r="K498" i="1"/>
  <c r="J498" i="1"/>
  <c r="I498" i="1"/>
  <c r="H498" i="1"/>
  <c r="G498" i="1"/>
  <c r="AH497" i="1"/>
  <c r="AF497" i="1"/>
  <c r="AD497" i="1"/>
  <c r="AB497" i="1"/>
  <c r="Z497" i="1"/>
  <c r="X497" i="1"/>
  <c r="O497" i="1"/>
  <c r="N497" i="1"/>
  <c r="K497" i="1"/>
  <c r="J497" i="1"/>
  <c r="I497" i="1"/>
  <c r="H497" i="1"/>
  <c r="G497" i="1"/>
  <c r="AH496" i="1"/>
  <c r="AF496" i="1"/>
  <c r="AD496" i="1"/>
  <c r="AB496" i="1"/>
  <c r="Z496" i="1"/>
  <c r="X496" i="1"/>
  <c r="O496" i="1"/>
  <c r="N496" i="1"/>
  <c r="K496" i="1"/>
  <c r="J496" i="1"/>
  <c r="I496" i="1"/>
  <c r="H496" i="1"/>
  <c r="G496" i="1"/>
  <c r="AH495" i="1"/>
  <c r="AF495" i="1"/>
  <c r="AD495" i="1"/>
  <c r="AB495" i="1"/>
  <c r="Z495" i="1"/>
  <c r="X495" i="1"/>
  <c r="O495" i="1"/>
  <c r="N495" i="1"/>
  <c r="K495" i="1"/>
  <c r="J495" i="1"/>
  <c r="I495" i="1"/>
  <c r="H495" i="1"/>
  <c r="G495" i="1"/>
  <c r="AH494" i="1"/>
  <c r="AF494" i="1"/>
  <c r="AD494" i="1"/>
  <c r="AB494" i="1"/>
  <c r="Z494" i="1"/>
  <c r="X494" i="1"/>
  <c r="O494" i="1"/>
  <c r="N494" i="1"/>
  <c r="K494" i="1"/>
  <c r="J494" i="1"/>
  <c r="I494" i="1"/>
  <c r="H494" i="1"/>
  <c r="G494" i="1"/>
  <c r="AH493" i="1"/>
  <c r="AF493" i="1"/>
  <c r="AD493" i="1"/>
  <c r="AB493" i="1"/>
  <c r="Z493" i="1"/>
  <c r="X493" i="1"/>
  <c r="O493" i="1"/>
  <c r="N493" i="1"/>
  <c r="K493" i="1"/>
  <c r="J493" i="1"/>
  <c r="I493" i="1"/>
  <c r="H493" i="1"/>
  <c r="G493" i="1"/>
  <c r="AH492" i="1"/>
  <c r="AF492" i="1"/>
  <c r="AD492" i="1"/>
  <c r="AB492" i="1"/>
  <c r="Z492" i="1"/>
  <c r="X492" i="1"/>
  <c r="O492" i="1"/>
  <c r="N492" i="1"/>
  <c r="K492" i="1"/>
  <c r="J492" i="1"/>
  <c r="I492" i="1"/>
  <c r="H492" i="1"/>
  <c r="G492" i="1"/>
  <c r="AH491" i="1"/>
  <c r="AF491" i="1"/>
  <c r="AD491" i="1"/>
  <c r="AB491" i="1"/>
  <c r="Z491" i="1"/>
  <c r="X491" i="1"/>
  <c r="O491" i="1"/>
  <c r="N491" i="1"/>
  <c r="K491" i="1"/>
  <c r="J491" i="1"/>
  <c r="I491" i="1"/>
  <c r="H491" i="1"/>
  <c r="G491" i="1"/>
  <c r="AH490" i="1"/>
  <c r="AF490" i="1"/>
  <c r="AD490" i="1"/>
  <c r="AB490" i="1"/>
  <c r="Z490" i="1"/>
  <c r="X490" i="1"/>
  <c r="O490" i="1"/>
  <c r="N490" i="1"/>
  <c r="K490" i="1"/>
  <c r="J490" i="1"/>
  <c r="I490" i="1"/>
  <c r="H490" i="1"/>
  <c r="G490" i="1"/>
  <c r="AH489" i="1"/>
  <c r="AF489" i="1"/>
  <c r="AD489" i="1"/>
  <c r="AB489" i="1"/>
  <c r="Z489" i="1"/>
  <c r="X489" i="1"/>
  <c r="O489" i="1"/>
  <c r="N489" i="1"/>
  <c r="K489" i="1"/>
  <c r="J489" i="1"/>
  <c r="I489" i="1"/>
  <c r="H489" i="1"/>
  <c r="G489" i="1"/>
  <c r="AH488" i="1"/>
  <c r="AF488" i="1"/>
  <c r="AD488" i="1"/>
  <c r="AB488" i="1"/>
  <c r="Z488" i="1"/>
  <c r="X488" i="1"/>
  <c r="O488" i="1"/>
  <c r="N488" i="1"/>
  <c r="K488" i="1"/>
  <c r="J488" i="1"/>
  <c r="I488" i="1"/>
  <c r="H488" i="1"/>
  <c r="G488" i="1"/>
  <c r="AH487" i="1"/>
  <c r="AF487" i="1"/>
  <c r="AD487" i="1"/>
  <c r="AB487" i="1"/>
  <c r="Z487" i="1"/>
  <c r="X487" i="1"/>
  <c r="O487" i="1"/>
  <c r="N487" i="1"/>
  <c r="K487" i="1"/>
  <c r="J487" i="1"/>
  <c r="I487" i="1"/>
  <c r="H487" i="1"/>
  <c r="G487" i="1"/>
  <c r="AH486" i="1"/>
  <c r="AF486" i="1"/>
  <c r="AD486" i="1"/>
  <c r="AB486" i="1"/>
  <c r="Z486" i="1"/>
  <c r="X486" i="1"/>
  <c r="O486" i="1"/>
  <c r="N486" i="1"/>
  <c r="K486" i="1"/>
  <c r="J486" i="1"/>
  <c r="I486" i="1"/>
  <c r="H486" i="1"/>
  <c r="G486" i="1"/>
  <c r="AH485" i="1"/>
  <c r="AF485" i="1"/>
  <c r="AD485" i="1"/>
  <c r="AB485" i="1"/>
  <c r="Z485" i="1"/>
  <c r="X485" i="1"/>
  <c r="O485" i="1"/>
  <c r="N485" i="1"/>
  <c r="K485" i="1"/>
  <c r="J485" i="1"/>
  <c r="I485" i="1"/>
  <c r="H485" i="1"/>
  <c r="G485" i="1"/>
  <c r="AH484" i="1"/>
  <c r="AF484" i="1"/>
  <c r="AD484" i="1"/>
  <c r="AB484" i="1"/>
  <c r="Z484" i="1"/>
  <c r="X484" i="1"/>
  <c r="O484" i="1"/>
  <c r="N484" i="1"/>
  <c r="K484" i="1"/>
  <c r="J484" i="1"/>
  <c r="I484" i="1"/>
  <c r="H484" i="1"/>
  <c r="G484" i="1"/>
  <c r="AH483" i="1"/>
  <c r="AF483" i="1"/>
  <c r="AD483" i="1"/>
  <c r="AB483" i="1"/>
  <c r="Z483" i="1"/>
  <c r="X483" i="1"/>
  <c r="O483" i="1"/>
  <c r="N483" i="1"/>
  <c r="K483" i="1"/>
  <c r="J483" i="1"/>
  <c r="I483" i="1"/>
  <c r="H483" i="1"/>
  <c r="G483" i="1"/>
  <c r="AH482" i="1"/>
  <c r="AF482" i="1"/>
  <c r="AD482" i="1"/>
  <c r="AB482" i="1"/>
  <c r="Z482" i="1"/>
  <c r="X482" i="1"/>
  <c r="O482" i="1"/>
  <c r="N482" i="1"/>
  <c r="K482" i="1"/>
  <c r="J482" i="1"/>
  <c r="I482" i="1"/>
  <c r="H482" i="1"/>
  <c r="G482" i="1"/>
  <c r="AH481" i="1"/>
  <c r="AF481" i="1"/>
  <c r="AD481" i="1"/>
  <c r="AB481" i="1"/>
  <c r="Z481" i="1"/>
  <c r="X481" i="1"/>
  <c r="O481" i="1"/>
  <c r="N481" i="1"/>
  <c r="K481" i="1"/>
  <c r="J481" i="1"/>
  <c r="I481" i="1"/>
  <c r="H481" i="1"/>
  <c r="G481" i="1"/>
  <c r="AH480" i="1"/>
  <c r="AF480" i="1"/>
  <c r="AD480" i="1"/>
  <c r="AB480" i="1"/>
  <c r="Z480" i="1"/>
  <c r="X480" i="1"/>
  <c r="O480" i="1"/>
  <c r="N480" i="1"/>
  <c r="K480" i="1"/>
  <c r="J480" i="1"/>
  <c r="I480" i="1"/>
  <c r="H480" i="1"/>
  <c r="G480" i="1"/>
  <c r="AH479" i="1"/>
  <c r="AF479" i="1"/>
  <c r="AD479" i="1"/>
  <c r="AB479" i="1"/>
  <c r="Z479" i="1"/>
  <c r="X479" i="1"/>
  <c r="O479" i="1"/>
  <c r="N479" i="1"/>
  <c r="K479" i="1"/>
  <c r="J479" i="1"/>
  <c r="I479" i="1"/>
  <c r="H479" i="1"/>
  <c r="G479" i="1"/>
  <c r="AH478" i="1"/>
  <c r="AF478" i="1"/>
  <c r="AD478" i="1"/>
  <c r="AB478" i="1"/>
  <c r="Z478" i="1"/>
  <c r="X478" i="1"/>
  <c r="O478" i="1"/>
  <c r="N478" i="1"/>
  <c r="K478" i="1"/>
  <c r="J478" i="1"/>
  <c r="I478" i="1"/>
  <c r="H478" i="1"/>
  <c r="G478" i="1"/>
  <c r="AH477" i="1"/>
  <c r="AF477" i="1"/>
  <c r="AD477" i="1"/>
  <c r="AB477" i="1"/>
  <c r="Z477" i="1"/>
  <c r="X477" i="1"/>
  <c r="O477" i="1"/>
  <c r="N477" i="1"/>
  <c r="K477" i="1"/>
  <c r="J477" i="1"/>
  <c r="I477" i="1"/>
  <c r="H477" i="1"/>
  <c r="G477" i="1"/>
  <c r="AH476" i="1"/>
  <c r="AF476" i="1"/>
  <c r="AD476" i="1"/>
  <c r="AB476" i="1"/>
  <c r="Z476" i="1"/>
  <c r="X476" i="1"/>
  <c r="O476" i="1"/>
  <c r="N476" i="1"/>
  <c r="K476" i="1"/>
  <c r="J476" i="1"/>
  <c r="I476" i="1"/>
  <c r="H476" i="1"/>
  <c r="G476" i="1"/>
  <c r="AH475" i="1"/>
  <c r="AF475" i="1"/>
  <c r="AD475" i="1"/>
  <c r="AB475" i="1"/>
  <c r="Z475" i="1"/>
  <c r="X475" i="1"/>
  <c r="O475" i="1"/>
  <c r="N475" i="1"/>
  <c r="K475" i="1"/>
  <c r="J475" i="1"/>
  <c r="I475" i="1"/>
  <c r="H475" i="1"/>
  <c r="G475" i="1"/>
  <c r="AH474" i="1"/>
  <c r="AF474" i="1"/>
  <c r="AD474" i="1"/>
  <c r="AB474" i="1"/>
  <c r="Z474" i="1"/>
  <c r="X474" i="1"/>
  <c r="O474" i="1"/>
  <c r="N474" i="1"/>
  <c r="K474" i="1"/>
  <c r="J474" i="1"/>
  <c r="I474" i="1"/>
  <c r="H474" i="1"/>
  <c r="G474" i="1"/>
  <c r="AH473" i="1"/>
  <c r="AF473" i="1"/>
  <c r="AD473" i="1"/>
  <c r="AB473" i="1"/>
  <c r="Z473" i="1"/>
  <c r="X473" i="1"/>
  <c r="O473" i="1"/>
  <c r="N473" i="1"/>
  <c r="K473" i="1"/>
  <c r="J473" i="1"/>
  <c r="I473" i="1"/>
  <c r="H473" i="1"/>
  <c r="G473" i="1"/>
  <c r="AH472" i="1"/>
  <c r="AF472" i="1"/>
  <c r="AD472" i="1"/>
  <c r="AB472" i="1"/>
  <c r="Z472" i="1"/>
  <c r="X472" i="1"/>
  <c r="O472" i="1"/>
  <c r="N472" i="1"/>
  <c r="K472" i="1"/>
  <c r="J472" i="1"/>
  <c r="I472" i="1"/>
  <c r="H472" i="1"/>
  <c r="G472" i="1"/>
  <c r="AH471" i="1"/>
  <c r="AF471" i="1"/>
  <c r="AD471" i="1"/>
  <c r="AB471" i="1"/>
  <c r="Z471" i="1"/>
  <c r="X471" i="1"/>
  <c r="O471" i="1"/>
  <c r="N471" i="1"/>
  <c r="K471" i="1"/>
  <c r="J471" i="1"/>
  <c r="I471" i="1"/>
  <c r="H471" i="1"/>
  <c r="G471" i="1"/>
  <c r="AH470" i="1"/>
  <c r="AF470" i="1"/>
  <c r="AD470" i="1"/>
  <c r="AB470" i="1"/>
  <c r="Z470" i="1"/>
  <c r="X470" i="1"/>
  <c r="O470" i="1"/>
  <c r="N470" i="1"/>
  <c r="K470" i="1"/>
  <c r="J470" i="1"/>
  <c r="I470" i="1"/>
  <c r="H470" i="1"/>
  <c r="G470" i="1"/>
  <c r="AH469" i="1"/>
  <c r="AF469" i="1"/>
  <c r="AD469" i="1"/>
  <c r="AB469" i="1"/>
  <c r="Z469" i="1"/>
  <c r="X469" i="1"/>
  <c r="O469" i="1"/>
  <c r="N469" i="1"/>
  <c r="K469" i="1"/>
  <c r="J469" i="1"/>
  <c r="I469" i="1"/>
  <c r="H469" i="1"/>
  <c r="G469" i="1"/>
  <c r="AH468" i="1"/>
  <c r="AF468" i="1"/>
  <c r="AD468" i="1"/>
  <c r="AB468" i="1"/>
  <c r="Z468" i="1"/>
  <c r="X468" i="1"/>
  <c r="O468" i="1"/>
  <c r="N468" i="1"/>
  <c r="K468" i="1"/>
  <c r="J468" i="1"/>
  <c r="I468" i="1"/>
  <c r="H468" i="1"/>
  <c r="G468" i="1"/>
  <c r="AH467" i="1"/>
  <c r="AF467" i="1"/>
  <c r="AD467" i="1"/>
  <c r="AB467" i="1"/>
  <c r="Z467" i="1"/>
  <c r="X467" i="1"/>
  <c r="O467" i="1"/>
  <c r="N467" i="1"/>
  <c r="K467" i="1"/>
  <c r="J467" i="1"/>
  <c r="I467" i="1"/>
  <c r="H467" i="1"/>
  <c r="G467" i="1"/>
  <c r="AH466" i="1"/>
  <c r="AF466" i="1"/>
  <c r="AD466" i="1"/>
  <c r="AB466" i="1"/>
  <c r="Z466" i="1"/>
  <c r="X466" i="1"/>
  <c r="O466" i="1"/>
  <c r="N466" i="1"/>
  <c r="K466" i="1"/>
  <c r="J466" i="1"/>
  <c r="I466" i="1"/>
  <c r="H466" i="1"/>
  <c r="G466" i="1"/>
  <c r="AH465" i="1"/>
  <c r="AF465" i="1"/>
  <c r="AD465" i="1"/>
  <c r="AB465" i="1"/>
  <c r="Z465" i="1"/>
  <c r="X465" i="1"/>
  <c r="O465" i="1"/>
  <c r="N465" i="1"/>
  <c r="K465" i="1"/>
  <c r="J465" i="1"/>
  <c r="I465" i="1"/>
  <c r="H465" i="1"/>
  <c r="G465" i="1"/>
  <c r="AH464" i="1"/>
  <c r="AF464" i="1"/>
  <c r="AD464" i="1"/>
  <c r="AB464" i="1"/>
  <c r="Z464" i="1"/>
  <c r="X464" i="1"/>
  <c r="O464" i="1"/>
  <c r="N464" i="1"/>
  <c r="K464" i="1"/>
  <c r="J464" i="1"/>
  <c r="I464" i="1"/>
  <c r="H464" i="1"/>
  <c r="G464" i="1"/>
  <c r="AH463" i="1"/>
  <c r="AF463" i="1"/>
  <c r="AD463" i="1"/>
  <c r="AB463" i="1"/>
  <c r="Z463" i="1"/>
  <c r="X463" i="1"/>
  <c r="O463" i="1"/>
  <c r="N463" i="1"/>
  <c r="K463" i="1"/>
  <c r="J463" i="1"/>
  <c r="I463" i="1"/>
  <c r="H463" i="1"/>
  <c r="G463" i="1"/>
  <c r="AH462" i="1"/>
  <c r="AF462" i="1"/>
  <c r="AD462" i="1"/>
  <c r="AB462" i="1"/>
  <c r="Z462" i="1"/>
  <c r="X462" i="1"/>
  <c r="O462" i="1"/>
  <c r="N462" i="1"/>
  <c r="K462" i="1"/>
  <c r="J462" i="1"/>
  <c r="I462" i="1"/>
  <c r="H462" i="1"/>
  <c r="G462" i="1"/>
  <c r="AH461" i="1"/>
  <c r="AF461" i="1"/>
  <c r="AD461" i="1"/>
  <c r="AB461" i="1"/>
  <c r="Z461" i="1"/>
  <c r="X461" i="1"/>
  <c r="O461" i="1"/>
  <c r="N461" i="1"/>
  <c r="K461" i="1"/>
  <c r="J461" i="1"/>
  <c r="I461" i="1"/>
  <c r="H461" i="1"/>
  <c r="G461" i="1"/>
  <c r="AH460" i="1"/>
  <c r="AF460" i="1"/>
  <c r="AD460" i="1"/>
  <c r="AB460" i="1"/>
  <c r="Z460" i="1"/>
  <c r="X460" i="1"/>
  <c r="O460" i="1"/>
  <c r="N460" i="1"/>
  <c r="K460" i="1"/>
  <c r="J460" i="1"/>
  <c r="I460" i="1"/>
  <c r="H460" i="1"/>
  <c r="G460" i="1"/>
  <c r="AH459" i="1"/>
  <c r="AF459" i="1"/>
  <c r="AD459" i="1"/>
  <c r="AB459" i="1"/>
  <c r="Z459" i="1"/>
  <c r="X459" i="1"/>
  <c r="O459" i="1"/>
  <c r="N459" i="1"/>
  <c r="K459" i="1"/>
  <c r="J459" i="1"/>
  <c r="I459" i="1"/>
  <c r="H459" i="1"/>
  <c r="G459" i="1"/>
  <c r="AH458" i="1"/>
  <c r="AF458" i="1"/>
  <c r="AD458" i="1"/>
  <c r="AB458" i="1"/>
  <c r="Z458" i="1"/>
  <c r="X458" i="1"/>
  <c r="O458" i="1"/>
  <c r="N458" i="1"/>
  <c r="K458" i="1"/>
  <c r="J458" i="1"/>
  <c r="I458" i="1"/>
  <c r="H458" i="1"/>
  <c r="G458" i="1"/>
  <c r="AH457" i="1"/>
  <c r="AF457" i="1"/>
  <c r="AD457" i="1"/>
  <c r="AB457" i="1"/>
  <c r="Z457" i="1"/>
  <c r="X457" i="1"/>
  <c r="O457" i="1"/>
  <c r="N457" i="1"/>
  <c r="K457" i="1"/>
  <c r="J457" i="1"/>
  <c r="I457" i="1"/>
  <c r="H457" i="1"/>
  <c r="G457" i="1"/>
  <c r="AH456" i="1"/>
  <c r="AF456" i="1"/>
  <c r="AD456" i="1"/>
  <c r="AB456" i="1"/>
  <c r="Z456" i="1"/>
  <c r="X456" i="1"/>
  <c r="O456" i="1"/>
  <c r="N456" i="1"/>
  <c r="K456" i="1"/>
  <c r="J456" i="1"/>
  <c r="I456" i="1"/>
  <c r="H456" i="1"/>
  <c r="G456" i="1"/>
  <c r="AH455" i="1"/>
  <c r="AF455" i="1"/>
  <c r="AD455" i="1"/>
  <c r="AB455" i="1"/>
  <c r="Z455" i="1"/>
  <c r="X455" i="1"/>
  <c r="O455" i="1"/>
  <c r="N455" i="1"/>
  <c r="K455" i="1"/>
  <c r="J455" i="1"/>
  <c r="I455" i="1"/>
  <c r="H455" i="1"/>
  <c r="G455" i="1"/>
  <c r="AH454" i="1"/>
  <c r="AF454" i="1"/>
  <c r="AD454" i="1"/>
  <c r="AB454" i="1"/>
  <c r="Z454" i="1"/>
  <c r="X454" i="1"/>
  <c r="O454" i="1"/>
  <c r="N454" i="1"/>
  <c r="K454" i="1"/>
  <c r="J454" i="1"/>
  <c r="I454" i="1"/>
  <c r="H454" i="1"/>
  <c r="G454" i="1"/>
  <c r="AH453" i="1"/>
  <c r="AF453" i="1"/>
  <c r="AD453" i="1"/>
  <c r="AB453" i="1"/>
  <c r="Z453" i="1"/>
  <c r="X453" i="1"/>
  <c r="O453" i="1"/>
  <c r="N453" i="1"/>
  <c r="K453" i="1"/>
  <c r="J453" i="1"/>
  <c r="I453" i="1"/>
  <c r="H453" i="1"/>
  <c r="G453" i="1"/>
  <c r="AH452" i="1"/>
  <c r="AF452" i="1"/>
  <c r="AD452" i="1"/>
  <c r="AB452" i="1"/>
  <c r="Z452" i="1"/>
  <c r="X452" i="1"/>
  <c r="O452" i="1"/>
  <c r="N452" i="1"/>
  <c r="K452" i="1"/>
  <c r="J452" i="1"/>
  <c r="I452" i="1"/>
  <c r="H452" i="1"/>
  <c r="G452" i="1"/>
  <c r="AH451" i="1"/>
  <c r="AF451" i="1"/>
  <c r="AD451" i="1"/>
  <c r="AB451" i="1"/>
  <c r="Z451" i="1"/>
  <c r="X451" i="1"/>
  <c r="O451" i="1"/>
  <c r="N451" i="1"/>
  <c r="K451" i="1"/>
  <c r="J451" i="1"/>
  <c r="I451" i="1"/>
  <c r="H451" i="1"/>
  <c r="G451" i="1"/>
  <c r="AH450" i="1"/>
  <c r="AF450" i="1"/>
  <c r="AD450" i="1"/>
  <c r="AB450" i="1"/>
  <c r="Z450" i="1"/>
  <c r="X450" i="1"/>
  <c r="O450" i="1"/>
  <c r="N450" i="1"/>
  <c r="K450" i="1"/>
  <c r="J450" i="1"/>
  <c r="I450" i="1"/>
  <c r="H450" i="1"/>
  <c r="G450" i="1"/>
  <c r="AH449" i="1"/>
  <c r="AF449" i="1"/>
  <c r="AD449" i="1"/>
  <c r="AB449" i="1"/>
  <c r="Z449" i="1"/>
  <c r="X449" i="1"/>
  <c r="O449" i="1"/>
  <c r="N449" i="1"/>
  <c r="K449" i="1"/>
  <c r="J449" i="1"/>
  <c r="I449" i="1"/>
  <c r="H449" i="1"/>
  <c r="G449" i="1"/>
  <c r="AH448" i="1"/>
  <c r="AF448" i="1"/>
  <c r="AD448" i="1"/>
  <c r="AB448" i="1"/>
  <c r="Z448" i="1"/>
  <c r="X448" i="1"/>
  <c r="O448" i="1"/>
  <c r="N448" i="1"/>
  <c r="K448" i="1"/>
  <c r="J448" i="1"/>
  <c r="I448" i="1"/>
  <c r="H448" i="1"/>
  <c r="G448" i="1"/>
  <c r="AH447" i="1"/>
  <c r="AF447" i="1"/>
  <c r="AD447" i="1"/>
  <c r="AB447" i="1"/>
  <c r="Z447" i="1"/>
  <c r="X447" i="1"/>
  <c r="O447" i="1"/>
  <c r="N447" i="1"/>
  <c r="K447" i="1"/>
  <c r="J447" i="1"/>
  <c r="I447" i="1"/>
  <c r="H447" i="1"/>
  <c r="G447" i="1"/>
  <c r="AH446" i="1"/>
  <c r="AF446" i="1"/>
  <c r="AD446" i="1"/>
  <c r="AB446" i="1"/>
  <c r="Z446" i="1"/>
  <c r="X446" i="1"/>
  <c r="O446" i="1"/>
  <c r="N446" i="1"/>
  <c r="K446" i="1"/>
  <c r="J446" i="1"/>
  <c r="I446" i="1"/>
  <c r="H446" i="1"/>
  <c r="G446" i="1"/>
  <c r="AH445" i="1"/>
  <c r="AF445" i="1"/>
  <c r="AD445" i="1"/>
  <c r="AB445" i="1"/>
  <c r="Z445" i="1"/>
  <c r="X445" i="1"/>
  <c r="O445" i="1"/>
  <c r="N445" i="1"/>
  <c r="K445" i="1"/>
  <c r="J445" i="1"/>
  <c r="I445" i="1"/>
  <c r="H445" i="1"/>
  <c r="G445" i="1"/>
  <c r="AH444" i="1"/>
  <c r="AF444" i="1"/>
  <c r="AD444" i="1"/>
  <c r="AB444" i="1"/>
  <c r="Z444" i="1"/>
  <c r="X444" i="1"/>
  <c r="O444" i="1"/>
  <c r="N444" i="1"/>
  <c r="K444" i="1"/>
  <c r="J444" i="1"/>
  <c r="I444" i="1"/>
  <c r="H444" i="1"/>
  <c r="G444" i="1"/>
  <c r="AH443" i="1"/>
  <c r="AF443" i="1"/>
  <c r="AD443" i="1"/>
  <c r="AB443" i="1"/>
  <c r="Z443" i="1"/>
  <c r="X443" i="1"/>
  <c r="O443" i="1"/>
  <c r="N443" i="1"/>
  <c r="K443" i="1"/>
  <c r="J443" i="1"/>
  <c r="I443" i="1"/>
  <c r="H443" i="1"/>
  <c r="G443" i="1"/>
  <c r="AH442" i="1"/>
  <c r="AF442" i="1"/>
  <c r="AD442" i="1"/>
  <c r="AB442" i="1"/>
  <c r="Z442" i="1"/>
  <c r="X442" i="1"/>
  <c r="O442" i="1"/>
  <c r="N442" i="1"/>
  <c r="K442" i="1"/>
  <c r="J442" i="1"/>
  <c r="I442" i="1"/>
  <c r="H442" i="1"/>
  <c r="G442" i="1"/>
  <c r="AH441" i="1"/>
  <c r="AF441" i="1"/>
  <c r="AD441" i="1"/>
  <c r="AB441" i="1"/>
  <c r="Z441" i="1"/>
  <c r="X441" i="1"/>
  <c r="O441" i="1"/>
  <c r="N441" i="1"/>
  <c r="K441" i="1"/>
  <c r="J441" i="1"/>
  <c r="I441" i="1"/>
  <c r="H441" i="1"/>
  <c r="G441" i="1"/>
  <c r="AH440" i="1"/>
  <c r="AF440" i="1"/>
  <c r="AD440" i="1"/>
  <c r="AB440" i="1"/>
  <c r="Z440" i="1"/>
  <c r="X440" i="1"/>
  <c r="O440" i="1"/>
  <c r="N440" i="1"/>
  <c r="K440" i="1"/>
  <c r="J440" i="1"/>
  <c r="I440" i="1"/>
  <c r="H440" i="1"/>
  <c r="G440" i="1"/>
  <c r="AH439" i="1"/>
  <c r="AF439" i="1"/>
  <c r="AD439" i="1"/>
  <c r="AB439" i="1"/>
  <c r="Z439" i="1"/>
  <c r="X439" i="1"/>
  <c r="O439" i="1"/>
  <c r="N439" i="1"/>
  <c r="K439" i="1"/>
  <c r="J439" i="1"/>
  <c r="I439" i="1"/>
  <c r="H439" i="1"/>
  <c r="G439" i="1"/>
  <c r="AH438" i="1"/>
  <c r="AF438" i="1"/>
  <c r="AD438" i="1"/>
  <c r="AB438" i="1"/>
  <c r="Z438" i="1"/>
  <c r="X438" i="1"/>
  <c r="O438" i="1"/>
  <c r="N438" i="1"/>
  <c r="K438" i="1"/>
  <c r="J438" i="1"/>
  <c r="I438" i="1"/>
  <c r="H438" i="1"/>
  <c r="G438" i="1"/>
  <c r="AH437" i="1"/>
  <c r="AF437" i="1"/>
  <c r="AD437" i="1"/>
  <c r="AB437" i="1"/>
  <c r="Z437" i="1"/>
  <c r="X437" i="1"/>
  <c r="O437" i="1"/>
  <c r="N437" i="1"/>
  <c r="K437" i="1"/>
  <c r="J437" i="1"/>
  <c r="I437" i="1"/>
  <c r="H437" i="1"/>
  <c r="G437" i="1"/>
  <c r="AH436" i="1"/>
  <c r="AF436" i="1"/>
  <c r="AD436" i="1"/>
  <c r="AB436" i="1"/>
  <c r="Z436" i="1"/>
  <c r="X436" i="1"/>
  <c r="O436" i="1"/>
  <c r="N436" i="1"/>
  <c r="K436" i="1"/>
  <c r="J436" i="1"/>
  <c r="I436" i="1"/>
  <c r="H436" i="1"/>
  <c r="G436" i="1"/>
  <c r="AH435" i="1"/>
  <c r="AF435" i="1"/>
  <c r="AD435" i="1"/>
  <c r="AB435" i="1"/>
  <c r="Z435" i="1"/>
  <c r="X435" i="1"/>
  <c r="O435" i="1"/>
  <c r="N435" i="1"/>
  <c r="K435" i="1"/>
  <c r="J435" i="1"/>
  <c r="I435" i="1"/>
  <c r="H435" i="1"/>
  <c r="G435" i="1"/>
  <c r="AH434" i="1"/>
  <c r="AF434" i="1"/>
  <c r="AD434" i="1"/>
  <c r="AB434" i="1"/>
  <c r="Z434" i="1"/>
  <c r="X434" i="1"/>
  <c r="O434" i="1"/>
  <c r="N434" i="1"/>
  <c r="K434" i="1"/>
  <c r="J434" i="1"/>
  <c r="I434" i="1"/>
  <c r="H434" i="1"/>
  <c r="G434" i="1"/>
  <c r="AH433" i="1"/>
  <c r="AF433" i="1"/>
  <c r="AD433" i="1"/>
  <c r="AB433" i="1"/>
  <c r="Z433" i="1"/>
  <c r="X433" i="1"/>
  <c r="O433" i="1"/>
  <c r="N433" i="1"/>
  <c r="K433" i="1"/>
  <c r="J433" i="1"/>
  <c r="I433" i="1"/>
  <c r="H433" i="1"/>
  <c r="G433" i="1"/>
  <c r="AH432" i="1"/>
  <c r="AF432" i="1"/>
  <c r="AD432" i="1"/>
  <c r="AB432" i="1"/>
  <c r="Z432" i="1"/>
  <c r="X432" i="1"/>
  <c r="O432" i="1"/>
  <c r="N432" i="1"/>
  <c r="K432" i="1"/>
  <c r="J432" i="1"/>
  <c r="I432" i="1"/>
  <c r="H432" i="1"/>
  <c r="G432" i="1"/>
  <c r="AH431" i="1"/>
  <c r="AF431" i="1"/>
  <c r="AD431" i="1"/>
  <c r="AB431" i="1"/>
  <c r="Z431" i="1"/>
  <c r="X431" i="1"/>
  <c r="O431" i="1"/>
  <c r="N431" i="1"/>
  <c r="K431" i="1"/>
  <c r="J431" i="1"/>
  <c r="I431" i="1"/>
  <c r="H431" i="1"/>
  <c r="G431" i="1"/>
  <c r="AH430" i="1"/>
  <c r="AF430" i="1"/>
  <c r="AD430" i="1"/>
  <c r="AB430" i="1"/>
  <c r="Z430" i="1"/>
  <c r="X430" i="1"/>
  <c r="O430" i="1"/>
  <c r="N430" i="1"/>
  <c r="K430" i="1"/>
  <c r="J430" i="1"/>
  <c r="I430" i="1"/>
  <c r="H430" i="1"/>
  <c r="G430" i="1"/>
  <c r="AH429" i="1"/>
  <c r="AF429" i="1"/>
  <c r="AD429" i="1"/>
  <c r="AB429" i="1"/>
  <c r="Z429" i="1"/>
  <c r="X429" i="1"/>
  <c r="O429" i="1"/>
  <c r="N429" i="1"/>
  <c r="K429" i="1"/>
  <c r="J429" i="1"/>
  <c r="I429" i="1"/>
  <c r="H429" i="1"/>
  <c r="G429" i="1"/>
  <c r="AH428" i="1"/>
  <c r="AF428" i="1"/>
  <c r="AD428" i="1"/>
  <c r="AB428" i="1"/>
  <c r="Z428" i="1"/>
  <c r="X428" i="1"/>
  <c r="O428" i="1"/>
  <c r="N428" i="1"/>
  <c r="K428" i="1"/>
  <c r="J428" i="1"/>
  <c r="I428" i="1"/>
  <c r="H428" i="1"/>
  <c r="G428" i="1"/>
  <c r="AH427" i="1"/>
  <c r="AF427" i="1"/>
  <c r="AD427" i="1"/>
  <c r="AB427" i="1"/>
  <c r="Z427" i="1"/>
  <c r="X427" i="1"/>
  <c r="O427" i="1"/>
  <c r="N427" i="1"/>
  <c r="K427" i="1"/>
  <c r="J427" i="1"/>
  <c r="I427" i="1"/>
  <c r="H427" i="1"/>
  <c r="G427" i="1"/>
  <c r="AH426" i="1"/>
  <c r="AF426" i="1"/>
  <c r="AD426" i="1"/>
  <c r="AB426" i="1"/>
  <c r="Z426" i="1"/>
  <c r="X426" i="1"/>
  <c r="O426" i="1"/>
  <c r="N426" i="1"/>
  <c r="K426" i="1"/>
  <c r="J426" i="1"/>
  <c r="I426" i="1"/>
  <c r="H426" i="1"/>
  <c r="G426" i="1"/>
  <c r="AH425" i="1"/>
  <c r="AF425" i="1"/>
  <c r="AD425" i="1"/>
  <c r="AB425" i="1"/>
  <c r="Z425" i="1"/>
  <c r="X425" i="1"/>
  <c r="O425" i="1"/>
  <c r="N425" i="1"/>
  <c r="K425" i="1"/>
  <c r="J425" i="1"/>
  <c r="I425" i="1"/>
  <c r="H425" i="1"/>
  <c r="G425" i="1"/>
  <c r="AH424" i="1"/>
  <c r="AF424" i="1"/>
  <c r="AD424" i="1"/>
  <c r="AB424" i="1"/>
  <c r="Z424" i="1"/>
  <c r="X424" i="1"/>
  <c r="O424" i="1"/>
  <c r="N424" i="1"/>
  <c r="K424" i="1"/>
  <c r="J424" i="1"/>
  <c r="I424" i="1"/>
  <c r="H424" i="1"/>
  <c r="G424" i="1"/>
  <c r="AH423" i="1"/>
  <c r="AF423" i="1"/>
  <c r="AD423" i="1"/>
  <c r="AB423" i="1"/>
  <c r="Z423" i="1"/>
  <c r="X423" i="1"/>
  <c r="O423" i="1"/>
  <c r="N423" i="1"/>
  <c r="K423" i="1"/>
  <c r="J423" i="1"/>
  <c r="I423" i="1"/>
  <c r="H423" i="1"/>
  <c r="G423" i="1"/>
  <c r="AH422" i="1"/>
  <c r="AF422" i="1"/>
  <c r="AD422" i="1"/>
  <c r="AB422" i="1"/>
  <c r="Z422" i="1"/>
  <c r="X422" i="1"/>
  <c r="O422" i="1"/>
  <c r="N422" i="1"/>
  <c r="K422" i="1"/>
  <c r="J422" i="1"/>
  <c r="I422" i="1"/>
  <c r="H422" i="1"/>
  <c r="G422" i="1"/>
  <c r="AH421" i="1"/>
  <c r="AF421" i="1"/>
  <c r="AD421" i="1"/>
  <c r="AB421" i="1"/>
  <c r="Z421" i="1"/>
  <c r="X421" i="1"/>
  <c r="O421" i="1"/>
  <c r="N421" i="1"/>
  <c r="K421" i="1"/>
  <c r="J421" i="1"/>
  <c r="I421" i="1"/>
  <c r="H421" i="1"/>
  <c r="G421" i="1"/>
  <c r="AH420" i="1"/>
  <c r="AF420" i="1"/>
  <c r="AD420" i="1"/>
  <c r="AB420" i="1"/>
  <c r="Z420" i="1"/>
  <c r="X420" i="1"/>
  <c r="O420" i="1"/>
  <c r="N420" i="1"/>
  <c r="K420" i="1"/>
  <c r="J420" i="1"/>
  <c r="I420" i="1"/>
  <c r="H420" i="1"/>
  <c r="G420" i="1"/>
  <c r="AH419" i="1"/>
  <c r="AF419" i="1"/>
  <c r="AD419" i="1"/>
  <c r="AB419" i="1"/>
  <c r="Z419" i="1"/>
  <c r="X419" i="1"/>
  <c r="O419" i="1"/>
  <c r="N419" i="1"/>
  <c r="K419" i="1"/>
  <c r="J419" i="1"/>
  <c r="I419" i="1"/>
  <c r="H419" i="1"/>
  <c r="G419" i="1"/>
  <c r="AH418" i="1"/>
  <c r="AF418" i="1"/>
  <c r="AD418" i="1"/>
  <c r="AB418" i="1"/>
  <c r="Z418" i="1"/>
  <c r="X418" i="1"/>
  <c r="O418" i="1"/>
  <c r="N418" i="1"/>
  <c r="K418" i="1"/>
  <c r="J418" i="1"/>
  <c r="I418" i="1"/>
  <c r="H418" i="1"/>
  <c r="G418" i="1"/>
  <c r="AH417" i="1"/>
  <c r="AF417" i="1"/>
  <c r="AD417" i="1"/>
  <c r="AB417" i="1"/>
  <c r="Z417" i="1"/>
  <c r="X417" i="1"/>
  <c r="O417" i="1"/>
  <c r="N417" i="1"/>
  <c r="K417" i="1"/>
  <c r="J417" i="1"/>
  <c r="I417" i="1"/>
  <c r="H417" i="1"/>
  <c r="G417" i="1"/>
  <c r="AH416" i="1"/>
  <c r="AF416" i="1"/>
  <c r="AD416" i="1"/>
  <c r="AB416" i="1"/>
  <c r="Z416" i="1"/>
  <c r="X416" i="1"/>
  <c r="O416" i="1"/>
  <c r="N416" i="1"/>
  <c r="K416" i="1"/>
  <c r="J416" i="1"/>
  <c r="I416" i="1"/>
  <c r="H416" i="1"/>
  <c r="G416" i="1"/>
  <c r="AH415" i="1"/>
  <c r="AF415" i="1"/>
  <c r="AD415" i="1"/>
  <c r="AB415" i="1"/>
  <c r="Z415" i="1"/>
  <c r="X415" i="1"/>
  <c r="O415" i="1"/>
  <c r="N415" i="1"/>
  <c r="K415" i="1"/>
  <c r="J415" i="1"/>
  <c r="I415" i="1"/>
  <c r="H415" i="1"/>
  <c r="G415" i="1"/>
  <c r="AH414" i="1"/>
  <c r="AF414" i="1"/>
  <c r="AD414" i="1"/>
  <c r="AB414" i="1"/>
  <c r="Z414" i="1"/>
  <c r="X414" i="1"/>
  <c r="O414" i="1"/>
  <c r="N414" i="1"/>
  <c r="K414" i="1"/>
  <c r="J414" i="1"/>
  <c r="I414" i="1"/>
  <c r="H414" i="1"/>
  <c r="G414" i="1"/>
  <c r="AH413" i="1"/>
  <c r="AF413" i="1"/>
  <c r="AD413" i="1"/>
  <c r="AB413" i="1"/>
  <c r="Z413" i="1"/>
  <c r="X413" i="1"/>
  <c r="O413" i="1"/>
  <c r="N413" i="1"/>
  <c r="K413" i="1"/>
  <c r="J413" i="1"/>
  <c r="I413" i="1"/>
  <c r="H413" i="1"/>
  <c r="G413" i="1"/>
  <c r="AH412" i="1"/>
  <c r="AF412" i="1"/>
  <c r="AD412" i="1"/>
  <c r="AB412" i="1"/>
  <c r="Z412" i="1"/>
  <c r="X412" i="1"/>
  <c r="O412" i="1"/>
  <c r="N412" i="1"/>
  <c r="K412" i="1"/>
  <c r="J412" i="1"/>
  <c r="I412" i="1"/>
  <c r="H412" i="1"/>
  <c r="G412" i="1"/>
  <c r="AH411" i="1"/>
  <c r="AF411" i="1"/>
  <c r="AD411" i="1"/>
  <c r="AB411" i="1"/>
  <c r="Z411" i="1"/>
  <c r="X411" i="1"/>
  <c r="O411" i="1"/>
  <c r="N411" i="1"/>
  <c r="K411" i="1"/>
  <c r="J411" i="1"/>
  <c r="I411" i="1"/>
  <c r="H411" i="1"/>
  <c r="G411" i="1"/>
  <c r="AH410" i="1"/>
  <c r="AF410" i="1"/>
  <c r="AD410" i="1"/>
  <c r="AB410" i="1"/>
  <c r="Z410" i="1"/>
  <c r="X410" i="1"/>
  <c r="O410" i="1"/>
  <c r="N410" i="1"/>
  <c r="K410" i="1"/>
  <c r="J410" i="1"/>
  <c r="I410" i="1"/>
  <c r="H410" i="1"/>
  <c r="G410" i="1"/>
  <c r="AH409" i="1"/>
  <c r="AF409" i="1"/>
  <c r="AD409" i="1"/>
  <c r="AB409" i="1"/>
  <c r="Z409" i="1"/>
  <c r="X409" i="1"/>
  <c r="O409" i="1"/>
  <c r="N409" i="1"/>
  <c r="K409" i="1"/>
  <c r="J409" i="1"/>
  <c r="I409" i="1"/>
  <c r="H409" i="1"/>
  <c r="G409" i="1"/>
  <c r="AH408" i="1"/>
  <c r="AF408" i="1"/>
  <c r="AD408" i="1"/>
  <c r="AB408" i="1"/>
  <c r="Z408" i="1"/>
  <c r="X408" i="1"/>
  <c r="O408" i="1"/>
  <c r="N408" i="1"/>
  <c r="K408" i="1"/>
  <c r="J408" i="1"/>
  <c r="I408" i="1"/>
  <c r="H408" i="1"/>
  <c r="G408" i="1"/>
  <c r="AH407" i="1"/>
  <c r="AF407" i="1"/>
  <c r="AD407" i="1"/>
  <c r="AB407" i="1"/>
  <c r="Z407" i="1"/>
  <c r="X407" i="1"/>
  <c r="O407" i="1"/>
  <c r="N407" i="1"/>
  <c r="K407" i="1"/>
  <c r="J407" i="1"/>
  <c r="I407" i="1"/>
  <c r="H407" i="1"/>
  <c r="G407" i="1"/>
  <c r="AH406" i="1"/>
  <c r="AF406" i="1"/>
  <c r="AD406" i="1"/>
  <c r="AB406" i="1"/>
  <c r="Z406" i="1"/>
  <c r="X406" i="1"/>
  <c r="O406" i="1"/>
  <c r="N406" i="1"/>
  <c r="K406" i="1"/>
  <c r="J406" i="1"/>
  <c r="I406" i="1"/>
  <c r="H406" i="1"/>
  <c r="G406" i="1"/>
  <c r="AH405" i="1"/>
  <c r="AF405" i="1"/>
  <c r="AD405" i="1"/>
  <c r="AB405" i="1"/>
  <c r="Z405" i="1"/>
  <c r="X405" i="1"/>
  <c r="O405" i="1"/>
  <c r="N405" i="1"/>
  <c r="K405" i="1"/>
  <c r="J405" i="1"/>
  <c r="I405" i="1"/>
  <c r="H405" i="1"/>
  <c r="G405" i="1"/>
  <c r="AH404" i="1"/>
  <c r="AF404" i="1"/>
  <c r="AD404" i="1"/>
  <c r="AB404" i="1"/>
  <c r="Z404" i="1"/>
  <c r="X404" i="1"/>
  <c r="O404" i="1"/>
  <c r="N404" i="1"/>
  <c r="K404" i="1"/>
  <c r="J404" i="1"/>
  <c r="I404" i="1"/>
  <c r="H404" i="1"/>
  <c r="G404" i="1"/>
  <c r="AH403" i="1"/>
  <c r="AF403" i="1"/>
  <c r="AD403" i="1"/>
  <c r="AB403" i="1"/>
  <c r="Z403" i="1"/>
  <c r="X403" i="1"/>
  <c r="O403" i="1"/>
  <c r="N403" i="1"/>
  <c r="K403" i="1"/>
  <c r="J403" i="1"/>
  <c r="I403" i="1"/>
  <c r="H403" i="1"/>
  <c r="G403" i="1"/>
  <c r="AH402" i="1"/>
  <c r="AF402" i="1"/>
  <c r="AD402" i="1"/>
  <c r="AB402" i="1"/>
  <c r="Z402" i="1"/>
  <c r="X402" i="1"/>
  <c r="O402" i="1"/>
  <c r="N402" i="1"/>
  <c r="K402" i="1"/>
  <c r="J402" i="1"/>
  <c r="I402" i="1"/>
  <c r="H402" i="1"/>
  <c r="G402" i="1"/>
  <c r="AH401" i="1"/>
  <c r="AF401" i="1"/>
  <c r="AD401" i="1"/>
  <c r="AB401" i="1"/>
  <c r="Z401" i="1"/>
  <c r="X401" i="1"/>
  <c r="O401" i="1"/>
  <c r="N401" i="1"/>
  <c r="K401" i="1"/>
  <c r="J401" i="1"/>
  <c r="I401" i="1"/>
  <c r="H401" i="1"/>
  <c r="G401" i="1"/>
  <c r="AH400" i="1"/>
  <c r="AF400" i="1"/>
  <c r="AD400" i="1"/>
  <c r="AB400" i="1"/>
  <c r="Z400" i="1"/>
  <c r="X400" i="1"/>
  <c r="O400" i="1"/>
  <c r="N400" i="1"/>
  <c r="K400" i="1"/>
  <c r="J400" i="1"/>
  <c r="I400" i="1"/>
  <c r="H400" i="1"/>
  <c r="G400" i="1"/>
  <c r="AH399" i="1"/>
  <c r="AF399" i="1"/>
  <c r="AD399" i="1"/>
  <c r="AB399" i="1"/>
  <c r="Z399" i="1"/>
  <c r="X399" i="1"/>
  <c r="O399" i="1"/>
  <c r="N399" i="1"/>
  <c r="K399" i="1"/>
  <c r="J399" i="1"/>
  <c r="I399" i="1"/>
  <c r="H399" i="1"/>
  <c r="G399" i="1"/>
  <c r="AH398" i="1"/>
  <c r="AF398" i="1"/>
  <c r="AD398" i="1"/>
  <c r="AB398" i="1"/>
  <c r="Z398" i="1"/>
  <c r="X398" i="1"/>
  <c r="O398" i="1"/>
  <c r="N398" i="1"/>
  <c r="K398" i="1"/>
  <c r="J398" i="1"/>
  <c r="I398" i="1"/>
  <c r="H398" i="1"/>
  <c r="G398" i="1"/>
  <c r="AH397" i="1"/>
  <c r="AF397" i="1"/>
  <c r="AD397" i="1"/>
  <c r="AB397" i="1"/>
  <c r="Z397" i="1"/>
  <c r="X397" i="1"/>
  <c r="O397" i="1"/>
  <c r="N397" i="1"/>
  <c r="K397" i="1"/>
  <c r="J397" i="1"/>
  <c r="I397" i="1"/>
  <c r="H397" i="1"/>
  <c r="G397" i="1"/>
  <c r="AH396" i="1"/>
  <c r="AF396" i="1"/>
  <c r="AD396" i="1"/>
  <c r="AB396" i="1"/>
  <c r="Z396" i="1"/>
  <c r="X396" i="1"/>
  <c r="O396" i="1"/>
  <c r="N396" i="1"/>
  <c r="K396" i="1"/>
  <c r="J396" i="1"/>
  <c r="I396" i="1"/>
  <c r="H396" i="1"/>
  <c r="G396" i="1"/>
  <c r="AH395" i="1"/>
  <c r="AF395" i="1"/>
  <c r="AD395" i="1"/>
  <c r="AB395" i="1"/>
  <c r="Z395" i="1"/>
  <c r="X395" i="1"/>
  <c r="O395" i="1"/>
  <c r="N395" i="1"/>
  <c r="K395" i="1"/>
  <c r="J395" i="1"/>
  <c r="I395" i="1"/>
  <c r="H395" i="1"/>
  <c r="G395" i="1"/>
  <c r="AH394" i="1"/>
  <c r="AF394" i="1"/>
  <c r="AD394" i="1"/>
  <c r="AB394" i="1"/>
  <c r="Z394" i="1"/>
  <c r="X394" i="1"/>
  <c r="O394" i="1"/>
  <c r="N394" i="1"/>
  <c r="K394" i="1"/>
  <c r="J394" i="1"/>
  <c r="I394" i="1"/>
  <c r="H394" i="1"/>
  <c r="G394" i="1"/>
  <c r="AH393" i="1"/>
  <c r="AF393" i="1"/>
  <c r="AD393" i="1"/>
  <c r="AB393" i="1"/>
  <c r="Z393" i="1"/>
  <c r="X393" i="1"/>
  <c r="O393" i="1"/>
  <c r="N393" i="1"/>
  <c r="K393" i="1"/>
  <c r="J393" i="1"/>
  <c r="I393" i="1"/>
  <c r="H393" i="1"/>
  <c r="G393" i="1"/>
  <c r="AH392" i="1"/>
  <c r="AF392" i="1"/>
  <c r="AD392" i="1"/>
  <c r="AB392" i="1"/>
  <c r="Z392" i="1"/>
  <c r="X392" i="1"/>
  <c r="O392" i="1"/>
  <c r="N392" i="1"/>
  <c r="K392" i="1"/>
  <c r="J392" i="1"/>
  <c r="I392" i="1"/>
  <c r="H392" i="1"/>
  <c r="G392" i="1"/>
  <c r="AH391" i="1"/>
  <c r="AF391" i="1"/>
  <c r="AD391" i="1"/>
  <c r="AB391" i="1"/>
  <c r="Z391" i="1"/>
  <c r="X391" i="1"/>
  <c r="O391" i="1"/>
  <c r="N391" i="1"/>
  <c r="K391" i="1"/>
  <c r="J391" i="1"/>
  <c r="I391" i="1"/>
  <c r="H391" i="1"/>
  <c r="G391" i="1"/>
  <c r="AH390" i="1"/>
  <c r="AF390" i="1"/>
  <c r="AD390" i="1"/>
  <c r="AB390" i="1"/>
  <c r="Z390" i="1"/>
  <c r="X390" i="1"/>
  <c r="O390" i="1"/>
  <c r="N390" i="1"/>
  <c r="K390" i="1"/>
  <c r="J390" i="1"/>
  <c r="I390" i="1"/>
  <c r="H390" i="1"/>
  <c r="G390" i="1"/>
  <c r="AH389" i="1"/>
  <c r="AF389" i="1"/>
  <c r="AD389" i="1"/>
  <c r="AB389" i="1"/>
  <c r="Z389" i="1"/>
  <c r="X389" i="1"/>
  <c r="O389" i="1"/>
  <c r="N389" i="1"/>
  <c r="K389" i="1"/>
  <c r="J389" i="1"/>
  <c r="I389" i="1"/>
  <c r="H389" i="1"/>
  <c r="G389" i="1"/>
  <c r="AH388" i="1"/>
  <c r="AF388" i="1"/>
  <c r="AD388" i="1"/>
  <c r="AB388" i="1"/>
  <c r="Z388" i="1"/>
  <c r="X388" i="1"/>
  <c r="O388" i="1"/>
  <c r="N388" i="1"/>
  <c r="K388" i="1"/>
  <c r="J388" i="1"/>
  <c r="I388" i="1"/>
  <c r="H388" i="1"/>
  <c r="G388" i="1"/>
  <c r="AH387" i="1"/>
  <c r="AF387" i="1"/>
  <c r="AD387" i="1"/>
  <c r="AB387" i="1"/>
  <c r="Z387" i="1"/>
  <c r="X387" i="1"/>
  <c r="O387" i="1"/>
  <c r="N387" i="1"/>
  <c r="K387" i="1"/>
  <c r="J387" i="1"/>
  <c r="I387" i="1"/>
  <c r="H387" i="1"/>
  <c r="G387" i="1"/>
  <c r="AH386" i="1"/>
  <c r="AF386" i="1"/>
  <c r="AD386" i="1"/>
  <c r="AB386" i="1"/>
  <c r="Z386" i="1"/>
  <c r="X386" i="1"/>
  <c r="O386" i="1"/>
  <c r="N386" i="1"/>
  <c r="K386" i="1"/>
  <c r="J386" i="1"/>
  <c r="I386" i="1"/>
  <c r="H386" i="1"/>
  <c r="G386" i="1"/>
  <c r="AH385" i="1"/>
  <c r="AF385" i="1"/>
  <c r="AD385" i="1"/>
  <c r="AB385" i="1"/>
  <c r="Z385" i="1"/>
  <c r="X385" i="1"/>
  <c r="O385" i="1"/>
  <c r="N385" i="1"/>
  <c r="K385" i="1"/>
  <c r="J385" i="1"/>
  <c r="I385" i="1"/>
  <c r="H385" i="1"/>
  <c r="G385" i="1"/>
  <c r="AH384" i="1"/>
  <c r="AF384" i="1"/>
  <c r="AD384" i="1"/>
  <c r="AB384" i="1"/>
  <c r="Z384" i="1"/>
  <c r="X384" i="1"/>
  <c r="O384" i="1"/>
  <c r="N384" i="1"/>
  <c r="K384" i="1"/>
  <c r="J384" i="1"/>
  <c r="I384" i="1"/>
  <c r="H384" i="1"/>
  <c r="G384" i="1"/>
  <c r="AH383" i="1"/>
  <c r="AF383" i="1"/>
  <c r="AD383" i="1"/>
  <c r="AB383" i="1"/>
  <c r="Z383" i="1"/>
  <c r="X383" i="1"/>
  <c r="O383" i="1"/>
  <c r="N383" i="1"/>
  <c r="K383" i="1"/>
  <c r="J383" i="1"/>
  <c r="I383" i="1"/>
  <c r="H383" i="1"/>
  <c r="G383" i="1"/>
  <c r="AH382" i="1"/>
  <c r="AF382" i="1"/>
  <c r="AD382" i="1"/>
  <c r="AB382" i="1"/>
  <c r="Z382" i="1"/>
  <c r="X382" i="1"/>
  <c r="O382" i="1"/>
  <c r="N382" i="1"/>
  <c r="K382" i="1"/>
  <c r="J382" i="1"/>
  <c r="I382" i="1"/>
  <c r="H382" i="1"/>
  <c r="G382" i="1"/>
  <c r="AH381" i="1"/>
  <c r="AF381" i="1"/>
  <c r="AD381" i="1"/>
  <c r="AB381" i="1"/>
  <c r="Z381" i="1"/>
  <c r="X381" i="1"/>
  <c r="O381" i="1"/>
  <c r="N381" i="1"/>
  <c r="K381" i="1"/>
  <c r="J381" i="1"/>
  <c r="I381" i="1"/>
  <c r="H381" i="1"/>
  <c r="G381" i="1"/>
  <c r="AH380" i="1"/>
  <c r="AF380" i="1"/>
  <c r="AD380" i="1"/>
  <c r="AB380" i="1"/>
  <c r="Z380" i="1"/>
  <c r="X380" i="1"/>
  <c r="O380" i="1"/>
  <c r="N380" i="1"/>
  <c r="K380" i="1"/>
  <c r="J380" i="1"/>
  <c r="I380" i="1"/>
  <c r="H380" i="1"/>
  <c r="G380" i="1"/>
  <c r="AH379" i="1"/>
  <c r="AF379" i="1"/>
  <c r="AD379" i="1"/>
  <c r="AB379" i="1"/>
  <c r="Z379" i="1"/>
  <c r="X379" i="1"/>
  <c r="O379" i="1"/>
  <c r="N379" i="1"/>
  <c r="K379" i="1"/>
  <c r="J379" i="1"/>
  <c r="I379" i="1"/>
  <c r="H379" i="1"/>
  <c r="G379" i="1"/>
  <c r="AH378" i="1"/>
  <c r="AF378" i="1"/>
  <c r="AD378" i="1"/>
  <c r="AB378" i="1"/>
  <c r="Z378" i="1"/>
  <c r="X378" i="1"/>
  <c r="O378" i="1"/>
  <c r="N378" i="1"/>
  <c r="K378" i="1"/>
  <c r="J378" i="1"/>
  <c r="I378" i="1"/>
  <c r="H378" i="1"/>
  <c r="G378" i="1"/>
  <c r="AH377" i="1"/>
  <c r="AF377" i="1"/>
  <c r="AD377" i="1"/>
  <c r="AB377" i="1"/>
  <c r="Z377" i="1"/>
  <c r="X377" i="1"/>
  <c r="O377" i="1"/>
  <c r="N377" i="1"/>
  <c r="K377" i="1"/>
  <c r="J377" i="1"/>
  <c r="I377" i="1"/>
  <c r="H377" i="1"/>
  <c r="G377" i="1"/>
  <c r="AH376" i="1"/>
  <c r="AF376" i="1"/>
  <c r="AD376" i="1"/>
  <c r="AB376" i="1"/>
  <c r="Z376" i="1"/>
  <c r="X376" i="1"/>
  <c r="O376" i="1"/>
  <c r="N376" i="1"/>
  <c r="K376" i="1"/>
  <c r="J376" i="1"/>
  <c r="I376" i="1"/>
  <c r="H376" i="1"/>
  <c r="G376" i="1"/>
  <c r="AH375" i="1"/>
  <c r="AF375" i="1"/>
  <c r="AD375" i="1"/>
  <c r="AB375" i="1"/>
  <c r="Z375" i="1"/>
  <c r="X375" i="1"/>
  <c r="O375" i="1"/>
  <c r="N375" i="1"/>
  <c r="K375" i="1"/>
  <c r="J375" i="1"/>
  <c r="I375" i="1"/>
  <c r="H375" i="1"/>
  <c r="G375" i="1"/>
  <c r="AH374" i="1"/>
  <c r="AF374" i="1"/>
  <c r="AD374" i="1"/>
  <c r="AB374" i="1"/>
  <c r="Z374" i="1"/>
  <c r="X374" i="1"/>
  <c r="O374" i="1"/>
  <c r="N374" i="1"/>
  <c r="K374" i="1"/>
  <c r="J374" i="1"/>
  <c r="I374" i="1"/>
  <c r="H374" i="1"/>
  <c r="G374" i="1"/>
  <c r="AH373" i="1"/>
  <c r="AF373" i="1"/>
  <c r="AD373" i="1"/>
  <c r="AB373" i="1"/>
  <c r="Z373" i="1"/>
  <c r="X373" i="1"/>
  <c r="O373" i="1"/>
  <c r="N373" i="1"/>
  <c r="K373" i="1"/>
  <c r="J373" i="1"/>
  <c r="I373" i="1"/>
  <c r="H373" i="1"/>
  <c r="G373" i="1"/>
  <c r="AH372" i="1"/>
  <c r="AF372" i="1"/>
  <c r="AD372" i="1"/>
  <c r="AB372" i="1"/>
  <c r="Z372" i="1"/>
  <c r="X372" i="1"/>
  <c r="O372" i="1"/>
  <c r="N372" i="1"/>
  <c r="K372" i="1"/>
  <c r="J372" i="1"/>
  <c r="I372" i="1"/>
  <c r="H372" i="1"/>
  <c r="G372" i="1"/>
  <c r="AH371" i="1"/>
  <c r="AF371" i="1"/>
  <c r="AD371" i="1"/>
  <c r="AB371" i="1"/>
  <c r="Z371" i="1"/>
  <c r="X371" i="1"/>
  <c r="O371" i="1"/>
  <c r="N371" i="1"/>
  <c r="K371" i="1"/>
  <c r="J371" i="1"/>
  <c r="I371" i="1"/>
  <c r="H371" i="1"/>
  <c r="G371" i="1"/>
  <c r="AH370" i="1"/>
  <c r="AF370" i="1"/>
  <c r="AD370" i="1"/>
  <c r="AB370" i="1"/>
  <c r="Z370" i="1"/>
  <c r="X370" i="1"/>
  <c r="O370" i="1"/>
  <c r="N370" i="1"/>
  <c r="K370" i="1"/>
  <c r="J370" i="1"/>
  <c r="I370" i="1"/>
  <c r="H370" i="1"/>
  <c r="G370" i="1"/>
  <c r="AH369" i="1"/>
  <c r="AF369" i="1"/>
  <c r="AD369" i="1"/>
  <c r="AB369" i="1"/>
  <c r="Z369" i="1"/>
  <c r="X369" i="1"/>
  <c r="O369" i="1"/>
  <c r="N369" i="1"/>
  <c r="K369" i="1"/>
  <c r="J369" i="1"/>
  <c r="I369" i="1"/>
  <c r="H369" i="1"/>
  <c r="G369" i="1"/>
  <c r="AH368" i="1"/>
  <c r="AF368" i="1"/>
  <c r="AD368" i="1"/>
  <c r="AB368" i="1"/>
  <c r="Z368" i="1"/>
  <c r="X368" i="1"/>
  <c r="O368" i="1"/>
  <c r="N368" i="1"/>
  <c r="K368" i="1"/>
  <c r="J368" i="1"/>
  <c r="I368" i="1"/>
  <c r="H368" i="1"/>
  <c r="G368" i="1"/>
  <c r="AH367" i="1"/>
  <c r="AF367" i="1"/>
  <c r="AD367" i="1"/>
  <c r="AB367" i="1"/>
  <c r="Z367" i="1"/>
  <c r="X367" i="1"/>
  <c r="O367" i="1"/>
  <c r="N367" i="1"/>
  <c r="K367" i="1"/>
  <c r="J367" i="1"/>
  <c r="I367" i="1"/>
  <c r="H367" i="1"/>
  <c r="G367" i="1"/>
  <c r="AH366" i="1"/>
  <c r="AF366" i="1"/>
  <c r="AD366" i="1"/>
  <c r="AB366" i="1"/>
  <c r="Z366" i="1"/>
  <c r="X366" i="1"/>
  <c r="O366" i="1"/>
  <c r="N366" i="1"/>
  <c r="K366" i="1"/>
  <c r="J366" i="1"/>
  <c r="I366" i="1"/>
  <c r="H366" i="1"/>
  <c r="G366" i="1"/>
  <c r="AH365" i="1"/>
  <c r="AF365" i="1"/>
  <c r="AD365" i="1"/>
  <c r="AB365" i="1"/>
  <c r="Z365" i="1"/>
  <c r="X365" i="1"/>
  <c r="O365" i="1"/>
  <c r="N365" i="1"/>
  <c r="K365" i="1"/>
  <c r="J365" i="1"/>
  <c r="I365" i="1"/>
  <c r="H365" i="1"/>
  <c r="G365" i="1"/>
  <c r="AH364" i="1"/>
  <c r="AF364" i="1"/>
  <c r="AD364" i="1"/>
  <c r="AB364" i="1"/>
  <c r="Z364" i="1"/>
  <c r="X364" i="1"/>
  <c r="O364" i="1"/>
  <c r="N364" i="1"/>
  <c r="K364" i="1"/>
  <c r="J364" i="1"/>
  <c r="I364" i="1"/>
  <c r="H364" i="1"/>
  <c r="G364" i="1"/>
  <c r="AH363" i="1"/>
  <c r="AF363" i="1"/>
  <c r="AD363" i="1"/>
  <c r="AB363" i="1"/>
  <c r="Z363" i="1"/>
  <c r="X363" i="1"/>
  <c r="O363" i="1"/>
  <c r="N363" i="1"/>
  <c r="K363" i="1"/>
  <c r="J363" i="1"/>
  <c r="I363" i="1"/>
  <c r="H363" i="1"/>
  <c r="G363" i="1"/>
  <c r="AH362" i="1"/>
  <c r="AF362" i="1"/>
  <c r="AD362" i="1"/>
  <c r="AB362" i="1"/>
  <c r="Z362" i="1"/>
  <c r="X362" i="1"/>
  <c r="O362" i="1"/>
  <c r="N362" i="1"/>
  <c r="K362" i="1"/>
  <c r="J362" i="1"/>
  <c r="I362" i="1"/>
  <c r="H362" i="1"/>
  <c r="G362" i="1"/>
  <c r="AH361" i="1"/>
  <c r="AF361" i="1"/>
  <c r="AD361" i="1"/>
  <c r="AB361" i="1"/>
  <c r="Z361" i="1"/>
  <c r="X361" i="1"/>
  <c r="O361" i="1"/>
  <c r="N361" i="1"/>
  <c r="K361" i="1"/>
  <c r="J361" i="1"/>
  <c r="I361" i="1"/>
  <c r="H361" i="1"/>
  <c r="G361" i="1"/>
  <c r="AH360" i="1"/>
  <c r="AF360" i="1"/>
  <c r="AD360" i="1"/>
  <c r="AB360" i="1"/>
  <c r="Z360" i="1"/>
  <c r="X360" i="1"/>
  <c r="O360" i="1"/>
  <c r="N360" i="1"/>
  <c r="K360" i="1"/>
  <c r="J360" i="1"/>
  <c r="I360" i="1"/>
  <c r="H360" i="1"/>
  <c r="G360" i="1"/>
  <c r="AH359" i="1"/>
  <c r="AF359" i="1"/>
  <c r="AD359" i="1"/>
  <c r="AB359" i="1"/>
  <c r="Z359" i="1"/>
  <c r="X359" i="1"/>
  <c r="O359" i="1"/>
  <c r="N359" i="1"/>
  <c r="K359" i="1"/>
  <c r="J359" i="1"/>
  <c r="I359" i="1"/>
  <c r="H359" i="1"/>
  <c r="G359" i="1"/>
  <c r="AH358" i="1"/>
  <c r="AF358" i="1"/>
  <c r="AD358" i="1"/>
  <c r="AB358" i="1"/>
  <c r="Z358" i="1"/>
  <c r="X358" i="1"/>
  <c r="O358" i="1"/>
  <c r="N358" i="1"/>
  <c r="K358" i="1"/>
  <c r="J358" i="1"/>
  <c r="I358" i="1"/>
  <c r="H358" i="1"/>
  <c r="G358" i="1"/>
  <c r="AH357" i="1"/>
  <c r="AF357" i="1"/>
  <c r="AD357" i="1"/>
  <c r="AB357" i="1"/>
  <c r="Z357" i="1"/>
  <c r="X357" i="1"/>
  <c r="O357" i="1"/>
  <c r="N357" i="1"/>
  <c r="K357" i="1"/>
  <c r="J357" i="1"/>
  <c r="I357" i="1"/>
  <c r="H357" i="1"/>
  <c r="G357" i="1"/>
  <c r="AH356" i="1"/>
  <c r="AF356" i="1"/>
  <c r="AD356" i="1"/>
  <c r="AB356" i="1"/>
  <c r="Z356" i="1"/>
  <c r="X356" i="1"/>
  <c r="O356" i="1"/>
  <c r="N356" i="1"/>
  <c r="K356" i="1"/>
  <c r="J356" i="1"/>
  <c r="I356" i="1"/>
  <c r="H356" i="1"/>
  <c r="G356" i="1"/>
  <c r="AH355" i="1"/>
  <c r="AF355" i="1"/>
  <c r="AD355" i="1"/>
  <c r="AB355" i="1"/>
  <c r="Z355" i="1"/>
  <c r="X355" i="1"/>
  <c r="O355" i="1"/>
  <c r="N355" i="1"/>
  <c r="K355" i="1"/>
  <c r="J355" i="1"/>
  <c r="I355" i="1"/>
  <c r="H355" i="1"/>
  <c r="G355" i="1"/>
  <c r="AH354" i="1"/>
  <c r="AF354" i="1"/>
  <c r="AD354" i="1"/>
  <c r="AB354" i="1"/>
  <c r="Z354" i="1"/>
  <c r="X354" i="1"/>
  <c r="O354" i="1"/>
  <c r="N354" i="1"/>
  <c r="K354" i="1"/>
  <c r="J354" i="1"/>
  <c r="I354" i="1"/>
  <c r="H354" i="1"/>
  <c r="G354" i="1"/>
  <c r="AH353" i="1"/>
  <c r="AF353" i="1"/>
  <c r="AD353" i="1"/>
  <c r="AB353" i="1"/>
  <c r="Z353" i="1"/>
  <c r="X353" i="1"/>
  <c r="O353" i="1"/>
  <c r="N353" i="1"/>
  <c r="K353" i="1"/>
  <c r="J353" i="1"/>
  <c r="I353" i="1"/>
  <c r="H353" i="1"/>
  <c r="G353" i="1"/>
  <c r="AH352" i="1"/>
  <c r="AF352" i="1"/>
  <c r="AD352" i="1"/>
  <c r="AB352" i="1"/>
  <c r="Z352" i="1"/>
  <c r="X352" i="1"/>
  <c r="O352" i="1"/>
  <c r="N352" i="1"/>
  <c r="K352" i="1"/>
  <c r="J352" i="1"/>
  <c r="I352" i="1"/>
  <c r="H352" i="1"/>
  <c r="G352" i="1"/>
  <c r="AH351" i="1"/>
  <c r="AF351" i="1"/>
  <c r="AD351" i="1"/>
  <c r="AB351" i="1"/>
  <c r="Z351" i="1"/>
  <c r="X351" i="1"/>
  <c r="O351" i="1"/>
  <c r="N351" i="1"/>
  <c r="K351" i="1"/>
  <c r="J351" i="1"/>
  <c r="I351" i="1"/>
  <c r="H351" i="1"/>
  <c r="G351" i="1"/>
  <c r="AH350" i="1"/>
  <c r="AF350" i="1"/>
  <c r="AD350" i="1"/>
  <c r="AB350" i="1"/>
  <c r="Z350" i="1"/>
  <c r="X350" i="1"/>
  <c r="O350" i="1"/>
  <c r="N350" i="1"/>
  <c r="K350" i="1"/>
  <c r="J350" i="1"/>
  <c r="I350" i="1"/>
  <c r="H350" i="1"/>
  <c r="G350" i="1"/>
  <c r="AH349" i="1"/>
  <c r="AF349" i="1"/>
  <c r="AD349" i="1"/>
  <c r="AB349" i="1"/>
  <c r="Z349" i="1"/>
  <c r="X349" i="1"/>
  <c r="O349" i="1"/>
  <c r="N349" i="1"/>
  <c r="K349" i="1"/>
  <c r="J349" i="1"/>
  <c r="I349" i="1"/>
  <c r="H349" i="1"/>
  <c r="G349" i="1"/>
  <c r="AH348" i="1"/>
  <c r="AF348" i="1"/>
  <c r="AD348" i="1"/>
  <c r="AB348" i="1"/>
  <c r="Z348" i="1"/>
  <c r="X348" i="1"/>
  <c r="O348" i="1"/>
  <c r="N348" i="1"/>
  <c r="K348" i="1"/>
  <c r="J348" i="1"/>
  <c r="I348" i="1"/>
  <c r="H348" i="1"/>
  <c r="G348" i="1"/>
  <c r="AH347" i="1"/>
  <c r="AF347" i="1"/>
  <c r="AD347" i="1"/>
  <c r="AB347" i="1"/>
  <c r="Z347" i="1"/>
  <c r="X347" i="1"/>
  <c r="O347" i="1"/>
  <c r="N347" i="1"/>
  <c r="K347" i="1"/>
  <c r="J347" i="1"/>
  <c r="I347" i="1"/>
  <c r="H347" i="1"/>
  <c r="G347" i="1"/>
  <c r="AH346" i="1"/>
  <c r="AF346" i="1"/>
  <c r="AD346" i="1"/>
  <c r="AB346" i="1"/>
  <c r="Z346" i="1"/>
  <c r="X346" i="1"/>
  <c r="O346" i="1"/>
  <c r="N346" i="1"/>
  <c r="K346" i="1"/>
  <c r="J346" i="1"/>
  <c r="I346" i="1"/>
  <c r="H346" i="1"/>
  <c r="G346" i="1"/>
  <c r="AH345" i="1"/>
  <c r="AF345" i="1"/>
  <c r="AD345" i="1"/>
  <c r="AB345" i="1"/>
  <c r="Z345" i="1"/>
  <c r="X345" i="1"/>
  <c r="O345" i="1"/>
  <c r="N345" i="1"/>
  <c r="K345" i="1"/>
  <c r="J345" i="1"/>
  <c r="I345" i="1"/>
  <c r="H345" i="1"/>
  <c r="G345" i="1"/>
  <c r="AH344" i="1"/>
  <c r="AF344" i="1"/>
  <c r="AD344" i="1"/>
  <c r="AB344" i="1"/>
  <c r="Z344" i="1"/>
  <c r="X344" i="1"/>
  <c r="O344" i="1"/>
  <c r="N344" i="1"/>
  <c r="K344" i="1"/>
  <c r="J344" i="1"/>
  <c r="I344" i="1"/>
  <c r="H344" i="1"/>
  <c r="G344" i="1"/>
  <c r="AH343" i="1"/>
  <c r="AF343" i="1"/>
  <c r="AD343" i="1"/>
  <c r="AB343" i="1"/>
  <c r="Z343" i="1"/>
  <c r="X343" i="1"/>
  <c r="O343" i="1"/>
  <c r="N343" i="1"/>
  <c r="K343" i="1"/>
  <c r="J343" i="1"/>
  <c r="I343" i="1"/>
  <c r="H343" i="1"/>
  <c r="G343" i="1"/>
  <c r="AH342" i="1"/>
  <c r="AF342" i="1"/>
  <c r="AD342" i="1"/>
  <c r="AB342" i="1"/>
  <c r="Z342" i="1"/>
  <c r="X342" i="1"/>
  <c r="O342" i="1"/>
  <c r="N342" i="1"/>
  <c r="K342" i="1"/>
  <c r="J342" i="1"/>
  <c r="I342" i="1"/>
  <c r="H342" i="1"/>
  <c r="G342" i="1"/>
  <c r="AH341" i="1"/>
  <c r="AF341" i="1"/>
  <c r="AD341" i="1"/>
  <c r="AB341" i="1"/>
  <c r="Z341" i="1"/>
  <c r="X341" i="1"/>
  <c r="O341" i="1"/>
  <c r="N341" i="1"/>
  <c r="K341" i="1"/>
  <c r="J341" i="1"/>
  <c r="I341" i="1"/>
  <c r="H341" i="1"/>
  <c r="G341" i="1"/>
  <c r="AH340" i="1"/>
  <c r="AF340" i="1"/>
  <c r="AD340" i="1"/>
  <c r="AB340" i="1"/>
  <c r="Z340" i="1"/>
  <c r="X340" i="1"/>
  <c r="O340" i="1"/>
  <c r="N340" i="1"/>
  <c r="K340" i="1"/>
  <c r="J340" i="1"/>
  <c r="I340" i="1"/>
  <c r="H340" i="1"/>
  <c r="G340" i="1"/>
  <c r="AH339" i="1"/>
  <c r="AF339" i="1"/>
  <c r="AD339" i="1"/>
  <c r="AB339" i="1"/>
  <c r="Z339" i="1"/>
  <c r="X339" i="1"/>
  <c r="O339" i="1"/>
  <c r="N339" i="1"/>
  <c r="K339" i="1"/>
  <c r="J339" i="1"/>
  <c r="I339" i="1"/>
  <c r="H339" i="1"/>
  <c r="G339" i="1"/>
  <c r="AH338" i="1"/>
  <c r="AF338" i="1"/>
  <c r="AD338" i="1"/>
  <c r="AB338" i="1"/>
  <c r="Z338" i="1"/>
  <c r="X338" i="1"/>
  <c r="O338" i="1"/>
  <c r="N338" i="1"/>
  <c r="K338" i="1"/>
  <c r="J338" i="1"/>
  <c r="I338" i="1"/>
  <c r="H338" i="1"/>
  <c r="G338" i="1"/>
  <c r="AH337" i="1"/>
  <c r="AF337" i="1"/>
  <c r="AD337" i="1"/>
  <c r="AB337" i="1"/>
  <c r="Z337" i="1"/>
  <c r="X337" i="1"/>
  <c r="O337" i="1"/>
  <c r="N337" i="1"/>
  <c r="K337" i="1"/>
  <c r="J337" i="1"/>
  <c r="I337" i="1"/>
  <c r="H337" i="1"/>
  <c r="G337" i="1"/>
  <c r="AH336" i="1"/>
  <c r="AF336" i="1"/>
  <c r="AD336" i="1"/>
  <c r="AB336" i="1"/>
  <c r="Z336" i="1"/>
  <c r="X336" i="1"/>
  <c r="O336" i="1"/>
  <c r="N336" i="1"/>
  <c r="K336" i="1"/>
  <c r="J336" i="1"/>
  <c r="I336" i="1"/>
  <c r="H336" i="1"/>
  <c r="G336" i="1"/>
  <c r="AH335" i="1"/>
  <c r="AF335" i="1"/>
  <c r="AD335" i="1"/>
  <c r="AB335" i="1"/>
  <c r="Z335" i="1"/>
  <c r="X335" i="1"/>
  <c r="O335" i="1"/>
  <c r="N335" i="1"/>
  <c r="K335" i="1"/>
  <c r="J335" i="1"/>
  <c r="I335" i="1"/>
  <c r="H335" i="1"/>
  <c r="G335" i="1"/>
  <c r="AH334" i="1"/>
  <c r="AF334" i="1"/>
  <c r="AD334" i="1"/>
  <c r="AB334" i="1"/>
  <c r="Z334" i="1"/>
  <c r="X334" i="1"/>
  <c r="O334" i="1"/>
  <c r="N334" i="1"/>
  <c r="K334" i="1"/>
  <c r="J334" i="1"/>
  <c r="I334" i="1"/>
  <c r="H334" i="1"/>
  <c r="G334" i="1"/>
  <c r="AH333" i="1"/>
  <c r="AF333" i="1"/>
  <c r="AD333" i="1"/>
  <c r="AB333" i="1"/>
  <c r="Z333" i="1"/>
  <c r="X333" i="1"/>
  <c r="O333" i="1"/>
  <c r="N333" i="1"/>
  <c r="K333" i="1"/>
  <c r="J333" i="1"/>
  <c r="I333" i="1"/>
  <c r="H333" i="1"/>
  <c r="G333" i="1"/>
  <c r="AH332" i="1"/>
  <c r="AF332" i="1"/>
  <c r="AD332" i="1"/>
  <c r="AB332" i="1"/>
  <c r="Z332" i="1"/>
  <c r="X332" i="1"/>
  <c r="O332" i="1"/>
  <c r="N332" i="1"/>
  <c r="K332" i="1"/>
  <c r="J332" i="1"/>
  <c r="I332" i="1"/>
  <c r="H332" i="1"/>
  <c r="G332" i="1"/>
  <c r="AH331" i="1"/>
  <c r="AF331" i="1"/>
  <c r="AD331" i="1"/>
  <c r="AB331" i="1"/>
  <c r="Z331" i="1"/>
  <c r="X331" i="1"/>
  <c r="O331" i="1"/>
  <c r="N331" i="1"/>
  <c r="K331" i="1"/>
  <c r="J331" i="1"/>
  <c r="I331" i="1"/>
  <c r="H331" i="1"/>
  <c r="G331" i="1"/>
  <c r="AH330" i="1"/>
  <c r="AF330" i="1"/>
  <c r="AD330" i="1"/>
  <c r="AB330" i="1"/>
  <c r="Z330" i="1"/>
  <c r="X330" i="1"/>
  <c r="O330" i="1"/>
  <c r="N330" i="1"/>
  <c r="K330" i="1"/>
  <c r="J330" i="1"/>
  <c r="I330" i="1"/>
  <c r="H330" i="1"/>
  <c r="G330" i="1"/>
  <c r="AH329" i="1"/>
  <c r="AF329" i="1"/>
  <c r="AD329" i="1"/>
  <c r="AB329" i="1"/>
  <c r="Z329" i="1"/>
  <c r="X329" i="1"/>
  <c r="O329" i="1"/>
  <c r="N329" i="1"/>
  <c r="K329" i="1"/>
  <c r="J329" i="1"/>
  <c r="I329" i="1"/>
  <c r="H329" i="1"/>
  <c r="G329" i="1"/>
  <c r="AH328" i="1"/>
  <c r="AF328" i="1"/>
  <c r="AD328" i="1"/>
  <c r="AB328" i="1"/>
  <c r="Z328" i="1"/>
  <c r="X328" i="1"/>
  <c r="O328" i="1"/>
  <c r="N328" i="1"/>
  <c r="K328" i="1"/>
  <c r="J328" i="1"/>
  <c r="I328" i="1"/>
  <c r="H328" i="1"/>
  <c r="G328" i="1"/>
  <c r="AH327" i="1"/>
  <c r="AF327" i="1"/>
  <c r="AD327" i="1"/>
  <c r="AB327" i="1"/>
  <c r="Z327" i="1"/>
  <c r="X327" i="1"/>
  <c r="O327" i="1"/>
  <c r="N327" i="1"/>
  <c r="K327" i="1"/>
  <c r="J327" i="1"/>
  <c r="I327" i="1"/>
  <c r="H327" i="1"/>
  <c r="G327" i="1"/>
  <c r="AH326" i="1"/>
  <c r="AF326" i="1"/>
  <c r="AD326" i="1"/>
  <c r="AB326" i="1"/>
  <c r="Z326" i="1"/>
  <c r="X326" i="1"/>
  <c r="O326" i="1"/>
  <c r="N326" i="1"/>
  <c r="K326" i="1"/>
  <c r="J326" i="1"/>
  <c r="I326" i="1"/>
  <c r="H326" i="1"/>
  <c r="G326" i="1"/>
  <c r="AH325" i="1"/>
  <c r="AF325" i="1"/>
  <c r="AD325" i="1"/>
  <c r="AB325" i="1"/>
  <c r="Z325" i="1"/>
  <c r="X325" i="1"/>
  <c r="O325" i="1"/>
  <c r="N325" i="1"/>
  <c r="K325" i="1"/>
  <c r="J325" i="1"/>
  <c r="I325" i="1"/>
  <c r="H325" i="1"/>
  <c r="G325" i="1"/>
  <c r="AH324" i="1"/>
  <c r="AF324" i="1"/>
  <c r="AD324" i="1"/>
  <c r="AB324" i="1"/>
  <c r="Z324" i="1"/>
  <c r="X324" i="1"/>
  <c r="O324" i="1"/>
  <c r="N324" i="1"/>
  <c r="K324" i="1"/>
  <c r="J324" i="1"/>
  <c r="I324" i="1"/>
  <c r="H324" i="1"/>
  <c r="G324" i="1"/>
  <c r="AH323" i="1"/>
  <c r="AF323" i="1"/>
  <c r="AD323" i="1"/>
  <c r="AB323" i="1"/>
  <c r="Z323" i="1"/>
  <c r="X323" i="1"/>
  <c r="O323" i="1"/>
  <c r="N323" i="1"/>
  <c r="K323" i="1"/>
  <c r="J323" i="1"/>
  <c r="I323" i="1"/>
  <c r="H323" i="1"/>
  <c r="G323" i="1"/>
  <c r="AH322" i="1"/>
  <c r="AF322" i="1"/>
  <c r="AD322" i="1"/>
  <c r="AB322" i="1"/>
  <c r="Z322" i="1"/>
  <c r="X322" i="1"/>
  <c r="O322" i="1"/>
  <c r="N322" i="1"/>
  <c r="K322" i="1"/>
  <c r="J322" i="1"/>
  <c r="I322" i="1"/>
  <c r="H322" i="1"/>
  <c r="G322" i="1"/>
  <c r="AH321" i="1"/>
  <c r="AF321" i="1"/>
  <c r="AD321" i="1"/>
  <c r="AB321" i="1"/>
  <c r="Z321" i="1"/>
  <c r="X321" i="1"/>
  <c r="O321" i="1"/>
  <c r="N321" i="1"/>
  <c r="K321" i="1"/>
  <c r="J321" i="1"/>
  <c r="I321" i="1"/>
  <c r="H321" i="1"/>
  <c r="G321" i="1"/>
  <c r="AH320" i="1"/>
  <c r="AF320" i="1"/>
  <c r="AD320" i="1"/>
  <c r="AB320" i="1"/>
  <c r="Z320" i="1"/>
  <c r="X320" i="1"/>
  <c r="O320" i="1"/>
  <c r="N320" i="1"/>
  <c r="K320" i="1"/>
  <c r="J320" i="1"/>
  <c r="I320" i="1"/>
  <c r="H320" i="1"/>
  <c r="G320" i="1"/>
  <c r="AH319" i="1"/>
  <c r="AF319" i="1"/>
  <c r="AD319" i="1"/>
  <c r="AB319" i="1"/>
  <c r="Z319" i="1"/>
  <c r="X319" i="1"/>
  <c r="O319" i="1"/>
  <c r="N319" i="1"/>
  <c r="K319" i="1"/>
  <c r="J319" i="1"/>
  <c r="I319" i="1"/>
  <c r="H319" i="1"/>
  <c r="G319" i="1"/>
  <c r="AH318" i="1"/>
  <c r="AF318" i="1"/>
  <c r="AD318" i="1"/>
  <c r="AB318" i="1"/>
  <c r="Z318" i="1"/>
  <c r="X318" i="1"/>
  <c r="O318" i="1"/>
  <c r="N318" i="1"/>
  <c r="K318" i="1"/>
  <c r="J318" i="1"/>
  <c r="I318" i="1"/>
  <c r="H318" i="1"/>
  <c r="G318" i="1"/>
  <c r="AH317" i="1"/>
  <c r="AF317" i="1"/>
  <c r="AD317" i="1"/>
  <c r="AB317" i="1"/>
  <c r="Z317" i="1"/>
  <c r="X317" i="1"/>
  <c r="O317" i="1"/>
  <c r="N317" i="1"/>
  <c r="K317" i="1"/>
  <c r="J317" i="1"/>
  <c r="I317" i="1"/>
  <c r="H317" i="1"/>
  <c r="G317" i="1"/>
  <c r="AH316" i="1"/>
  <c r="AF316" i="1"/>
  <c r="AD316" i="1"/>
  <c r="AB316" i="1"/>
  <c r="Z316" i="1"/>
  <c r="X316" i="1"/>
  <c r="O316" i="1"/>
  <c r="N316" i="1"/>
  <c r="K316" i="1"/>
  <c r="J316" i="1"/>
  <c r="I316" i="1"/>
  <c r="H316" i="1"/>
  <c r="G316" i="1"/>
  <c r="AH315" i="1"/>
  <c r="AF315" i="1"/>
  <c r="AD315" i="1"/>
  <c r="AB315" i="1"/>
  <c r="Z315" i="1"/>
  <c r="X315" i="1"/>
  <c r="O315" i="1"/>
  <c r="N315" i="1"/>
  <c r="K315" i="1"/>
  <c r="J315" i="1"/>
  <c r="I315" i="1"/>
  <c r="H315" i="1"/>
  <c r="G315" i="1"/>
  <c r="AH314" i="1"/>
  <c r="AF314" i="1"/>
  <c r="AD314" i="1"/>
  <c r="AB314" i="1"/>
  <c r="Z314" i="1"/>
  <c r="X314" i="1"/>
  <c r="O314" i="1"/>
  <c r="N314" i="1"/>
  <c r="K314" i="1"/>
  <c r="J314" i="1"/>
  <c r="I314" i="1"/>
  <c r="H314" i="1"/>
  <c r="G314" i="1"/>
  <c r="AH313" i="1"/>
  <c r="AF313" i="1"/>
  <c r="AD313" i="1"/>
  <c r="AB313" i="1"/>
  <c r="Z313" i="1"/>
  <c r="X313" i="1"/>
  <c r="O313" i="1"/>
  <c r="N313" i="1"/>
  <c r="K313" i="1"/>
  <c r="J313" i="1"/>
  <c r="I313" i="1"/>
  <c r="H313" i="1"/>
  <c r="G313" i="1"/>
  <c r="AH312" i="1"/>
  <c r="AF312" i="1"/>
  <c r="AD312" i="1"/>
  <c r="AB312" i="1"/>
  <c r="Z312" i="1"/>
  <c r="X312" i="1"/>
  <c r="O312" i="1"/>
  <c r="N312" i="1"/>
  <c r="K312" i="1"/>
  <c r="J312" i="1"/>
  <c r="I312" i="1"/>
  <c r="H312" i="1"/>
  <c r="G312" i="1"/>
  <c r="AH311" i="1"/>
  <c r="AF311" i="1"/>
  <c r="AD311" i="1"/>
  <c r="AB311" i="1"/>
  <c r="Z311" i="1"/>
  <c r="X311" i="1"/>
  <c r="O311" i="1"/>
  <c r="N311" i="1"/>
  <c r="K311" i="1"/>
  <c r="J311" i="1"/>
  <c r="I311" i="1"/>
  <c r="H311" i="1"/>
  <c r="G311" i="1"/>
  <c r="AH310" i="1"/>
  <c r="AF310" i="1"/>
  <c r="AD310" i="1"/>
  <c r="AB310" i="1"/>
  <c r="Z310" i="1"/>
  <c r="X310" i="1"/>
  <c r="O310" i="1"/>
  <c r="N310" i="1"/>
  <c r="K310" i="1"/>
  <c r="J310" i="1"/>
  <c r="I310" i="1"/>
  <c r="H310" i="1"/>
  <c r="G310" i="1"/>
  <c r="AH309" i="1"/>
  <c r="AF309" i="1"/>
  <c r="AD309" i="1"/>
  <c r="AB309" i="1"/>
  <c r="Z309" i="1"/>
  <c r="X309" i="1"/>
  <c r="O309" i="1"/>
  <c r="N309" i="1"/>
  <c r="K309" i="1"/>
  <c r="J309" i="1"/>
  <c r="I309" i="1"/>
  <c r="H309" i="1"/>
  <c r="G309" i="1"/>
  <c r="AH308" i="1"/>
  <c r="AF308" i="1"/>
  <c r="AD308" i="1"/>
  <c r="AB308" i="1"/>
  <c r="Z308" i="1"/>
  <c r="X308" i="1"/>
  <c r="O308" i="1"/>
  <c r="N308" i="1"/>
  <c r="K308" i="1"/>
  <c r="J308" i="1"/>
  <c r="I308" i="1"/>
  <c r="H308" i="1"/>
  <c r="G308" i="1"/>
  <c r="AH307" i="1"/>
  <c r="AF307" i="1"/>
  <c r="AD307" i="1"/>
  <c r="AB307" i="1"/>
  <c r="Z307" i="1"/>
  <c r="X307" i="1"/>
  <c r="O307" i="1"/>
  <c r="N307" i="1"/>
  <c r="K307" i="1"/>
  <c r="J307" i="1"/>
  <c r="I307" i="1"/>
  <c r="H307" i="1"/>
  <c r="G307" i="1"/>
  <c r="AH306" i="1"/>
  <c r="AF306" i="1"/>
  <c r="AD306" i="1"/>
  <c r="AB306" i="1"/>
  <c r="Z306" i="1"/>
  <c r="X306" i="1"/>
  <c r="O306" i="1"/>
  <c r="N306" i="1"/>
  <c r="K306" i="1"/>
  <c r="J306" i="1"/>
  <c r="I306" i="1"/>
  <c r="H306" i="1"/>
  <c r="G306" i="1"/>
  <c r="AH305" i="1"/>
  <c r="AF305" i="1"/>
  <c r="AD305" i="1"/>
  <c r="AB305" i="1"/>
  <c r="Z305" i="1"/>
  <c r="X305" i="1"/>
  <c r="O305" i="1"/>
  <c r="N305" i="1"/>
  <c r="K305" i="1"/>
  <c r="J305" i="1"/>
  <c r="I305" i="1"/>
  <c r="H305" i="1"/>
  <c r="G305" i="1"/>
  <c r="AH304" i="1"/>
  <c r="AF304" i="1"/>
  <c r="AD304" i="1"/>
  <c r="AB304" i="1"/>
  <c r="Z304" i="1"/>
  <c r="X304" i="1"/>
  <c r="O304" i="1"/>
  <c r="N304" i="1"/>
  <c r="K304" i="1"/>
  <c r="J304" i="1"/>
  <c r="I304" i="1"/>
  <c r="H304" i="1"/>
  <c r="G304" i="1"/>
  <c r="AH303" i="1"/>
  <c r="AF303" i="1"/>
  <c r="AD303" i="1"/>
  <c r="AB303" i="1"/>
  <c r="Z303" i="1"/>
  <c r="X303" i="1"/>
  <c r="O303" i="1"/>
  <c r="N303" i="1"/>
  <c r="K303" i="1"/>
  <c r="J303" i="1"/>
  <c r="I303" i="1"/>
  <c r="H303" i="1"/>
  <c r="G303" i="1"/>
  <c r="AH302" i="1"/>
  <c r="AF302" i="1"/>
  <c r="AD302" i="1"/>
  <c r="AB302" i="1"/>
  <c r="Z302" i="1"/>
  <c r="X302" i="1"/>
  <c r="O302" i="1"/>
  <c r="N302" i="1"/>
  <c r="K302" i="1"/>
  <c r="J302" i="1"/>
  <c r="I302" i="1"/>
  <c r="H302" i="1"/>
  <c r="G302" i="1"/>
  <c r="AH301" i="1"/>
  <c r="AF301" i="1"/>
  <c r="AD301" i="1"/>
  <c r="AB301" i="1"/>
  <c r="Z301" i="1"/>
  <c r="X301" i="1"/>
  <c r="O301" i="1"/>
  <c r="N301" i="1"/>
  <c r="K301" i="1"/>
  <c r="J301" i="1"/>
  <c r="I301" i="1"/>
  <c r="H301" i="1"/>
  <c r="G301" i="1"/>
  <c r="AH300" i="1"/>
  <c r="AF300" i="1"/>
  <c r="AD300" i="1"/>
  <c r="AB300" i="1"/>
  <c r="Z300" i="1"/>
  <c r="X300" i="1"/>
  <c r="O300" i="1"/>
  <c r="N300" i="1"/>
  <c r="K300" i="1"/>
  <c r="J300" i="1"/>
  <c r="I300" i="1"/>
  <c r="H300" i="1"/>
  <c r="G300" i="1"/>
  <c r="AH299" i="1"/>
  <c r="AF299" i="1"/>
  <c r="AD299" i="1"/>
  <c r="AB299" i="1"/>
  <c r="Z299" i="1"/>
  <c r="X299" i="1"/>
  <c r="O299" i="1"/>
  <c r="N299" i="1"/>
  <c r="K299" i="1"/>
  <c r="J299" i="1"/>
  <c r="I299" i="1"/>
  <c r="H299" i="1"/>
  <c r="G299" i="1"/>
  <c r="AH298" i="1"/>
  <c r="AF298" i="1"/>
  <c r="AD298" i="1"/>
  <c r="AB298" i="1"/>
  <c r="Z298" i="1"/>
  <c r="X298" i="1"/>
  <c r="O298" i="1"/>
  <c r="N298" i="1"/>
  <c r="K298" i="1"/>
  <c r="J298" i="1"/>
  <c r="I298" i="1"/>
  <c r="H298" i="1"/>
  <c r="G298" i="1"/>
  <c r="AH297" i="1"/>
  <c r="AF297" i="1"/>
  <c r="AD297" i="1"/>
  <c r="AB297" i="1"/>
  <c r="Z297" i="1"/>
  <c r="X297" i="1"/>
  <c r="O297" i="1"/>
  <c r="N297" i="1"/>
  <c r="K297" i="1"/>
  <c r="J297" i="1"/>
  <c r="I297" i="1"/>
  <c r="H297" i="1"/>
  <c r="G297" i="1"/>
  <c r="AH296" i="1"/>
  <c r="AF296" i="1"/>
  <c r="AD296" i="1"/>
  <c r="AB296" i="1"/>
  <c r="Z296" i="1"/>
  <c r="X296" i="1"/>
  <c r="O296" i="1"/>
  <c r="N296" i="1"/>
  <c r="K296" i="1"/>
  <c r="J296" i="1"/>
  <c r="I296" i="1"/>
  <c r="H296" i="1"/>
  <c r="G296" i="1"/>
  <c r="AH295" i="1"/>
  <c r="AF295" i="1"/>
  <c r="AD295" i="1"/>
  <c r="AB295" i="1"/>
  <c r="Z295" i="1"/>
  <c r="X295" i="1"/>
  <c r="O295" i="1"/>
  <c r="N295" i="1"/>
  <c r="K295" i="1"/>
  <c r="J295" i="1"/>
  <c r="I295" i="1"/>
  <c r="H295" i="1"/>
  <c r="G295" i="1"/>
  <c r="AH294" i="1"/>
  <c r="AF294" i="1"/>
  <c r="AD294" i="1"/>
  <c r="AB294" i="1"/>
  <c r="Z294" i="1"/>
  <c r="X294" i="1"/>
  <c r="O294" i="1"/>
  <c r="N294" i="1"/>
  <c r="K294" i="1"/>
  <c r="J294" i="1"/>
  <c r="I294" i="1"/>
  <c r="H294" i="1"/>
  <c r="G294" i="1"/>
  <c r="AH293" i="1"/>
  <c r="AF293" i="1"/>
  <c r="AD293" i="1"/>
  <c r="AB293" i="1"/>
  <c r="Z293" i="1"/>
  <c r="X293" i="1"/>
  <c r="O293" i="1"/>
  <c r="N293" i="1"/>
  <c r="K293" i="1"/>
  <c r="J293" i="1"/>
  <c r="I293" i="1"/>
  <c r="H293" i="1"/>
  <c r="G293" i="1"/>
  <c r="AH292" i="1"/>
  <c r="AF292" i="1"/>
  <c r="AD292" i="1"/>
  <c r="AB292" i="1"/>
  <c r="Z292" i="1"/>
  <c r="X292" i="1"/>
  <c r="O292" i="1"/>
  <c r="N292" i="1"/>
  <c r="K292" i="1"/>
  <c r="J292" i="1"/>
  <c r="I292" i="1"/>
  <c r="H292" i="1"/>
  <c r="G292" i="1"/>
  <c r="AH291" i="1"/>
  <c r="AF291" i="1"/>
  <c r="AD291" i="1"/>
  <c r="AB291" i="1"/>
  <c r="Z291" i="1"/>
  <c r="X291" i="1"/>
  <c r="O291" i="1"/>
  <c r="N291" i="1"/>
  <c r="K291" i="1"/>
  <c r="J291" i="1"/>
  <c r="I291" i="1"/>
  <c r="H291" i="1"/>
  <c r="G291" i="1"/>
  <c r="AH290" i="1"/>
  <c r="AF290" i="1"/>
  <c r="AD290" i="1"/>
  <c r="AB290" i="1"/>
  <c r="Z290" i="1"/>
  <c r="X290" i="1"/>
  <c r="O290" i="1"/>
  <c r="N290" i="1"/>
  <c r="K290" i="1"/>
  <c r="J290" i="1"/>
  <c r="I290" i="1"/>
  <c r="H290" i="1"/>
  <c r="G290" i="1"/>
  <c r="AH289" i="1"/>
  <c r="AF289" i="1"/>
  <c r="AD289" i="1"/>
  <c r="AB289" i="1"/>
  <c r="Z289" i="1"/>
  <c r="X289" i="1"/>
  <c r="O289" i="1"/>
  <c r="N289" i="1"/>
  <c r="K289" i="1"/>
  <c r="J289" i="1"/>
  <c r="I289" i="1"/>
  <c r="H289" i="1"/>
  <c r="G289" i="1"/>
  <c r="AH288" i="1"/>
  <c r="AF288" i="1"/>
  <c r="AD288" i="1"/>
  <c r="AB288" i="1"/>
  <c r="Z288" i="1"/>
  <c r="X288" i="1"/>
  <c r="O288" i="1"/>
  <c r="N288" i="1"/>
  <c r="K288" i="1"/>
  <c r="J288" i="1"/>
  <c r="I288" i="1"/>
  <c r="H288" i="1"/>
  <c r="G288" i="1"/>
  <c r="AH287" i="1"/>
  <c r="AF287" i="1"/>
  <c r="AD287" i="1"/>
  <c r="AB287" i="1"/>
  <c r="Z287" i="1"/>
  <c r="X287" i="1"/>
  <c r="O287" i="1"/>
  <c r="N287" i="1"/>
  <c r="K287" i="1"/>
  <c r="J287" i="1"/>
  <c r="I287" i="1"/>
  <c r="H287" i="1"/>
  <c r="G287" i="1"/>
  <c r="AH286" i="1"/>
  <c r="AF286" i="1"/>
  <c r="AD286" i="1"/>
  <c r="AB286" i="1"/>
  <c r="Z286" i="1"/>
  <c r="X286" i="1"/>
  <c r="O286" i="1"/>
  <c r="N286" i="1"/>
  <c r="K286" i="1"/>
  <c r="J286" i="1"/>
  <c r="I286" i="1"/>
  <c r="H286" i="1"/>
  <c r="G286" i="1"/>
  <c r="AH285" i="1"/>
  <c r="AF285" i="1"/>
  <c r="AD285" i="1"/>
  <c r="AB285" i="1"/>
  <c r="Z285" i="1"/>
  <c r="X285" i="1"/>
  <c r="O285" i="1"/>
  <c r="N285" i="1"/>
  <c r="K285" i="1"/>
  <c r="J285" i="1"/>
  <c r="I285" i="1"/>
  <c r="H285" i="1"/>
  <c r="G285" i="1"/>
  <c r="AH284" i="1"/>
  <c r="AF284" i="1"/>
  <c r="AD284" i="1"/>
  <c r="AB284" i="1"/>
  <c r="Z284" i="1"/>
  <c r="X284" i="1"/>
  <c r="O284" i="1"/>
  <c r="N284" i="1"/>
  <c r="K284" i="1"/>
  <c r="J284" i="1"/>
  <c r="I284" i="1"/>
  <c r="H284" i="1"/>
  <c r="G284" i="1"/>
  <c r="AH283" i="1"/>
  <c r="AF283" i="1"/>
  <c r="AD283" i="1"/>
  <c r="AB283" i="1"/>
  <c r="Z283" i="1"/>
  <c r="X283" i="1"/>
  <c r="O283" i="1"/>
  <c r="N283" i="1"/>
  <c r="K283" i="1"/>
  <c r="J283" i="1"/>
  <c r="I283" i="1"/>
  <c r="H283" i="1"/>
  <c r="G283" i="1"/>
  <c r="AH282" i="1"/>
  <c r="AF282" i="1"/>
  <c r="AD282" i="1"/>
  <c r="AB282" i="1"/>
  <c r="Z282" i="1"/>
  <c r="X282" i="1"/>
  <c r="O282" i="1"/>
  <c r="N282" i="1"/>
  <c r="K282" i="1"/>
  <c r="J282" i="1"/>
  <c r="I282" i="1"/>
  <c r="H282" i="1"/>
  <c r="G282" i="1"/>
  <c r="AH281" i="1"/>
  <c r="AF281" i="1"/>
  <c r="AD281" i="1"/>
  <c r="AB281" i="1"/>
  <c r="Z281" i="1"/>
  <c r="X281" i="1"/>
  <c r="O281" i="1"/>
  <c r="N281" i="1"/>
  <c r="K281" i="1"/>
  <c r="J281" i="1"/>
  <c r="I281" i="1"/>
  <c r="H281" i="1"/>
  <c r="G281" i="1"/>
  <c r="AH280" i="1"/>
  <c r="AF280" i="1"/>
  <c r="AD280" i="1"/>
  <c r="AB280" i="1"/>
  <c r="Z280" i="1"/>
  <c r="X280" i="1"/>
  <c r="O280" i="1"/>
  <c r="N280" i="1"/>
  <c r="K280" i="1"/>
  <c r="J280" i="1"/>
  <c r="I280" i="1"/>
  <c r="H280" i="1"/>
  <c r="G280" i="1"/>
  <c r="AH279" i="1"/>
  <c r="AF279" i="1"/>
  <c r="AD279" i="1"/>
  <c r="AB279" i="1"/>
  <c r="Z279" i="1"/>
  <c r="X279" i="1"/>
  <c r="O279" i="1"/>
  <c r="N279" i="1"/>
  <c r="K279" i="1"/>
  <c r="J279" i="1"/>
  <c r="I279" i="1"/>
  <c r="H279" i="1"/>
  <c r="G279" i="1"/>
  <c r="AH278" i="1"/>
  <c r="AF278" i="1"/>
  <c r="AD278" i="1"/>
  <c r="AB278" i="1"/>
  <c r="Z278" i="1"/>
  <c r="X278" i="1"/>
  <c r="O278" i="1"/>
  <c r="N278" i="1"/>
  <c r="K278" i="1"/>
  <c r="J278" i="1"/>
  <c r="I278" i="1"/>
  <c r="H278" i="1"/>
  <c r="G278" i="1"/>
  <c r="AH277" i="1"/>
  <c r="AF277" i="1"/>
  <c r="AD277" i="1"/>
  <c r="AB277" i="1"/>
  <c r="Z277" i="1"/>
  <c r="X277" i="1"/>
  <c r="O277" i="1"/>
  <c r="N277" i="1"/>
  <c r="K277" i="1"/>
  <c r="J277" i="1"/>
  <c r="I277" i="1"/>
  <c r="H277" i="1"/>
  <c r="G277" i="1"/>
  <c r="AH276" i="1"/>
  <c r="AF276" i="1"/>
  <c r="AD276" i="1"/>
  <c r="AB276" i="1"/>
  <c r="Z276" i="1"/>
  <c r="X276" i="1"/>
  <c r="O276" i="1"/>
  <c r="N276" i="1"/>
  <c r="K276" i="1"/>
  <c r="J276" i="1"/>
  <c r="I276" i="1"/>
  <c r="H276" i="1"/>
  <c r="G276" i="1"/>
  <c r="AH275" i="1"/>
  <c r="AF275" i="1"/>
  <c r="AD275" i="1"/>
  <c r="AB275" i="1"/>
  <c r="Z275" i="1"/>
  <c r="X275" i="1"/>
  <c r="O275" i="1"/>
  <c r="N275" i="1"/>
  <c r="K275" i="1"/>
  <c r="J275" i="1"/>
  <c r="I275" i="1"/>
  <c r="H275" i="1"/>
  <c r="G275" i="1"/>
  <c r="AH274" i="1"/>
  <c r="AF274" i="1"/>
  <c r="AD274" i="1"/>
  <c r="AB274" i="1"/>
  <c r="Z274" i="1"/>
  <c r="X274" i="1"/>
  <c r="O274" i="1"/>
  <c r="N274" i="1"/>
  <c r="K274" i="1"/>
  <c r="J274" i="1"/>
  <c r="I274" i="1"/>
  <c r="H274" i="1"/>
  <c r="G274" i="1"/>
  <c r="AH273" i="1"/>
  <c r="AF273" i="1"/>
  <c r="AD273" i="1"/>
  <c r="AB273" i="1"/>
  <c r="Z273" i="1"/>
  <c r="X273" i="1"/>
  <c r="O273" i="1"/>
  <c r="N273" i="1"/>
  <c r="K273" i="1"/>
  <c r="J273" i="1"/>
  <c r="I273" i="1"/>
  <c r="H273" i="1"/>
  <c r="G273" i="1"/>
  <c r="AH272" i="1"/>
  <c r="AF272" i="1"/>
  <c r="AD272" i="1"/>
  <c r="AB272" i="1"/>
  <c r="Z272" i="1"/>
  <c r="X272" i="1"/>
  <c r="O272" i="1"/>
  <c r="N272" i="1"/>
  <c r="K272" i="1"/>
  <c r="J272" i="1"/>
  <c r="I272" i="1"/>
  <c r="H272" i="1"/>
  <c r="G272" i="1"/>
  <c r="AH271" i="1"/>
  <c r="AF271" i="1"/>
  <c r="AD271" i="1"/>
  <c r="AB271" i="1"/>
  <c r="Z271" i="1"/>
  <c r="X271" i="1"/>
  <c r="O271" i="1"/>
  <c r="N271" i="1"/>
  <c r="K271" i="1"/>
  <c r="J271" i="1"/>
  <c r="I271" i="1"/>
  <c r="H271" i="1"/>
  <c r="G271" i="1"/>
  <c r="AH270" i="1"/>
  <c r="AF270" i="1"/>
  <c r="AD270" i="1"/>
  <c r="AB270" i="1"/>
  <c r="Z270" i="1"/>
  <c r="X270" i="1"/>
  <c r="O270" i="1"/>
  <c r="N270" i="1"/>
  <c r="K270" i="1"/>
  <c r="J270" i="1"/>
  <c r="I270" i="1"/>
  <c r="H270" i="1"/>
  <c r="G270" i="1"/>
  <c r="AH269" i="1"/>
  <c r="AF269" i="1"/>
  <c r="AD269" i="1"/>
  <c r="AB269" i="1"/>
  <c r="Z269" i="1"/>
  <c r="X269" i="1"/>
  <c r="O269" i="1"/>
  <c r="N269" i="1"/>
  <c r="K269" i="1"/>
  <c r="J269" i="1"/>
  <c r="I269" i="1"/>
  <c r="H269" i="1"/>
  <c r="G269" i="1"/>
  <c r="AH268" i="1"/>
  <c r="AF268" i="1"/>
  <c r="AD268" i="1"/>
  <c r="AB268" i="1"/>
  <c r="Z268" i="1"/>
  <c r="X268" i="1"/>
  <c r="O268" i="1"/>
  <c r="N268" i="1"/>
  <c r="K268" i="1"/>
  <c r="J268" i="1"/>
  <c r="I268" i="1"/>
  <c r="H268" i="1"/>
  <c r="G268" i="1"/>
  <c r="AH267" i="1"/>
  <c r="AF267" i="1"/>
  <c r="AD267" i="1"/>
  <c r="AB267" i="1"/>
  <c r="Z267" i="1"/>
  <c r="X267" i="1"/>
  <c r="O267" i="1"/>
  <c r="N267" i="1"/>
  <c r="K267" i="1"/>
  <c r="J267" i="1"/>
  <c r="I267" i="1"/>
  <c r="H267" i="1"/>
  <c r="G267" i="1"/>
  <c r="AH266" i="1"/>
  <c r="AF266" i="1"/>
  <c r="AD266" i="1"/>
  <c r="AB266" i="1"/>
  <c r="Z266" i="1"/>
  <c r="X266" i="1"/>
  <c r="O266" i="1"/>
  <c r="N266" i="1"/>
  <c r="K266" i="1"/>
  <c r="J266" i="1"/>
  <c r="I266" i="1"/>
  <c r="H266" i="1"/>
  <c r="G266" i="1"/>
  <c r="AH265" i="1"/>
  <c r="AF265" i="1"/>
  <c r="AD265" i="1"/>
  <c r="AB265" i="1"/>
  <c r="Z265" i="1"/>
  <c r="X265" i="1"/>
  <c r="O265" i="1"/>
  <c r="N265" i="1"/>
  <c r="K265" i="1"/>
  <c r="J265" i="1"/>
  <c r="I265" i="1"/>
  <c r="H265" i="1"/>
  <c r="G265" i="1"/>
  <c r="AH264" i="1"/>
  <c r="AF264" i="1"/>
  <c r="AD264" i="1"/>
  <c r="AB264" i="1"/>
  <c r="Z264" i="1"/>
  <c r="X264" i="1"/>
  <c r="O264" i="1"/>
  <c r="N264" i="1"/>
  <c r="K264" i="1"/>
  <c r="J264" i="1"/>
  <c r="I264" i="1"/>
  <c r="H264" i="1"/>
  <c r="G264" i="1"/>
  <c r="AH263" i="1"/>
  <c r="AF263" i="1"/>
  <c r="AD263" i="1"/>
  <c r="AB263" i="1"/>
  <c r="Z263" i="1"/>
  <c r="X263" i="1"/>
  <c r="O263" i="1"/>
  <c r="N263" i="1"/>
  <c r="K263" i="1"/>
  <c r="J263" i="1"/>
  <c r="I263" i="1"/>
  <c r="H263" i="1"/>
  <c r="G263" i="1"/>
  <c r="AH262" i="1"/>
  <c r="AF262" i="1"/>
  <c r="AD262" i="1"/>
  <c r="AB262" i="1"/>
  <c r="Z262" i="1"/>
  <c r="X262" i="1"/>
  <c r="O262" i="1"/>
  <c r="N262" i="1"/>
  <c r="K262" i="1"/>
  <c r="J262" i="1"/>
  <c r="I262" i="1"/>
  <c r="H262" i="1"/>
  <c r="G262" i="1"/>
  <c r="AH261" i="1"/>
  <c r="AF261" i="1"/>
  <c r="AD261" i="1"/>
  <c r="AB261" i="1"/>
  <c r="Z261" i="1"/>
  <c r="X261" i="1"/>
  <c r="O261" i="1"/>
  <c r="N261" i="1"/>
  <c r="K261" i="1"/>
  <c r="J261" i="1"/>
  <c r="I261" i="1"/>
  <c r="H261" i="1"/>
  <c r="G261" i="1"/>
  <c r="AH260" i="1"/>
  <c r="AF260" i="1"/>
  <c r="AD260" i="1"/>
  <c r="AB260" i="1"/>
  <c r="Z260" i="1"/>
  <c r="X260" i="1"/>
  <c r="O260" i="1"/>
  <c r="N260" i="1"/>
  <c r="K260" i="1"/>
  <c r="J260" i="1"/>
  <c r="I260" i="1"/>
  <c r="H260" i="1"/>
  <c r="G260" i="1"/>
  <c r="AH259" i="1"/>
  <c r="AF259" i="1"/>
  <c r="AD259" i="1"/>
  <c r="AB259" i="1"/>
  <c r="Z259" i="1"/>
  <c r="X259" i="1"/>
  <c r="O259" i="1"/>
  <c r="N259" i="1"/>
  <c r="K259" i="1"/>
  <c r="J259" i="1"/>
  <c r="I259" i="1"/>
  <c r="H259" i="1"/>
  <c r="G259" i="1"/>
  <c r="AH258" i="1"/>
  <c r="AF258" i="1"/>
  <c r="AD258" i="1"/>
  <c r="AB258" i="1"/>
  <c r="Z258" i="1"/>
  <c r="X258" i="1"/>
  <c r="O258" i="1"/>
  <c r="N258" i="1"/>
  <c r="K258" i="1"/>
  <c r="J258" i="1"/>
  <c r="I258" i="1"/>
  <c r="H258" i="1"/>
  <c r="G258" i="1"/>
  <c r="AH257" i="1"/>
  <c r="AF257" i="1"/>
  <c r="AD257" i="1"/>
  <c r="AB257" i="1"/>
  <c r="Z257" i="1"/>
  <c r="X257" i="1"/>
  <c r="O257" i="1"/>
  <c r="N257" i="1"/>
  <c r="K257" i="1"/>
  <c r="J257" i="1"/>
  <c r="I257" i="1"/>
  <c r="H257" i="1"/>
  <c r="G257" i="1"/>
  <c r="AH256" i="1"/>
  <c r="AF256" i="1"/>
  <c r="AD256" i="1"/>
  <c r="AB256" i="1"/>
  <c r="Z256" i="1"/>
  <c r="X256" i="1"/>
  <c r="O256" i="1"/>
  <c r="N256" i="1"/>
  <c r="K256" i="1"/>
  <c r="J256" i="1"/>
  <c r="I256" i="1"/>
  <c r="H256" i="1"/>
  <c r="G256" i="1"/>
  <c r="AH255" i="1"/>
  <c r="AF255" i="1"/>
  <c r="AD255" i="1"/>
  <c r="AB255" i="1"/>
  <c r="Z255" i="1"/>
  <c r="X255" i="1"/>
  <c r="O255" i="1"/>
  <c r="N255" i="1"/>
  <c r="K255" i="1"/>
  <c r="J255" i="1"/>
  <c r="I255" i="1"/>
  <c r="H255" i="1"/>
  <c r="G255" i="1"/>
  <c r="AH254" i="1"/>
  <c r="AF254" i="1"/>
  <c r="AD254" i="1"/>
  <c r="AB254" i="1"/>
  <c r="Z254" i="1"/>
  <c r="X254" i="1"/>
  <c r="O254" i="1"/>
  <c r="N254" i="1"/>
  <c r="K254" i="1"/>
  <c r="J254" i="1"/>
  <c r="I254" i="1"/>
  <c r="H254" i="1"/>
  <c r="G254" i="1"/>
  <c r="AH253" i="1"/>
  <c r="AF253" i="1"/>
  <c r="AD253" i="1"/>
  <c r="AB253" i="1"/>
  <c r="Z253" i="1"/>
  <c r="X253" i="1"/>
  <c r="O253" i="1"/>
  <c r="N253" i="1"/>
  <c r="K253" i="1"/>
  <c r="J253" i="1"/>
  <c r="I253" i="1"/>
  <c r="H253" i="1"/>
  <c r="G253" i="1"/>
  <c r="AH252" i="1"/>
  <c r="AF252" i="1"/>
  <c r="AD252" i="1"/>
  <c r="AB252" i="1"/>
  <c r="Z252" i="1"/>
  <c r="X252" i="1"/>
  <c r="O252" i="1"/>
  <c r="N252" i="1"/>
  <c r="K252" i="1"/>
  <c r="J252" i="1"/>
  <c r="I252" i="1"/>
  <c r="H252" i="1"/>
  <c r="G252" i="1"/>
  <c r="AH251" i="1"/>
  <c r="AF251" i="1"/>
  <c r="AD251" i="1"/>
  <c r="AB251" i="1"/>
  <c r="Z251" i="1"/>
  <c r="X251" i="1"/>
  <c r="O251" i="1"/>
  <c r="N251" i="1"/>
  <c r="K251" i="1"/>
  <c r="J251" i="1"/>
  <c r="I251" i="1"/>
  <c r="H251" i="1"/>
  <c r="G251" i="1"/>
  <c r="AH250" i="1"/>
  <c r="AF250" i="1"/>
  <c r="AD250" i="1"/>
  <c r="AB250" i="1"/>
  <c r="Z250" i="1"/>
  <c r="X250" i="1"/>
  <c r="O250" i="1"/>
  <c r="N250" i="1"/>
  <c r="K250" i="1"/>
  <c r="J250" i="1"/>
  <c r="I250" i="1"/>
  <c r="H250" i="1"/>
  <c r="G250" i="1"/>
  <c r="AH249" i="1"/>
  <c r="AF249" i="1"/>
  <c r="AD249" i="1"/>
  <c r="AB249" i="1"/>
  <c r="Z249" i="1"/>
  <c r="X249" i="1"/>
  <c r="O249" i="1"/>
  <c r="N249" i="1"/>
  <c r="K249" i="1"/>
  <c r="J249" i="1"/>
  <c r="I249" i="1"/>
  <c r="H249" i="1"/>
  <c r="G249" i="1"/>
  <c r="AH248" i="1"/>
  <c r="AF248" i="1"/>
  <c r="AD248" i="1"/>
  <c r="AB248" i="1"/>
  <c r="Z248" i="1"/>
  <c r="X248" i="1"/>
  <c r="O248" i="1"/>
  <c r="N248" i="1"/>
  <c r="K248" i="1"/>
  <c r="J248" i="1"/>
  <c r="I248" i="1"/>
  <c r="H248" i="1"/>
  <c r="G248" i="1"/>
  <c r="AH247" i="1"/>
  <c r="AF247" i="1"/>
  <c r="AD247" i="1"/>
  <c r="AB247" i="1"/>
  <c r="Z247" i="1"/>
  <c r="X247" i="1"/>
  <c r="O247" i="1"/>
  <c r="N247" i="1"/>
  <c r="K247" i="1"/>
  <c r="J247" i="1"/>
  <c r="I247" i="1"/>
  <c r="H247" i="1"/>
  <c r="G247" i="1"/>
  <c r="AH246" i="1"/>
  <c r="AF246" i="1"/>
  <c r="AD246" i="1"/>
  <c r="AB246" i="1"/>
  <c r="Z246" i="1"/>
  <c r="X246" i="1"/>
  <c r="O246" i="1"/>
  <c r="N246" i="1"/>
  <c r="K246" i="1"/>
  <c r="J246" i="1"/>
  <c r="I246" i="1"/>
  <c r="H246" i="1"/>
  <c r="G246" i="1"/>
  <c r="AH245" i="1"/>
  <c r="AF245" i="1"/>
  <c r="AD245" i="1"/>
  <c r="AB245" i="1"/>
  <c r="Z245" i="1"/>
  <c r="X245" i="1"/>
  <c r="O245" i="1"/>
  <c r="N245" i="1"/>
  <c r="K245" i="1"/>
  <c r="J245" i="1"/>
  <c r="I245" i="1"/>
  <c r="H245" i="1"/>
  <c r="G245" i="1"/>
  <c r="AH244" i="1"/>
  <c r="AF244" i="1"/>
  <c r="AD244" i="1"/>
  <c r="AB244" i="1"/>
  <c r="Z244" i="1"/>
  <c r="X244" i="1"/>
  <c r="O244" i="1"/>
  <c r="N244" i="1"/>
  <c r="K244" i="1"/>
  <c r="J244" i="1"/>
  <c r="I244" i="1"/>
  <c r="H244" i="1"/>
  <c r="G244" i="1"/>
  <c r="AH243" i="1"/>
  <c r="AF243" i="1"/>
  <c r="AD243" i="1"/>
  <c r="AB243" i="1"/>
  <c r="Z243" i="1"/>
  <c r="X243" i="1"/>
  <c r="O243" i="1"/>
  <c r="N243" i="1"/>
  <c r="K243" i="1"/>
  <c r="J243" i="1"/>
  <c r="I243" i="1"/>
  <c r="H243" i="1"/>
  <c r="G243" i="1"/>
  <c r="AH242" i="1"/>
  <c r="AF242" i="1"/>
  <c r="AD242" i="1"/>
  <c r="AB242" i="1"/>
  <c r="Z242" i="1"/>
  <c r="X242" i="1"/>
  <c r="O242" i="1"/>
  <c r="N242" i="1"/>
  <c r="K242" i="1"/>
  <c r="J242" i="1"/>
  <c r="I242" i="1"/>
  <c r="H242" i="1"/>
  <c r="G242" i="1"/>
  <c r="AH241" i="1"/>
  <c r="AF241" i="1"/>
  <c r="AD241" i="1"/>
  <c r="AB241" i="1"/>
  <c r="Z241" i="1"/>
  <c r="X241" i="1"/>
  <c r="O241" i="1"/>
  <c r="N241" i="1"/>
  <c r="K241" i="1"/>
  <c r="J241" i="1"/>
  <c r="I241" i="1"/>
  <c r="H241" i="1"/>
  <c r="G241" i="1"/>
  <c r="AH240" i="1"/>
  <c r="AF240" i="1"/>
  <c r="AD240" i="1"/>
  <c r="AB240" i="1"/>
  <c r="Z240" i="1"/>
  <c r="X240" i="1"/>
  <c r="O240" i="1"/>
  <c r="N240" i="1"/>
  <c r="K240" i="1"/>
  <c r="J240" i="1"/>
  <c r="I240" i="1"/>
  <c r="H240" i="1"/>
  <c r="G240" i="1"/>
  <c r="AH239" i="1"/>
  <c r="AF239" i="1"/>
  <c r="AD239" i="1"/>
  <c r="AB239" i="1"/>
  <c r="Z239" i="1"/>
  <c r="X239" i="1"/>
  <c r="O239" i="1"/>
  <c r="N239" i="1"/>
  <c r="K239" i="1"/>
  <c r="J239" i="1"/>
  <c r="I239" i="1"/>
  <c r="H239" i="1"/>
  <c r="G239" i="1"/>
  <c r="AH238" i="1"/>
  <c r="AF238" i="1"/>
  <c r="AD238" i="1"/>
  <c r="AB238" i="1"/>
  <c r="Z238" i="1"/>
  <c r="X238" i="1"/>
  <c r="O238" i="1"/>
  <c r="N238" i="1"/>
  <c r="K238" i="1"/>
  <c r="J238" i="1"/>
  <c r="I238" i="1"/>
  <c r="H238" i="1"/>
  <c r="G238" i="1"/>
  <c r="AH237" i="1"/>
  <c r="AF237" i="1"/>
  <c r="AD237" i="1"/>
  <c r="AB237" i="1"/>
  <c r="Z237" i="1"/>
  <c r="X237" i="1"/>
  <c r="O237" i="1"/>
  <c r="N237" i="1"/>
  <c r="K237" i="1"/>
  <c r="J237" i="1"/>
  <c r="I237" i="1"/>
  <c r="H237" i="1"/>
  <c r="G237" i="1"/>
  <c r="AH236" i="1"/>
  <c r="AF236" i="1"/>
  <c r="AD236" i="1"/>
  <c r="AB236" i="1"/>
  <c r="Z236" i="1"/>
  <c r="X236" i="1"/>
  <c r="O236" i="1"/>
  <c r="N236" i="1"/>
  <c r="K236" i="1"/>
  <c r="J236" i="1"/>
  <c r="I236" i="1"/>
  <c r="H236" i="1"/>
  <c r="G236" i="1"/>
  <c r="AH235" i="1"/>
  <c r="AF235" i="1"/>
  <c r="AD235" i="1"/>
  <c r="AB235" i="1"/>
  <c r="Z235" i="1"/>
  <c r="X235" i="1"/>
  <c r="O235" i="1"/>
  <c r="N235" i="1"/>
  <c r="K235" i="1"/>
  <c r="J235" i="1"/>
  <c r="I235" i="1"/>
  <c r="H235" i="1"/>
  <c r="G235" i="1"/>
  <c r="AH234" i="1"/>
  <c r="AF234" i="1"/>
  <c r="AD234" i="1"/>
  <c r="AB234" i="1"/>
  <c r="Z234" i="1"/>
  <c r="X234" i="1"/>
  <c r="O234" i="1"/>
  <c r="N234" i="1"/>
  <c r="K234" i="1"/>
  <c r="J234" i="1"/>
  <c r="I234" i="1"/>
  <c r="H234" i="1"/>
  <c r="G234" i="1"/>
  <c r="AH233" i="1"/>
  <c r="AF233" i="1"/>
  <c r="AD233" i="1"/>
  <c r="AB233" i="1"/>
  <c r="Z233" i="1"/>
  <c r="X233" i="1"/>
  <c r="O233" i="1"/>
  <c r="N233" i="1"/>
  <c r="K233" i="1"/>
  <c r="J233" i="1"/>
  <c r="I233" i="1"/>
  <c r="H233" i="1"/>
  <c r="G233" i="1"/>
  <c r="AH232" i="1"/>
  <c r="AF232" i="1"/>
  <c r="AD232" i="1"/>
  <c r="AB232" i="1"/>
  <c r="Z232" i="1"/>
  <c r="X232" i="1"/>
  <c r="O232" i="1"/>
  <c r="N232" i="1"/>
  <c r="K232" i="1"/>
  <c r="J232" i="1"/>
  <c r="I232" i="1"/>
  <c r="H232" i="1"/>
  <c r="G232" i="1"/>
  <c r="AH231" i="1"/>
  <c r="AF231" i="1"/>
  <c r="AD231" i="1"/>
  <c r="AB231" i="1"/>
  <c r="Z231" i="1"/>
  <c r="X231" i="1"/>
  <c r="O231" i="1"/>
  <c r="N231" i="1"/>
  <c r="K231" i="1"/>
  <c r="J231" i="1"/>
  <c r="I231" i="1"/>
  <c r="H231" i="1"/>
  <c r="G231" i="1"/>
  <c r="AH230" i="1"/>
  <c r="AF230" i="1"/>
  <c r="AD230" i="1"/>
  <c r="AB230" i="1"/>
  <c r="Z230" i="1"/>
  <c r="X230" i="1"/>
  <c r="O230" i="1"/>
  <c r="N230" i="1"/>
  <c r="K230" i="1"/>
  <c r="J230" i="1"/>
  <c r="I230" i="1"/>
  <c r="H230" i="1"/>
  <c r="G230" i="1"/>
  <c r="AH229" i="1"/>
  <c r="AF229" i="1"/>
  <c r="AD229" i="1"/>
  <c r="AB229" i="1"/>
  <c r="Z229" i="1"/>
  <c r="X229" i="1"/>
  <c r="O229" i="1"/>
  <c r="N229" i="1"/>
  <c r="K229" i="1"/>
  <c r="J229" i="1"/>
  <c r="I229" i="1"/>
  <c r="H229" i="1"/>
  <c r="G229" i="1"/>
  <c r="AH228" i="1"/>
  <c r="AF228" i="1"/>
  <c r="AD228" i="1"/>
  <c r="AB228" i="1"/>
  <c r="Z228" i="1"/>
  <c r="X228" i="1"/>
  <c r="O228" i="1"/>
  <c r="N228" i="1"/>
  <c r="K228" i="1"/>
  <c r="J228" i="1"/>
  <c r="I228" i="1"/>
  <c r="H228" i="1"/>
  <c r="G228" i="1"/>
  <c r="AH227" i="1"/>
  <c r="AF227" i="1"/>
  <c r="AD227" i="1"/>
  <c r="AB227" i="1"/>
  <c r="Z227" i="1"/>
  <c r="X227" i="1"/>
  <c r="O227" i="1"/>
  <c r="N227" i="1"/>
  <c r="K227" i="1"/>
  <c r="J227" i="1"/>
  <c r="I227" i="1"/>
  <c r="H227" i="1"/>
  <c r="G227" i="1"/>
  <c r="AH226" i="1"/>
  <c r="AF226" i="1"/>
  <c r="AD226" i="1"/>
  <c r="AB226" i="1"/>
  <c r="Z226" i="1"/>
  <c r="X226" i="1"/>
  <c r="O226" i="1"/>
  <c r="N226" i="1"/>
  <c r="K226" i="1"/>
  <c r="J226" i="1"/>
  <c r="I226" i="1"/>
  <c r="H226" i="1"/>
  <c r="G226" i="1"/>
  <c r="AH225" i="1"/>
  <c r="AF225" i="1"/>
  <c r="AD225" i="1"/>
  <c r="AB225" i="1"/>
  <c r="Z225" i="1"/>
  <c r="X225" i="1"/>
  <c r="O225" i="1"/>
  <c r="N225" i="1"/>
  <c r="K225" i="1"/>
  <c r="J225" i="1"/>
  <c r="I225" i="1"/>
  <c r="H225" i="1"/>
  <c r="G225" i="1"/>
  <c r="AH224" i="1"/>
  <c r="AF224" i="1"/>
  <c r="AD224" i="1"/>
  <c r="AB224" i="1"/>
  <c r="Z224" i="1"/>
  <c r="X224" i="1"/>
  <c r="O224" i="1"/>
  <c r="N224" i="1"/>
  <c r="K224" i="1"/>
  <c r="J224" i="1"/>
  <c r="I224" i="1"/>
  <c r="H224" i="1"/>
  <c r="G224" i="1"/>
  <c r="AH223" i="1"/>
  <c r="AF223" i="1"/>
  <c r="AD223" i="1"/>
  <c r="AB223" i="1"/>
  <c r="Z223" i="1"/>
  <c r="X223" i="1"/>
  <c r="O223" i="1"/>
  <c r="N223" i="1"/>
  <c r="K223" i="1"/>
  <c r="J223" i="1"/>
  <c r="I223" i="1"/>
  <c r="H223" i="1"/>
  <c r="G223" i="1"/>
  <c r="AH222" i="1"/>
  <c r="AF222" i="1"/>
  <c r="AD222" i="1"/>
  <c r="AB222" i="1"/>
  <c r="Z222" i="1"/>
  <c r="X222" i="1"/>
  <c r="O222" i="1"/>
  <c r="N222" i="1"/>
  <c r="K222" i="1"/>
  <c r="J222" i="1"/>
  <c r="I222" i="1"/>
  <c r="H222" i="1"/>
  <c r="G222" i="1"/>
  <c r="AH221" i="1"/>
  <c r="AF221" i="1"/>
  <c r="AD221" i="1"/>
  <c r="AB221" i="1"/>
  <c r="Z221" i="1"/>
  <c r="X221" i="1"/>
  <c r="O221" i="1"/>
  <c r="N221" i="1"/>
  <c r="K221" i="1"/>
  <c r="J221" i="1"/>
  <c r="I221" i="1"/>
  <c r="H221" i="1"/>
  <c r="G221" i="1"/>
  <c r="AH220" i="1"/>
  <c r="AF220" i="1"/>
  <c r="AD220" i="1"/>
  <c r="AB220" i="1"/>
  <c r="Z220" i="1"/>
  <c r="X220" i="1"/>
  <c r="O220" i="1"/>
  <c r="N220" i="1"/>
  <c r="K220" i="1"/>
  <c r="J220" i="1"/>
  <c r="I220" i="1"/>
  <c r="H220" i="1"/>
  <c r="G220" i="1"/>
  <c r="AH219" i="1"/>
  <c r="AF219" i="1"/>
  <c r="AD219" i="1"/>
  <c r="AB219" i="1"/>
  <c r="Z219" i="1"/>
  <c r="X219" i="1"/>
  <c r="O219" i="1"/>
  <c r="N219" i="1"/>
  <c r="K219" i="1"/>
  <c r="J219" i="1"/>
  <c r="I219" i="1"/>
  <c r="H219" i="1"/>
  <c r="G219" i="1"/>
  <c r="AH218" i="1"/>
  <c r="AF218" i="1"/>
  <c r="AD218" i="1"/>
  <c r="AB218" i="1"/>
  <c r="Z218" i="1"/>
  <c r="X218" i="1"/>
  <c r="O218" i="1"/>
  <c r="N218" i="1"/>
  <c r="K218" i="1"/>
  <c r="J218" i="1"/>
  <c r="I218" i="1"/>
  <c r="H218" i="1"/>
  <c r="G218" i="1"/>
  <c r="AH217" i="1"/>
  <c r="AF217" i="1"/>
  <c r="AD217" i="1"/>
  <c r="AB217" i="1"/>
  <c r="Z217" i="1"/>
  <c r="X217" i="1"/>
  <c r="O217" i="1"/>
  <c r="N217" i="1"/>
  <c r="K217" i="1"/>
  <c r="J217" i="1"/>
  <c r="I217" i="1"/>
  <c r="H217" i="1"/>
  <c r="G217" i="1"/>
  <c r="AH216" i="1"/>
  <c r="AF216" i="1"/>
  <c r="AD216" i="1"/>
  <c r="AB216" i="1"/>
  <c r="Z216" i="1"/>
  <c r="X216" i="1"/>
  <c r="O216" i="1"/>
  <c r="N216" i="1"/>
  <c r="K216" i="1"/>
  <c r="J216" i="1"/>
  <c r="I216" i="1"/>
  <c r="H216" i="1"/>
  <c r="G216" i="1"/>
  <c r="AH215" i="1"/>
  <c r="AF215" i="1"/>
  <c r="AD215" i="1"/>
  <c r="AB215" i="1"/>
  <c r="Z215" i="1"/>
  <c r="X215" i="1"/>
  <c r="O215" i="1"/>
  <c r="N215" i="1"/>
  <c r="K215" i="1"/>
  <c r="J215" i="1"/>
  <c r="I215" i="1"/>
  <c r="H215" i="1"/>
  <c r="G215" i="1"/>
  <c r="AH214" i="1"/>
  <c r="AF214" i="1"/>
  <c r="AD214" i="1"/>
  <c r="AB214" i="1"/>
  <c r="Z214" i="1"/>
  <c r="X214" i="1"/>
  <c r="O214" i="1"/>
  <c r="N214" i="1"/>
  <c r="K214" i="1"/>
  <c r="J214" i="1"/>
  <c r="I214" i="1"/>
  <c r="H214" i="1"/>
  <c r="G214" i="1"/>
  <c r="AH213" i="1"/>
  <c r="AF213" i="1"/>
  <c r="AD213" i="1"/>
  <c r="AB213" i="1"/>
  <c r="Z213" i="1"/>
  <c r="X213" i="1"/>
  <c r="O213" i="1"/>
  <c r="N213" i="1"/>
  <c r="K213" i="1"/>
  <c r="J213" i="1"/>
  <c r="I213" i="1"/>
  <c r="H213" i="1"/>
  <c r="G213" i="1"/>
  <c r="AH212" i="1"/>
  <c r="AF212" i="1"/>
  <c r="AD212" i="1"/>
  <c r="AB212" i="1"/>
  <c r="Z212" i="1"/>
  <c r="X212" i="1"/>
  <c r="O212" i="1"/>
  <c r="N212" i="1"/>
  <c r="K212" i="1"/>
  <c r="J212" i="1"/>
  <c r="I212" i="1"/>
  <c r="H212" i="1"/>
  <c r="G212" i="1"/>
  <c r="AH211" i="1"/>
  <c r="AF211" i="1"/>
  <c r="AD211" i="1"/>
  <c r="AB211" i="1"/>
  <c r="Z211" i="1"/>
  <c r="X211" i="1"/>
  <c r="O211" i="1"/>
  <c r="N211" i="1"/>
  <c r="K211" i="1"/>
  <c r="J211" i="1"/>
  <c r="I211" i="1"/>
  <c r="H211" i="1"/>
  <c r="G211" i="1"/>
  <c r="AH210" i="1"/>
  <c r="AF210" i="1"/>
  <c r="AD210" i="1"/>
  <c r="AB210" i="1"/>
  <c r="Z210" i="1"/>
  <c r="X210" i="1"/>
  <c r="O210" i="1"/>
  <c r="N210" i="1"/>
  <c r="K210" i="1"/>
  <c r="J210" i="1"/>
  <c r="I210" i="1"/>
  <c r="H210" i="1"/>
  <c r="G210" i="1"/>
  <c r="AH209" i="1"/>
  <c r="AF209" i="1"/>
  <c r="AD209" i="1"/>
  <c r="AB209" i="1"/>
  <c r="Z209" i="1"/>
  <c r="X209" i="1"/>
  <c r="O209" i="1"/>
  <c r="N209" i="1"/>
  <c r="K209" i="1"/>
  <c r="J209" i="1"/>
  <c r="I209" i="1"/>
  <c r="H209" i="1"/>
  <c r="G209" i="1"/>
  <c r="AH208" i="1"/>
  <c r="AF208" i="1"/>
  <c r="AD208" i="1"/>
  <c r="AB208" i="1"/>
  <c r="Z208" i="1"/>
  <c r="X208" i="1"/>
  <c r="O208" i="1"/>
  <c r="N208" i="1"/>
  <c r="K208" i="1"/>
  <c r="J208" i="1"/>
  <c r="I208" i="1"/>
  <c r="H208" i="1"/>
  <c r="G208" i="1"/>
  <c r="AH207" i="1"/>
  <c r="AF207" i="1"/>
  <c r="AD207" i="1"/>
  <c r="AB207" i="1"/>
  <c r="Z207" i="1"/>
  <c r="X207" i="1"/>
  <c r="O207" i="1"/>
  <c r="N207" i="1"/>
  <c r="K207" i="1"/>
  <c r="J207" i="1"/>
  <c r="I207" i="1"/>
  <c r="H207" i="1"/>
  <c r="G207" i="1"/>
  <c r="AH206" i="1"/>
  <c r="AF206" i="1"/>
  <c r="AD206" i="1"/>
  <c r="AB206" i="1"/>
  <c r="Z206" i="1"/>
  <c r="X206" i="1"/>
  <c r="O206" i="1"/>
  <c r="N206" i="1"/>
  <c r="K206" i="1"/>
  <c r="J206" i="1"/>
  <c r="I206" i="1"/>
  <c r="H206" i="1"/>
  <c r="G206" i="1"/>
  <c r="AH205" i="1"/>
  <c r="AF205" i="1"/>
  <c r="AD205" i="1"/>
  <c r="AB205" i="1"/>
  <c r="Z205" i="1"/>
  <c r="X205" i="1"/>
  <c r="O205" i="1"/>
  <c r="N205" i="1"/>
  <c r="K205" i="1"/>
  <c r="J205" i="1"/>
  <c r="I205" i="1"/>
  <c r="H205" i="1"/>
  <c r="G205" i="1"/>
  <c r="AH204" i="1"/>
  <c r="AF204" i="1"/>
  <c r="AD204" i="1"/>
  <c r="AB204" i="1"/>
  <c r="Z204" i="1"/>
  <c r="X204" i="1"/>
  <c r="O204" i="1"/>
  <c r="N204" i="1"/>
  <c r="K204" i="1"/>
  <c r="J204" i="1"/>
  <c r="I204" i="1"/>
  <c r="H204" i="1"/>
  <c r="G204" i="1"/>
  <c r="AH203" i="1"/>
  <c r="AF203" i="1"/>
  <c r="AD203" i="1"/>
  <c r="AB203" i="1"/>
  <c r="Z203" i="1"/>
  <c r="X203" i="1"/>
  <c r="O203" i="1"/>
  <c r="N203" i="1"/>
  <c r="K203" i="1"/>
  <c r="J203" i="1"/>
  <c r="I203" i="1"/>
  <c r="H203" i="1"/>
  <c r="G203" i="1"/>
  <c r="AH202" i="1"/>
  <c r="AF202" i="1"/>
  <c r="AD202" i="1"/>
  <c r="AB202" i="1"/>
  <c r="Z202" i="1"/>
  <c r="X202" i="1"/>
  <c r="O202" i="1"/>
  <c r="N202" i="1"/>
  <c r="K202" i="1"/>
  <c r="J202" i="1"/>
  <c r="I202" i="1"/>
  <c r="H202" i="1"/>
  <c r="G202" i="1"/>
  <c r="AH201" i="1"/>
  <c r="AF201" i="1"/>
  <c r="AD201" i="1"/>
  <c r="AB201" i="1"/>
  <c r="Z201" i="1"/>
  <c r="X201" i="1"/>
  <c r="O201" i="1"/>
  <c r="N201" i="1"/>
  <c r="K201" i="1"/>
  <c r="J201" i="1"/>
  <c r="I201" i="1"/>
  <c r="H201" i="1"/>
  <c r="G201" i="1"/>
  <c r="AH200" i="1"/>
  <c r="AF200" i="1"/>
  <c r="AD200" i="1"/>
  <c r="AB200" i="1"/>
  <c r="Z200" i="1"/>
  <c r="X200" i="1"/>
  <c r="O200" i="1"/>
  <c r="N200" i="1"/>
  <c r="K200" i="1"/>
  <c r="J200" i="1"/>
  <c r="I200" i="1"/>
  <c r="H200" i="1"/>
  <c r="G200" i="1"/>
  <c r="AH199" i="1"/>
  <c r="AF199" i="1"/>
  <c r="AD199" i="1"/>
  <c r="AB199" i="1"/>
  <c r="Z199" i="1"/>
  <c r="X199" i="1"/>
  <c r="O199" i="1"/>
  <c r="N199" i="1"/>
  <c r="K199" i="1"/>
  <c r="J199" i="1"/>
  <c r="I199" i="1"/>
  <c r="H199" i="1"/>
  <c r="G199" i="1"/>
  <c r="AH198" i="1"/>
  <c r="AF198" i="1"/>
  <c r="AD198" i="1"/>
  <c r="AB198" i="1"/>
  <c r="Z198" i="1"/>
  <c r="X198" i="1"/>
  <c r="O198" i="1"/>
  <c r="N198" i="1"/>
  <c r="K198" i="1"/>
  <c r="J198" i="1"/>
  <c r="I198" i="1"/>
  <c r="H198" i="1"/>
  <c r="G198" i="1"/>
  <c r="AH197" i="1"/>
  <c r="AF197" i="1"/>
  <c r="AD197" i="1"/>
  <c r="AB197" i="1"/>
  <c r="Z197" i="1"/>
  <c r="X197" i="1"/>
  <c r="O197" i="1"/>
  <c r="N197" i="1"/>
  <c r="K197" i="1"/>
  <c r="J197" i="1"/>
  <c r="I197" i="1"/>
  <c r="H197" i="1"/>
  <c r="G197" i="1"/>
  <c r="AH196" i="1"/>
  <c r="AF196" i="1"/>
  <c r="AD196" i="1"/>
  <c r="AB196" i="1"/>
  <c r="Z196" i="1"/>
  <c r="X196" i="1"/>
  <c r="O196" i="1"/>
  <c r="N196" i="1"/>
  <c r="K196" i="1"/>
  <c r="J196" i="1"/>
  <c r="I196" i="1"/>
  <c r="H196" i="1"/>
  <c r="G196" i="1"/>
  <c r="AH195" i="1"/>
  <c r="AF195" i="1"/>
  <c r="AD195" i="1"/>
  <c r="AB195" i="1"/>
  <c r="Z195" i="1"/>
  <c r="X195" i="1"/>
  <c r="O195" i="1"/>
  <c r="N195" i="1"/>
  <c r="K195" i="1"/>
  <c r="J195" i="1"/>
  <c r="I195" i="1"/>
  <c r="H195" i="1"/>
  <c r="G195" i="1"/>
  <c r="AH194" i="1"/>
  <c r="AF194" i="1"/>
  <c r="AD194" i="1"/>
  <c r="AB194" i="1"/>
  <c r="Z194" i="1"/>
  <c r="X194" i="1"/>
  <c r="O194" i="1"/>
  <c r="N194" i="1"/>
  <c r="K194" i="1"/>
  <c r="J194" i="1"/>
  <c r="I194" i="1"/>
  <c r="H194" i="1"/>
  <c r="G194" i="1"/>
  <c r="AH193" i="1"/>
  <c r="AF193" i="1"/>
  <c r="AD193" i="1"/>
  <c r="AB193" i="1"/>
  <c r="Z193" i="1"/>
  <c r="X193" i="1"/>
  <c r="O193" i="1"/>
  <c r="N193" i="1"/>
  <c r="K193" i="1"/>
  <c r="J193" i="1"/>
  <c r="I193" i="1"/>
  <c r="H193" i="1"/>
  <c r="G193" i="1"/>
  <c r="AH192" i="1"/>
  <c r="AF192" i="1"/>
  <c r="AD192" i="1"/>
  <c r="AB192" i="1"/>
  <c r="Z192" i="1"/>
  <c r="X192" i="1"/>
  <c r="O192" i="1"/>
  <c r="N192" i="1"/>
  <c r="K192" i="1"/>
  <c r="J192" i="1"/>
  <c r="I192" i="1"/>
  <c r="H192" i="1"/>
  <c r="G192" i="1"/>
  <c r="AH191" i="1"/>
  <c r="AF191" i="1"/>
  <c r="AD191" i="1"/>
  <c r="AB191" i="1"/>
  <c r="Z191" i="1"/>
  <c r="X191" i="1"/>
  <c r="O191" i="1"/>
  <c r="N191" i="1"/>
  <c r="K191" i="1"/>
  <c r="J191" i="1"/>
  <c r="I191" i="1"/>
  <c r="H191" i="1"/>
  <c r="G191" i="1"/>
  <c r="AH190" i="1"/>
  <c r="AF190" i="1"/>
  <c r="AD190" i="1"/>
  <c r="AB190" i="1"/>
  <c r="Z190" i="1"/>
  <c r="X190" i="1"/>
  <c r="O190" i="1"/>
  <c r="N190" i="1"/>
  <c r="K190" i="1"/>
  <c r="J190" i="1"/>
  <c r="I190" i="1"/>
  <c r="H190" i="1"/>
  <c r="G190" i="1"/>
  <c r="AH189" i="1"/>
  <c r="AF189" i="1"/>
  <c r="AD189" i="1"/>
  <c r="AB189" i="1"/>
  <c r="Z189" i="1"/>
  <c r="X189" i="1"/>
  <c r="O189" i="1"/>
  <c r="N189" i="1"/>
  <c r="K189" i="1"/>
  <c r="J189" i="1"/>
  <c r="I189" i="1"/>
  <c r="H189" i="1"/>
  <c r="G189" i="1"/>
  <c r="AH188" i="1"/>
  <c r="AF188" i="1"/>
  <c r="AD188" i="1"/>
  <c r="AB188" i="1"/>
  <c r="Z188" i="1"/>
  <c r="X188" i="1"/>
  <c r="O188" i="1"/>
  <c r="N188" i="1"/>
  <c r="K188" i="1"/>
  <c r="J188" i="1"/>
  <c r="I188" i="1"/>
  <c r="H188" i="1"/>
  <c r="G188" i="1"/>
  <c r="AH187" i="1"/>
  <c r="AF187" i="1"/>
  <c r="AD187" i="1"/>
  <c r="AB187" i="1"/>
  <c r="Z187" i="1"/>
  <c r="X187" i="1"/>
  <c r="O187" i="1"/>
  <c r="N187" i="1"/>
  <c r="K187" i="1"/>
  <c r="J187" i="1"/>
  <c r="I187" i="1"/>
  <c r="H187" i="1"/>
  <c r="G187" i="1"/>
  <c r="AH186" i="1"/>
  <c r="AF186" i="1"/>
  <c r="AD186" i="1"/>
  <c r="AB186" i="1"/>
  <c r="Z186" i="1"/>
  <c r="X186" i="1"/>
  <c r="O186" i="1"/>
  <c r="N186" i="1"/>
  <c r="K186" i="1"/>
  <c r="J186" i="1"/>
  <c r="I186" i="1"/>
  <c r="H186" i="1"/>
  <c r="G186" i="1"/>
  <c r="AH185" i="1"/>
  <c r="AF185" i="1"/>
  <c r="AD185" i="1"/>
  <c r="AB185" i="1"/>
  <c r="Z185" i="1"/>
  <c r="X185" i="1"/>
  <c r="O185" i="1"/>
  <c r="N185" i="1"/>
  <c r="K185" i="1"/>
  <c r="J185" i="1"/>
  <c r="I185" i="1"/>
  <c r="H185" i="1"/>
  <c r="G185" i="1"/>
  <c r="AH184" i="1"/>
  <c r="AF184" i="1"/>
  <c r="AD184" i="1"/>
  <c r="AB184" i="1"/>
  <c r="Z184" i="1"/>
  <c r="X184" i="1"/>
  <c r="O184" i="1"/>
  <c r="N184" i="1"/>
  <c r="K184" i="1"/>
  <c r="J184" i="1"/>
  <c r="I184" i="1"/>
  <c r="H184" i="1"/>
  <c r="G184" i="1"/>
  <c r="AH183" i="1"/>
  <c r="AF183" i="1"/>
  <c r="AD183" i="1"/>
  <c r="AB183" i="1"/>
  <c r="Z183" i="1"/>
  <c r="X183" i="1"/>
  <c r="O183" i="1"/>
  <c r="N183" i="1"/>
  <c r="K183" i="1"/>
  <c r="J183" i="1"/>
  <c r="I183" i="1"/>
  <c r="H183" i="1"/>
  <c r="G183" i="1"/>
  <c r="AH182" i="1"/>
  <c r="AF182" i="1"/>
  <c r="AD182" i="1"/>
  <c r="AB182" i="1"/>
  <c r="Z182" i="1"/>
  <c r="X182" i="1"/>
  <c r="O182" i="1"/>
  <c r="N182" i="1"/>
  <c r="K182" i="1"/>
  <c r="J182" i="1"/>
  <c r="I182" i="1"/>
  <c r="H182" i="1"/>
  <c r="G182" i="1"/>
  <c r="AH181" i="1"/>
  <c r="AF181" i="1"/>
  <c r="AD181" i="1"/>
  <c r="AB181" i="1"/>
  <c r="Z181" i="1"/>
  <c r="X181" i="1"/>
  <c r="O181" i="1"/>
  <c r="N181" i="1"/>
  <c r="K181" i="1"/>
  <c r="J181" i="1"/>
  <c r="I181" i="1"/>
  <c r="H181" i="1"/>
  <c r="G181" i="1"/>
  <c r="AH180" i="1"/>
  <c r="AF180" i="1"/>
  <c r="AD180" i="1"/>
  <c r="AB180" i="1"/>
  <c r="Z180" i="1"/>
  <c r="X180" i="1"/>
  <c r="O180" i="1"/>
  <c r="N180" i="1"/>
  <c r="K180" i="1"/>
  <c r="J180" i="1"/>
  <c r="I180" i="1"/>
  <c r="H180" i="1"/>
  <c r="G180" i="1"/>
  <c r="AH179" i="1"/>
  <c r="AF179" i="1"/>
  <c r="AD179" i="1"/>
  <c r="AB179" i="1"/>
  <c r="Z179" i="1"/>
  <c r="X179" i="1"/>
  <c r="O179" i="1"/>
  <c r="N179" i="1"/>
  <c r="K179" i="1"/>
  <c r="J179" i="1"/>
  <c r="I179" i="1"/>
  <c r="H179" i="1"/>
  <c r="G179" i="1"/>
  <c r="AH178" i="1"/>
  <c r="AF178" i="1"/>
  <c r="AD178" i="1"/>
  <c r="AB178" i="1"/>
  <c r="Z178" i="1"/>
  <c r="X178" i="1"/>
  <c r="O178" i="1"/>
  <c r="N178" i="1"/>
  <c r="K178" i="1"/>
  <c r="J178" i="1"/>
  <c r="I178" i="1"/>
  <c r="H178" i="1"/>
  <c r="G178" i="1"/>
  <c r="AH177" i="1"/>
  <c r="AF177" i="1"/>
  <c r="AD177" i="1"/>
  <c r="AB177" i="1"/>
  <c r="Z177" i="1"/>
  <c r="X177" i="1"/>
  <c r="O177" i="1"/>
  <c r="N177" i="1"/>
  <c r="K177" i="1"/>
  <c r="J177" i="1"/>
  <c r="I177" i="1"/>
  <c r="H177" i="1"/>
  <c r="G177" i="1"/>
  <c r="AH176" i="1"/>
  <c r="AF176" i="1"/>
  <c r="AD176" i="1"/>
  <c r="AB176" i="1"/>
  <c r="Z176" i="1"/>
  <c r="X176" i="1"/>
  <c r="O176" i="1"/>
  <c r="N176" i="1"/>
  <c r="K176" i="1"/>
  <c r="J176" i="1"/>
  <c r="I176" i="1"/>
  <c r="H176" i="1"/>
  <c r="G176" i="1"/>
  <c r="AH175" i="1"/>
  <c r="AF175" i="1"/>
  <c r="AD175" i="1"/>
  <c r="AB175" i="1"/>
  <c r="Z175" i="1"/>
  <c r="X175" i="1"/>
  <c r="O175" i="1"/>
  <c r="N175" i="1"/>
  <c r="K175" i="1"/>
  <c r="J175" i="1"/>
  <c r="I175" i="1"/>
  <c r="H175" i="1"/>
  <c r="G175" i="1"/>
  <c r="AH174" i="1"/>
  <c r="AF174" i="1"/>
  <c r="AD174" i="1"/>
  <c r="AB174" i="1"/>
  <c r="Z174" i="1"/>
  <c r="X174" i="1"/>
  <c r="O174" i="1"/>
  <c r="N174" i="1"/>
  <c r="K174" i="1"/>
  <c r="J174" i="1"/>
  <c r="I174" i="1"/>
  <c r="H174" i="1"/>
  <c r="G174" i="1"/>
  <c r="AH173" i="1"/>
  <c r="AF173" i="1"/>
  <c r="AD173" i="1"/>
  <c r="AB173" i="1"/>
  <c r="Z173" i="1"/>
  <c r="X173" i="1"/>
  <c r="O173" i="1"/>
  <c r="N173" i="1"/>
  <c r="K173" i="1"/>
  <c r="J173" i="1"/>
  <c r="I173" i="1"/>
  <c r="H173" i="1"/>
  <c r="G173" i="1"/>
  <c r="AH172" i="1"/>
  <c r="AF172" i="1"/>
  <c r="AD172" i="1"/>
  <c r="AB172" i="1"/>
  <c r="Z172" i="1"/>
  <c r="X172" i="1"/>
  <c r="O172" i="1"/>
  <c r="N172" i="1"/>
  <c r="K172" i="1"/>
  <c r="J172" i="1"/>
  <c r="I172" i="1"/>
  <c r="H172" i="1"/>
  <c r="G172" i="1"/>
  <c r="AH171" i="1"/>
  <c r="AF171" i="1"/>
  <c r="AD171" i="1"/>
  <c r="AB171" i="1"/>
  <c r="Z171" i="1"/>
  <c r="X171" i="1"/>
  <c r="O171" i="1"/>
  <c r="N171" i="1"/>
  <c r="K171" i="1"/>
  <c r="J171" i="1"/>
  <c r="I171" i="1"/>
  <c r="H171" i="1"/>
  <c r="G171" i="1"/>
  <c r="AH170" i="1"/>
  <c r="AF170" i="1"/>
  <c r="AD170" i="1"/>
  <c r="AB170" i="1"/>
  <c r="Z170" i="1"/>
  <c r="X170" i="1"/>
  <c r="O170" i="1"/>
  <c r="N170" i="1"/>
  <c r="K170" i="1"/>
  <c r="J170" i="1"/>
  <c r="I170" i="1"/>
  <c r="H170" i="1"/>
  <c r="G170" i="1"/>
  <c r="AH169" i="1"/>
  <c r="AF169" i="1"/>
  <c r="AD169" i="1"/>
  <c r="AB169" i="1"/>
  <c r="Z169" i="1"/>
  <c r="X169" i="1"/>
  <c r="O169" i="1"/>
  <c r="N169" i="1"/>
  <c r="K169" i="1"/>
  <c r="J169" i="1"/>
  <c r="I169" i="1"/>
  <c r="H169" i="1"/>
  <c r="G169" i="1"/>
  <c r="AH168" i="1"/>
  <c r="AF168" i="1"/>
  <c r="AD168" i="1"/>
  <c r="AB168" i="1"/>
  <c r="Z168" i="1"/>
  <c r="X168" i="1"/>
  <c r="O168" i="1"/>
  <c r="N168" i="1"/>
  <c r="K168" i="1"/>
  <c r="J168" i="1"/>
  <c r="I168" i="1"/>
  <c r="H168" i="1"/>
  <c r="G168" i="1"/>
  <c r="AH167" i="1"/>
  <c r="AF167" i="1"/>
  <c r="AD167" i="1"/>
  <c r="AB167" i="1"/>
  <c r="Z167" i="1"/>
  <c r="X167" i="1"/>
  <c r="O167" i="1"/>
  <c r="N167" i="1"/>
  <c r="K167" i="1"/>
  <c r="J167" i="1"/>
  <c r="I167" i="1"/>
  <c r="H167" i="1"/>
  <c r="G167" i="1"/>
  <c r="AH166" i="1"/>
  <c r="AF166" i="1"/>
  <c r="AD166" i="1"/>
  <c r="AB166" i="1"/>
  <c r="Z166" i="1"/>
  <c r="X166" i="1"/>
  <c r="O166" i="1"/>
  <c r="N166" i="1"/>
  <c r="K166" i="1"/>
  <c r="J166" i="1"/>
  <c r="I166" i="1"/>
  <c r="H166" i="1"/>
  <c r="G166" i="1"/>
  <c r="AH165" i="1"/>
  <c r="AF165" i="1"/>
  <c r="AD165" i="1"/>
  <c r="AB165" i="1"/>
  <c r="Z165" i="1"/>
  <c r="X165" i="1"/>
  <c r="O165" i="1"/>
  <c r="N165" i="1"/>
  <c r="K165" i="1"/>
  <c r="J165" i="1"/>
  <c r="I165" i="1"/>
  <c r="H165" i="1"/>
  <c r="G165" i="1"/>
  <c r="AH164" i="1"/>
  <c r="AF164" i="1"/>
  <c r="AD164" i="1"/>
  <c r="AB164" i="1"/>
  <c r="Z164" i="1"/>
  <c r="X164" i="1"/>
  <c r="O164" i="1"/>
  <c r="N164" i="1"/>
  <c r="K164" i="1"/>
  <c r="J164" i="1"/>
  <c r="I164" i="1"/>
  <c r="H164" i="1"/>
  <c r="G164" i="1"/>
  <c r="AH163" i="1"/>
  <c r="AF163" i="1"/>
  <c r="AD163" i="1"/>
  <c r="AB163" i="1"/>
  <c r="Z163" i="1"/>
  <c r="X163" i="1"/>
  <c r="O163" i="1"/>
  <c r="N163" i="1"/>
  <c r="K163" i="1"/>
  <c r="J163" i="1"/>
  <c r="I163" i="1"/>
  <c r="H163" i="1"/>
  <c r="G163" i="1"/>
  <c r="AH162" i="1"/>
  <c r="AF162" i="1"/>
  <c r="AD162" i="1"/>
  <c r="AB162" i="1"/>
  <c r="Z162" i="1"/>
  <c r="X162" i="1"/>
  <c r="O162" i="1"/>
  <c r="N162" i="1"/>
  <c r="K162" i="1"/>
  <c r="J162" i="1"/>
  <c r="I162" i="1"/>
  <c r="H162" i="1"/>
  <c r="G162" i="1"/>
  <c r="AH161" i="1"/>
  <c r="AF161" i="1"/>
  <c r="AD161" i="1"/>
  <c r="AB161" i="1"/>
  <c r="Z161" i="1"/>
  <c r="X161" i="1"/>
  <c r="O161" i="1"/>
  <c r="N161" i="1"/>
  <c r="K161" i="1"/>
  <c r="J161" i="1"/>
  <c r="I161" i="1"/>
  <c r="H161" i="1"/>
  <c r="G161" i="1"/>
  <c r="AH160" i="1"/>
  <c r="AF160" i="1"/>
  <c r="AD160" i="1"/>
  <c r="AB160" i="1"/>
  <c r="Z160" i="1"/>
  <c r="X160" i="1"/>
  <c r="O160" i="1"/>
  <c r="N160" i="1"/>
  <c r="K160" i="1"/>
  <c r="J160" i="1"/>
  <c r="I160" i="1"/>
  <c r="H160" i="1"/>
  <c r="G160" i="1"/>
  <c r="AH159" i="1"/>
  <c r="AF159" i="1"/>
  <c r="AD159" i="1"/>
  <c r="AB159" i="1"/>
  <c r="Z159" i="1"/>
  <c r="X159" i="1"/>
  <c r="O159" i="1"/>
  <c r="N159" i="1"/>
  <c r="K159" i="1"/>
  <c r="J159" i="1"/>
  <c r="I159" i="1"/>
  <c r="H159" i="1"/>
  <c r="G159" i="1"/>
  <c r="AH158" i="1"/>
  <c r="AF158" i="1"/>
  <c r="AD158" i="1"/>
  <c r="AB158" i="1"/>
  <c r="Z158" i="1"/>
  <c r="X158" i="1"/>
  <c r="O158" i="1"/>
  <c r="N158" i="1"/>
  <c r="K158" i="1"/>
  <c r="J158" i="1"/>
  <c r="I158" i="1"/>
  <c r="H158" i="1"/>
  <c r="G158" i="1"/>
  <c r="AH157" i="1"/>
  <c r="AF157" i="1"/>
  <c r="AD157" i="1"/>
  <c r="AB157" i="1"/>
  <c r="Z157" i="1"/>
  <c r="X157" i="1"/>
  <c r="O157" i="1"/>
  <c r="N157" i="1"/>
  <c r="K157" i="1"/>
  <c r="J157" i="1"/>
  <c r="I157" i="1"/>
  <c r="H157" i="1"/>
  <c r="G157" i="1"/>
  <c r="AH156" i="1"/>
  <c r="AF156" i="1"/>
  <c r="AD156" i="1"/>
  <c r="AB156" i="1"/>
  <c r="Z156" i="1"/>
  <c r="X156" i="1"/>
  <c r="O156" i="1"/>
  <c r="N156" i="1"/>
  <c r="K156" i="1"/>
  <c r="J156" i="1"/>
  <c r="I156" i="1"/>
  <c r="H156" i="1"/>
  <c r="G156" i="1"/>
  <c r="AH155" i="1"/>
  <c r="AF155" i="1"/>
  <c r="AD155" i="1"/>
  <c r="AB155" i="1"/>
  <c r="Z155" i="1"/>
  <c r="X155" i="1"/>
  <c r="O155" i="1"/>
  <c r="N155" i="1"/>
  <c r="K155" i="1"/>
  <c r="J155" i="1"/>
  <c r="I155" i="1"/>
  <c r="H155" i="1"/>
  <c r="G155" i="1"/>
  <c r="AH154" i="1"/>
  <c r="AF154" i="1"/>
  <c r="AD154" i="1"/>
  <c r="AB154" i="1"/>
  <c r="Z154" i="1"/>
  <c r="X154" i="1"/>
  <c r="O154" i="1"/>
  <c r="N154" i="1"/>
  <c r="K154" i="1"/>
  <c r="J154" i="1"/>
  <c r="I154" i="1"/>
  <c r="H154" i="1"/>
  <c r="G154" i="1"/>
  <c r="AH153" i="1"/>
  <c r="AF153" i="1"/>
  <c r="AD153" i="1"/>
  <c r="AB153" i="1"/>
  <c r="Z153" i="1"/>
  <c r="X153" i="1"/>
  <c r="O153" i="1"/>
  <c r="N153" i="1"/>
  <c r="K153" i="1"/>
  <c r="J153" i="1"/>
  <c r="I153" i="1"/>
  <c r="H153" i="1"/>
  <c r="G153" i="1"/>
  <c r="AH152" i="1"/>
  <c r="AF152" i="1"/>
  <c r="AD152" i="1"/>
  <c r="AB152" i="1"/>
  <c r="Z152" i="1"/>
  <c r="X152" i="1"/>
  <c r="O152" i="1"/>
  <c r="N152" i="1"/>
  <c r="K152" i="1"/>
  <c r="J152" i="1"/>
  <c r="I152" i="1"/>
  <c r="H152" i="1"/>
  <c r="G152" i="1"/>
  <c r="AH151" i="1"/>
  <c r="AF151" i="1"/>
  <c r="AD151" i="1"/>
  <c r="AB151" i="1"/>
  <c r="Z151" i="1"/>
  <c r="X151" i="1"/>
  <c r="O151" i="1"/>
  <c r="N151" i="1"/>
  <c r="K151" i="1"/>
  <c r="J151" i="1"/>
  <c r="I151" i="1"/>
  <c r="H151" i="1"/>
  <c r="G151" i="1"/>
  <c r="AH150" i="1"/>
  <c r="AF150" i="1"/>
  <c r="AD150" i="1"/>
  <c r="AB150" i="1"/>
  <c r="Z150" i="1"/>
  <c r="X150" i="1"/>
  <c r="O150" i="1"/>
  <c r="N150" i="1"/>
  <c r="K150" i="1"/>
  <c r="J150" i="1"/>
  <c r="I150" i="1"/>
  <c r="H150" i="1"/>
  <c r="G150" i="1"/>
  <c r="AH149" i="1"/>
  <c r="AF149" i="1"/>
  <c r="AD149" i="1"/>
  <c r="AB149" i="1"/>
  <c r="Z149" i="1"/>
  <c r="X149" i="1"/>
  <c r="O149" i="1"/>
  <c r="N149" i="1"/>
  <c r="K149" i="1"/>
  <c r="J149" i="1"/>
  <c r="I149" i="1"/>
  <c r="H149" i="1"/>
  <c r="G149" i="1"/>
  <c r="AH148" i="1"/>
  <c r="AF148" i="1"/>
  <c r="AD148" i="1"/>
  <c r="AB148" i="1"/>
  <c r="Z148" i="1"/>
  <c r="X148" i="1"/>
  <c r="O148" i="1"/>
  <c r="N148" i="1"/>
  <c r="K148" i="1"/>
  <c r="J148" i="1"/>
  <c r="I148" i="1"/>
  <c r="H148" i="1"/>
  <c r="G148" i="1"/>
  <c r="AH147" i="1"/>
  <c r="AF147" i="1"/>
  <c r="AD147" i="1"/>
  <c r="AB147" i="1"/>
  <c r="Z147" i="1"/>
  <c r="X147" i="1"/>
  <c r="O147" i="1"/>
  <c r="N147" i="1"/>
  <c r="K147" i="1"/>
  <c r="J147" i="1"/>
  <c r="I147" i="1"/>
  <c r="H147" i="1"/>
  <c r="G147" i="1"/>
  <c r="AH146" i="1"/>
  <c r="AF146" i="1"/>
  <c r="AD146" i="1"/>
  <c r="AB146" i="1"/>
  <c r="Z146" i="1"/>
  <c r="X146" i="1"/>
  <c r="O146" i="1"/>
  <c r="N146" i="1"/>
  <c r="K146" i="1"/>
  <c r="J146" i="1"/>
  <c r="I146" i="1"/>
  <c r="H146" i="1"/>
  <c r="G146" i="1"/>
  <c r="AH145" i="1"/>
  <c r="AF145" i="1"/>
  <c r="AD145" i="1"/>
  <c r="AB145" i="1"/>
  <c r="Z145" i="1"/>
  <c r="X145" i="1"/>
  <c r="O145" i="1"/>
  <c r="N145" i="1"/>
  <c r="K145" i="1"/>
  <c r="J145" i="1"/>
  <c r="I145" i="1"/>
  <c r="H145" i="1"/>
  <c r="G145" i="1"/>
  <c r="AH144" i="1"/>
  <c r="AF144" i="1"/>
  <c r="AD144" i="1"/>
  <c r="AB144" i="1"/>
  <c r="Z144" i="1"/>
  <c r="X144" i="1"/>
  <c r="O144" i="1"/>
  <c r="N144" i="1"/>
  <c r="K144" i="1"/>
  <c r="J144" i="1"/>
  <c r="I144" i="1"/>
  <c r="H144" i="1"/>
  <c r="G144" i="1"/>
  <c r="AH143" i="1"/>
  <c r="AF143" i="1"/>
  <c r="AD143" i="1"/>
  <c r="AB143" i="1"/>
  <c r="Z143" i="1"/>
  <c r="X143" i="1"/>
  <c r="O143" i="1"/>
  <c r="N143" i="1"/>
  <c r="K143" i="1"/>
  <c r="J143" i="1"/>
  <c r="I143" i="1"/>
  <c r="H143" i="1"/>
  <c r="G143" i="1"/>
  <c r="AH142" i="1"/>
  <c r="AF142" i="1"/>
  <c r="AD142" i="1"/>
  <c r="AB142" i="1"/>
  <c r="Z142" i="1"/>
  <c r="X142" i="1"/>
  <c r="O142" i="1"/>
  <c r="N142" i="1"/>
  <c r="K142" i="1"/>
  <c r="J142" i="1"/>
  <c r="I142" i="1"/>
  <c r="H142" i="1"/>
  <c r="G142" i="1"/>
  <c r="AH141" i="1"/>
  <c r="AF141" i="1"/>
  <c r="AD141" i="1"/>
  <c r="AB141" i="1"/>
  <c r="Z141" i="1"/>
  <c r="X141" i="1"/>
  <c r="O141" i="1"/>
  <c r="N141" i="1"/>
  <c r="K141" i="1"/>
  <c r="J141" i="1"/>
  <c r="I141" i="1"/>
  <c r="H141" i="1"/>
  <c r="G141" i="1"/>
  <c r="AH140" i="1"/>
  <c r="AF140" i="1"/>
  <c r="AD140" i="1"/>
  <c r="AB140" i="1"/>
  <c r="Z140" i="1"/>
  <c r="X140" i="1"/>
  <c r="O140" i="1"/>
  <c r="N140" i="1"/>
  <c r="K140" i="1"/>
  <c r="J140" i="1"/>
  <c r="I140" i="1"/>
  <c r="H140" i="1"/>
  <c r="G140" i="1"/>
  <c r="AH139" i="1"/>
  <c r="AF139" i="1"/>
  <c r="AD139" i="1"/>
  <c r="AB139" i="1"/>
  <c r="Z139" i="1"/>
  <c r="X139" i="1"/>
  <c r="O139" i="1"/>
  <c r="N139" i="1"/>
  <c r="K139" i="1"/>
  <c r="J139" i="1"/>
  <c r="I139" i="1"/>
  <c r="H139" i="1"/>
  <c r="G139" i="1"/>
  <c r="AH138" i="1"/>
  <c r="AF138" i="1"/>
  <c r="AD138" i="1"/>
  <c r="AB138" i="1"/>
  <c r="Z138" i="1"/>
  <c r="X138" i="1"/>
  <c r="O138" i="1"/>
  <c r="N138" i="1"/>
  <c r="K138" i="1"/>
  <c r="J138" i="1"/>
  <c r="I138" i="1"/>
  <c r="H138" i="1"/>
  <c r="G138" i="1"/>
  <c r="AH137" i="1"/>
  <c r="AF137" i="1"/>
  <c r="AD137" i="1"/>
  <c r="AB137" i="1"/>
  <c r="Z137" i="1"/>
  <c r="X137" i="1"/>
  <c r="O137" i="1"/>
  <c r="N137" i="1"/>
  <c r="K137" i="1"/>
  <c r="J137" i="1"/>
  <c r="I137" i="1"/>
  <c r="H137" i="1"/>
  <c r="G137" i="1"/>
  <c r="AH136" i="1"/>
  <c r="AF136" i="1"/>
  <c r="AD136" i="1"/>
  <c r="AB136" i="1"/>
  <c r="Z136" i="1"/>
  <c r="X136" i="1"/>
  <c r="O136" i="1"/>
  <c r="N136" i="1"/>
  <c r="K136" i="1"/>
  <c r="J136" i="1"/>
  <c r="I136" i="1"/>
  <c r="H136" i="1"/>
  <c r="G136" i="1"/>
  <c r="AH135" i="1"/>
  <c r="AF135" i="1"/>
  <c r="AD135" i="1"/>
  <c r="AB135" i="1"/>
  <c r="Z135" i="1"/>
  <c r="X135" i="1"/>
  <c r="O135" i="1"/>
  <c r="N135" i="1"/>
  <c r="K135" i="1"/>
  <c r="J135" i="1"/>
  <c r="I135" i="1"/>
  <c r="H135" i="1"/>
  <c r="G135" i="1"/>
  <c r="AH134" i="1"/>
  <c r="AF134" i="1"/>
  <c r="AD134" i="1"/>
  <c r="AB134" i="1"/>
  <c r="Z134" i="1"/>
  <c r="X134" i="1"/>
  <c r="O134" i="1"/>
  <c r="N134" i="1"/>
  <c r="K134" i="1"/>
  <c r="J134" i="1"/>
  <c r="I134" i="1"/>
  <c r="H134" i="1"/>
  <c r="G134" i="1"/>
  <c r="AH133" i="1"/>
  <c r="AF133" i="1"/>
  <c r="AD133" i="1"/>
  <c r="AB133" i="1"/>
  <c r="Z133" i="1"/>
  <c r="X133" i="1"/>
  <c r="O133" i="1"/>
  <c r="N133" i="1"/>
  <c r="K133" i="1"/>
  <c r="J133" i="1"/>
  <c r="I133" i="1"/>
  <c r="H133" i="1"/>
  <c r="G133" i="1"/>
  <c r="AH132" i="1"/>
  <c r="AF132" i="1"/>
  <c r="AD132" i="1"/>
  <c r="AB132" i="1"/>
  <c r="Z132" i="1"/>
  <c r="X132" i="1"/>
  <c r="O132" i="1"/>
  <c r="N132" i="1"/>
  <c r="K132" i="1"/>
  <c r="J132" i="1"/>
  <c r="I132" i="1"/>
  <c r="H132" i="1"/>
  <c r="G132" i="1"/>
  <c r="AH131" i="1"/>
  <c r="AF131" i="1"/>
  <c r="AD131" i="1"/>
  <c r="AB131" i="1"/>
  <c r="Z131" i="1"/>
  <c r="X131" i="1"/>
  <c r="O131" i="1"/>
  <c r="N131" i="1"/>
  <c r="K131" i="1"/>
  <c r="J131" i="1"/>
  <c r="I131" i="1"/>
  <c r="H131" i="1"/>
  <c r="G131" i="1"/>
  <c r="AH130" i="1"/>
  <c r="AF130" i="1"/>
  <c r="AD130" i="1"/>
  <c r="AB130" i="1"/>
  <c r="Z130" i="1"/>
  <c r="X130" i="1"/>
  <c r="O130" i="1"/>
  <c r="N130" i="1"/>
  <c r="K130" i="1"/>
  <c r="J130" i="1"/>
  <c r="I130" i="1"/>
  <c r="H130" i="1"/>
  <c r="G130" i="1"/>
  <c r="AH129" i="1"/>
  <c r="AF129" i="1"/>
  <c r="AD129" i="1"/>
  <c r="AB129" i="1"/>
  <c r="Z129" i="1"/>
  <c r="X129" i="1"/>
  <c r="O129" i="1"/>
  <c r="N129" i="1"/>
  <c r="K129" i="1"/>
  <c r="J129" i="1"/>
  <c r="I129" i="1"/>
  <c r="H129" i="1"/>
  <c r="G129" i="1"/>
  <c r="AH128" i="1"/>
  <c r="AF128" i="1"/>
  <c r="AD128" i="1"/>
  <c r="AB128" i="1"/>
  <c r="Z128" i="1"/>
  <c r="X128" i="1"/>
  <c r="O128" i="1"/>
  <c r="N128" i="1"/>
  <c r="K128" i="1"/>
  <c r="J128" i="1"/>
  <c r="I128" i="1"/>
  <c r="H128" i="1"/>
  <c r="G128" i="1"/>
  <c r="AH127" i="1"/>
  <c r="AF127" i="1"/>
  <c r="AD127" i="1"/>
  <c r="AB127" i="1"/>
  <c r="Z127" i="1"/>
  <c r="X127" i="1"/>
  <c r="O127" i="1"/>
  <c r="N127" i="1"/>
  <c r="K127" i="1"/>
  <c r="J127" i="1"/>
  <c r="I127" i="1"/>
  <c r="H127" i="1"/>
  <c r="G127" i="1"/>
  <c r="AH126" i="1"/>
  <c r="AF126" i="1"/>
  <c r="AD126" i="1"/>
  <c r="AB126" i="1"/>
  <c r="Z126" i="1"/>
  <c r="X126" i="1"/>
  <c r="O126" i="1"/>
  <c r="N126" i="1"/>
  <c r="K126" i="1"/>
  <c r="J126" i="1"/>
  <c r="I126" i="1"/>
  <c r="H126" i="1"/>
  <c r="G126" i="1"/>
  <c r="AH125" i="1"/>
  <c r="AF125" i="1"/>
  <c r="AD125" i="1"/>
  <c r="AB125" i="1"/>
  <c r="Z125" i="1"/>
  <c r="X125" i="1"/>
  <c r="O125" i="1"/>
  <c r="N125" i="1"/>
  <c r="K125" i="1"/>
  <c r="J125" i="1"/>
  <c r="I125" i="1"/>
  <c r="H125" i="1"/>
  <c r="G125" i="1"/>
  <c r="AH124" i="1"/>
  <c r="AF124" i="1"/>
  <c r="AD124" i="1"/>
  <c r="AB124" i="1"/>
  <c r="Z124" i="1"/>
  <c r="X124" i="1"/>
  <c r="O124" i="1"/>
  <c r="N124" i="1"/>
  <c r="K124" i="1"/>
  <c r="J124" i="1"/>
  <c r="I124" i="1"/>
  <c r="H124" i="1"/>
  <c r="G124" i="1"/>
  <c r="AH123" i="1"/>
  <c r="AF123" i="1"/>
  <c r="AD123" i="1"/>
  <c r="AB123" i="1"/>
  <c r="Z123" i="1"/>
  <c r="X123" i="1"/>
  <c r="O123" i="1"/>
  <c r="N123" i="1"/>
  <c r="K123" i="1"/>
  <c r="J123" i="1"/>
  <c r="I123" i="1"/>
  <c r="H123" i="1"/>
  <c r="G123" i="1"/>
  <c r="AH122" i="1"/>
  <c r="AF122" i="1"/>
  <c r="AD122" i="1"/>
  <c r="AB122" i="1"/>
  <c r="Z122" i="1"/>
  <c r="X122" i="1"/>
  <c r="O122" i="1"/>
  <c r="N122" i="1"/>
  <c r="K122" i="1"/>
  <c r="J122" i="1"/>
  <c r="I122" i="1"/>
  <c r="H122" i="1"/>
  <c r="G122" i="1"/>
  <c r="AH121" i="1"/>
  <c r="AF121" i="1"/>
  <c r="AD121" i="1"/>
  <c r="AB121" i="1"/>
  <c r="Z121" i="1"/>
  <c r="X121" i="1"/>
  <c r="O121" i="1"/>
  <c r="N121" i="1"/>
  <c r="K121" i="1"/>
  <c r="J121" i="1"/>
  <c r="I121" i="1"/>
  <c r="H121" i="1"/>
  <c r="G121" i="1"/>
  <c r="AH120" i="1"/>
  <c r="AF120" i="1"/>
  <c r="AD120" i="1"/>
  <c r="AB120" i="1"/>
  <c r="Z120" i="1"/>
  <c r="X120" i="1"/>
  <c r="O120" i="1"/>
  <c r="N120" i="1"/>
  <c r="K120" i="1"/>
  <c r="J120" i="1"/>
  <c r="I120" i="1"/>
  <c r="H120" i="1"/>
  <c r="G120" i="1"/>
  <c r="AH119" i="1"/>
  <c r="AF119" i="1"/>
  <c r="AD119" i="1"/>
  <c r="AB119" i="1"/>
  <c r="Z119" i="1"/>
  <c r="X119" i="1"/>
  <c r="O119" i="1"/>
  <c r="N119" i="1"/>
  <c r="K119" i="1"/>
  <c r="J119" i="1"/>
  <c r="I119" i="1"/>
  <c r="H119" i="1"/>
  <c r="G119" i="1"/>
  <c r="AH118" i="1"/>
  <c r="AF118" i="1"/>
  <c r="AD118" i="1"/>
  <c r="AB118" i="1"/>
  <c r="Z118" i="1"/>
  <c r="X118" i="1"/>
  <c r="O118" i="1"/>
  <c r="N118" i="1"/>
  <c r="K118" i="1"/>
  <c r="J118" i="1"/>
  <c r="I118" i="1"/>
  <c r="H118" i="1"/>
  <c r="G118" i="1"/>
  <c r="AH117" i="1"/>
  <c r="AF117" i="1"/>
  <c r="AD117" i="1"/>
  <c r="AB117" i="1"/>
  <c r="Z117" i="1"/>
  <c r="X117" i="1"/>
  <c r="O117" i="1"/>
  <c r="N117" i="1"/>
  <c r="K117" i="1"/>
  <c r="J117" i="1"/>
  <c r="I117" i="1"/>
  <c r="H117" i="1"/>
  <c r="G117" i="1"/>
  <c r="AH116" i="1"/>
  <c r="AF116" i="1"/>
  <c r="AD116" i="1"/>
  <c r="AB116" i="1"/>
  <c r="Z116" i="1"/>
  <c r="X116" i="1"/>
  <c r="O116" i="1"/>
  <c r="N116" i="1"/>
  <c r="K116" i="1"/>
  <c r="J116" i="1"/>
  <c r="I116" i="1"/>
  <c r="H116" i="1"/>
  <c r="G116" i="1"/>
  <c r="AH115" i="1"/>
  <c r="AF115" i="1"/>
  <c r="AD115" i="1"/>
  <c r="AB115" i="1"/>
  <c r="Z115" i="1"/>
  <c r="X115" i="1"/>
  <c r="O115" i="1"/>
  <c r="N115" i="1"/>
  <c r="K115" i="1"/>
  <c r="J115" i="1"/>
  <c r="I115" i="1"/>
  <c r="H115" i="1"/>
  <c r="G115" i="1"/>
  <c r="AH114" i="1"/>
  <c r="AF114" i="1"/>
  <c r="AD114" i="1"/>
  <c r="AB114" i="1"/>
  <c r="Z114" i="1"/>
  <c r="X114" i="1"/>
  <c r="O114" i="1"/>
  <c r="N114" i="1"/>
  <c r="K114" i="1"/>
  <c r="J114" i="1"/>
  <c r="I114" i="1"/>
  <c r="H114" i="1"/>
  <c r="G114" i="1"/>
  <c r="AH113" i="1"/>
  <c r="AF113" i="1"/>
  <c r="AD113" i="1"/>
  <c r="AB113" i="1"/>
  <c r="Z113" i="1"/>
  <c r="X113" i="1"/>
  <c r="O113" i="1"/>
  <c r="N113" i="1"/>
  <c r="K113" i="1"/>
  <c r="J113" i="1"/>
  <c r="I113" i="1"/>
  <c r="H113" i="1"/>
  <c r="G113" i="1"/>
  <c r="AH112" i="1"/>
  <c r="AF112" i="1"/>
  <c r="AD112" i="1"/>
  <c r="AB112" i="1"/>
  <c r="Z112" i="1"/>
  <c r="X112" i="1"/>
  <c r="O112" i="1"/>
  <c r="N112" i="1"/>
  <c r="K112" i="1"/>
  <c r="J112" i="1"/>
  <c r="I112" i="1"/>
  <c r="H112" i="1"/>
  <c r="G112" i="1"/>
  <c r="AH111" i="1"/>
  <c r="AF111" i="1"/>
  <c r="AD111" i="1"/>
  <c r="AB111" i="1"/>
  <c r="Z111" i="1"/>
  <c r="X111" i="1"/>
  <c r="O111" i="1"/>
  <c r="N111" i="1"/>
  <c r="K111" i="1"/>
  <c r="J111" i="1"/>
  <c r="I111" i="1"/>
  <c r="H111" i="1"/>
  <c r="G111" i="1"/>
  <c r="AH110" i="1"/>
  <c r="AF110" i="1"/>
  <c r="AD110" i="1"/>
  <c r="AB110" i="1"/>
  <c r="Z110" i="1"/>
  <c r="X110" i="1"/>
  <c r="O110" i="1"/>
  <c r="N110" i="1"/>
  <c r="K110" i="1"/>
  <c r="J110" i="1"/>
  <c r="I110" i="1"/>
  <c r="H110" i="1"/>
  <c r="G110" i="1"/>
  <c r="AH109" i="1"/>
  <c r="AF109" i="1"/>
  <c r="AD109" i="1"/>
  <c r="AB109" i="1"/>
  <c r="Z109" i="1"/>
  <c r="X109" i="1"/>
  <c r="O109" i="1"/>
  <c r="N109" i="1"/>
  <c r="K109" i="1"/>
  <c r="J109" i="1"/>
  <c r="I109" i="1"/>
  <c r="H109" i="1"/>
  <c r="G109" i="1"/>
  <c r="AH108" i="1"/>
  <c r="AF108" i="1"/>
  <c r="AD108" i="1"/>
  <c r="AB108" i="1"/>
  <c r="Z108" i="1"/>
  <c r="X108" i="1"/>
  <c r="O108" i="1"/>
  <c r="N108" i="1"/>
  <c r="K108" i="1"/>
  <c r="J108" i="1"/>
  <c r="I108" i="1"/>
  <c r="H108" i="1"/>
  <c r="G108" i="1"/>
  <c r="AH107" i="1"/>
  <c r="AF107" i="1"/>
  <c r="AD107" i="1"/>
  <c r="AB107" i="1"/>
  <c r="Z107" i="1"/>
  <c r="X107" i="1"/>
  <c r="O107" i="1"/>
  <c r="N107" i="1"/>
  <c r="K107" i="1"/>
  <c r="J107" i="1"/>
  <c r="I107" i="1"/>
  <c r="H107" i="1"/>
  <c r="G107" i="1"/>
  <c r="AH106" i="1"/>
  <c r="AF106" i="1"/>
  <c r="AD106" i="1"/>
  <c r="AB106" i="1"/>
  <c r="Z106" i="1"/>
  <c r="X106" i="1"/>
  <c r="O106" i="1"/>
  <c r="N106" i="1"/>
  <c r="K106" i="1"/>
  <c r="J106" i="1"/>
  <c r="I106" i="1"/>
  <c r="H106" i="1"/>
  <c r="G106" i="1"/>
  <c r="AH105" i="1"/>
  <c r="AF105" i="1"/>
  <c r="AD105" i="1"/>
  <c r="AB105" i="1"/>
  <c r="Z105" i="1"/>
  <c r="X105" i="1"/>
  <c r="O105" i="1"/>
  <c r="N105" i="1"/>
  <c r="K105" i="1"/>
  <c r="J105" i="1"/>
  <c r="I105" i="1"/>
  <c r="H105" i="1"/>
  <c r="G105" i="1"/>
  <c r="AH104" i="1"/>
  <c r="AF104" i="1"/>
  <c r="AD104" i="1"/>
  <c r="AB104" i="1"/>
  <c r="Z104" i="1"/>
  <c r="X104" i="1"/>
  <c r="O104" i="1"/>
  <c r="N104" i="1"/>
  <c r="K104" i="1"/>
  <c r="J104" i="1"/>
  <c r="I104" i="1"/>
  <c r="H104" i="1"/>
  <c r="G104" i="1"/>
  <c r="AH103" i="1"/>
  <c r="AF103" i="1"/>
  <c r="AD103" i="1"/>
  <c r="AB103" i="1"/>
  <c r="Z103" i="1"/>
  <c r="X103" i="1"/>
  <c r="O103" i="1"/>
  <c r="N103" i="1"/>
  <c r="K103" i="1"/>
  <c r="J103" i="1"/>
  <c r="I103" i="1"/>
  <c r="H103" i="1"/>
  <c r="G103" i="1"/>
  <c r="AH102" i="1"/>
  <c r="AF102" i="1"/>
  <c r="AD102" i="1"/>
  <c r="AB102" i="1"/>
  <c r="Z102" i="1"/>
  <c r="X102" i="1"/>
  <c r="O102" i="1"/>
  <c r="N102" i="1"/>
  <c r="K102" i="1"/>
  <c r="J102" i="1"/>
  <c r="I102" i="1"/>
  <c r="H102" i="1"/>
  <c r="G102" i="1"/>
  <c r="AH101" i="1"/>
  <c r="AF101" i="1"/>
  <c r="AD101" i="1"/>
  <c r="AB101" i="1"/>
  <c r="Z101" i="1"/>
  <c r="X101" i="1"/>
  <c r="O101" i="1"/>
  <c r="N101" i="1"/>
  <c r="K101" i="1"/>
  <c r="J101" i="1"/>
  <c r="I101" i="1"/>
  <c r="H101" i="1"/>
  <c r="G101" i="1"/>
  <c r="AH100" i="1"/>
  <c r="AF100" i="1"/>
  <c r="AD100" i="1"/>
  <c r="AB100" i="1"/>
  <c r="Z100" i="1"/>
  <c r="X100" i="1"/>
  <c r="O100" i="1"/>
  <c r="N100" i="1"/>
  <c r="K100" i="1"/>
  <c r="J100" i="1"/>
  <c r="I100" i="1"/>
  <c r="H100" i="1"/>
  <c r="G100" i="1"/>
  <c r="AH99" i="1"/>
  <c r="AF99" i="1"/>
  <c r="AD99" i="1"/>
  <c r="AB99" i="1"/>
  <c r="Z99" i="1"/>
  <c r="X99" i="1"/>
  <c r="O99" i="1"/>
  <c r="N99" i="1"/>
  <c r="K99" i="1"/>
  <c r="J99" i="1"/>
  <c r="I99" i="1"/>
  <c r="H99" i="1"/>
  <c r="G99" i="1"/>
  <c r="AH98" i="1"/>
  <c r="AF98" i="1"/>
  <c r="AD98" i="1"/>
  <c r="AB98" i="1"/>
  <c r="Z98" i="1"/>
  <c r="X98" i="1"/>
  <c r="O98" i="1"/>
  <c r="N98" i="1"/>
  <c r="K98" i="1"/>
  <c r="J98" i="1"/>
  <c r="I98" i="1"/>
  <c r="H98" i="1"/>
  <c r="G98" i="1"/>
  <c r="AH97" i="1"/>
  <c r="AF97" i="1"/>
  <c r="AD97" i="1"/>
  <c r="AB97" i="1"/>
  <c r="Z97" i="1"/>
  <c r="X97" i="1"/>
  <c r="O97" i="1"/>
  <c r="N97" i="1"/>
  <c r="K97" i="1"/>
  <c r="J97" i="1"/>
  <c r="I97" i="1"/>
  <c r="H97" i="1"/>
  <c r="G97" i="1"/>
  <c r="AH96" i="1"/>
  <c r="AF96" i="1"/>
  <c r="AD96" i="1"/>
  <c r="AB96" i="1"/>
  <c r="Z96" i="1"/>
  <c r="X96" i="1"/>
  <c r="O96" i="1"/>
  <c r="N96" i="1"/>
  <c r="K96" i="1"/>
  <c r="J96" i="1"/>
  <c r="I96" i="1"/>
  <c r="H96" i="1"/>
  <c r="G96" i="1"/>
  <c r="AH95" i="1"/>
  <c r="AF95" i="1"/>
  <c r="AD95" i="1"/>
  <c r="AB95" i="1"/>
  <c r="Z95" i="1"/>
  <c r="X95" i="1"/>
  <c r="O95" i="1"/>
  <c r="N95" i="1"/>
  <c r="K95" i="1"/>
  <c r="J95" i="1"/>
  <c r="I95" i="1"/>
  <c r="H95" i="1"/>
  <c r="G95" i="1"/>
  <c r="AH94" i="1"/>
  <c r="AF94" i="1"/>
  <c r="AD94" i="1"/>
  <c r="AB94" i="1"/>
  <c r="Z94" i="1"/>
  <c r="X94" i="1"/>
  <c r="O94" i="1"/>
  <c r="N94" i="1"/>
  <c r="K94" i="1"/>
  <c r="J94" i="1"/>
  <c r="I94" i="1"/>
  <c r="H94" i="1"/>
  <c r="G94" i="1"/>
  <c r="AH93" i="1"/>
  <c r="AF93" i="1"/>
  <c r="AD93" i="1"/>
  <c r="AB93" i="1"/>
  <c r="Z93" i="1"/>
  <c r="X93" i="1"/>
  <c r="O93" i="1"/>
  <c r="N93" i="1"/>
  <c r="K93" i="1"/>
  <c r="J93" i="1"/>
  <c r="I93" i="1"/>
  <c r="H93" i="1"/>
  <c r="G93" i="1"/>
  <c r="AH92" i="1"/>
  <c r="AF92" i="1"/>
  <c r="AD92" i="1"/>
  <c r="AB92" i="1"/>
  <c r="Z92" i="1"/>
  <c r="X92" i="1"/>
  <c r="O92" i="1"/>
  <c r="N92" i="1"/>
  <c r="K92" i="1"/>
  <c r="J92" i="1"/>
  <c r="I92" i="1"/>
  <c r="H92" i="1"/>
  <c r="G92" i="1"/>
  <c r="AH91" i="1"/>
  <c r="AF91" i="1"/>
  <c r="AD91" i="1"/>
  <c r="AB91" i="1"/>
  <c r="Z91" i="1"/>
  <c r="X91" i="1"/>
  <c r="O91" i="1"/>
  <c r="N91" i="1"/>
  <c r="K91" i="1"/>
  <c r="J91" i="1"/>
  <c r="I91" i="1"/>
  <c r="H91" i="1"/>
  <c r="G91" i="1"/>
  <c r="AH90" i="1"/>
  <c r="AF90" i="1"/>
  <c r="AD90" i="1"/>
  <c r="AB90" i="1"/>
  <c r="Z90" i="1"/>
  <c r="X90" i="1"/>
  <c r="O90" i="1"/>
  <c r="N90" i="1"/>
  <c r="K90" i="1"/>
  <c r="J90" i="1"/>
  <c r="I90" i="1"/>
  <c r="H90" i="1"/>
  <c r="G90" i="1"/>
  <c r="AH89" i="1"/>
  <c r="AF89" i="1"/>
  <c r="AD89" i="1"/>
  <c r="AB89" i="1"/>
  <c r="Z89" i="1"/>
  <c r="X89" i="1"/>
  <c r="O89" i="1"/>
  <c r="N89" i="1"/>
  <c r="K89" i="1"/>
  <c r="J89" i="1"/>
  <c r="I89" i="1"/>
  <c r="H89" i="1"/>
  <c r="G89" i="1"/>
  <c r="AH88" i="1"/>
  <c r="AF88" i="1"/>
  <c r="AD88" i="1"/>
  <c r="AB88" i="1"/>
  <c r="Z88" i="1"/>
  <c r="X88" i="1"/>
  <c r="O88" i="1"/>
  <c r="N88" i="1"/>
  <c r="K88" i="1"/>
  <c r="J88" i="1"/>
  <c r="I88" i="1"/>
  <c r="H88" i="1"/>
  <c r="G88" i="1"/>
  <c r="AH87" i="1"/>
  <c r="AF87" i="1"/>
  <c r="AD87" i="1"/>
  <c r="AB87" i="1"/>
  <c r="Z87" i="1"/>
  <c r="X87" i="1"/>
  <c r="O87" i="1"/>
  <c r="N87" i="1"/>
  <c r="K87" i="1"/>
  <c r="J87" i="1"/>
  <c r="I87" i="1"/>
  <c r="H87" i="1"/>
  <c r="G87" i="1"/>
  <c r="AH86" i="1"/>
  <c r="AF86" i="1"/>
  <c r="AD86" i="1"/>
  <c r="AB86" i="1"/>
  <c r="Z86" i="1"/>
  <c r="X86" i="1"/>
  <c r="O86" i="1"/>
  <c r="N86" i="1"/>
  <c r="K86" i="1"/>
  <c r="J86" i="1"/>
  <c r="I86" i="1"/>
  <c r="H86" i="1"/>
  <c r="G86" i="1"/>
  <c r="AH85" i="1"/>
  <c r="AF85" i="1"/>
  <c r="AD85" i="1"/>
  <c r="AB85" i="1"/>
  <c r="Z85" i="1"/>
  <c r="X85" i="1"/>
  <c r="O85" i="1"/>
  <c r="N85" i="1"/>
  <c r="K85" i="1"/>
  <c r="J85" i="1"/>
  <c r="I85" i="1"/>
  <c r="H85" i="1"/>
  <c r="G85" i="1"/>
  <c r="AH84" i="1"/>
  <c r="AF84" i="1"/>
  <c r="AD84" i="1"/>
  <c r="AB84" i="1"/>
  <c r="Z84" i="1"/>
  <c r="X84" i="1"/>
  <c r="O84" i="1"/>
  <c r="N84" i="1"/>
  <c r="K84" i="1"/>
  <c r="J84" i="1"/>
  <c r="I84" i="1"/>
  <c r="H84" i="1"/>
  <c r="G84" i="1"/>
  <c r="AH83" i="1"/>
  <c r="AF83" i="1"/>
  <c r="AD83" i="1"/>
  <c r="AB83" i="1"/>
  <c r="Z83" i="1"/>
  <c r="X83" i="1"/>
  <c r="O83" i="1"/>
  <c r="N83" i="1"/>
  <c r="K83" i="1"/>
  <c r="J83" i="1"/>
  <c r="I83" i="1"/>
  <c r="H83" i="1"/>
  <c r="G83" i="1"/>
  <c r="AH82" i="1"/>
  <c r="AF82" i="1"/>
  <c r="AD82" i="1"/>
  <c r="AB82" i="1"/>
  <c r="Z82" i="1"/>
  <c r="X82" i="1"/>
  <c r="O82" i="1"/>
  <c r="N82" i="1"/>
  <c r="K82" i="1"/>
  <c r="J82" i="1"/>
  <c r="I82" i="1"/>
  <c r="H82" i="1"/>
  <c r="G82" i="1"/>
  <c r="AH81" i="1"/>
  <c r="AF81" i="1"/>
  <c r="AD81" i="1"/>
  <c r="AB81" i="1"/>
  <c r="Z81" i="1"/>
  <c r="X81" i="1"/>
  <c r="O81" i="1"/>
  <c r="N81" i="1"/>
  <c r="K81" i="1"/>
  <c r="J81" i="1"/>
  <c r="I81" i="1"/>
  <c r="H81" i="1"/>
  <c r="G81" i="1"/>
  <c r="AH80" i="1"/>
  <c r="AF80" i="1"/>
  <c r="AD80" i="1"/>
  <c r="AB80" i="1"/>
  <c r="Z80" i="1"/>
  <c r="X80" i="1"/>
  <c r="O80" i="1"/>
  <c r="N80" i="1"/>
  <c r="K80" i="1"/>
  <c r="J80" i="1"/>
  <c r="I80" i="1"/>
  <c r="H80" i="1"/>
  <c r="G80" i="1"/>
  <c r="AH79" i="1"/>
  <c r="AF79" i="1"/>
  <c r="AD79" i="1"/>
  <c r="AB79" i="1"/>
  <c r="Z79" i="1"/>
  <c r="X79" i="1"/>
  <c r="O79" i="1"/>
  <c r="N79" i="1"/>
  <c r="K79" i="1"/>
  <c r="J79" i="1"/>
  <c r="I79" i="1"/>
  <c r="H79" i="1"/>
  <c r="G79" i="1"/>
  <c r="AH78" i="1"/>
  <c r="AF78" i="1"/>
  <c r="AD78" i="1"/>
  <c r="AB78" i="1"/>
  <c r="Z78" i="1"/>
  <c r="X78" i="1"/>
  <c r="O78" i="1"/>
  <c r="N78" i="1"/>
  <c r="K78" i="1"/>
  <c r="J78" i="1"/>
  <c r="I78" i="1"/>
  <c r="H78" i="1"/>
  <c r="G78" i="1"/>
  <c r="AH77" i="1"/>
  <c r="AF77" i="1"/>
  <c r="AD77" i="1"/>
  <c r="AB77" i="1"/>
  <c r="Z77" i="1"/>
  <c r="X77" i="1"/>
  <c r="O77" i="1"/>
  <c r="N77" i="1"/>
  <c r="K77" i="1"/>
  <c r="J77" i="1"/>
  <c r="I77" i="1"/>
  <c r="H77" i="1"/>
  <c r="G77" i="1"/>
  <c r="AH76" i="1"/>
  <c r="AF76" i="1"/>
  <c r="AD76" i="1"/>
  <c r="AB76" i="1"/>
  <c r="Z76" i="1"/>
  <c r="X76" i="1"/>
  <c r="O76" i="1"/>
  <c r="N76" i="1"/>
  <c r="K76" i="1"/>
  <c r="J76" i="1"/>
  <c r="I76" i="1"/>
  <c r="H76" i="1"/>
  <c r="G76" i="1"/>
  <c r="AH75" i="1"/>
  <c r="AF75" i="1"/>
  <c r="AD75" i="1"/>
  <c r="AB75" i="1"/>
  <c r="Z75" i="1"/>
  <c r="X75" i="1"/>
  <c r="O75" i="1"/>
  <c r="N75" i="1"/>
  <c r="K75" i="1"/>
  <c r="J75" i="1"/>
  <c r="I75" i="1"/>
  <c r="H75" i="1"/>
  <c r="G75" i="1"/>
  <c r="AH74" i="1"/>
  <c r="AF74" i="1"/>
  <c r="AD74" i="1"/>
  <c r="AB74" i="1"/>
  <c r="Z74" i="1"/>
  <c r="X74" i="1"/>
  <c r="O74" i="1"/>
  <c r="N74" i="1"/>
  <c r="K74" i="1"/>
  <c r="J74" i="1"/>
  <c r="I74" i="1"/>
  <c r="H74" i="1"/>
  <c r="G74" i="1"/>
  <c r="AH73" i="1"/>
  <c r="AF73" i="1"/>
  <c r="AD73" i="1"/>
  <c r="AB73" i="1"/>
  <c r="Z73" i="1"/>
  <c r="X73" i="1"/>
  <c r="O73" i="1"/>
  <c r="N73" i="1"/>
  <c r="K73" i="1"/>
  <c r="J73" i="1"/>
  <c r="I73" i="1"/>
  <c r="H73" i="1"/>
  <c r="G73" i="1"/>
  <c r="AH72" i="1"/>
  <c r="AF72" i="1"/>
  <c r="AD72" i="1"/>
  <c r="AB72" i="1"/>
  <c r="Z72" i="1"/>
  <c r="X72" i="1"/>
  <c r="O72" i="1"/>
  <c r="N72" i="1"/>
  <c r="K72" i="1"/>
  <c r="J72" i="1"/>
  <c r="I72" i="1"/>
  <c r="H72" i="1"/>
  <c r="G72" i="1"/>
  <c r="AH71" i="1"/>
  <c r="AF71" i="1"/>
  <c r="AD71" i="1"/>
  <c r="AB71" i="1"/>
  <c r="Z71" i="1"/>
  <c r="X71" i="1"/>
  <c r="O71" i="1"/>
  <c r="N71" i="1"/>
  <c r="K71" i="1"/>
  <c r="J71" i="1"/>
  <c r="I71" i="1"/>
  <c r="H71" i="1"/>
  <c r="G71" i="1"/>
  <c r="AH70" i="1"/>
  <c r="AF70" i="1"/>
  <c r="AD70" i="1"/>
  <c r="AB70" i="1"/>
  <c r="Z70" i="1"/>
  <c r="X70" i="1"/>
  <c r="O70" i="1"/>
  <c r="N70" i="1"/>
  <c r="K70" i="1"/>
  <c r="J70" i="1"/>
  <c r="I70" i="1"/>
  <c r="H70" i="1"/>
  <c r="G70" i="1"/>
  <c r="AH69" i="1"/>
  <c r="AF69" i="1"/>
  <c r="AD69" i="1"/>
  <c r="AB69" i="1"/>
  <c r="Z69" i="1"/>
  <c r="X69" i="1"/>
  <c r="O69" i="1"/>
  <c r="N69" i="1"/>
  <c r="K69" i="1"/>
  <c r="J69" i="1"/>
  <c r="I69" i="1"/>
  <c r="H69" i="1"/>
  <c r="G69" i="1"/>
  <c r="AH68" i="1"/>
  <c r="AF68" i="1"/>
  <c r="AD68" i="1"/>
  <c r="AB68" i="1"/>
  <c r="Z68" i="1"/>
  <c r="X68" i="1"/>
  <c r="O68" i="1"/>
  <c r="N68" i="1"/>
  <c r="K68" i="1"/>
  <c r="J68" i="1"/>
  <c r="I68" i="1"/>
  <c r="H68" i="1"/>
  <c r="G68" i="1"/>
  <c r="AH67" i="1"/>
  <c r="AF67" i="1"/>
  <c r="AD67" i="1"/>
  <c r="AB67" i="1"/>
  <c r="Z67" i="1"/>
  <c r="X67" i="1"/>
  <c r="O67" i="1"/>
  <c r="N67" i="1"/>
  <c r="K67" i="1"/>
  <c r="J67" i="1"/>
  <c r="I67" i="1"/>
  <c r="H67" i="1"/>
  <c r="G67" i="1"/>
  <c r="AH66" i="1"/>
  <c r="AF66" i="1"/>
  <c r="AD66" i="1"/>
  <c r="AB66" i="1"/>
  <c r="Z66" i="1"/>
  <c r="X66" i="1"/>
  <c r="O66" i="1"/>
  <c r="N66" i="1"/>
  <c r="K66" i="1"/>
  <c r="J66" i="1"/>
  <c r="I66" i="1"/>
  <c r="H66" i="1"/>
  <c r="G66" i="1"/>
  <c r="AH65" i="1"/>
  <c r="AF65" i="1"/>
  <c r="AD65" i="1"/>
  <c r="AB65" i="1"/>
  <c r="Z65" i="1"/>
  <c r="X65" i="1"/>
  <c r="O65" i="1"/>
  <c r="N65" i="1"/>
  <c r="K65" i="1"/>
  <c r="J65" i="1"/>
  <c r="I65" i="1"/>
  <c r="H65" i="1"/>
  <c r="G65" i="1"/>
  <c r="AH64" i="1"/>
  <c r="AF64" i="1"/>
  <c r="AD64" i="1"/>
  <c r="AB64" i="1"/>
  <c r="Z64" i="1"/>
  <c r="X64" i="1"/>
  <c r="O64" i="1"/>
  <c r="N64" i="1"/>
  <c r="K64" i="1"/>
  <c r="J64" i="1"/>
  <c r="I64" i="1"/>
  <c r="H64" i="1"/>
  <c r="G64" i="1"/>
  <c r="AH63" i="1"/>
  <c r="AF63" i="1"/>
  <c r="AD63" i="1"/>
  <c r="AB63" i="1"/>
  <c r="Z63" i="1"/>
  <c r="X63" i="1"/>
  <c r="O63" i="1"/>
  <c r="N63" i="1"/>
  <c r="K63" i="1"/>
  <c r="J63" i="1"/>
  <c r="I63" i="1"/>
  <c r="H63" i="1"/>
  <c r="G63" i="1"/>
  <c r="AH62" i="1"/>
  <c r="AF62" i="1"/>
  <c r="AD62" i="1"/>
  <c r="AB62" i="1"/>
  <c r="Z62" i="1"/>
  <c r="X62" i="1"/>
  <c r="O62" i="1"/>
  <c r="N62" i="1"/>
  <c r="K62" i="1"/>
  <c r="J62" i="1"/>
  <c r="I62" i="1"/>
  <c r="H62" i="1"/>
  <c r="G62" i="1"/>
  <c r="AH61" i="1"/>
  <c r="AF61" i="1"/>
  <c r="AD61" i="1"/>
  <c r="AB61" i="1"/>
  <c r="Z61" i="1"/>
  <c r="X61" i="1"/>
  <c r="O61" i="1"/>
  <c r="N61" i="1"/>
  <c r="K61" i="1"/>
  <c r="J61" i="1"/>
  <c r="I61" i="1"/>
  <c r="H61" i="1"/>
  <c r="G61" i="1"/>
  <c r="AH60" i="1"/>
  <c r="AF60" i="1"/>
  <c r="AD60" i="1"/>
  <c r="AB60" i="1"/>
  <c r="Z60" i="1"/>
  <c r="X60" i="1"/>
  <c r="O60" i="1"/>
  <c r="N60" i="1"/>
  <c r="K60" i="1"/>
  <c r="J60" i="1"/>
  <c r="I60" i="1"/>
  <c r="H60" i="1"/>
  <c r="G60" i="1"/>
  <c r="AH59" i="1"/>
  <c r="AF59" i="1"/>
  <c r="AD59" i="1"/>
  <c r="AB59" i="1"/>
  <c r="Z59" i="1"/>
  <c r="X59" i="1"/>
  <c r="O59" i="1"/>
  <c r="N59" i="1"/>
  <c r="K59" i="1"/>
  <c r="J59" i="1"/>
  <c r="I59" i="1"/>
  <c r="H59" i="1"/>
  <c r="G59" i="1"/>
  <c r="AH58" i="1"/>
  <c r="AF58" i="1"/>
  <c r="AD58" i="1"/>
  <c r="AB58" i="1"/>
  <c r="Z58" i="1"/>
  <c r="X58" i="1"/>
  <c r="O58" i="1"/>
  <c r="N58" i="1"/>
  <c r="K58" i="1"/>
  <c r="J58" i="1"/>
  <c r="I58" i="1"/>
  <c r="H58" i="1"/>
  <c r="G58" i="1"/>
  <c r="AH57" i="1"/>
  <c r="AF57" i="1"/>
  <c r="AD57" i="1"/>
  <c r="AB57" i="1"/>
  <c r="Z57" i="1"/>
  <c r="X57" i="1"/>
  <c r="O57" i="1"/>
  <c r="N57" i="1"/>
  <c r="K57" i="1"/>
  <c r="J57" i="1"/>
  <c r="I57" i="1"/>
  <c r="H57" i="1"/>
  <c r="G57" i="1"/>
  <c r="AH56" i="1"/>
  <c r="AF56" i="1"/>
  <c r="AD56" i="1"/>
  <c r="AB56" i="1"/>
  <c r="Z56" i="1"/>
  <c r="X56" i="1"/>
  <c r="O56" i="1"/>
  <c r="N56" i="1"/>
  <c r="K56" i="1"/>
  <c r="J56" i="1"/>
  <c r="I56" i="1"/>
  <c r="H56" i="1"/>
  <c r="G56" i="1"/>
  <c r="AH55" i="1"/>
  <c r="AF55" i="1"/>
  <c r="AD55" i="1"/>
  <c r="AB55" i="1"/>
  <c r="Z55" i="1"/>
  <c r="X55" i="1"/>
  <c r="O55" i="1"/>
  <c r="N55" i="1"/>
  <c r="K55" i="1"/>
  <c r="J55" i="1"/>
  <c r="I55" i="1"/>
  <c r="H55" i="1"/>
  <c r="G55" i="1"/>
  <c r="AH54" i="1"/>
  <c r="AF54" i="1"/>
  <c r="AD54" i="1"/>
  <c r="AB54" i="1"/>
  <c r="Z54" i="1"/>
  <c r="X54" i="1"/>
  <c r="O54" i="1"/>
  <c r="N54" i="1"/>
  <c r="K54" i="1"/>
  <c r="J54" i="1"/>
  <c r="I54" i="1"/>
  <c r="H54" i="1"/>
  <c r="G54" i="1"/>
  <c r="AH53" i="1"/>
  <c r="AF53" i="1"/>
  <c r="AD53" i="1"/>
  <c r="AB53" i="1"/>
  <c r="Z53" i="1"/>
  <c r="X53" i="1"/>
  <c r="O53" i="1"/>
  <c r="N53" i="1"/>
  <c r="K53" i="1"/>
  <c r="J53" i="1"/>
  <c r="I53" i="1"/>
  <c r="H53" i="1"/>
  <c r="G53" i="1"/>
  <c r="AH52" i="1"/>
  <c r="AF52" i="1"/>
  <c r="AD52" i="1"/>
  <c r="AB52" i="1"/>
  <c r="Z52" i="1"/>
  <c r="X52" i="1"/>
  <c r="O52" i="1"/>
  <c r="N52" i="1"/>
  <c r="K52" i="1"/>
  <c r="J52" i="1"/>
  <c r="I52" i="1"/>
  <c r="H52" i="1"/>
  <c r="G52" i="1"/>
  <c r="AH51" i="1"/>
  <c r="AF51" i="1"/>
  <c r="AD51" i="1"/>
  <c r="AB51" i="1"/>
  <c r="Z51" i="1"/>
  <c r="X51" i="1"/>
  <c r="O51" i="1"/>
  <c r="N51" i="1"/>
  <c r="K51" i="1"/>
  <c r="J51" i="1"/>
  <c r="I51" i="1"/>
  <c r="H51" i="1"/>
  <c r="G51" i="1"/>
  <c r="AH50" i="1"/>
  <c r="AF50" i="1"/>
  <c r="AD50" i="1"/>
  <c r="AB50" i="1"/>
  <c r="Z50" i="1"/>
  <c r="X50" i="1"/>
  <c r="O50" i="1"/>
  <c r="N50" i="1"/>
  <c r="K50" i="1"/>
  <c r="J50" i="1"/>
  <c r="I50" i="1"/>
  <c r="H50" i="1"/>
  <c r="G50" i="1"/>
  <c r="AH49" i="1"/>
  <c r="AF49" i="1"/>
  <c r="AD49" i="1"/>
  <c r="AB49" i="1"/>
  <c r="Z49" i="1"/>
  <c r="X49" i="1"/>
  <c r="O49" i="1"/>
  <c r="N49" i="1"/>
  <c r="K49" i="1"/>
  <c r="J49" i="1"/>
  <c r="I49" i="1"/>
  <c r="H49" i="1"/>
  <c r="G49" i="1"/>
  <c r="AH48" i="1"/>
  <c r="AF48" i="1"/>
  <c r="AD48" i="1"/>
  <c r="AB48" i="1"/>
  <c r="Z48" i="1"/>
  <c r="X48" i="1"/>
  <c r="O48" i="1"/>
  <c r="N48" i="1"/>
  <c r="K48" i="1"/>
  <c r="J48" i="1"/>
  <c r="I48" i="1"/>
  <c r="H48" i="1"/>
  <c r="G48" i="1"/>
  <c r="AH47" i="1"/>
  <c r="AF47" i="1"/>
  <c r="AD47" i="1"/>
  <c r="AB47" i="1"/>
  <c r="Z47" i="1"/>
  <c r="X47" i="1"/>
  <c r="O47" i="1"/>
  <c r="N47" i="1"/>
  <c r="K47" i="1"/>
  <c r="J47" i="1"/>
  <c r="I47" i="1"/>
  <c r="H47" i="1"/>
  <c r="G47" i="1"/>
  <c r="AH46" i="1"/>
  <c r="AF46" i="1"/>
  <c r="AD46" i="1"/>
  <c r="AB46" i="1"/>
  <c r="Z46" i="1"/>
  <c r="X46" i="1"/>
  <c r="O46" i="1"/>
  <c r="N46" i="1"/>
  <c r="K46" i="1"/>
  <c r="J46" i="1"/>
  <c r="I46" i="1"/>
  <c r="H46" i="1"/>
  <c r="G46" i="1"/>
  <c r="AH45" i="1"/>
  <c r="AF45" i="1"/>
  <c r="AD45" i="1"/>
  <c r="AB45" i="1"/>
  <c r="Z45" i="1"/>
  <c r="X45" i="1"/>
  <c r="O45" i="1"/>
  <c r="N45" i="1"/>
  <c r="K45" i="1"/>
  <c r="J45" i="1"/>
  <c r="I45" i="1"/>
  <c r="H45" i="1"/>
  <c r="G45" i="1"/>
  <c r="AH44" i="1"/>
  <c r="AF44" i="1"/>
  <c r="AD44" i="1"/>
  <c r="AB44" i="1"/>
  <c r="Z44" i="1"/>
  <c r="X44" i="1"/>
  <c r="O44" i="1"/>
  <c r="N44" i="1"/>
  <c r="K44" i="1"/>
  <c r="J44" i="1"/>
  <c r="I44" i="1"/>
  <c r="H44" i="1"/>
  <c r="G44" i="1"/>
  <c r="AH43" i="1"/>
  <c r="AF43" i="1"/>
  <c r="AD43" i="1"/>
  <c r="AB43" i="1"/>
  <c r="Z43" i="1"/>
  <c r="X43" i="1"/>
  <c r="O43" i="1"/>
  <c r="N43" i="1"/>
  <c r="K43" i="1"/>
  <c r="J43" i="1"/>
  <c r="I43" i="1"/>
  <c r="H43" i="1"/>
  <c r="G43" i="1"/>
  <c r="AH42" i="1"/>
  <c r="AF42" i="1"/>
  <c r="AD42" i="1"/>
  <c r="AB42" i="1"/>
  <c r="Z42" i="1"/>
  <c r="X42" i="1"/>
  <c r="O42" i="1"/>
  <c r="N42" i="1"/>
  <c r="K42" i="1"/>
  <c r="J42" i="1"/>
  <c r="I42" i="1"/>
  <c r="H42" i="1"/>
  <c r="G42" i="1"/>
  <c r="AH41" i="1"/>
  <c r="AF41" i="1"/>
  <c r="AD41" i="1"/>
  <c r="AB41" i="1"/>
  <c r="Z41" i="1"/>
  <c r="X41" i="1"/>
  <c r="O41" i="1"/>
  <c r="N41" i="1"/>
  <c r="K41" i="1"/>
  <c r="J41" i="1"/>
  <c r="I41" i="1"/>
  <c r="H41" i="1"/>
  <c r="G41" i="1"/>
  <c r="AH40" i="1"/>
  <c r="AF40" i="1"/>
  <c r="AD40" i="1"/>
  <c r="AB40" i="1"/>
  <c r="Z40" i="1"/>
  <c r="X40" i="1"/>
  <c r="O40" i="1"/>
  <c r="N40" i="1"/>
  <c r="K40" i="1"/>
  <c r="J40" i="1"/>
  <c r="I40" i="1"/>
  <c r="H40" i="1"/>
  <c r="G40" i="1"/>
  <c r="AH39" i="1"/>
  <c r="AF39" i="1"/>
  <c r="AD39" i="1"/>
  <c r="AB39" i="1"/>
  <c r="Z39" i="1"/>
  <c r="X39" i="1"/>
  <c r="O39" i="1"/>
  <c r="N39" i="1"/>
  <c r="K39" i="1"/>
  <c r="J39" i="1"/>
  <c r="I39" i="1"/>
  <c r="H39" i="1"/>
  <c r="G39" i="1"/>
  <c r="AH38" i="1"/>
  <c r="AF38" i="1"/>
  <c r="AD38" i="1"/>
  <c r="AB38" i="1"/>
  <c r="Z38" i="1"/>
  <c r="X38" i="1"/>
  <c r="O38" i="1"/>
  <c r="N38" i="1"/>
  <c r="K38" i="1"/>
  <c r="J38" i="1"/>
  <c r="I38" i="1"/>
  <c r="H38" i="1"/>
  <c r="G38" i="1"/>
  <c r="AH37" i="1"/>
  <c r="AF37" i="1"/>
  <c r="AD37" i="1"/>
  <c r="AB37" i="1"/>
  <c r="Z37" i="1"/>
  <c r="X37" i="1"/>
  <c r="O37" i="1"/>
  <c r="N37" i="1"/>
  <c r="K37" i="1"/>
  <c r="J37" i="1"/>
  <c r="I37" i="1"/>
  <c r="H37" i="1"/>
  <c r="G37" i="1"/>
  <c r="AH36" i="1"/>
  <c r="AF36" i="1"/>
  <c r="AD36" i="1"/>
  <c r="AB36" i="1"/>
  <c r="Z36" i="1"/>
  <c r="X36" i="1"/>
  <c r="O36" i="1"/>
  <c r="N36" i="1"/>
  <c r="K36" i="1"/>
  <c r="J36" i="1"/>
  <c r="I36" i="1"/>
  <c r="H36" i="1"/>
  <c r="G36" i="1"/>
  <c r="AH35" i="1"/>
  <c r="AF35" i="1"/>
  <c r="AD35" i="1"/>
  <c r="AB35" i="1"/>
  <c r="Z35" i="1"/>
  <c r="X35" i="1"/>
  <c r="O35" i="1"/>
  <c r="N35" i="1"/>
  <c r="K35" i="1"/>
  <c r="J35" i="1"/>
  <c r="I35" i="1"/>
  <c r="H35" i="1"/>
  <c r="G35" i="1"/>
  <c r="AH34" i="1"/>
  <c r="AF34" i="1"/>
  <c r="AD34" i="1"/>
  <c r="AB34" i="1"/>
  <c r="Z34" i="1"/>
  <c r="X34" i="1"/>
  <c r="O34" i="1"/>
  <c r="N34" i="1"/>
  <c r="K34" i="1"/>
  <c r="J34" i="1"/>
  <c r="I34" i="1"/>
  <c r="H34" i="1"/>
  <c r="G34" i="1"/>
  <c r="AH33" i="1"/>
  <c r="AF33" i="1"/>
  <c r="AD33" i="1"/>
  <c r="AB33" i="1"/>
  <c r="Z33" i="1"/>
  <c r="X33" i="1"/>
  <c r="O33" i="1"/>
  <c r="N33" i="1"/>
  <c r="K33" i="1"/>
  <c r="J33" i="1"/>
  <c r="I33" i="1"/>
  <c r="H33" i="1"/>
  <c r="G33" i="1"/>
  <c r="AH32" i="1"/>
  <c r="AF32" i="1"/>
  <c r="AD32" i="1"/>
  <c r="AB32" i="1"/>
  <c r="Z32" i="1"/>
  <c r="X32" i="1"/>
  <c r="O32" i="1"/>
  <c r="N32" i="1"/>
  <c r="K32" i="1"/>
  <c r="J32" i="1"/>
  <c r="I32" i="1"/>
  <c r="H32" i="1"/>
  <c r="G32" i="1"/>
  <c r="AH31" i="1"/>
  <c r="AF31" i="1"/>
  <c r="AD31" i="1"/>
  <c r="AB31" i="1"/>
  <c r="Z31" i="1"/>
  <c r="X31" i="1"/>
  <c r="O31" i="1"/>
  <c r="N31" i="1"/>
  <c r="K31" i="1"/>
  <c r="J31" i="1"/>
  <c r="I31" i="1"/>
  <c r="H31" i="1"/>
  <c r="G31" i="1"/>
  <c r="AH30" i="1"/>
  <c r="AF30" i="1"/>
  <c r="AD30" i="1"/>
  <c r="AB30" i="1"/>
  <c r="Z30" i="1"/>
  <c r="X30" i="1"/>
  <c r="O30" i="1"/>
  <c r="N30" i="1"/>
  <c r="K30" i="1"/>
  <c r="J30" i="1"/>
  <c r="I30" i="1"/>
  <c r="H30" i="1"/>
  <c r="G30" i="1"/>
  <c r="AH29" i="1"/>
  <c r="AF29" i="1"/>
  <c r="AD29" i="1"/>
  <c r="AB29" i="1"/>
  <c r="Z29" i="1"/>
  <c r="X29" i="1"/>
  <c r="O29" i="1"/>
  <c r="N29" i="1"/>
  <c r="K29" i="1"/>
  <c r="J29" i="1"/>
  <c r="I29" i="1"/>
  <c r="H29" i="1"/>
  <c r="G29" i="1"/>
  <c r="AH28" i="1"/>
  <c r="AF28" i="1"/>
  <c r="AD28" i="1"/>
  <c r="AB28" i="1"/>
  <c r="Z28" i="1"/>
  <c r="X28" i="1"/>
  <c r="O28" i="1"/>
  <c r="N28" i="1"/>
  <c r="K28" i="1"/>
  <c r="J28" i="1"/>
  <c r="I28" i="1"/>
  <c r="H28" i="1"/>
  <c r="G28" i="1"/>
  <c r="AH27" i="1"/>
  <c r="AF27" i="1"/>
  <c r="AD27" i="1"/>
  <c r="AB27" i="1"/>
  <c r="Z27" i="1"/>
  <c r="X27" i="1"/>
  <c r="O27" i="1"/>
  <c r="N27" i="1"/>
  <c r="K27" i="1"/>
  <c r="J27" i="1"/>
  <c r="I27" i="1"/>
  <c r="H27" i="1"/>
  <c r="G27" i="1"/>
  <c r="AH26" i="1"/>
  <c r="AF26" i="1"/>
  <c r="AD26" i="1"/>
  <c r="AB26" i="1"/>
  <c r="Z26" i="1"/>
  <c r="X26" i="1"/>
  <c r="O26" i="1"/>
  <c r="N26" i="1"/>
  <c r="K26" i="1"/>
  <c r="J26" i="1"/>
  <c r="I26" i="1"/>
  <c r="H26" i="1"/>
  <c r="G26" i="1"/>
  <c r="AH25" i="1"/>
  <c r="AF25" i="1"/>
  <c r="AD25" i="1"/>
  <c r="AB25" i="1"/>
  <c r="Z25" i="1"/>
  <c r="X25" i="1"/>
  <c r="O25" i="1"/>
  <c r="N25" i="1"/>
  <c r="K25" i="1"/>
  <c r="J25" i="1"/>
  <c r="I25" i="1"/>
  <c r="H25" i="1"/>
  <c r="G25" i="1"/>
  <c r="AH24" i="1"/>
  <c r="AF24" i="1"/>
  <c r="AD24" i="1"/>
  <c r="AB24" i="1"/>
  <c r="Z24" i="1"/>
  <c r="X24" i="1"/>
  <c r="O24" i="1"/>
  <c r="N24" i="1"/>
  <c r="K24" i="1"/>
  <c r="J24" i="1"/>
  <c r="I24" i="1"/>
  <c r="H24" i="1"/>
  <c r="G24" i="1"/>
  <c r="AH23" i="1"/>
  <c r="AF23" i="1"/>
  <c r="AD23" i="1"/>
  <c r="AB23" i="1"/>
  <c r="Z23" i="1"/>
  <c r="X23" i="1"/>
  <c r="O23" i="1"/>
  <c r="N23" i="1"/>
  <c r="K23" i="1"/>
  <c r="J23" i="1"/>
  <c r="I23" i="1"/>
  <c r="H23" i="1"/>
  <c r="G23" i="1"/>
  <c r="AH22" i="1"/>
  <c r="AF22" i="1"/>
  <c r="AD22" i="1"/>
  <c r="AB22" i="1"/>
  <c r="Z22" i="1"/>
  <c r="X22" i="1"/>
  <c r="O22" i="1"/>
  <c r="N22" i="1"/>
  <c r="K22" i="1"/>
  <c r="J22" i="1"/>
  <c r="I22" i="1"/>
  <c r="H22" i="1"/>
  <c r="G22" i="1"/>
  <c r="AH21" i="1"/>
  <c r="AF21" i="1"/>
  <c r="AD21" i="1"/>
  <c r="AB21" i="1"/>
  <c r="Z21" i="1"/>
  <c r="X21" i="1"/>
  <c r="O21" i="1"/>
  <c r="N21" i="1"/>
  <c r="K21" i="1"/>
  <c r="J21" i="1"/>
  <c r="I21" i="1"/>
  <c r="H21" i="1"/>
  <c r="G21" i="1"/>
  <c r="AH20" i="1"/>
  <c r="AF20" i="1"/>
  <c r="AD20" i="1"/>
  <c r="AB20" i="1"/>
  <c r="Z20" i="1"/>
  <c r="X20" i="1"/>
  <c r="O20" i="1"/>
  <c r="N20" i="1"/>
  <c r="K20" i="1"/>
  <c r="J20" i="1"/>
  <c r="I20" i="1"/>
  <c r="H20" i="1"/>
  <c r="G20" i="1"/>
  <c r="AH19" i="1"/>
  <c r="AF19" i="1"/>
  <c r="AD19" i="1"/>
  <c r="AB19" i="1"/>
  <c r="Z19" i="1"/>
  <c r="X19" i="1"/>
  <c r="O19" i="1"/>
  <c r="N19" i="1"/>
  <c r="K19" i="1"/>
  <c r="J19" i="1"/>
  <c r="I19" i="1"/>
  <c r="H19" i="1"/>
  <c r="G19" i="1"/>
  <c r="AH18" i="1"/>
  <c r="AF18" i="1"/>
  <c r="AD18" i="1"/>
  <c r="AB18" i="1"/>
  <c r="Z18" i="1"/>
  <c r="X18" i="1"/>
  <c r="O18" i="1"/>
  <c r="N18" i="1"/>
  <c r="K18" i="1"/>
  <c r="J18" i="1"/>
  <c r="I18" i="1"/>
  <c r="H18" i="1"/>
  <c r="G18" i="1"/>
  <c r="AH17" i="1"/>
  <c r="AF17" i="1"/>
  <c r="AD17" i="1"/>
  <c r="AB17" i="1"/>
  <c r="Z17" i="1"/>
  <c r="X17" i="1"/>
  <c r="O17" i="1"/>
  <c r="N17" i="1"/>
  <c r="K17" i="1"/>
  <c r="J17" i="1"/>
  <c r="I17" i="1"/>
  <c r="H17" i="1"/>
  <c r="G17" i="1"/>
  <c r="AH16" i="1"/>
  <c r="AF16" i="1"/>
  <c r="AD16" i="1"/>
  <c r="AB16" i="1"/>
  <c r="Z16" i="1"/>
  <c r="X16" i="1"/>
  <c r="O16" i="1"/>
  <c r="N16" i="1"/>
  <c r="K16" i="1"/>
  <c r="J16" i="1"/>
  <c r="I16" i="1"/>
  <c r="H16" i="1"/>
  <c r="G16" i="1"/>
  <c r="AH15" i="1"/>
  <c r="AF15" i="1"/>
  <c r="AD15" i="1"/>
  <c r="AB15" i="1"/>
  <c r="Z15" i="1"/>
  <c r="X15" i="1"/>
  <c r="O15" i="1"/>
  <c r="N15" i="1"/>
  <c r="K15" i="1"/>
  <c r="J15" i="1"/>
  <c r="I15" i="1"/>
  <c r="H15" i="1"/>
  <c r="G15" i="1"/>
  <c r="AH14" i="1"/>
  <c r="AF14" i="1"/>
  <c r="AD14" i="1"/>
  <c r="AB14" i="1"/>
  <c r="Z14" i="1"/>
  <c r="X14" i="1"/>
  <c r="O14" i="1"/>
  <c r="N14" i="1"/>
  <c r="K14" i="1"/>
  <c r="J14" i="1"/>
  <c r="I14" i="1"/>
  <c r="H14" i="1"/>
  <c r="G14" i="1"/>
  <c r="AH13" i="1"/>
  <c r="AF13" i="1"/>
  <c r="AD13" i="1"/>
  <c r="AB13" i="1"/>
  <c r="Z13" i="1"/>
  <c r="X13" i="1"/>
  <c r="O13" i="1"/>
  <c r="N13" i="1"/>
  <c r="K13" i="1"/>
  <c r="J13" i="1"/>
  <c r="I13" i="1"/>
  <c r="H13" i="1"/>
  <c r="G13" i="1"/>
  <c r="AH12" i="1"/>
  <c r="AF12" i="1"/>
  <c r="AD12" i="1"/>
  <c r="AB12" i="1"/>
  <c r="Z12" i="1"/>
  <c r="X12" i="1"/>
  <c r="O12" i="1"/>
  <c r="N12" i="1"/>
  <c r="K12" i="1"/>
  <c r="J12" i="1"/>
  <c r="I12" i="1"/>
  <c r="H12" i="1"/>
  <c r="G12" i="1"/>
  <c r="AH11" i="1"/>
  <c r="AF11" i="1"/>
  <c r="AD11" i="1"/>
  <c r="AB11" i="1"/>
  <c r="Z11" i="1"/>
  <c r="X11" i="1"/>
  <c r="O11" i="1"/>
  <c r="N11" i="1"/>
  <c r="K11" i="1"/>
  <c r="J11" i="1"/>
  <c r="I11" i="1"/>
  <c r="H11" i="1"/>
  <c r="G11" i="1"/>
  <c r="AH10" i="1"/>
  <c r="AF10" i="1"/>
  <c r="AD10" i="1"/>
  <c r="AB10" i="1"/>
  <c r="Z10" i="1"/>
  <c r="X10" i="1"/>
  <c r="O10" i="1"/>
  <c r="N10" i="1"/>
  <c r="K10" i="1"/>
  <c r="J10" i="1"/>
  <c r="I10" i="1"/>
  <c r="H10" i="1"/>
  <c r="G10" i="1"/>
  <c r="AH9" i="1"/>
  <c r="AF9" i="1"/>
  <c r="AD9" i="1"/>
  <c r="AB9" i="1"/>
  <c r="Z9" i="1"/>
  <c r="X9" i="1"/>
  <c r="O9" i="1"/>
  <c r="N9" i="1"/>
  <c r="K9" i="1"/>
  <c r="J9" i="1"/>
  <c r="I9" i="1"/>
  <c r="H9" i="1"/>
  <c r="G9" i="1"/>
  <c r="AH8" i="1"/>
  <c r="AF8" i="1"/>
  <c r="AD8" i="1"/>
  <c r="AB8" i="1"/>
  <c r="Z8" i="1"/>
  <c r="X8" i="1"/>
  <c r="O8" i="1"/>
  <c r="N8" i="1"/>
  <c r="K8" i="1"/>
  <c r="J8" i="1"/>
  <c r="I8" i="1"/>
  <c r="H8" i="1"/>
  <c r="G8" i="1"/>
  <c r="AH7" i="1"/>
  <c r="AF7" i="1"/>
  <c r="AD7" i="1"/>
  <c r="AB7" i="1"/>
  <c r="Z7" i="1"/>
  <c r="X7" i="1"/>
  <c r="O7" i="1"/>
  <c r="N7" i="1"/>
  <c r="K7" i="1"/>
  <c r="J7" i="1"/>
  <c r="I7" i="1"/>
  <c r="H7" i="1"/>
  <c r="G7" i="1"/>
  <c r="AH6" i="1"/>
  <c r="AF6" i="1"/>
  <c r="AD6" i="1"/>
  <c r="AB6" i="1"/>
  <c r="Z6" i="1"/>
  <c r="X6" i="1"/>
  <c r="O6" i="1"/>
  <c r="N6" i="1"/>
  <c r="K6" i="1"/>
  <c r="J6" i="1"/>
  <c r="I6" i="1"/>
  <c r="H6" i="1"/>
  <c r="G6" i="1"/>
  <c r="AH5" i="1"/>
  <c r="AF5" i="1"/>
  <c r="AD5" i="1"/>
  <c r="AB5" i="1"/>
  <c r="Z5" i="1"/>
  <c r="X5" i="1"/>
  <c r="O5" i="1"/>
  <c r="N5" i="1"/>
  <c r="K5" i="1"/>
  <c r="J5" i="1"/>
  <c r="I5" i="1"/>
  <c r="H5" i="1"/>
  <c r="G5" i="1"/>
  <c r="AH4" i="1"/>
  <c r="AF4" i="1"/>
  <c r="AD4" i="1"/>
  <c r="AB4" i="1"/>
  <c r="Z4" i="1"/>
  <c r="X4" i="1"/>
  <c r="O4" i="1"/>
  <c r="N4" i="1"/>
  <c r="K4" i="1"/>
  <c r="J4" i="1"/>
  <c r="I4" i="1"/>
  <c r="H4" i="1"/>
  <c r="G4" i="1"/>
  <c r="AH3" i="1"/>
  <c r="AF3" i="1"/>
  <c r="AD3" i="1"/>
  <c r="AB3" i="1"/>
  <c r="Z3" i="1"/>
  <c r="X3" i="1"/>
  <c r="O3" i="1"/>
  <c r="N3" i="1"/>
  <c r="K3" i="1"/>
  <c r="J3" i="1"/>
  <c r="I3" i="1"/>
  <c r="H3" i="1"/>
  <c r="G3" i="1"/>
  <c r="AH2" i="1"/>
  <c r="AF2" i="1"/>
  <c r="AD2" i="1"/>
  <c r="AB2" i="1"/>
  <c r="Z2" i="1"/>
  <c r="X2" i="1"/>
  <c r="O2" i="1"/>
  <c r="N2" i="1"/>
  <c r="K2" i="1"/>
  <c r="J2" i="1"/>
  <c r="I2" i="1"/>
  <c r="H2" i="1"/>
  <c r="G2" i="1"/>
  <c r="BD29" i="2"/>
  <c r="BD21" i="2"/>
  <c r="Z46" i="2"/>
  <c r="J12" i="2"/>
  <c r="P14" i="2"/>
  <c r="BC53" i="2"/>
  <c r="BD28" i="2"/>
  <c r="BD20" i="2"/>
  <c r="AU35" i="2"/>
  <c r="B10" i="2"/>
  <c r="P13" i="2"/>
  <c r="BC52" i="2"/>
  <c r="BD27" i="2"/>
  <c r="BD19" i="2"/>
  <c r="AM31" i="2"/>
  <c r="AJ6" i="2"/>
  <c r="T12" i="2"/>
  <c r="AQ19" i="2"/>
  <c r="U32" i="2"/>
  <c r="AM42" i="2"/>
  <c r="AJ16" i="2"/>
  <c r="AM32" i="2"/>
  <c r="AI7" i="2"/>
  <c r="AN32" i="2"/>
  <c r="AR35" i="2"/>
  <c r="AQ10" i="2"/>
  <c r="BC51" i="2"/>
  <c r="BD26" i="2"/>
  <c r="BD18" i="2"/>
  <c r="AQ26" i="2"/>
  <c r="Z45" i="2"/>
  <c r="I12" i="2"/>
  <c r="AJ17" i="2"/>
  <c r="AI17" i="2"/>
  <c r="AQ35" i="2"/>
  <c r="AJ14" i="2"/>
  <c r="AN31" i="2"/>
  <c r="AI16" i="2"/>
  <c r="P15" i="2"/>
  <c r="BC50" i="2"/>
  <c r="BD25" i="2"/>
  <c r="BD17" i="2"/>
  <c r="AS19" i="2"/>
  <c r="AT35" i="2"/>
  <c r="AJ9" i="2"/>
  <c r="S12" i="2"/>
  <c r="M14" i="2"/>
  <c r="T32" i="2"/>
  <c r="B13" i="2"/>
  <c r="AR26" i="2"/>
  <c r="Z43" i="2"/>
  <c r="AM12" i="2"/>
  <c r="S32" i="2"/>
  <c r="AR10" i="2"/>
  <c r="BD32" i="2"/>
  <c r="BD24" i="2"/>
  <c r="BD16" i="2"/>
  <c r="S18" i="2"/>
  <c r="W32" i="2"/>
  <c r="AI6" i="2"/>
  <c r="G12" i="2"/>
  <c r="M13" i="2"/>
  <c r="AM13" i="2"/>
  <c r="B11" i="2"/>
  <c r="T18" i="2"/>
  <c r="P12" i="2"/>
  <c r="BD31" i="2"/>
  <c r="BD23" i="2"/>
  <c r="BD15" i="2"/>
  <c r="AJ15" i="2"/>
  <c r="AR19" i="2"/>
  <c r="T13" i="2"/>
  <c r="AI9" i="2"/>
  <c r="D12" i="2"/>
  <c r="B12" i="2"/>
  <c r="AI8" i="2"/>
  <c r="T14" i="2"/>
  <c r="M12" i="2"/>
  <c r="V32" i="2"/>
  <c r="BD30" i="2"/>
  <c r="BD22" i="2"/>
  <c r="BD14" i="2"/>
  <c r="S14" i="2"/>
  <c r="AI15" i="2"/>
  <c r="Z44" i="2"/>
  <c r="AJ7" i="2"/>
  <c r="B9" i="2"/>
  <c r="AJ8" i="2"/>
  <c r="AM41" i="2"/>
  <c r="S13" i="2"/>
  <c r="AS35" i="2"/>
  <c r="AI14" i="2"/>
  <c r="AN12" i="2"/>
  <c r="U18" i="2" l="1"/>
  <c r="T19" i="2" s="1"/>
  <c r="S19"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42"/>
        </ext>
      </extLst>
    </bk>
    <bk>
      <extLst>
        <ext uri="{3e2802c4-a4d2-4d8b-9148-e3be6c30e623}">
          <xlrd:rvb i="48"/>
        </ext>
      </extLst>
    </bk>
    <bk>
      <extLst>
        <ext uri="{3e2802c4-a4d2-4d8b-9148-e3be6c30e623}">
          <xlrd:rvb i="54"/>
        </ext>
      </extLst>
    </bk>
    <bk>
      <extLst>
        <ext uri="{3e2802c4-a4d2-4d8b-9148-e3be6c30e623}">
          <xlrd:rvb i="60"/>
        </ext>
      </extLst>
    </bk>
    <bk>
      <extLst>
        <ext uri="{3e2802c4-a4d2-4d8b-9148-e3be6c30e623}">
          <xlrd:rvb i="66"/>
        </ext>
      </extLst>
    </bk>
    <bk>
      <extLst>
        <ext uri="{3e2802c4-a4d2-4d8b-9148-e3be6c30e623}">
          <xlrd:rvb i="72"/>
        </ext>
      </extLst>
    </bk>
    <bk>
      <extLst>
        <ext uri="{3e2802c4-a4d2-4d8b-9148-e3be6c30e623}">
          <xlrd:rvb i="78"/>
        </ext>
      </extLst>
    </bk>
    <bk>
      <extLst>
        <ext uri="{3e2802c4-a4d2-4d8b-9148-e3be6c30e623}">
          <xlrd:rvb i="84"/>
        </ext>
      </extLst>
    </bk>
    <bk>
      <extLst>
        <ext uri="{3e2802c4-a4d2-4d8b-9148-e3be6c30e623}">
          <xlrd:rvb i="90"/>
        </ext>
      </extLst>
    </bk>
    <bk>
      <extLst>
        <ext uri="{3e2802c4-a4d2-4d8b-9148-e3be6c30e623}">
          <xlrd:rvb i="96"/>
        </ext>
      </extLst>
    </bk>
    <bk>
      <extLst>
        <ext uri="{3e2802c4-a4d2-4d8b-9148-e3be6c30e623}">
          <xlrd:rvb i="102"/>
        </ext>
      </extLst>
    </bk>
    <bk>
      <extLst>
        <ext uri="{3e2802c4-a4d2-4d8b-9148-e3be6c30e623}">
          <xlrd:rvb i="108"/>
        </ext>
      </extLst>
    </bk>
    <bk>
      <extLst>
        <ext uri="{3e2802c4-a4d2-4d8b-9148-e3be6c30e623}">
          <xlrd:rvb i="114"/>
        </ext>
      </extLst>
    </bk>
    <bk>
      <extLst>
        <ext uri="{3e2802c4-a4d2-4d8b-9148-e3be6c30e623}">
          <xlrd:rvb i="120"/>
        </ext>
      </extLst>
    </bk>
    <bk>
      <extLst>
        <ext uri="{3e2802c4-a4d2-4d8b-9148-e3be6c30e623}">
          <xlrd:rvb i="126"/>
        </ext>
      </extLst>
    </bk>
    <bk>
      <extLst>
        <ext uri="{3e2802c4-a4d2-4d8b-9148-e3be6c30e623}">
          <xlrd:rvb i="132"/>
        </ext>
      </extLst>
    </bk>
    <bk>
      <extLst>
        <ext uri="{3e2802c4-a4d2-4d8b-9148-e3be6c30e623}">
          <xlrd:rvb i="138"/>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<sst xmlns="http://schemas.openxmlformats.org/spreadsheetml/2006/main" count="10503" uniqueCount="1871">
  <si>
    <t>Index</t>
  </si>
  <si>
    <t>Country</t>
  </si>
  <si>
    <t>City</t>
  </si>
  <si>
    <t>PlaceName</t>
  </si>
  <si>
    <t>Name</t>
  </si>
  <si>
    <t>Breadwinner</t>
  </si>
  <si>
    <t>Hasuband</t>
  </si>
  <si>
    <t>Wife</t>
  </si>
  <si>
    <t>Kids</t>
  </si>
  <si>
    <t>Teenagers</t>
  </si>
  <si>
    <t>Adults</t>
  </si>
  <si>
    <t>Male</t>
  </si>
  <si>
    <t>Female</t>
  </si>
  <si>
    <t>Under 5 Male</t>
  </si>
  <si>
    <t>Under 5 Female</t>
  </si>
  <si>
    <t>6-18 Male</t>
  </si>
  <si>
    <t>6-18 Female</t>
  </si>
  <si>
    <t>Over 18</t>
  </si>
  <si>
    <t>House</t>
  </si>
  <si>
    <t>Work/Yes</t>
  </si>
  <si>
    <t>Work/No</t>
  </si>
  <si>
    <t>Work Status</t>
  </si>
  <si>
    <t>Income</t>
  </si>
  <si>
    <t>Income Status</t>
  </si>
  <si>
    <t>Need/food</t>
  </si>
  <si>
    <t>Need Food</t>
  </si>
  <si>
    <t>Need/Clothes</t>
  </si>
  <si>
    <t>Need Clothes</t>
  </si>
  <si>
    <t>Need/Education</t>
  </si>
  <si>
    <t>Need Education</t>
  </si>
  <si>
    <t>Need/Money</t>
  </si>
  <si>
    <t>Need Money</t>
  </si>
  <si>
    <t>libya</t>
  </si>
  <si>
    <t>Marj</t>
  </si>
  <si>
    <t>سبلبات</t>
  </si>
  <si>
    <t>حسين قاسم</t>
  </si>
  <si>
    <t>Father</t>
  </si>
  <si>
    <t>Flat</t>
  </si>
  <si>
    <t>Iraq</t>
  </si>
  <si>
    <t>Afak</t>
  </si>
  <si>
    <t>تجمع الفلاحين</t>
  </si>
  <si>
    <t>منير العليوي</t>
  </si>
  <si>
    <t>Syria</t>
  </si>
  <si>
    <t>Jarablus</t>
  </si>
  <si>
    <t>المخيم التركي</t>
  </si>
  <si>
    <t>بكري مصطفى</t>
  </si>
  <si>
    <t>Room</t>
  </si>
  <si>
    <t>Yemen</t>
  </si>
  <si>
    <t>Ibb</t>
  </si>
  <si>
    <t>التجمعات السكانية</t>
  </si>
  <si>
    <t>عبدالجليل ابراهيم</t>
  </si>
  <si>
    <t>Mother</t>
  </si>
  <si>
    <t>Atma</t>
  </si>
  <si>
    <t>تجمع باب الهوى</t>
  </si>
  <si>
    <t>محمدعمر  ابوصالح</t>
  </si>
  <si>
    <t>Msallata</t>
  </si>
  <si>
    <t>المشارية</t>
  </si>
  <si>
    <t>احمد الدخان</t>
  </si>
  <si>
    <t>Ta'izz</t>
  </si>
  <si>
    <t>تجمع المعامل</t>
  </si>
  <si>
    <t>عبدالوهاب عمر</t>
  </si>
  <si>
    <t>Tent</t>
  </si>
  <si>
    <t>عيسى طيجون</t>
  </si>
  <si>
    <t>تركي العبيد</t>
  </si>
  <si>
    <t>Al Bab</t>
  </si>
  <si>
    <t>تجمع قباسين</t>
  </si>
  <si>
    <t>يعقوب عيدو محمد</t>
  </si>
  <si>
    <t>Sana'a</t>
  </si>
  <si>
    <t>مدارس التربية</t>
  </si>
  <si>
    <t>ابو وليد العرندس</t>
  </si>
  <si>
    <t>اسماعيل عنطوز</t>
  </si>
  <si>
    <t>Khantuman</t>
  </si>
  <si>
    <t>مساكن العمال</t>
  </si>
  <si>
    <t>محمد جدوع</t>
  </si>
  <si>
    <t>احمد سطم</t>
  </si>
  <si>
    <t>خضر الدحو</t>
  </si>
  <si>
    <t>خالد غيبه</t>
  </si>
  <si>
    <t xml:space="preserve">بشير بدوي </t>
  </si>
  <si>
    <t>علي سعيد</t>
  </si>
  <si>
    <t>Aden</t>
  </si>
  <si>
    <t>السليمانيات</t>
  </si>
  <si>
    <t>احمد شعبان</t>
  </si>
  <si>
    <t>Harem</t>
  </si>
  <si>
    <t>مخيمات الشهداء</t>
  </si>
  <si>
    <t>قاسم القاسم</t>
  </si>
  <si>
    <t>Al Hudaydah</t>
  </si>
  <si>
    <t>مخيمات الخربة</t>
  </si>
  <si>
    <t>فريز العلي</t>
  </si>
  <si>
    <t xml:space="preserve">مصطفى كحيل </t>
  </si>
  <si>
    <t>خالد القباني</t>
  </si>
  <si>
    <t>احمد رنكو</t>
  </si>
  <si>
    <t>مرعي  الابراهيم</t>
  </si>
  <si>
    <t>عبدالله حليمة</t>
  </si>
  <si>
    <t>محمود عز الدين</t>
  </si>
  <si>
    <t>فتحي خنفورة</t>
  </si>
  <si>
    <t>جمعة ايبش</t>
  </si>
  <si>
    <t>Bayda</t>
  </si>
  <si>
    <t>أول طلعة الأوسطى</t>
  </si>
  <si>
    <t>عمر حسون الصليبـي</t>
  </si>
  <si>
    <t>جمال العبدالله</t>
  </si>
  <si>
    <t>احمد رحال</t>
  </si>
  <si>
    <t>خالد البلخي</t>
  </si>
  <si>
    <t>عواد خنفورة</t>
  </si>
  <si>
    <t>محمود عيدو</t>
  </si>
  <si>
    <t>Zabid</t>
  </si>
  <si>
    <t>قرب الطريق الرئيسي</t>
  </si>
  <si>
    <t>احمد محمود</t>
  </si>
  <si>
    <t>Baiji</t>
  </si>
  <si>
    <t>جمعية الوراري</t>
  </si>
  <si>
    <t>عبدالمجيد عروق</t>
  </si>
  <si>
    <t>موفق البلخي</t>
  </si>
  <si>
    <t>محمود الخالد</t>
  </si>
  <si>
    <t>خالد الكن</t>
  </si>
  <si>
    <t>حيدر القشعم</t>
  </si>
  <si>
    <t>ناصر غيبه</t>
  </si>
  <si>
    <t>محمدعبدالله العلي</t>
  </si>
  <si>
    <t>Basra</t>
  </si>
  <si>
    <t>تعميدات</t>
  </si>
  <si>
    <t>فيصل العمر</t>
  </si>
  <si>
    <t>عبدالفتاح قري</t>
  </si>
  <si>
    <t>عمر عيدو</t>
  </si>
  <si>
    <t>محمد كامل نمر</t>
  </si>
  <si>
    <t>احمد الضاهر</t>
  </si>
  <si>
    <t>نايف قطينـي</t>
  </si>
  <si>
    <t>عبدالله مكحل</t>
  </si>
  <si>
    <t>محمدبشار القشعم</t>
  </si>
  <si>
    <t>Misrata</t>
  </si>
  <si>
    <t>الوسطانية</t>
  </si>
  <si>
    <t>علي دعميش</t>
  </si>
  <si>
    <t>خليف الخالد</t>
  </si>
  <si>
    <t>خالد رايد</t>
  </si>
  <si>
    <t>عمر  نمر</t>
  </si>
  <si>
    <t>مصطفى قاسم</t>
  </si>
  <si>
    <t>محمدجميل الدقة</t>
  </si>
  <si>
    <t>سعيداحمد كوجك</t>
  </si>
  <si>
    <t>محمدسامر جارالله</t>
  </si>
  <si>
    <t>حيدر ابوزيد</t>
  </si>
  <si>
    <t>محمدماجد السقا</t>
  </si>
  <si>
    <t>محمد طيجون</t>
  </si>
  <si>
    <t>محمد يوسف</t>
  </si>
  <si>
    <t>محمد فؤاد مشمش</t>
  </si>
  <si>
    <t>حسين  السعيد</t>
  </si>
  <si>
    <t>حسين بكار</t>
  </si>
  <si>
    <t>احمد القبجي</t>
  </si>
  <si>
    <t>حسون الموالي قطينـي</t>
  </si>
  <si>
    <t>محمد السليم</t>
  </si>
  <si>
    <t xml:space="preserve">عبدالغفار فرحات </t>
  </si>
  <si>
    <t>محمدتيسير الشلح</t>
  </si>
  <si>
    <t>خالد المهاينـي</t>
  </si>
  <si>
    <t>محي الدين علوان</t>
  </si>
  <si>
    <t>محمود الحديدي</t>
  </si>
  <si>
    <t>عبدالوهاب عجينة</t>
  </si>
  <si>
    <t>خليل الصليبـي</t>
  </si>
  <si>
    <t>ذيب الحسيان</t>
  </si>
  <si>
    <t>فيصل سوسق</t>
  </si>
  <si>
    <t>محمد علي</t>
  </si>
  <si>
    <t>انور عبدالله</t>
  </si>
  <si>
    <t>عدنان البرازي</t>
  </si>
  <si>
    <t>محمد الموسى الاشتر</t>
  </si>
  <si>
    <t>غازي حليمة</t>
  </si>
  <si>
    <t>مصطفى عنان</t>
  </si>
  <si>
    <t>حسن الرويشدي</t>
  </si>
  <si>
    <t>حسين  فهد</t>
  </si>
  <si>
    <t>عبدالحليم رحمون</t>
  </si>
  <si>
    <t>سليم ناصر</t>
  </si>
  <si>
    <t>ميحيمد العلي</t>
  </si>
  <si>
    <t>فايق العبدالله</t>
  </si>
  <si>
    <t>عبدالفتاح المصري</t>
  </si>
  <si>
    <t>انور القشعم</t>
  </si>
  <si>
    <t>عبدالكريم عاجوقة</t>
  </si>
  <si>
    <t>رضوان الناري</t>
  </si>
  <si>
    <t>قاسم الشركة</t>
  </si>
  <si>
    <t>عبدو الدعاس</t>
  </si>
  <si>
    <t>محمد السلامة</t>
  </si>
  <si>
    <t>موسى الحسن</t>
  </si>
  <si>
    <t>شهاب العمري</t>
  </si>
  <si>
    <t>Haditha</t>
  </si>
  <si>
    <t>مخيمات الأمل</t>
  </si>
  <si>
    <t>خليف الشامي</t>
  </si>
  <si>
    <t>علي الحديدي</t>
  </si>
  <si>
    <t>عبد بكار</t>
  </si>
  <si>
    <t>محمدسعيد الجاجه</t>
  </si>
  <si>
    <t>طه العلي</t>
  </si>
  <si>
    <t>بكري الاسود</t>
  </si>
  <si>
    <t>عبدالرحمن القدور</t>
  </si>
  <si>
    <t>بردان عيوش</t>
  </si>
  <si>
    <t>صالح المصري</t>
  </si>
  <si>
    <t>محمد  ابو جبل</t>
  </si>
  <si>
    <t>محمدزياد المحمود</t>
  </si>
  <si>
    <t>مروان الطه</t>
  </si>
  <si>
    <t>محمد معروف</t>
  </si>
  <si>
    <t>محمد المطلق</t>
  </si>
  <si>
    <t>موفق عمر</t>
  </si>
  <si>
    <t>محمد مطاوع</t>
  </si>
  <si>
    <t>عبدالرزاق القدور</t>
  </si>
  <si>
    <t>سلوم الدلال</t>
  </si>
  <si>
    <t>عبدالكريم السعيد</t>
  </si>
  <si>
    <t>ياسين الطراب</t>
  </si>
  <si>
    <t>خالد الرويشدي</t>
  </si>
  <si>
    <t>حسين الاسود</t>
  </si>
  <si>
    <t>خالد سطم</t>
  </si>
  <si>
    <t>حسين العموري</t>
  </si>
  <si>
    <t xml:space="preserve">فرحان الشيخ فلفل </t>
  </si>
  <si>
    <t>خالد بحبوح</t>
  </si>
  <si>
    <t>رياض عوض</t>
  </si>
  <si>
    <t>سليمان احمد</t>
  </si>
  <si>
    <t>فواز الخطاب</t>
  </si>
  <si>
    <t xml:space="preserve">توفيق حجيراتي </t>
  </si>
  <si>
    <t>علي عز الدين</t>
  </si>
  <si>
    <t>محمد البلخي</t>
  </si>
  <si>
    <t>تركي العمري</t>
  </si>
  <si>
    <t>عبدالرزاق منور</t>
  </si>
  <si>
    <t>خالد الخليل بكور</t>
  </si>
  <si>
    <t>صالح الاسعد</t>
  </si>
  <si>
    <t>اسماعيل الحويل</t>
  </si>
  <si>
    <t>محمد السمر</t>
  </si>
  <si>
    <t>عبد الحسن</t>
  </si>
  <si>
    <t>جمعة الخالد</t>
  </si>
  <si>
    <t>محمدعمر  العطعوط</t>
  </si>
  <si>
    <t>شحادي سطم</t>
  </si>
  <si>
    <t>طيفور عجينة</t>
  </si>
  <si>
    <t>خالد باكير</t>
  </si>
  <si>
    <t>محمود عمر</t>
  </si>
  <si>
    <t>محمد العلي</t>
  </si>
  <si>
    <t>عبدالمنعم محيميد</t>
  </si>
  <si>
    <t>فيفي ابوصالح</t>
  </si>
  <si>
    <t>عبد علي</t>
  </si>
  <si>
    <t xml:space="preserve">عبدالفتاح الحمصي </t>
  </si>
  <si>
    <t>خليف حيدر</t>
  </si>
  <si>
    <t>رياض الدين</t>
  </si>
  <si>
    <t>خضر دعميش</t>
  </si>
  <si>
    <t>عبدالكافي العموري</t>
  </si>
  <si>
    <t>جاسم  الضناوي  او الضاوي</t>
  </si>
  <si>
    <t>عبدالجليل نجار</t>
  </si>
  <si>
    <t>مصطفى شعبان</t>
  </si>
  <si>
    <t>عبدالرحمن الحصين</t>
  </si>
  <si>
    <t>سليمان سليم</t>
  </si>
  <si>
    <t>محمد الحويل</t>
  </si>
  <si>
    <t>محمدسامر حمادة</t>
  </si>
  <si>
    <t>خضر الفجر</t>
  </si>
  <si>
    <t>محمود القباني</t>
  </si>
  <si>
    <t>احمد عبدربه</t>
  </si>
  <si>
    <t>عبدالمعين الرفاعي</t>
  </si>
  <si>
    <t>محمود العاصي</t>
  </si>
  <si>
    <t>ناصر العمري</t>
  </si>
  <si>
    <t>فاضل العبيد</t>
  </si>
  <si>
    <t>جاسم بحسيك</t>
  </si>
  <si>
    <t>عبدالله النبهان</t>
  </si>
  <si>
    <t>ذيب عوض</t>
  </si>
  <si>
    <t>عبدو البرازي</t>
  </si>
  <si>
    <t>محمد المعصراني</t>
  </si>
  <si>
    <t>تاج الدين الحراكي</t>
  </si>
  <si>
    <t>علي الشامي</t>
  </si>
  <si>
    <t>محسن البقاعي</t>
  </si>
  <si>
    <t>مصطفى البرازي</t>
  </si>
  <si>
    <t>محمود الابراهيم</t>
  </si>
  <si>
    <t>جميل بركات</t>
  </si>
  <si>
    <t>عليوي الزعبي</t>
  </si>
  <si>
    <t>ابراهيم تيزري</t>
  </si>
  <si>
    <t>محمد بكار</t>
  </si>
  <si>
    <t>محمدسليم البقاعي</t>
  </si>
  <si>
    <t>محمدفهد الدبس</t>
  </si>
  <si>
    <t>ذيب الزنك</t>
  </si>
  <si>
    <t>عبدالفتاح العاصي</t>
  </si>
  <si>
    <t>صبري صوفان</t>
  </si>
  <si>
    <t>نضال رنكو</t>
  </si>
  <si>
    <t>احمد ادريس</t>
  </si>
  <si>
    <t>حسين الدعاس</t>
  </si>
  <si>
    <t>فايق العلي</t>
  </si>
  <si>
    <t>حسن الكردي</t>
  </si>
  <si>
    <t>فرحان ابوصالح</t>
  </si>
  <si>
    <t>مازن الويس</t>
  </si>
  <si>
    <t>عبدالمجيد الدقة</t>
  </si>
  <si>
    <t>محمد الكدرو</t>
  </si>
  <si>
    <t>علي قطينـي</t>
  </si>
  <si>
    <t>خالد مهاوش</t>
  </si>
  <si>
    <t>محمود بحبوح</t>
  </si>
  <si>
    <t>محمدخير الصبرة</t>
  </si>
  <si>
    <t>محمدجميل العمر</t>
  </si>
  <si>
    <t>احمد الخطيب</t>
  </si>
  <si>
    <t>محمود العمر</t>
  </si>
  <si>
    <t>محمود محيميد</t>
  </si>
  <si>
    <t>فيفي حبيجان</t>
  </si>
  <si>
    <t>فيصل جمعة العرندس</t>
  </si>
  <si>
    <t>محمدعيد عجينة</t>
  </si>
  <si>
    <t>محمد السقا</t>
  </si>
  <si>
    <t>محمد الربيع</t>
  </si>
  <si>
    <t>احمد عبدالكريم</t>
  </si>
  <si>
    <t>خالد الاقرع</t>
  </si>
  <si>
    <t>محمد محمود</t>
  </si>
  <si>
    <t>محمد محيميد</t>
  </si>
  <si>
    <t>مصطفى الطراب</t>
  </si>
  <si>
    <t>عبدو العرندس</t>
  </si>
  <si>
    <t>صالح حربا</t>
  </si>
  <si>
    <t>محمدخير منصور</t>
  </si>
  <si>
    <t>سليمان درة</t>
  </si>
  <si>
    <t>خليل الاقرع</t>
  </si>
  <si>
    <t>جمعة الاسعد</t>
  </si>
  <si>
    <t>عبدالباسط الدراوشة</t>
  </si>
  <si>
    <t>علي الحردان</t>
  </si>
  <si>
    <t>حسن عبدالكريم</t>
  </si>
  <si>
    <t xml:space="preserve">خالد العبدالله </t>
  </si>
  <si>
    <t xml:space="preserve">مرعي  فرحات </t>
  </si>
  <si>
    <t>اسماعيل كوجك</t>
  </si>
  <si>
    <t>علي الزرير</t>
  </si>
  <si>
    <t>حسن حيدر</t>
  </si>
  <si>
    <t>سامي عنان</t>
  </si>
  <si>
    <t>خالد العصورة</t>
  </si>
  <si>
    <t>حسن المصري</t>
  </si>
  <si>
    <t>عبدالمعين بتول</t>
  </si>
  <si>
    <t xml:space="preserve">مصطفى رفاعي </t>
  </si>
  <si>
    <t>موفق العاصي</t>
  </si>
  <si>
    <t>محمدزكي كاخة</t>
  </si>
  <si>
    <t>حمود الدحو</t>
  </si>
  <si>
    <t>عمر حسون السلامة</t>
  </si>
  <si>
    <t>حسن  الشلح</t>
  </si>
  <si>
    <t>نايف الطه</t>
  </si>
  <si>
    <t>احمد ابو جبل</t>
  </si>
  <si>
    <t>فيفي حربا</t>
  </si>
  <si>
    <t>خالد الزعبي</t>
  </si>
  <si>
    <t>محمود دعميش</t>
  </si>
  <si>
    <t>خليل المحميد</t>
  </si>
  <si>
    <t>علي سطم</t>
  </si>
  <si>
    <t>محمداديب حمادة</t>
  </si>
  <si>
    <t>حيدر العبيد</t>
  </si>
  <si>
    <t>جاسم الزعبي</t>
  </si>
  <si>
    <t>ماجد الخالد</t>
  </si>
  <si>
    <t>ميحيمد الخالد</t>
  </si>
  <si>
    <t>خمو شماس</t>
  </si>
  <si>
    <t>اسمر البردان</t>
  </si>
  <si>
    <t>محمدعدنان المحميد</t>
  </si>
  <si>
    <t>عبدالمعين العكش</t>
  </si>
  <si>
    <t>محمدالحميد العنـزي</t>
  </si>
  <si>
    <t>زكريا الخالد</t>
  </si>
  <si>
    <t>خالد الجاموس</t>
  </si>
  <si>
    <t>سليمان سطم</t>
  </si>
  <si>
    <t>احمد الابراهيم</t>
  </si>
  <si>
    <t>محمود زين الدين</t>
  </si>
  <si>
    <t>احمد الجاسم</t>
  </si>
  <si>
    <t>انور سيف</t>
  </si>
  <si>
    <t xml:space="preserve">عبدالحليم ايوب </t>
  </si>
  <si>
    <t>عبدالعزيز الزعبي</t>
  </si>
  <si>
    <t>احمد قندقجي</t>
  </si>
  <si>
    <t>خضر دعاس</t>
  </si>
  <si>
    <t>احمد البرازي</t>
  </si>
  <si>
    <t>علي السليم</t>
  </si>
  <si>
    <t>احمد العلي</t>
  </si>
  <si>
    <t>رضوان المرعي</t>
  </si>
  <si>
    <t>هايل شماس</t>
  </si>
  <si>
    <t>خالد العلي</t>
  </si>
  <si>
    <t>محمدعلي البقاعي</t>
  </si>
  <si>
    <t>عبدو ابراهيم</t>
  </si>
  <si>
    <t xml:space="preserve">ياسين بدوي </t>
  </si>
  <si>
    <t>قاسم غصن</t>
  </si>
  <si>
    <t>قاسم كوجك</t>
  </si>
  <si>
    <t>محمد المصري</t>
  </si>
  <si>
    <t>خليف حجواني</t>
  </si>
  <si>
    <t>اسماعيل العبدالعلي</t>
  </si>
  <si>
    <t>محمد البركاوي</t>
  </si>
  <si>
    <t>محمود الكردي</t>
  </si>
  <si>
    <t>فاضل عوض</t>
  </si>
  <si>
    <t>عبدالحليم شيخي</t>
  </si>
  <si>
    <t xml:space="preserve">عبدالكريم حسين </t>
  </si>
  <si>
    <t>عليوي بركاوي</t>
  </si>
  <si>
    <t>بشير حبيجان</t>
  </si>
  <si>
    <t>عبدالرزاق اليوسف</t>
  </si>
  <si>
    <t>محمد فؤاد الدعاس</t>
  </si>
  <si>
    <t>اكرم الموسى الاشتر</t>
  </si>
  <si>
    <t>احمد بحبوح</t>
  </si>
  <si>
    <t>محمد فؤاد ابو جبل</t>
  </si>
  <si>
    <t>فواز الرويشدي</t>
  </si>
  <si>
    <t>عبدو ناصر</t>
  </si>
  <si>
    <t>محمد العصورة</t>
  </si>
  <si>
    <t>نادر الرويشدي</t>
  </si>
  <si>
    <t>نضال جيجاوي</t>
  </si>
  <si>
    <t>اكرم اليوسف</t>
  </si>
  <si>
    <t>ابراهيم القويدر</t>
  </si>
  <si>
    <t>محسن صلاح الدين</t>
  </si>
  <si>
    <t>مصطفى  القدور</t>
  </si>
  <si>
    <t>عبيد باكير</t>
  </si>
  <si>
    <t>محمدخير عامر</t>
  </si>
  <si>
    <t>احمد اليوسف</t>
  </si>
  <si>
    <t>محمد حبيجان</t>
  </si>
  <si>
    <t>بشير قندقجي</t>
  </si>
  <si>
    <t>محمدجلال الكن</t>
  </si>
  <si>
    <t>محمد الشمالي</t>
  </si>
  <si>
    <t>محمد الحصين</t>
  </si>
  <si>
    <t>زكي المعطي</t>
  </si>
  <si>
    <t>فيصل الياسين</t>
  </si>
  <si>
    <t xml:space="preserve">محمدخير حجيراتي </t>
  </si>
  <si>
    <t>احمد رحمون</t>
  </si>
  <si>
    <t>صالح عنطوز</t>
  </si>
  <si>
    <t>درويش الزعبي</t>
  </si>
  <si>
    <t>عليوي ابو جبل</t>
  </si>
  <si>
    <t>عبدالكرم  الكدرو</t>
  </si>
  <si>
    <t>عبدالكافي العرندس</t>
  </si>
  <si>
    <t>فرهاد السقال</t>
  </si>
  <si>
    <t>موسى ادريس</t>
  </si>
  <si>
    <t>خليف الصغير</t>
  </si>
  <si>
    <t>تركي الناري</t>
  </si>
  <si>
    <t>فرحان المرعي</t>
  </si>
  <si>
    <t>ياسين المعصراني</t>
  </si>
  <si>
    <t>خالد الفرحات</t>
  </si>
  <si>
    <t>خالد السفراني</t>
  </si>
  <si>
    <t>محمد  حامد</t>
  </si>
  <si>
    <t>فيصل جمعة فهد</t>
  </si>
  <si>
    <t>محمد كركورة</t>
  </si>
  <si>
    <t>شحادة غصن</t>
  </si>
  <si>
    <t>فواز فياض</t>
  </si>
  <si>
    <t>قاسم فياض</t>
  </si>
  <si>
    <t>صبري ناصر</t>
  </si>
  <si>
    <t>حسن اليوسف</t>
  </si>
  <si>
    <t>مرعي  مشمش</t>
  </si>
  <si>
    <t>حسن الضناوي  او الضاوي</t>
  </si>
  <si>
    <t>محمد خضر حربا</t>
  </si>
  <si>
    <t>عبدالوهاب بكري</t>
  </si>
  <si>
    <t>عبدالباسط غنام</t>
  </si>
  <si>
    <t>عمر حسون سطم</t>
  </si>
  <si>
    <t>خضر  الشركة</t>
  </si>
  <si>
    <t>محمد التمر</t>
  </si>
  <si>
    <t>عبدالعظيم عصمان</t>
  </si>
  <si>
    <t>رسمي رايد</t>
  </si>
  <si>
    <t>ماجد محيميد</t>
  </si>
  <si>
    <t>احمدراتب الطراب</t>
  </si>
  <si>
    <t>زهير عبدالله</t>
  </si>
  <si>
    <t>محمود احمد</t>
  </si>
  <si>
    <t>خالد السلوم</t>
  </si>
  <si>
    <t>ذيب السمر</t>
  </si>
  <si>
    <t>سليمان السليم</t>
  </si>
  <si>
    <t xml:space="preserve">خالد ايوب </t>
  </si>
  <si>
    <t>جمال عروق</t>
  </si>
  <si>
    <t xml:space="preserve">خضر الخبي </t>
  </si>
  <si>
    <t>فيفي غصن</t>
  </si>
  <si>
    <t>احمد علوان</t>
  </si>
  <si>
    <t>وحيد  القاسم</t>
  </si>
  <si>
    <t>احمد صوفان</t>
  </si>
  <si>
    <t>فواز محمد</t>
  </si>
  <si>
    <t>محمدفهد الحديدي</t>
  </si>
  <si>
    <t>محمد قندقجي</t>
  </si>
  <si>
    <t xml:space="preserve">احمد الشيخ فلفل </t>
  </si>
  <si>
    <t>سليمان ناجي</t>
  </si>
  <si>
    <t xml:space="preserve">عبدالغفار كحيل </t>
  </si>
  <si>
    <t xml:space="preserve">علي الخبي </t>
  </si>
  <si>
    <t>تيسير حربا</t>
  </si>
  <si>
    <t>محمدجلال قشوع</t>
  </si>
  <si>
    <t>ماجد الصبرة</t>
  </si>
  <si>
    <t>عبدالمجيد موسى</t>
  </si>
  <si>
    <t>محمد علوان</t>
  </si>
  <si>
    <t>اسماعيل ادريس</t>
  </si>
  <si>
    <t>عبدالرزاق عمو</t>
  </si>
  <si>
    <t>رياض الشيخ</t>
  </si>
  <si>
    <t>ديبو الحسين</t>
  </si>
  <si>
    <t>عبدالكريم الجاسم</t>
  </si>
  <si>
    <t>حسون الموالي العمر</t>
  </si>
  <si>
    <t>احمد الطه</t>
  </si>
  <si>
    <t>فارس  اباظة</t>
  </si>
  <si>
    <t>احمد ابو خالد</t>
  </si>
  <si>
    <t>محمد  حمادة</t>
  </si>
  <si>
    <t xml:space="preserve">فارس  مخباط </t>
  </si>
  <si>
    <t>مرعي  غنيمي</t>
  </si>
  <si>
    <t>حسين جارالله</t>
  </si>
  <si>
    <t>محمدتيسير عبدربه</t>
  </si>
  <si>
    <t>محمدسعيد عروق</t>
  </si>
  <si>
    <t>خالد العليوي</t>
  </si>
  <si>
    <t>علي بكري</t>
  </si>
  <si>
    <t>محمداديب منور</t>
  </si>
  <si>
    <t>محمد الرويشدي</t>
  </si>
  <si>
    <t>صالح السلوم</t>
  </si>
  <si>
    <t>محمد عباس</t>
  </si>
  <si>
    <t>محمدسعيد المطلق</t>
  </si>
  <si>
    <t>محمد عنان</t>
  </si>
  <si>
    <t>حسين فهد</t>
  </si>
  <si>
    <t>اسماعيل الجازي</t>
  </si>
  <si>
    <t>خالد الضاهر</t>
  </si>
  <si>
    <t>مرعي  الزعبي</t>
  </si>
  <si>
    <t>سامي المهاينـي</t>
  </si>
  <si>
    <t>محمداديب دلبيق</t>
  </si>
  <si>
    <t>محمدسامر سوسق</t>
  </si>
  <si>
    <t>عبدالرحمن ابراهيم</t>
  </si>
  <si>
    <t>زكي الربّع</t>
  </si>
  <si>
    <t>خالد العاصي</t>
  </si>
  <si>
    <t>ياسين العلي</t>
  </si>
  <si>
    <t>سليم طه</t>
  </si>
  <si>
    <t>دياب الصليبـي</t>
  </si>
  <si>
    <t xml:space="preserve">خليل جعفر </t>
  </si>
  <si>
    <t>شهاب رحال</t>
  </si>
  <si>
    <t>قاسم غنام</t>
  </si>
  <si>
    <t>عبدالاحد قويدر</t>
  </si>
  <si>
    <t xml:space="preserve">محمدرمضان الزعبي </t>
  </si>
  <si>
    <t>محمد سوسق</t>
  </si>
  <si>
    <t>عماد  الحراكي</t>
  </si>
  <si>
    <t>فواز علوان</t>
  </si>
  <si>
    <t>محمدغازي رعد</t>
  </si>
  <si>
    <t>بدوي المرة</t>
  </si>
  <si>
    <t>محمود طلاس</t>
  </si>
  <si>
    <t>عبدالعظيم عيوش</t>
  </si>
  <si>
    <t>علي غنيمي</t>
  </si>
  <si>
    <t>غسان محيميد</t>
  </si>
  <si>
    <t>توفيق معروف</t>
  </si>
  <si>
    <t>محمد كامل ابراهيم</t>
  </si>
  <si>
    <t xml:space="preserve">منذر بدوي </t>
  </si>
  <si>
    <t>علي العاصي</t>
  </si>
  <si>
    <t>عبدالرحمن العمر</t>
  </si>
  <si>
    <t>عبدو الحديدي</t>
  </si>
  <si>
    <t>احمد قراجة</t>
  </si>
  <si>
    <t>عبدالحليم فواز</t>
  </si>
  <si>
    <t>محي الدين  ابو جبل</t>
  </si>
  <si>
    <t>بشير الرويشدي</t>
  </si>
  <si>
    <t xml:space="preserve">محمدرمضان شربجي </t>
  </si>
  <si>
    <t>عبد ابوصالح</t>
  </si>
  <si>
    <t>جمال الرويشدي</t>
  </si>
  <si>
    <t>محمود بتول</t>
  </si>
  <si>
    <t>عبدو كراز</t>
  </si>
  <si>
    <t>خالد الدرويش</t>
  </si>
  <si>
    <t>عبدالسلام فواز</t>
  </si>
  <si>
    <t>امجد العداي</t>
  </si>
  <si>
    <t>اكرم رحمون</t>
  </si>
  <si>
    <t>خالد الصبرة</t>
  </si>
  <si>
    <t>عبدالباسط حمادة</t>
  </si>
  <si>
    <t>احمد الجاجه</t>
  </si>
  <si>
    <t>مدحات كتوب</t>
  </si>
  <si>
    <t>درويش حربا</t>
  </si>
  <si>
    <t>علي الصبرة</t>
  </si>
  <si>
    <t>خالد الجيلو</t>
  </si>
  <si>
    <t>حسين حامد</t>
  </si>
  <si>
    <t>فواز الكردي</t>
  </si>
  <si>
    <t>احمد بحسيك</t>
  </si>
  <si>
    <t>عبدالقادر يوسف</t>
  </si>
  <si>
    <t>زهير عفيفي</t>
  </si>
  <si>
    <t>خالد الدراوشة</t>
  </si>
  <si>
    <t>حسن عيدو</t>
  </si>
  <si>
    <t>خالد عباس</t>
  </si>
  <si>
    <t>موفق الدعاس</t>
  </si>
  <si>
    <t>محمود معلل</t>
  </si>
  <si>
    <t>فرهاد العصورة</t>
  </si>
  <si>
    <t xml:space="preserve">حسين قوتلي </t>
  </si>
  <si>
    <t>حسن المعصراني</t>
  </si>
  <si>
    <t>قاسم الجاسم</t>
  </si>
  <si>
    <t>مروان الاسود</t>
  </si>
  <si>
    <t>احمد شاكر</t>
  </si>
  <si>
    <t>منير الحويل</t>
  </si>
  <si>
    <t>محمد القويدر</t>
  </si>
  <si>
    <t>صالح سليج</t>
  </si>
  <si>
    <t>عبداللطيف سيف</t>
  </si>
  <si>
    <t>قاسم الاشتر</t>
  </si>
  <si>
    <t>مروان اليوسف</t>
  </si>
  <si>
    <t>محمود الخليل بكور</t>
  </si>
  <si>
    <t>حسين الفجر</t>
  </si>
  <si>
    <t>موفق الرويشدي</t>
  </si>
  <si>
    <t>عبدالمعين المعطي</t>
  </si>
  <si>
    <t xml:space="preserve">عبدالحميد كحيل </t>
  </si>
  <si>
    <t>عبدالقادر الصبرة</t>
  </si>
  <si>
    <t>حيدر طرادالملحم</t>
  </si>
  <si>
    <t>قاسم جدوع</t>
  </si>
  <si>
    <t>عبدالرحمن الياسين</t>
  </si>
  <si>
    <t>نادر المرة</t>
  </si>
  <si>
    <t>سعدالدين الدروبي</t>
  </si>
  <si>
    <t>حسن غنيمي</t>
  </si>
  <si>
    <t>دياب قويدر</t>
  </si>
  <si>
    <t>علي ناصر</t>
  </si>
  <si>
    <t>ناصر الاسود</t>
  </si>
  <si>
    <t>بشير الشهاب</t>
  </si>
  <si>
    <t>خالد صلاح الدين</t>
  </si>
  <si>
    <t>محمدتيسير جعفر</t>
  </si>
  <si>
    <t>احمد الزعبي</t>
  </si>
  <si>
    <t>سامي الحسن</t>
  </si>
  <si>
    <t>سليم جاعور</t>
  </si>
  <si>
    <t>عبدو حامد</t>
  </si>
  <si>
    <t>سليمان النبهان</t>
  </si>
  <si>
    <t>خضر علوان</t>
  </si>
  <si>
    <t>يعقوب جيجاوي</t>
  </si>
  <si>
    <t>عبدالله الانقر</t>
  </si>
  <si>
    <t>عدنان الدياب</t>
  </si>
  <si>
    <t>منير رايد</t>
  </si>
  <si>
    <t>هايل قاسم</t>
  </si>
  <si>
    <t>محمود الدرويش</t>
  </si>
  <si>
    <t>جمعة نديوي</t>
  </si>
  <si>
    <t>محمدخير الدخان</t>
  </si>
  <si>
    <t>محمد العطعوط</t>
  </si>
  <si>
    <t>عبدالجبار عوض</t>
  </si>
  <si>
    <t>ناصر صوفان</t>
  </si>
  <si>
    <t>عبدالله مكية</t>
  </si>
  <si>
    <t>احمد عباس</t>
  </si>
  <si>
    <t>مدحات عماشة</t>
  </si>
  <si>
    <t>صالح الصليبـي</t>
  </si>
  <si>
    <t>احمد التمر</t>
  </si>
  <si>
    <t>جمال المصري</t>
  </si>
  <si>
    <t>محمدنوار عطايا</t>
  </si>
  <si>
    <t>احمد السليمان</t>
  </si>
  <si>
    <t>سليم السقا</t>
  </si>
  <si>
    <t>علي الصالح</t>
  </si>
  <si>
    <t>محمد رايد</t>
  </si>
  <si>
    <t>فرحان العلي</t>
  </si>
  <si>
    <t xml:space="preserve">عبدالوهاب مخباط </t>
  </si>
  <si>
    <t>خضر الدعاس</t>
  </si>
  <si>
    <t>اكرم حربا</t>
  </si>
  <si>
    <t>خالد الدعاس</t>
  </si>
  <si>
    <t>محمدجميل الرفاعي</t>
  </si>
  <si>
    <t>عبدالفتاح القبجي</t>
  </si>
  <si>
    <t>ياسين كركورة</t>
  </si>
  <si>
    <t>موفق فواز</t>
  </si>
  <si>
    <t>عبدالاحد سليج</t>
  </si>
  <si>
    <t>عبداللطيف الحسين</t>
  </si>
  <si>
    <t>قاسم عبداللطيف</t>
  </si>
  <si>
    <t>عبدو النبهان</t>
  </si>
  <si>
    <t>ميحيمد الجيلو</t>
  </si>
  <si>
    <t>خضر الكردي</t>
  </si>
  <si>
    <t>حسين طرادالملحم</t>
  </si>
  <si>
    <t>ابو وليد الشلح</t>
  </si>
  <si>
    <t xml:space="preserve">خالد الزعبي </t>
  </si>
  <si>
    <t>محمدجلال الصالح</t>
  </si>
  <si>
    <t>احمد القدور</t>
  </si>
  <si>
    <t>محمد الخطاب</t>
  </si>
  <si>
    <t>محمدجهاد احمد</t>
  </si>
  <si>
    <t>محمدسعيد الدياب</t>
  </si>
  <si>
    <t>خضر قطينـي</t>
  </si>
  <si>
    <t>عبدالحميد العموري</t>
  </si>
  <si>
    <t>نذير  دلبيق</t>
  </si>
  <si>
    <t>فاضل ابو الهدى</t>
  </si>
  <si>
    <t>عبدو حمادة</t>
  </si>
  <si>
    <t xml:space="preserve">عبدالله فليون </t>
  </si>
  <si>
    <t>محمد دحان</t>
  </si>
  <si>
    <t>يعقوب جارالله</t>
  </si>
  <si>
    <t>محمد الدخان</t>
  </si>
  <si>
    <t>بشير الانقر</t>
  </si>
  <si>
    <t>علي عبداللطيف</t>
  </si>
  <si>
    <t>محمدعدنان النبهان</t>
  </si>
  <si>
    <t>صالح البرازي</t>
  </si>
  <si>
    <t>طه الرحمون</t>
  </si>
  <si>
    <t>محمد ابو جبل</t>
  </si>
  <si>
    <t>مجيد عثمان</t>
  </si>
  <si>
    <t>زيد المحمود</t>
  </si>
  <si>
    <t>محمد حمادة</t>
  </si>
  <si>
    <t>خالد الشهاب</t>
  </si>
  <si>
    <t>احمد غضبان</t>
  </si>
  <si>
    <t>خالد حربا</t>
  </si>
  <si>
    <t>محمدسليم بعيون</t>
  </si>
  <si>
    <t>فايز الدعاس</t>
  </si>
  <si>
    <t>ناصر دركل</t>
  </si>
  <si>
    <t>محمد كيروان</t>
  </si>
  <si>
    <t>علي ضاهر</t>
  </si>
  <si>
    <t>احمد العموري</t>
  </si>
  <si>
    <t>احمدراتب مطلق</t>
  </si>
  <si>
    <t>احمد جماشيري</t>
  </si>
  <si>
    <t>حسن الاشتر</t>
  </si>
  <si>
    <t>محمود القبجي</t>
  </si>
  <si>
    <t>احمد الشمالي</t>
  </si>
  <si>
    <t>احمد عيدو محمد</t>
  </si>
  <si>
    <t>اسماعيل يوسف</t>
  </si>
  <si>
    <t>محمدعلي الناري</t>
  </si>
  <si>
    <t>خليل اليوسف</t>
  </si>
  <si>
    <t>محمد الاقرع</t>
  </si>
  <si>
    <t>حمزة طيجون</t>
  </si>
  <si>
    <t>ثامر طرادالملحم</t>
  </si>
  <si>
    <t>عبدو سيف الدين</t>
  </si>
  <si>
    <t>نايف العلي</t>
  </si>
  <si>
    <t>فتحي الحسيان</t>
  </si>
  <si>
    <t>عبدالكريم الصليبـي</t>
  </si>
  <si>
    <t>محمد الحايك</t>
  </si>
  <si>
    <t>طيفور داوود</t>
  </si>
  <si>
    <t>عيسى ابراهيم</t>
  </si>
  <si>
    <t xml:space="preserve">عبدالله بدوي </t>
  </si>
  <si>
    <t>حسن المعطي</t>
  </si>
  <si>
    <t>سليم العمري</t>
  </si>
  <si>
    <t>خليف الفجر</t>
  </si>
  <si>
    <t>رياض الابراهيم</t>
  </si>
  <si>
    <t>اكرم الاشتر</t>
  </si>
  <si>
    <t>احمد حجواني</t>
  </si>
  <si>
    <t>اسماعيل العصورة</t>
  </si>
  <si>
    <t>محي الدين تركي</t>
  </si>
  <si>
    <t>خليل منصور</t>
  </si>
  <si>
    <t>مدحات بحبوح</t>
  </si>
  <si>
    <t>احمد المطلق</t>
  </si>
  <si>
    <t>مصطفى هرموش</t>
  </si>
  <si>
    <t>منذر عماشة</t>
  </si>
  <si>
    <t>هشام الحسين</t>
  </si>
  <si>
    <t>خالد عماشة</t>
  </si>
  <si>
    <t>محمد سطم</t>
  </si>
  <si>
    <t>جمعة الطه</t>
  </si>
  <si>
    <t>محمد مكحل</t>
  </si>
  <si>
    <t>محمدعلي  الرجب</t>
  </si>
  <si>
    <t>عبدو الشيخ</t>
  </si>
  <si>
    <t>خالد دياب</t>
  </si>
  <si>
    <t>محمدماجد الحراكي</t>
  </si>
  <si>
    <t>عبدالكرم  علوان</t>
  </si>
  <si>
    <t>صبري قراجة</t>
  </si>
  <si>
    <t xml:space="preserve">قمر الحمصي </t>
  </si>
  <si>
    <t>مصطفى الحصين</t>
  </si>
  <si>
    <t>زهير حمادة</t>
  </si>
  <si>
    <t>فواز الاقرع</t>
  </si>
  <si>
    <t>عبدالغفار الحراكي</t>
  </si>
  <si>
    <t>حسن الطه</t>
  </si>
  <si>
    <t>محمد الدبس</t>
  </si>
  <si>
    <t>قاسم الفرحات</t>
  </si>
  <si>
    <t xml:space="preserve">خليف حسين </t>
  </si>
  <si>
    <t>عبدالاحد احمد</t>
  </si>
  <si>
    <t>محمد حجواني</t>
  </si>
  <si>
    <t>محمود العبيد</t>
  </si>
  <si>
    <t>عبدالمنعم سطم</t>
  </si>
  <si>
    <t>عذاب الربّع</t>
  </si>
  <si>
    <t>حسين  المحميد</t>
  </si>
  <si>
    <t>عبدالجبار بصال</t>
  </si>
  <si>
    <t xml:space="preserve">تيسير مخباط </t>
  </si>
  <si>
    <t>شريف الدياب</t>
  </si>
  <si>
    <t>عواد العبدالعلي</t>
  </si>
  <si>
    <t>جمعة النديوي</t>
  </si>
  <si>
    <t>حسين محمد</t>
  </si>
  <si>
    <t>حسن صوفان</t>
  </si>
  <si>
    <t>حسن  المصري</t>
  </si>
  <si>
    <t>سلوم غنام</t>
  </si>
  <si>
    <t>مصطفى المحميد</t>
  </si>
  <si>
    <t>عمر الجاجه</t>
  </si>
  <si>
    <t>محمود بلورة</t>
  </si>
  <si>
    <t>خليل عيدو</t>
  </si>
  <si>
    <t xml:space="preserve">جمعة بدوي </t>
  </si>
  <si>
    <t>محمد حيدر</t>
  </si>
  <si>
    <t>يوسف الرويشدي</t>
  </si>
  <si>
    <t>احمد دياب</t>
  </si>
  <si>
    <t>محمد السقال</t>
  </si>
  <si>
    <t>عبدالكريم عبيد</t>
  </si>
  <si>
    <t>محمد جارالله</t>
  </si>
  <si>
    <t>علي البردان</t>
  </si>
  <si>
    <t>وليد سطم</t>
  </si>
  <si>
    <t>نضال العلي</t>
  </si>
  <si>
    <t>محمدغازي يوسف</t>
  </si>
  <si>
    <t>محمد رعد</t>
  </si>
  <si>
    <t>خالد الدروبي</t>
  </si>
  <si>
    <t>محمدجهاد الحايك</t>
  </si>
  <si>
    <t>بكري حامد</t>
  </si>
  <si>
    <t>ظافر دعاس</t>
  </si>
  <si>
    <t>نذير  الفجر</t>
  </si>
  <si>
    <t>محمدسليم ابراهيم</t>
  </si>
  <si>
    <t>محمدكمال قاسم</t>
  </si>
  <si>
    <t>حسين الابراهيم</t>
  </si>
  <si>
    <t>حمود موسى</t>
  </si>
  <si>
    <t>خالد العوض</t>
  </si>
  <si>
    <t>عبدالرحمن الشهاب</t>
  </si>
  <si>
    <t>طه اسعد</t>
  </si>
  <si>
    <t>عبدو السفراني</t>
  </si>
  <si>
    <t>حسين فياض</t>
  </si>
  <si>
    <t>نضال قويدر</t>
  </si>
  <si>
    <t>حامد صطوف</t>
  </si>
  <si>
    <t>حسين طيجون</t>
  </si>
  <si>
    <t>عبدالمنعم الربّع</t>
  </si>
  <si>
    <t>محمود عفيفي</t>
  </si>
  <si>
    <t>فرحان العوض</t>
  </si>
  <si>
    <t>فاضل عيدو</t>
  </si>
  <si>
    <t>محمد العمر</t>
  </si>
  <si>
    <t>حسون الموالي الدبس</t>
  </si>
  <si>
    <t>ماجد السخني</t>
  </si>
  <si>
    <t>عمر سطم</t>
  </si>
  <si>
    <t>سليمان المصري</t>
  </si>
  <si>
    <t>عبدالكريم المحمد</t>
  </si>
  <si>
    <t xml:space="preserve">مروان السيد </t>
  </si>
  <si>
    <t>فيصل العبدالعلي</t>
  </si>
  <si>
    <t>فياض عمو</t>
  </si>
  <si>
    <t>خليل الشيخ محمود</t>
  </si>
  <si>
    <t>احمد العشموطي</t>
  </si>
  <si>
    <t>فؤاد الحسين</t>
  </si>
  <si>
    <t>محمدسعيد سعيد</t>
  </si>
  <si>
    <t>عبدالرحمن سليم</t>
  </si>
  <si>
    <t>عبدالسلام بكري</t>
  </si>
  <si>
    <t>احمدراتب المصري</t>
  </si>
  <si>
    <t>خالد بركاوي</t>
  </si>
  <si>
    <t>محمد القاسم</t>
  </si>
  <si>
    <t>سليمان الحصين</t>
  </si>
  <si>
    <t>خضر بحسيك</t>
  </si>
  <si>
    <t>تاج الدين الابراهيم</t>
  </si>
  <si>
    <t>محمد الزين</t>
  </si>
  <si>
    <t>احمد جدوع</t>
  </si>
  <si>
    <t>خالد الحسن</t>
  </si>
  <si>
    <t>علي البركاوي</t>
  </si>
  <si>
    <t xml:space="preserve">خليل بدوي </t>
  </si>
  <si>
    <t>عبدالله جارالله</t>
  </si>
  <si>
    <t>محمود الزعبي</t>
  </si>
  <si>
    <t>احمد العاصي</t>
  </si>
  <si>
    <t>علي المطلق</t>
  </si>
  <si>
    <t>خالد عمر</t>
  </si>
  <si>
    <t>جاسم الجازي</t>
  </si>
  <si>
    <t>علي العلي</t>
  </si>
  <si>
    <t>شحود خنفورة</t>
  </si>
  <si>
    <t>عبيد التقي</t>
  </si>
  <si>
    <t>يوسف بصال</t>
  </si>
  <si>
    <t>عبدالرزاق سيف</t>
  </si>
  <si>
    <t>سعدالدين العمر</t>
  </si>
  <si>
    <t xml:space="preserve">شهير عثمان </t>
  </si>
  <si>
    <t>صالح الصغير</t>
  </si>
  <si>
    <t>فتحي مطلق</t>
  </si>
  <si>
    <t>محمود البكري</t>
  </si>
  <si>
    <t>ابراهيم شاكر</t>
  </si>
  <si>
    <t>حامد احمد</t>
  </si>
  <si>
    <t>ابراهيم ابو جبل</t>
  </si>
  <si>
    <t>ابراهيم  مصطفى</t>
  </si>
  <si>
    <t>محمدالحميد الناري</t>
  </si>
  <si>
    <t>عدنان عكل</t>
  </si>
  <si>
    <t>محمود يوسف</t>
  </si>
  <si>
    <t>محمدمامون الرحمون</t>
  </si>
  <si>
    <t>محمدماجد دياب</t>
  </si>
  <si>
    <t>محمد البكري</t>
  </si>
  <si>
    <t>فؤاد اليوسف</t>
  </si>
  <si>
    <t>محمد بعيون</t>
  </si>
  <si>
    <t>محمدكمال قصار</t>
  </si>
  <si>
    <t>محمد الجيلو</t>
  </si>
  <si>
    <t>علي حربا</t>
  </si>
  <si>
    <t>وليد قاروط</t>
  </si>
  <si>
    <t>صالح الحسيان</t>
  </si>
  <si>
    <t>هايل الخالد</t>
  </si>
  <si>
    <t>فواز الزين</t>
  </si>
  <si>
    <t>محمد اباظة</t>
  </si>
  <si>
    <t xml:space="preserve">رياض السيد </t>
  </si>
  <si>
    <t>خالد البرازي</t>
  </si>
  <si>
    <t>فايق العرندس</t>
  </si>
  <si>
    <t>خالد العشموطي</t>
  </si>
  <si>
    <t>خالد المرة</t>
  </si>
  <si>
    <t>علي دعاس</t>
  </si>
  <si>
    <t>سامي كاخة</t>
  </si>
  <si>
    <t>تركي عز الدين</t>
  </si>
  <si>
    <t>محمود الاسعد</t>
  </si>
  <si>
    <t>محمدمامون ناجي</t>
  </si>
  <si>
    <t>فتحي الدرويش</t>
  </si>
  <si>
    <t>حمزة هرموش</t>
  </si>
  <si>
    <t>عمر السمر</t>
  </si>
  <si>
    <t>خالد محمود</t>
  </si>
  <si>
    <t>حافظ ابو جبل</t>
  </si>
  <si>
    <t>ميحيمد عبيد</t>
  </si>
  <si>
    <t>محمدزكي ابو جبل</t>
  </si>
  <si>
    <t>محمود المحميد</t>
  </si>
  <si>
    <t>محمدتوفيق عوض</t>
  </si>
  <si>
    <t>احمد النديوي</t>
  </si>
  <si>
    <t>ابراهيم حسين</t>
  </si>
  <si>
    <t>محمد كيال</t>
  </si>
  <si>
    <t>محمد شماس</t>
  </si>
  <si>
    <t>عبدو العثمان</t>
  </si>
  <si>
    <t>محمدعيد حربا</t>
  </si>
  <si>
    <t>خليف دياب</t>
  </si>
  <si>
    <t>محمود العلي</t>
  </si>
  <si>
    <t>عبدالحميد الطراب</t>
  </si>
  <si>
    <t>محمد  صياد</t>
  </si>
  <si>
    <t>غسان مشمش</t>
  </si>
  <si>
    <t>عبدالمنعم الزعبي</t>
  </si>
  <si>
    <t>هايل السلامة</t>
  </si>
  <si>
    <t>محمود العمري</t>
  </si>
  <si>
    <t>محي الدين السليمان</t>
  </si>
  <si>
    <t>خالد الضناوي  او الضاوي</t>
  </si>
  <si>
    <t>علي شعبان</t>
  </si>
  <si>
    <t>نذير  دركل</t>
  </si>
  <si>
    <t>اسماعيل العاصي</t>
  </si>
  <si>
    <t>حسن دحان</t>
  </si>
  <si>
    <t>يوسف نديوي</t>
  </si>
  <si>
    <t>عبدالجليل ابو خالد</t>
  </si>
  <si>
    <t>عبداللطيف جعفر</t>
  </si>
  <si>
    <t>محمد فهد</t>
  </si>
  <si>
    <t>علي محمد</t>
  </si>
  <si>
    <t>فوزي ابو جبل</t>
  </si>
  <si>
    <t xml:space="preserve">عبدالرزاق شربجي </t>
  </si>
  <si>
    <t>محمد المحمد</t>
  </si>
  <si>
    <t>شحادي عثمان</t>
  </si>
  <si>
    <t>عيسى العرندس</t>
  </si>
  <si>
    <t>محمدعلي زين الدين</t>
  </si>
  <si>
    <t>صالح ابو الهدى</t>
  </si>
  <si>
    <t>محمدخير محمد</t>
  </si>
  <si>
    <t>منير قطينـي</t>
  </si>
  <si>
    <t>محمد خضر سطم</t>
  </si>
  <si>
    <t>ابراهيم البقاعي</t>
  </si>
  <si>
    <t xml:space="preserve">موفق مخباط </t>
  </si>
  <si>
    <t>عبدالمجيد الحسين</t>
  </si>
  <si>
    <t>محمد كامل العلي</t>
  </si>
  <si>
    <t>خالد علي</t>
  </si>
  <si>
    <t>محمود الرويشدي</t>
  </si>
  <si>
    <t xml:space="preserve">عمر  فرحات </t>
  </si>
  <si>
    <t>عبدالحميد فتح الله</t>
  </si>
  <si>
    <t>حافظ علي</t>
  </si>
  <si>
    <t>حافظ الحسين</t>
  </si>
  <si>
    <t>مروان المحميد</t>
  </si>
  <si>
    <t>مصطفى العشموطي</t>
  </si>
  <si>
    <t>احمد الدياب</t>
  </si>
  <si>
    <t>شحادة عبيد</t>
  </si>
  <si>
    <t>حسين مهاوش</t>
  </si>
  <si>
    <t xml:space="preserve">عبدالله الخبي </t>
  </si>
  <si>
    <t>طيفور العرندس</t>
  </si>
  <si>
    <t>خضر  كيروان</t>
  </si>
  <si>
    <t>حسن الحويل</t>
  </si>
  <si>
    <t>هايل بركاوي</t>
  </si>
  <si>
    <t>حسون الموالي مهاوش</t>
  </si>
  <si>
    <t>موفق سعيد</t>
  </si>
  <si>
    <t>خالد الشاهين</t>
  </si>
  <si>
    <t>محمد خضر الجيلو</t>
  </si>
  <si>
    <t xml:space="preserve">خالد فليون </t>
  </si>
  <si>
    <t>خمو المحمود</t>
  </si>
  <si>
    <t>مروان الدعفيس</t>
  </si>
  <si>
    <t>شهير العليوي</t>
  </si>
  <si>
    <t xml:space="preserve">خليف قوتلي </t>
  </si>
  <si>
    <t>خالد كراز</t>
  </si>
  <si>
    <t>سمير احمد</t>
  </si>
  <si>
    <t>خالد العمر</t>
  </si>
  <si>
    <t>عبدالرزاق المحمود</t>
  </si>
  <si>
    <t>محمد الرجب</t>
  </si>
  <si>
    <t>محمد الصغير</t>
  </si>
  <si>
    <t>موفق اسعد</t>
  </si>
  <si>
    <t>محمود الخطيب</t>
  </si>
  <si>
    <t xml:space="preserve">حامد عثمان </t>
  </si>
  <si>
    <t>احمد محيميد</t>
  </si>
  <si>
    <t xml:space="preserve">سليمان بدوي </t>
  </si>
  <si>
    <t>عبدالكافي ادريس</t>
  </si>
  <si>
    <t>وليد السليم</t>
  </si>
  <si>
    <t>محمد ابوصالح</t>
  </si>
  <si>
    <t>محمد الطيب</t>
  </si>
  <si>
    <t>جميل سيف</t>
  </si>
  <si>
    <t>نذير  الابراهيم</t>
  </si>
  <si>
    <t xml:space="preserve">خضر  شربجي </t>
  </si>
  <si>
    <t>عمر ايبش</t>
  </si>
  <si>
    <t>عبدالمنعم عاني</t>
  </si>
  <si>
    <t>احمد قاسم</t>
  </si>
  <si>
    <t>محسن الدقة</t>
  </si>
  <si>
    <t>محمد  السخني</t>
  </si>
  <si>
    <t>محمدسعيد رايد</t>
  </si>
  <si>
    <t>صالح العمري</t>
  </si>
  <si>
    <t>علي عنطوز</t>
  </si>
  <si>
    <t>عبدالمعين الدياب</t>
  </si>
  <si>
    <t>مروان الدرويش</t>
  </si>
  <si>
    <t>محمدعبدالله النعيمي</t>
  </si>
  <si>
    <t>ياسين جيجاوي</t>
  </si>
  <si>
    <t>جمعة النويعم</t>
  </si>
  <si>
    <t>عبدالحليم قشوع</t>
  </si>
  <si>
    <t>بردان الشيخ علي</t>
  </si>
  <si>
    <t>سليمان السعيد</t>
  </si>
  <si>
    <t>ظافر كتوب</t>
  </si>
  <si>
    <t>خالد اسعد</t>
  </si>
  <si>
    <t>فياض غضبان</t>
  </si>
  <si>
    <t>سعيداحمد صلاح الدين</t>
  </si>
  <si>
    <t>قاسم الفحل</t>
  </si>
  <si>
    <t>فوزي العلي</t>
  </si>
  <si>
    <t xml:space="preserve">محمد فرحات </t>
  </si>
  <si>
    <t>محمود حربا</t>
  </si>
  <si>
    <t>علي بركات</t>
  </si>
  <si>
    <t>فلاح السلامة</t>
  </si>
  <si>
    <t>عبدالله جاعور</t>
  </si>
  <si>
    <t>بشير العمر</t>
  </si>
  <si>
    <t>احمد النحاس</t>
  </si>
  <si>
    <t>محمدتيسير عمو</t>
  </si>
  <si>
    <t>محمود عبيد</t>
  </si>
  <si>
    <t>عبدالكريم الرويشدي</t>
  </si>
  <si>
    <t>فيصل محمد</t>
  </si>
  <si>
    <t>وحيد  الرويشدي</t>
  </si>
  <si>
    <t>زكي الجاموس</t>
  </si>
  <si>
    <t>محمد تيزري</t>
  </si>
  <si>
    <t>امجد النحاس</t>
  </si>
  <si>
    <t>جاسم  نجار</t>
  </si>
  <si>
    <t>عبدالكريم طه</t>
  </si>
  <si>
    <t>فرهاد سعدون</t>
  </si>
  <si>
    <t>احمد محمد</t>
  </si>
  <si>
    <t>فارس  القشعم</t>
  </si>
  <si>
    <t>احمد النعيمي</t>
  </si>
  <si>
    <t>خضر ابوصالح</t>
  </si>
  <si>
    <t>مروان ادريس</t>
  </si>
  <si>
    <t>احمد الزنك</t>
  </si>
  <si>
    <t>شحود ادريس</t>
  </si>
  <si>
    <t>احمدراتب فياض</t>
  </si>
  <si>
    <t>فرحان الرجب</t>
  </si>
  <si>
    <t>حسن نمر</t>
  </si>
  <si>
    <t>محمد عيدو</t>
  </si>
  <si>
    <t>اكرم فهد</t>
  </si>
  <si>
    <t>رسمي السقال</t>
  </si>
  <si>
    <t>احمد المحمود</t>
  </si>
  <si>
    <t>محمدخير قصار</t>
  </si>
  <si>
    <t>جمعة محمد</t>
  </si>
  <si>
    <t>خالد البكري</t>
  </si>
  <si>
    <t>هشام درويش</t>
  </si>
  <si>
    <t>حسن الصالح</t>
  </si>
  <si>
    <t>عبيد العلي</t>
  </si>
  <si>
    <t>اسمر الجازي</t>
  </si>
  <si>
    <t>رياض الزعبي</t>
  </si>
  <si>
    <t>خضر طه</t>
  </si>
  <si>
    <t>عبداللطيف طيفور</t>
  </si>
  <si>
    <t>محمدسعيد عاصي</t>
  </si>
  <si>
    <t>محمود الدعاس</t>
  </si>
  <si>
    <t>محمد مهاوش</t>
  </si>
  <si>
    <t>محمدعمر  النبهان</t>
  </si>
  <si>
    <t xml:space="preserve">مصطفى  الزعبي </t>
  </si>
  <si>
    <t>عبدو داوود</t>
  </si>
  <si>
    <t>نضال جاعور</t>
  </si>
  <si>
    <t>محمدزياد الابراهيم</t>
  </si>
  <si>
    <t>قاسم نديوي</t>
  </si>
  <si>
    <t>عمر حسون العكش</t>
  </si>
  <si>
    <t>سعدالدين تيزري</t>
  </si>
  <si>
    <t>محمدسعيد الشيخ محمود</t>
  </si>
  <si>
    <t>علي الدعفيس</t>
  </si>
  <si>
    <t>حيدر الزنك</t>
  </si>
  <si>
    <t>محمدعلي  الحسين</t>
  </si>
  <si>
    <t>بشير النحاس</t>
  </si>
  <si>
    <t>انور جعفر</t>
  </si>
  <si>
    <t>حسن النديوي</t>
  </si>
  <si>
    <t xml:space="preserve">علي السيد </t>
  </si>
  <si>
    <t>خالد رحال</t>
  </si>
  <si>
    <t>محمد العاصي</t>
  </si>
  <si>
    <t>حسن  عبدالكريم</t>
  </si>
  <si>
    <t>محمد كامل مطلق</t>
  </si>
  <si>
    <t>صالح الحايك</t>
  </si>
  <si>
    <t>عبدالاحد الشيخ علي</t>
  </si>
  <si>
    <t>عبدو العكش</t>
  </si>
  <si>
    <t>شريف اباظة</t>
  </si>
  <si>
    <t>زيد حسين</t>
  </si>
  <si>
    <t>محمد فؤاد الابراهيم</t>
  </si>
  <si>
    <t>محمد الجازي</t>
  </si>
  <si>
    <t>اسمر الدلال</t>
  </si>
  <si>
    <t>عبدالعظيم العلي</t>
  </si>
  <si>
    <t xml:space="preserve">محمود بدوي </t>
  </si>
  <si>
    <t>محسن عروق</t>
  </si>
  <si>
    <t>خمو صوفان</t>
  </si>
  <si>
    <t>محمدمامون عجينة</t>
  </si>
  <si>
    <t>ابراهيم  اليوسف</t>
  </si>
  <si>
    <t>عبدالكريم الابراهيم</t>
  </si>
  <si>
    <t>هايل الشيخ علي</t>
  </si>
  <si>
    <t>محمد السخني</t>
  </si>
  <si>
    <t>عبدالوهاب عبدالله</t>
  </si>
  <si>
    <t>خليل عطايا</t>
  </si>
  <si>
    <t>مصطفى حربا</t>
  </si>
  <si>
    <t>محمود عامر</t>
  </si>
  <si>
    <t>عبدالكريم حسيان</t>
  </si>
  <si>
    <t>محمدعلي  كتيل</t>
  </si>
  <si>
    <t>خالد كيروان</t>
  </si>
  <si>
    <t>عبدالقادر العليوي</t>
  </si>
  <si>
    <t>علي مكية</t>
  </si>
  <si>
    <t>محي الدين  الدعاس</t>
  </si>
  <si>
    <t>محي الدين ايوب</t>
  </si>
  <si>
    <t>فواز الجيلو</t>
  </si>
  <si>
    <t>محمدزياد الخطيب</t>
  </si>
  <si>
    <t>محمد الدقة</t>
  </si>
  <si>
    <t>زكي عاصي</t>
  </si>
  <si>
    <t>احمد جاعور</t>
  </si>
  <si>
    <t>درويش الدراوشة</t>
  </si>
  <si>
    <t>حيدر جعفر</t>
  </si>
  <si>
    <t>غسان دعميش</t>
  </si>
  <si>
    <t>مرعي  الكردي</t>
  </si>
  <si>
    <t>منير العبيد</t>
  </si>
  <si>
    <t>مازن قويدر</t>
  </si>
  <si>
    <t>اسمر الشيخ علي</t>
  </si>
  <si>
    <t>محمد طرادالملحم</t>
  </si>
  <si>
    <t>محمد ناصر</t>
  </si>
  <si>
    <t>خالد عيوش</t>
  </si>
  <si>
    <t xml:space="preserve">عبدالمعين قوتلي </t>
  </si>
  <si>
    <t>محمدتيسير المطلق</t>
  </si>
  <si>
    <t>غازي السعيد</t>
  </si>
  <si>
    <t>محمد الشيخ محمود</t>
  </si>
  <si>
    <t>شحود مسكو</t>
  </si>
  <si>
    <t>محمدتوفيق حبيجان</t>
  </si>
  <si>
    <t>محمدسليم الاشتر</t>
  </si>
  <si>
    <t xml:space="preserve">محمدخير السيد </t>
  </si>
  <si>
    <t>احمد قصاص</t>
  </si>
  <si>
    <t>عبدالفتاح شاكر</t>
  </si>
  <si>
    <t xml:space="preserve">مازن بدوي </t>
  </si>
  <si>
    <t>محمدنوار الفلاح</t>
  </si>
  <si>
    <t>محمدعلي  غنيمي</t>
  </si>
  <si>
    <t>تركي العاصي</t>
  </si>
  <si>
    <t>بدوي بتول</t>
  </si>
  <si>
    <t>رضوان الفحل</t>
  </si>
  <si>
    <t xml:space="preserve">وحيد  الشيخ فلفل </t>
  </si>
  <si>
    <t>قاسم غضبان</t>
  </si>
  <si>
    <t>محمد عثمان</t>
  </si>
  <si>
    <t>خضر العمر</t>
  </si>
  <si>
    <t>عبدو محمود</t>
  </si>
  <si>
    <t>فرحان غنام</t>
  </si>
  <si>
    <t>خضر كيروان</t>
  </si>
  <si>
    <t>محمد عاجوقة</t>
  </si>
  <si>
    <t>خمو مكحل</t>
  </si>
  <si>
    <t>نبيه العصورة</t>
  </si>
  <si>
    <t>علي السلامة</t>
  </si>
  <si>
    <t>شحادي ابو خالد</t>
  </si>
  <si>
    <t>احمد عنطوز</t>
  </si>
  <si>
    <t>نجدت الكردي</t>
  </si>
  <si>
    <t>قاسم العداي</t>
  </si>
  <si>
    <t xml:space="preserve">منير العبدالله </t>
  </si>
  <si>
    <t>محمدكمال العموري</t>
  </si>
  <si>
    <t>محمود شيخي</t>
  </si>
  <si>
    <t>محمود السلامة</t>
  </si>
  <si>
    <t>رياض كاخة</t>
  </si>
  <si>
    <t xml:space="preserve">سامي العبدالله </t>
  </si>
  <si>
    <t>جميل الشمالي</t>
  </si>
  <si>
    <t>فواز معلل</t>
  </si>
  <si>
    <t>سامي التقي</t>
  </si>
  <si>
    <t>محمدزكي طيفور</t>
  </si>
  <si>
    <t>عبدالسلام عثمان</t>
  </si>
  <si>
    <t>ابراهيم العمري</t>
  </si>
  <si>
    <t>محمدجميل ايبش</t>
  </si>
  <si>
    <t>فايق الفجر</t>
  </si>
  <si>
    <t>احمد العبدالله</t>
  </si>
  <si>
    <t>نايف الحصين</t>
  </si>
  <si>
    <t>محمد الحردان</t>
  </si>
  <si>
    <t>منير صطوف</t>
  </si>
  <si>
    <t>احمد بركات</t>
  </si>
  <si>
    <t>خالد العثمان</t>
  </si>
  <si>
    <t>محمد الضناوي  او الضاوي</t>
  </si>
  <si>
    <t>مروان بلورة</t>
  </si>
  <si>
    <t>محمود اليوسف</t>
  </si>
  <si>
    <t>احمد العاني</t>
  </si>
  <si>
    <t>محمد الربّع</t>
  </si>
  <si>
    <t>محمود مكية</t>
  </si>
  <si>
    <t>مروان السقا</t>
  </si>
  <si>
    <t>خالد النبهان</t>
  </si>
  <si>
    <t>محمد ابراهيم</t>
  </si>
  <si>
    <t>محمدتوفيق عبدالله</t>
  </si>
  <si>
    <t>محمد  طه</t>
  </si>
  <si>
    <t>حسين محيميد</t>
  </si>
  <si>
    <t>حمزة سعيد</t>
  </si>
  <si>
    <t>شريف عوض</t>
  </si>
  <si>
    <t>خضر عنطوز</t>
  </si>
  <si>
    <t>امجد ضاهر</t>
  </si>
  <si>
    <t>سمير بتول</t>
  </si>
  <si>
    <t>هايل الحردان</t>
  </si>
  <si>
    <t>فياض العطعوط</t>
  </si>
  <si>
    <t>منير دحان</t>
  </si>
  <si>
    <t>محمد عبيد</t>
  </si>
  <si>
    <t>محمود الاشتر</t>
  </si>
  <si>
    <t>خالد البركاوي</t>
  </si>
  <si>
    <t>سليمان الصبرة</t>
  </si>
  <si>
    <t>عمر طيفور</t>
  </si>
  <si>
    <t>سليمان الرويشدي</t>
  </si>
  <si>
    <t>فتحي حسين</t>
  </si>
  <si>
    <t>هايل الفلاح</t>
  </si>
  <si>
    <t>محمد عاصي</t>
  </si>
  <si>
    <t>جميل سيف الدين</t>
  </si>
  <si>
    <t>حسين غنيمي</t>
  </si>
  <si>
    <t>احمد البكري</t>
  </si>
  <si>
    <t xml:space="preserve">توفيق ايوب </t>
  </si>
  <si>
    <t>احمد شيخي</t>
  </si>
  <si>
    <t>محمد العرندس</t>
  </si>
  <si>
    <t>احمد الزرير</t>
  </si>
  <si>
    <t>محمد الاشتر</t>
  </si>
  <si>
    <t>غازي باكير</t>
  </si>
  <si>
    <t>عبدالرحمن العصورة</t>
  </si>
  <si>
    <t>صالح العاني</t>
  </si>
  <si>
    <t>جاسم  فياض</t>
  </si>
  <si>
    <t>علي الابراهيم</t>
  </si>
  <si>
    <t>شحود العلي</t>
  </si>
  <si>
    <t>محمد عنطوز</t>
  </si>
  <si>
    <t>فتحي القشعم</t>
  </si>
  <si>
    <t>مروان الحردان</t>
  </si>
  <si>
    <t>محمد الخالد</t>
  </si>
  <si>
    <t>محمد ايوب</t>
  </si>
  <si>
    <t>عبدالمجيد قاسم</t>
  </si>
  <si>
    <t>ناصر البلخي</t>
  </si>
  <si>
    <t>خالد قشعم</t>
  </si>
  <si>
    <t>بشير خنفورة</t>
  </si>
  <si>
    <t>تركي دلبيق</t>
  </si>
  <si>
    <t>فؤاد العبيد</t>
  </si>
  <si>
    <t>محمود جلود</t>
  </si>
  <si>
    <t>مصطفى نجار</t>
  </si>
  <si>
    <t>عبدالرحمن جيجاوي</t>
  </si>
  <si>
    <t>عبدالغفار شاكر</t>
  </si>
  <si>
    <t>محمدنوار مصطفى</t>
  </si>
  <si>
    <t>علي عثمان</t>
  </si>
  <si>
    <t>محمدنوار المحمد</t>
  </si>
  <si>
    <t>زهير قشعم</t>
  </si>
  <si>
    <t>غسان فهد</t>
  </si>
  <si>
    <t>محمد الرفاعي</t>
  </si>
  <si>
    <t>احمد مشمش</t>
  </si>
  <si>
    <t>حسن الشمالي</t>
  </si>
  <si>
    <t>عبدالمجيد احمد</t>
  </si>
  <si>
    <t>جميل البركاوي</t>
  </si>
  <si>
    <t>عبدو بكار</t>
  </si>
  <si>
    <t>علي قاسم</t>
  </si>
  <si>
    <t>عبدالغفار احمد</t>
  </si>
  <si>
    <t>صالح العداي</t>
  </si>
  <si>
    <t>خليف ابو جبل</t>
  </si>
  <si>
    <t>احمد علي</t>
  </si>
  <si>
    <t>سعيداحمد مطاوع</t>
  </si>
  <si>
    <t>جمال الدين</t>
  </si>
  <si>
    <t>خضر العبدالله</t>
  </si>
  <si>
    <t>شحود عوض</t>
  </si>
  <si>
    <t>قاسم طلاس</t>
  </si>
  <si>
    <t>انور عاني</t>
  </si>
  <si>
    <t>رسمي ابو الهدى</t>
  </si>
  <si>
    <t>حسين نمر</t>
  </si>
  <si>
    <t>محمد درة</t>
  </si>
  <si>
    <t>نادر العبدالله</t>
  </si>
  <si>
    <t>ياسين الدحو</t>
  </si>
  <si>
    <t>عبدالرحمن الموسى الاشتر</t>
  </si>
  <si>
    <t>محمود الشيخ</t>
  </si>
  <si>
    <t>ديبو قصاص</t>
  </si>
  <si>
    <t>محمد العبدالعلي</t>
  </si>
  <si>
    <t xml:space="preserve">محي الدين  حجيراتي </t>
  </si>
  <si>
    <t>خليف الحسين</t>
  </si>
  <si>
    <t>حسون الموالي بحبوح</t>
  </si>
  <si>
    <t>احمد السلامة</t>
  </si>
  <si>
    <t>حمود العصورة</t>
  </si>
  <si>
    <t>سليمان جارالله</t>
  </si>
  <si>
    <t>ياسين كيال</t>
  </si>
  <si>
    <t>محمد كامل تركي</t>
  </si>
  <si>
    <t xml:space="preserve">خضر جعفر </t>
  </si>
  <si>
    <t>عبدالفتاح علي</t>
  </si>
  <si>
    <t>عبدالسلام محمد</t>
  </si>
  <si>
    <t>غازي حربا</t>
  </si>
  <si>
    <t>خضر العبيد</t>
  </si>
  <si>
    <t>شهاب الشهاب</t>
  </si>
  <si>
    <t>فواز العصورة</t>
  </si>
  <si>
    <t>صالح لطوف</t>
  </si>
  <si>
    <t>محسن رعد</t>
  </si>
  <si>
    <t>محمد  السقال</t>
  </si>
  <si>
    <t>عبدالرزاق الكردي</t>
  </si>
  <si>
    <t>صالح الفحل</t>
  </si>
  <si>
    <t>عبدالحميد الكن</t>
  </si>
  <si>
    <t>صالح الرجب</t>
  </si>
  <si>
    <t>اسماعيل رحمون</t>
  </si>
  <si>
    <t>عيسى الخالد</t>
  </si>
  <si>
    <t>عبدالقادر العنـزي</t>
  </si>
  <si>
    <t xml:space="preserve">توفيق رمضان </t>
  </si>
  <si>
    <t>محمدفهد زين الدين</t>
  </si>
  <si>
    <t>عبدو كيال</t>
  </si>
  <si>
    <t>عبدالله علي</t>
  </si>
  <si>
    <t>عبدو الزرير</t>
  </si>
  <si>
    <t>خالد الدياب</t>
  </si>
  <si>
    <t xml:space="preserve">عمر السيد </t>
  </si>
  <si>
    <t>حسين السلامة</t>
  </si>
  <si>
    <t>فلاح اليوسف</t>
  </si>
  <si>
    <t>جاسم سليم</t>
  </si>
  <si>
    <t>عبدالحليم غنيمي</t>
  </si>
  <si>
    <t>عليوي حمادة</t>
  </si>
  <si>
    <t xml:space="preserve">جاسم  رمضان </t>
  </si>
  <si>
    <t>احمد زين الدين</t>
  </si>
  <si>
    <t>عمر العوض</t>
  </si>
  <si>
    <t>قاسم قري</t>
  </si>
  <si>
    <t>محمد خضر الجاسم</t>
  </si>
  <si>
    <t>هايل النويعم</t>
  </si>
  <si>
    <t>عبد غصن</t>
  </si>
  <si>
    <t>خالد المصري</t>
  </si>
  <si>
    <t>عماد  عيدو محمد</t>
  </si>
  <si>
    <t>مرعي  اليوسف</t>
  </si>
  <si>
    <t>زهير غنام</t>
  </si>
  <si>
    <t>ابراهيم  الجازي</t>
  </si>
  <si>
    <t>اسماعيل ابو جبل</t>
  </si>
  <si>
    <t>محمد اليوسف</t>
  </si>
  <si>
    <t>خالد حمادة</t>
  </si>
  <si>
    <t>احمد الشركة</t>
  </si>
  <si>
    <t>احمد غنام</t>
  </si>
  <si>
    <t>عمر  الياسين</t>
  </si>
  <si>
    <t>سمير المعصراني</t>
  </si>
  <si>
    <t>خضر الرجب</t>
  </si>
  <si>
    <t>عمر معروف</t>
  </si>
  <si>
    <t>فوزي الابراهيم</t>
  </si>
  <si>
    <t>جميل رنكو</t>
  </si>
  <si>
    <t xml:space="preserve">عبدالمجيد الشيخ فلفل </t>
  </si>
  <si>
    <t>محمدسعيد طيفور</t>
  </si>
  <si>
    <t>صالح عاني</t>
  </si>
  <si>
    <t>احمد الرجب</t>
  </si>
  <si>
    <t>عبدالسلام الجازي</t>
  </si>
  <si>
    <t>عبدو يوسف</t>
  </si>
  <si>
    <t xml:space="preserve">منير رمضان </t>
  </si>
  <si>
    <t>احمد كتيل</t>
  </si>
  <si>
    <t>عدنان رنكو</t>
  </si>
  <si>
    <t>محمد عوض</t>
  </si>
  <si>
    <t>عبدالقادر سعيد</t>
  </si>
  <si>
    <t>محمود البردان</t>
  </si>
  <si>
    <t>جاسم  النعسان</t>
  </si>
  <si>
    <t>شحود النبهان</t>
  </si>
  <si>
    <t>مرعي  القباني</t>
  </si>
  <si>
    <t>قمر التمر</t>
  </si>
  <si>
    <t xml:space="preserve">زهير السيد </t>
  </si>
  <si>
    <t>عذاب العاني</t>
  </si>
  <si>
    <t>احمدراتب الحسين</t>
  </si>
  <si>
    <t>مصطفى  عكل</t>
  </si>
  <si>
    <t>عبدالمنعم الرويشدي</t>
  </si>
  <si>
    <t>حسن طه</t>
  </si>
  <si>
    <t>سلوم الصبرة</t>
  </si>
  <si>
    <t>عمر  فواز</t>
  </si>
  <si>
    <t>حسن قاسم</t>
  </si>
  <si>
    <t>دياب الصبرة</t>
  </si>
  <si>
    <t>انور الدعاس</t>
  </si>
  <si>
    <t>محمد حربا</t>
  </si>
  <si>
    <t>سليمان العموري</t>
  </si>
  <si>
    <t>نبيه عنان</t>
  </si>
  <si>
    <t>خالد السخني</t>
  </si>
  <si>
    <t xml:space="preserve">حسن  شربجي </t>
  </si>
  <si>
    <t>زهير قري</t>
  </si>
  <si>
    <t>منذر رنكو</t>
  </si>
  <si>
    <t>احمد سعدون</t>
  </si>
  <si>
    <t>محمد القشعم</t>
  </si>
  <si>
    <t>شحادة العموري</t>
  </si>
  <si>
    <t>محمد كامل العكش</t>
  </si>
  <si>
    <t>احمد العمري</t>
  </si>
  <si>
    <t>عبدالكريم اليوسف</t>
  </si>
  <si>
    <t>محمد كراز</t>
  </si>
  <si>
    <t>خالد الطيب</t>
  </si>
  <si>
    <t>عبدالغفار الخطيب</t>
  </si>
  <si>
    <t>مدحات الفرحات</t>
  </si>
  <si>
    <t>اسماعيل دعاس</t>
  </si>
  <si>
    <t>محي الدين  قاسم</t>
  </si>
  <si>
    <t>عبدالعزيز القويدر</t>
  </si>
  <si>
    <t xml:space="preserve">عبدالكريم كحيل </t>
  </si>
  <si>
    <t>محمدتوفيق الصغير</t>
  </si>
  <si>
    <t>محمدعلي فهد</t>
  </si>
  <si>
    <t>احمد التقي</t>
  </si>
  <si>
    <t>حسن عاصي</t>
  </si>
  <si>
    <t>عبدالقادر الاسعد</t>
  </si>
  <si>
    <t>يوسف عاجوقة</t>
  </si>
  <si>
    <t>علي مطاوع</t>
  </si>
  <si>
    <t>احمد درة</t>
  </si>
  <si>
    <t>محمد اسعد</t>
  </si>
  <si>
    <t>محمد عصمان</t>
  </si>
  <si>
    <t>خالد الطه</t>
  </si>
  <si>
    <t>شحود حسين</t>
  </si>
  <si>
    <t>خالد درة</t>
  </si>
  <si>
    <t>ذيب مطلق</t>
  </si>
  <si>
    <t>محمداديب صوفان</t>
  </si>
  <si>
    <t>يوسف المرعي</t>
  </si>
  <si>
    <t>شريف الاشتر</t>
  </si>
  <si>
    <t>عبدالرزاق البركاوي</t>
  </si>
  <si>
    <t>محمدرمضان حمادة</t>
  </si>
  <si>
    <t>ياسين الياسين</t>
  </si>
  <si>
    <t>عبدالفتاح الدعاس</t>
  </si>
  <si>
    <t>نادر محيميد</t>
  </si>
  <si>
    <t>عبدالكريم الحردان</t>
  </si>
  <si>
    <t>محمدسعيد الجاموس</t>
  </si>
  <si>
    <t xml:space="preserve">علي بدوي </t>
  </si>
  <si>
    <t xml:space="preserve">احمد السيد </t>
  </si>
  <si>
    <t>محمدخير الدعاس</t>
  </si>
  <si>
    <t>عبدالباسط قندقجي</t>
  </si>
  <si>
    <t>سامي الصبرة</t>
  </si>
  <si>
    <t>سليمان عماشة</t>
  </si>
  <si>
    <t>محمود فهد</t>
  </si>
  <si>
    <t>عيسى فواز</t>
  </si>
  <si>
    <t>فيصل احمد</t>
  </si>
  <si>
    <t>محمد بحبوح</t>
  </si>
  <si>
    <t>محمد الزرير</t>
  </si>
  <si>
    <t>محمود عصمان</t>
  </si>
  <si>
    <t>نادر الحديدي</t>
  </si>
  <si>
    <t>تركي المحمود</t>
  </si>
  <si>
    <t>رياض الجاسم</t>
  </si>
  <si>
    <t>ظافر ادريس</t>
  </si>
  <si>
    <t>عبدالرحمن عطايا</t>
  </si>
  <si>
    <t>تاج الدين الخالد</t>
  </si>
  <si>
    <t>صالح ابوصالح</t>
  </si>
  <si>
    <t>مرعي  الزنك</t>
  </si>
  <si>
    <t>موسى المصري</t>
  </si>
  <si>
    <t>خالداسماعيل غيبه</t>
  </si>
  <si>
    <t>خالد الشيخ علي</t>
  </si>
  <si>
    <t>محمد جماشيري</t>
  </si>
  <si>
    <t>جميل معلل</t>
  </si>
  <si>
    <t>محمدسعيد ضاهر</t>
  </si>
  <si>
    <t>زيد طلاس</t>
  </si>
  <si>
    <t>عبدالكرم  طيفور</t>
  </si>
  <si>
    <t>علي حسيان</t>
  </si>
  <si>
    <t>احمد العصورة</t>
  </si>
  <si>
    <t>ثامر قشعم</t>
  </si>
  <si>
    <t>حسن دركل</t>
  </si>
  <si>
    <t>هشام العداي</t>
  </si>
  <si>
    <t xml:space="preserve">بردان قوتلي </t>
  </si>
  <si>
    <t>تركي تركي</t>
  </si>
  <si>
    <t>فتحي درويش</t>
  </si>
  <si>
    <t>خضر قاروط</t>
  </si>
  <si>
    <t>عبدو الرفاعي</t>
  </si>
  <si>
    <t>سعيداحمد الويس</t>
  </si>
  <si>
    <t>حيدر بحسيك</t>
  </si>
  <si>
    <t>مصطفى الدعفيس</t>
  </si>
  <si>
    <t>احمد العنـزي</t>
  </si>
  <si>
    <t>نبيه غنيمي</t>
  </si>
  <si>
    <t xml:space="preserve">خالد السيد </t>
  </si>
  <si>
    <t>سليمان الاسود</t>
  </si>
  <si>
    <t>صالح الحويل</t>
  </si>
  <si>
    <t>مصطفى كتوب</t>
  </si>
  <si>
    <t>عبدالجبار الدروبي</t>
  </si>
  <si>
    <t>يوسف الاشتر</t>
  </si>
  <si>
    <t>قمر الطيب</t>
  </si>
  <si>
    <t>زكريا سيف الدين</t>
  </si>
  <si>
    <t>محمود رحمون</t>
  </si>
  <si>
    <t>خالداسماعيل ابوزيد</t>
  </si>
  <si>
    <t>محمدسامر الضاهر</t>
  </si>
  <si>
    <t>خليف الحايك</t>
  </si>
  <si>
    <t xml:space="preserve">محمدجلال السيد </t>
  </si>
  <si>
    <t>نبيه النبهان</t>
  </si>
  <si>
    <t>نجدت دلبيق</t>
  </si>
  <si>
    <t xml:space="preserve">ابراهيم  اليعقوبي </t>
  </si>
  <si>
    <t>حسين ايوب</t>
  </si>
  <si>
    <t>عمر هرموش</t>
  </si>
  <si>
    <t>فتحي احمد</t>
  </si>
  <si>
    <t>عبدالعزيز السليم</t>
  </si>
  <si>
    <t>شحود السليمان</t>
  </si>
  <si>
    <t>عبدالمجيد محمد</t>
  </si>
  <si>
    <t>فايز حسن</t>
  </si>
  <si>
    <t>خالد الحسيان</t>
  </si>
  <si>
    <t>سامي رحمون</t>
  </si>
  <si>
    <t>عبدالكريم صياد</t>
  </si>
  <si>
    <t>فيصل الموسى الاشتر</t>
  </si>
  <si>
    <t>منذر حليمة</t>
  </si>
  <si>
    <t>احمد البركاوي</t>
  </si>
  <si>
    <t>محمدخير صطوف</t>
  </si>
  <si>
    <t>حسين السمر</t>
  </si>
  <si>
    <t>حسن حامد</t>
  </si>
  <si>
    <t>سليمان معروف</t>
  </si>
  <si>
    <t>محمدخير العمر</t>
  </si>
  <si>
    <t xml:space="preserve">محمدعمر  رفاعي </t>
  </si>
  <si>
    <t>علي عبدربه</t>
  </si>
  <si>
    <t>محمد عز الدين</t>
  </si>
  <si>
    <t>قاسم هرموش</t>
  </si>
  <si>
    <t>خالد فتح الله</t>
  </si>
  <si>
    <t>خالد خنفورة</t>
  </si>
  <si>
    <t>حافظ مسكو</t>
  </si>
  <si>
    <t xml:space="preserve">عبدالكرم  فليون </t>
  </si>
  <si>
    <t>احمد الدعفيس</t>
  </si>
  <si>
    <t>فاضل العلي</t>
  </si>
  <si>
    <t>محمد قصار</t>
  </si>
  <si>
    <t xml:space="preserve">محمدغازي اليعقوبي </t>
  </si>
  <si>
    <t>سليم ناجي</t>
  </si>
  <si>
    <t>وليد منور</t>
  </si>
  <si>
    <t>مرعي  ابراهيم</t>
  </si>
  <si>
    <t>احمد حسن</t>
  </si>
  <si>
    <t>قاسم الشاهين</t>
  </si>
  <si>
    <t>محمود المعصراني</t>
  </si>
  <si>
    <t>غسان كاخة</t>
  </si>
  <si>
    <t>غازي رايد</t>
  </si>
  <si>
    <t xml:space="preserve">عبدو رفاعي </t>
  </si>
  <si>
    <t>محمد المحمود</t>
  </si>
  <si>
    <t>عبدالكريم الفجر</t>
  </si>
  <si>
    <t>عبدالعظيم الفلاح</t>
  </si>
  <si>
    <t>سامي المحمد</t>
  </si>
  <si>
    <t>زكريا الدرويش</t>
  </si>
  <si>
    <t>عدنان اليوسف</t>
  </si>
  <si>
    <t>قاسم الطيب</t>
  </si>
  <si>
    <t>عبدالجبار المهاينـي</t>
  </si>
  <si>
    <t>عمر الحديدي</t>
  </si>
  <si>
    <t>محسن الزعبي</t>
  </si>
  <si>
    <t>تاج الدين رعد</t>
  </si>
  <si>
    <t>علي ابو خالد</t>
  </si>
  <si>
    <t>شحادة المحمد</t>
  </si>
  <si>
    <t>خالداسماعيل حجواني</t>
  </si>
  <si>
    <t>حسين المحمد</t>
  </si>
  <si>
    <t>شحادي الربيع</t>
  </si>
  <si>
    <t>محمد الزعبي</t>
  </si>
  <si>
    <t>محمدماجد احمد</t>
  </si>
  <si>
    <t>فريز النحاس</t>
  </si>
  <si>
    <t>علي اليوسف</t>
  </si>
  <si>
    <t>سليمان الطه</t>
  </si>
  <si>
    <t>احمد الزين</t>
  </si>
  <si>
    <t>حسين النعيمي</t>
  </si>
  <si>
    <t>فيصل جمعة قندقجي</t>
  </si>
  <si>
    <t>محمود فتح الله</t>
  </si>
  <si>
    <t>محمود الزين</t>
  </si>
  <si>
    <t>مروان ابوزيد</t>
  </si>
  <si>
    <t>احمد كوجك</t>
  </si>
  <si>
    <t>حسن غصن</t>
  </si>
  <si>
    <t>محمود منصور</t>
  </si>
  <si>
    <t>عبدالحليم العوض</t>
  </si>
  <si>
    <t>جاسم  الفحل</t>
  </si>
  <si>
    <t>محمد عامر</t>
  </si>
  <si>
    <t>محمود ابوصالح</t>
  </si>
  <si>
    <t>احمد صطوف</t>
  </si>
  <si>
    <t>خالد عوض</t>
  </si>
  <si>
    <t>عبدالفتاح الجاموس</t>
  </si>
  <si>
    <t>عبدالجليل العموري</t>
  </si>
  <si>
    <t>ياسين اليوسف</t>
  </si>
  <si>
    <t>علي ادريس</t>
  </si>
  <si>
    <t>عبدالحميد الابراهيم</t>
  </si>
  <si>
    <t>عواد الشركة</t>
  </si>
  <si>
    <t>احمد الكردي</t>
  </si>
  <si>
    <t xml:space="preserve">قاسم فليون </t>
  </si>
  <si>
    <t>محمد درويش</t>
  </si>
  <si>
    <t>خالداسماعيل الرويشدي</t>
  </si>
  <si>
    <t>بشير السقال</t>
  </si>
  <si>
    <t>حسون الموالي حمادة</t>
  </si>
  <si>
    <t>هشام عوض</t>
  </si>
  <si>
    <t>ماجد مصطفى</t>
  </si>
  <si>
    <t xml:space="preserve">محمدعبدالله ايوب </t>
  </si>
  <si>
    <t>جمعة قطينـي</t>
  </si>
  <si>
    <t>احمد داوود</t>
  </si>
  <si>
    <t>احمد غيبه</t>
  </si>
  <si>
    <t>موفق ابو الهدى</t>
  </si>
  <si>
    <t>حمزة الدين</t>
  </si>
  <si>
    <t>محمدسامر الفجر</t>
  </si>
  <si>
    <t xml:space="preserve">نايف جعفر </t>
  </si>
  <si>
    <t>احمد الدبس</t>
  </si>
  <si>
    <t>محمدبشار العلي</t>
  </si>
  <si>
    <t>عيسى الخطاب</t>
  </si>
  <si>
    <t>محمدعدنان الجيلو</t>
  </si>
  <si>
    <t xml:space="preserve">عمر العبدالله </t>
  </si>
  <si>
    <t>حسن ابراهيم</t>
  </si>
  <si>
    <t>خضر قصاص</t>
  </si>
  <si>
    <t>محي الدين عامر</t>
  </si>
  <si>
    <t>اكرم العلي</t>
  </si>
  <si>
    <t>جمعة العكش</t>
  </si>
  <si>
    <t>خضر نديوي</t>
  </si>
  <si>
    <t>حامد ايوب</t>
  </si>
  <si>
    <t>خالد العرندس</t>
  </si>
  <si>
    <t>سليمان عطايا</t>
  </si>
  <si>
    <t>قاسم الكردي</t>
  </si>
  <si>
    <t>محمد  كركورة</t>
  </si>
  <si>
    <t>بدوي عكل</t>
  </si>
  <si>
    <t>محمد غنيمي</t>
  </si>
  <si>
    <t>محمود الشاهين</t>
  </si>
  <si>
    <t>محمدكمال ابوصالح</t>
  </si>
  <si>
    <t>غسان العلي</t>
  </si>
  <si>
    <t>فرحان غضبان</t>
  </si>
  <si>
    <t>فرحان الحويل</t>
  </si>
  <si>
    <t>محمدعبدالله حسن</t>
  </si>
  <si>
    <t>زيد الدين</t>
  </si>
  <si>
    <t>عواد الجازي</t>
  </si>
  <si>
    <t>جمال فتح الله</t>
  </si>
  <si>
    <t>عبدالباسط ابو جبل</t>
  </si>
  <si>
    <t>صالح مطلق</t>
  </si>
  <si>
    <t>انور الجاسم</t>
  </si>
  <si>
    <t>ياسين العاصي</t>
  </si>
  <si>
    <t>محمد فؤاد عوض</t>
  </si>
  <si>
    <t>محمد بكري</t>
  </si>
  <si>
    <t>بردان الربيع</t>
  </si>
  <si>
    <t>فرهاد بعيون</t>
  </si>
  <si>
    <t>عبدالله العصورة</t>
  </si>
  <si>
    <t>فايق بصال</t>
  </si>
  <si>
    <t>خالد الابراهيم</t>
  </si>
  <si>
    <t>فايز مطلق</t>
  </si>
  <si>
    <t>احمد حمادة</t>
  </si>
  <si>
    <t>ثامر الصبرة</t>
  </si>
  <si>
    <t>محمود كيال</t>
  </si>
  <si>
    <t xml:space="preserve">علي حجيراتي </t>
  </si>
  <si>
    <t>احمد صلاح الدين</t>
  </si>
  <si>
    <t>محمدعدنان السلوم</t>
  </si>
  <si>
    <t>علي العنـزي</t>
  </si>
  <si>
    <t>بشير سيف الدين</t>
  </si>
  <si>
    <t>دياب حبيجان</t>
  </si>
  <si>
    <t>مرعي  حمادة</t>
  </si>
  <si>
    <t>محمدسعيد محمد</t>
  </si>
  <si>
    <t>نجدت رحمون</t>
  </si>
  <si>
    <t>عبيد علوان</t>
  </si>
  <si>
    <t>فيصل مكحل</t>
  </si>
  <si>
    <t>حيدر المحمود</t>
  </si>
  <si>
    <t>فواز الخالد</t>
  </si>
  <si>
    <t>محمدعيد اباظة</t>
  </si>
  <si>
    <t>خالد القشعم</t>
  </si>
  <si>
    <t>جمعة محمود</t>
  </si>
  <si>
    <t>عبدالرزاق سليم</t>
  </si>
  <si>
    <t>خالد علوان</t>
  </si>
  <si>
    <t>احمد الفلاح</t>
  </si>
  <si>
    <t>احمد معروف</t>
  </si>
  <si>
    <t>جميل الدرويش</t>
  </si>
  <si>
    <t>عذاب الطيب</t>
  </si>
  <si>
    <t>فلاح العلي</t>
  </si>
  <si>
    <t>عبدالباسط القشعم</t>
  </si>
  <si>
    <t>محمد  ايبش</t>
  </si>
  <si>
    <t>زهير دركل</t>
  </si>
  <si>
    <t>سليمان النويعم</t>
  </si>
  <si>
    <t>محمد صياد</t>
  </si>
  <si>
    <t>محمدخير الدرويش</t>
  </si>
  <si>
    <t>محمد مسكو</t>
  </si>
  <si>
    <t>خالد الخالد</t>
  </si>
  <si>
    <t>رسمي الفحل</t>
  </si>
  <si>
    <t>مجيد الشاهين</t>
  </si>
  <si>
    <t>احمد فهد</t>
  </si>
  <si>
    <t>اسماعيل النعيمي</t>
  </si>
  <si>
    <t>خضر جارالله</t>
  </si>
  <si>
    <t>احمد بصال</t>
  </si>
  <si>
    <t>نجدت غنيمي</t>
  </si>
  <si>
    <t xml:space="preserve">عبدالكافي كحيل </t>
  </si>
  <si>
    <t>محمدعدنان المحمود</t>
  </si>
  <si>
    <t>محي الدين رنكو</t>
  </si>
  <si>
    <t>صالح عيدو محمد</t>
  </si>
  <si>
    <t>فريز كتوب</t>
  </si>
  <si>
    <t>مصطفى  العموري</t>
  </si>
  <si>
    <t>محمد بلورة</t>
  </si>
  <si>
    <t>محمدسعيد ابراهيم</t>
  </si>
  <si>
    <t>حسن الدعاس</t>
  </si>
  <si>
    <t>عليوي قندقجي</t>
  </si>
  <si>
    <t>سعدالدين خنفورة</t>
  </si>
  <si>
    <t>مروان بركاوي</t>
  </si>
  <si>
    <t>حسن الدياب</t>
  </si>
  <si>
    <t>محمدزكي عوض</t>
  </si>
  <si>
    <t>خالد شعبان</t>
  </si>
  <si>
    <t>احمد معلل</t>
  </si>
  <si>
    <t>عبدالغفار ناصر</t>
  </si>
  <si>
    <t>حسين السلوم</t>
  </si>
  <si>
    <t>جمال الدياب</t>
  </si>
  <si>
    <t>حافظ الصالح</t>
  </si>
  <si>
    <t>مرعي  الدراوشة</t>
  </si>
  <si>
    <t>عبدالحميد موسى</t>
  </si>
  <si>
    <t xml:space="preserve">شحود قوتلي </t>
  </si>
  <si>
    <t>ديبو السلامة</t>
  </si>
  <si>
    <t>محمدغازي الشلح</t>
  </si>
  <si>
    <t>فاضل حسيان</t>
  </si>
  <si>
    <t>محمدبشار المحمد</t>
  </si>
  <si>
    <t>محمدخير الشيخ علي</t>
  </si>
  <si>
    <t>شهير الدلال</t>
  </si>
  <si>
    <t>طه الدرويش</t>
  </si>
  <si>
    <t>سامي القبجي</t>
  </si>
  <si>
    <t>عبدالوهاب الصبرة</t>
  </si>
  <si>
    <t>حسن الفحل</t>
  </si>
  <si>
    <t xml:space="preserve">احمد بدوي </t>
  </si>
  <si>
    <t>صبري حامد</t>
  </si>
  <si>
    <t>عبدالحميد المعطي</t>
  </si>
  <si>
    <t>محمدالحميد نجار</t>
  </si>
  <si>
    <t>محمد منور</t>
  </si>
  <si>
    <t>منير فتح الله</t>
  </si>
  <si>
    <t>ظافر عبدالكريم</t>
  </si>
  <si>
    <t>احمد حميس</t>
  </si>
  <si>
    <t>محمود عثمان</t>
  </si>
  <si>
    <t>اسماعيل الفجر</t>
  </si>
  <si>
    <t>عبدالعزيز الاشتر</t>
  </si>
  <si>
    <t>محمدبشار محمد</t>
  </si>
  <si>
    <t>جاسم حبيجان</t>
  </si>
  <si>
    <t>زيد ادريس</t>
  </si>
  <si>
    <t>عبدو الكن</t>
  </si>
  <si>
    <t>ابو وليد الشاهين</t>
  </si>
  <si>
    <t>صالح النعيمي</t>
  </si>
  <si>
    <t>تيسير السلامة</t>
  </si>
  <si>
    <t>محمود مطاوع</t>
  </si>
  <si>
    <t>يوسف الجاجه</t>
  </si>
  <si>
    <t>ابو وليد عصمان</t>
  </si>
  <si>
    <t>علي الدياب</t>
  </si>
  <si>
    <t>محمد الخطيب</t>
  </si>
  <si>
    <t>احمد الويس</t>
  </si>
  <si>
    <t>علي فتح الله</t>
  </si>
  <si>
    <t>محمد سعدون</t>
  </si>
  <si>
    <t>احمد قشعم</t>
  </si>
  <si>
    <t>عمر فواز</t>
  </si>
  <si>
    <t>خالد العطعوط</t>
  </si>
  <si>
    <t xml:space="preserve">منير الحمصي </t>
  </si>
  <si>
    <t>حسن النعيمي</t>
  </si>
  <si>
    <t>محمدسعيد بلورة</t>
  </si>
  <si>
    <t>محمد العمري</t>
  </si>
  <si>
    <t>رياض السقال</t>
  </si>
  <si>
    <t>اسماعيل حبيجان</t>
  </si>
  <si>
    <t>محمدالحميد غيبه</t>
  </si>
  <si>
    <t>عبدالوهاب الفرحات</t>
  </si>
  <si>
    <t>قاسم جارالله</t>
  </si>
  <si>
    <t>مازن القباني</t>
  </si>
  <si>
    <t>محمد ناجي</t>
  </si>
  <si>
    <t>محمدرمضان الانقر</t>
  </si>
  <si>
    <t>محمدخير سعدون</t>
  </si>
  <si>
    <t>عبدالسلام رحال</t>
  </si>
  <si>
    <t>خالد العكش</t>
  </si>
  <si>
    <t>محمود سوسق</t>
  </si>
  <si>
    <t>صالح الانقر</t>
  </si>
  <si>
    <t>قمر الدروبي</t>
  </si>
  <si>
    <t>خالد الاشتر</t>
  </si>
  <si>
    <t>عبد الدعاس</t>
  </si>
  <si>
    <t>عدنان قاروط</t>
  </si>
  <si>
    <t>محمد فؤاد السقال</t>
  </si>
  <si>
    <t>عبدالرحمن محمود</t>
  </si>
  <si>
    <t>محمود صلاح الدين</t>
  </si>
  <si>
    <t>صالح عثمان</t>
  </si>
  <si>
    <t>حسن كركورة</t>
  </si>
  <si>
    <t>بشير الاسود</t>
  </si>
  <si>
    <t>عبدالله جماشيري</t>
  </si>
  <si>
    <t>قاسم طيفور</t>
  </si>
  <si>
    <t>علي المصري</t>
  </si>
  <si>
    <t>غازي العرندس</t>
  </si>
  <si>
    <t>محمد مكية</t>
  </si>
  <si>
    <t>محمدبشار غنيمي</t>
  </si>
  <si>
    <t xml:space="preserve">احمد حسين </t>
  </si>
  <si>
    <t>احمد عفيفي</t>
  </si>
  <si>
    <t>حسن السلامة</t>
  </si>
  <si>
    <t>فارس  ابوصالح</t>
  </si>
  <si>
    <t>عبدالوهاب قشعم</t>
  </si>
  <si>
    <t>احمد احمد</t>
  </si>
  <si>
    <t xml:space="preserve">بدوي رفاعي </t>
  </si>
  <si>
    <t>حمود المحمد</t>
  </si>
  <si>
    <t>ابراهيم العمر</t>
  </si>
  <si>
    <t>امجد العثمان</t>
  </si>
  <si>
    <t>خالد الشركة</t>
  </si>
  <si>
    <t>عذاب فهد</t>
  </si>
  <si>
    <t>فيصل الربيع</t>
  </si>
  <si>
    <t>وحيد  العلي</t>
  </si>
  <si>
    <t>خالد كاخة</t>
  </si>
  <si>
    <t>محمدجهاد درويش</t>
  </si>
  <si>
    <t>محمد حسيان</t>
  </si>
  <si>
    <t>احمد الخليل بكور</t>
  </si>
  <si>
    <t xml:space="preserve">خالد رمضان </t>
  </si>
  <si>
    <t>محمد باكير</t>
  </si>
  <si>
    <t>خالد ابراهيم</t>
  </si>
  <si>
    <t>حسين عبيد</t>
  </si>
  <si>
    <t>زهير دحان</t>
  </si>
  <si>
    <t>حسين حيدر</t>
  </si>
  <si>
    <t>بكري قاروط</t>
  </si>
  <si>
    <t>فؤاد الرويشدي</t>
  </si>
  <si>
    <t>فيصل جمعة المعطي</t>
  </si>
  <si>
    <t>حافظ حميس</t>
  </si>
  <si>
    <t>فيصل محيميد</t>
  </si>
  <si>
    <t>محمدجهاد الدلال</t>
  </si>
  <si>
    <t>ديبو احمد</t>
  </si>
  <si>
    <t>محمدعيد العلي</t>
  </si>
  <si>
    <t>صالح عباس</t>
  </si>
  <si>
    <t>تيسير جماشيري</t>
  </si>
  <si>
    <t>فايق الصبرة</t>
  </si>
  <si>
    <t>ابراهيم عاجوقة</t>
  </si>
  <si>
    <t>رياض كراز</t>
  </si>
  <si>
    <t>موسى العبدالله</t>
  </si>
  <si>
    <t>حسين السفراني</t>
  </si>
  <si>
    <t>خالد العبيد</t>
  </si>
  <si>
    <t>محمدسامر مسكو</t>
  </si>
  <si>
    <t>حسين العاني</t>
  </si>
  <si>
    <t xml:space="preserve">احمد عثمان </t>
  </si>
  <si>
    <t>محمد  البردان</t>
  </si>
  <si>
    <t>محمد السليمان</t>
  </si>
  <si>
    <t>حسن حليمة</t>
  </si>
  <si>
    <t>منير القاسم</t>
  </si>
  <si>
    <t>فريز ابراهيم</t>
  </si>
  <si>
    <t>صالح العلي</t>
  </si>
  <si>
    <t>خضر جلود</t>
  </si>
  <si>
    <t>محمد ابوزيد</t>
  </si>
  <si>
    <t>حسن الشامي</t>
  </si>
  <si>
    <t>زيد درويش</t>
  </si>
  <si>
    <t xml:space="preserve">محمد جعفر </t>
  </si>
  <si>
    <t>مجيد عمو</t>
  </si>
  <si>
    <t>خليل طلاس</t>
  </si>
  <si>
    <t>نادر النعسان</t>
  </si>
  <si>
    <t>ابراهيم عثمان</t>
  </si>
  <si>
    <t>حسين العلي</t>
  </si>
  <si>
    <t>نايف الطيب</t>
  </si>
  <si>
    <t>خالد ابوصالح</t>
  </si>
  <si>
    <t>قاسم البرازي</t>
  </si>
  <si>
    <t>فتحي البرازي</t>
  </si>
  <si>
    <t>حسين  شماس</t>
  </si>
  <si>
    <t>عماد  ابراهيم</t>
  </si>
  <si>
    <t>حسن قري</t>
  </si>
  <si>
    <t>فوزي الفجر</t>
  </si>
  <si>
    <t>رضوان فياض</t>
  </si>
  <si>
    <t>عبدالحليم الكردي</t>
  </si>
  <si>
    <t>ابو وليد العلي</t>
  </si>
  <si>
    <t>عبدالفتاح قصار</t>
  </si>
  <si>
    <t>محمدزياد اليوسف</t>
  </si>
  <si>
    <t>زكريا سطم</t>
  </si>
  <si>
    <t xml:space="preserve">مروان الزعبي </t>
  </si>
  <si>
    <t>انور المصري</t>
  </si>
  <si>
    <t>سمير ابراهيم</t>
  </si>
  <si>
    <t>محمدبشار عبداللطيف</t>
  </si>
  <si>
    <t>ابو وليد الابراهيم</t>
  </si>
  <si>
    <t xml:space="preserve">مجيد اليعقوبي </t>
  </si>
  <si>
    <t>احمدراتب عكل</t>
  </si>
  <si>
    <t>علي احمد</t>
  </si>
  <si>
    <t>عبدالله السليم</t>
  </si>
  <si>
    <t>محمدخير عوض</t>
  </si>
  <si>
    <t>احمد تركي</t>
  </si>
  <si>
    <t>طيفور علوان</t>
  </si>
  <si>
    <t>سليمان داوود</t>
  </si>
  <si>
    <t>عمر الرحمون</t>
  </si>
  <si>
    <t>حسن كتيل</t>
  </si>
  <si>
    <t xml:space="preserve">عماد  الخبي </t>
  </si>
  <si>
    <t>اسماعيل الشامي</t>
  </si>
  <si>
    <t>سلوم الحسين</t>
  </si>
  <si>
    <t>فياض موسى</t>
  </si>
  <si>
    <t>صالح المحمود</t>
  </si>
  <si>
    <t>اسماعيل المعصراني</t>
  </si>
  <si>
    <t>قاسم عوض</t>
  </si>
  <si>
    <t>درويش بركات</t>
  </si>
  <si>
    <t>محمد المرة</t>
  </si>
  <si>
    <t>ثامر الدحو</t>
  </si>
  <si>
    <t>محمدمامون العصورة</t>
  </si>
  <si>
    <t>اكرم الرحمون</t>
  </si>
  <si>
    <t>خالد الحردان</t>
  </si>
  <si>
    <t>احمد حبيجان</t>
  </si>
  <si>
    <t>محمد غيبه</t>
  </si>
  <si>
    <t>فايز المهاينـي</t>
  </si>
  <si>
    <t>يوسف فتح الله</t>
  </si>
  <si>
    <t>عليوي صياد</t>
  </si>
  <si>
    <t>ذيب العشموطي</t>
  </si>
  <si>
    <t>خالد المرعي</t>
  </si>
  <si>
    <t>زهير عاني</t>
  </si>
  <si>
    <t>ياسين عبداللطيف</t>
  </si>
  <si>
    <t xml:space="preserve">فلاح اليعقوبي </t>
  </si>
  <si>
    <t>فرحان لطوف</t>
  </si>
  <si>
    <t>احمد قشوع</t>
  </si>
  <si>
    <t>علي غصن</t>
  </si>
  <si>
    <t>شهير الشيخ</t>
  </si>
  <si>
    <t>اسماعيل سليج</t>
  </si>
  <si>
    <t xml:space="preserve">محمد الحمصي </t>
  </si>
  <si>
    <t>محمدفهد الزعبي</t>
  </si>
  <si>
    <t>خليل سعيد</t>
  </si>
  <si>
    <t>محمد سليج</t>
  </si>
  <si>
    <t>عبدو عيوش</t>
  </si>
  <si>
    <t>عدنان القويدر</t>
  </si>
  <si>
    <t>فتحي الدياب</t>
  </si>
  <si>
    <t>محمدعدنان المصري</t>
  </si>
  <si>
    <t>جاسم الخالد</t>
  </si>
  <si>
    <t>محمدتيسير عثمان</t>
  </si>
  <si>
    <t>سليمان لطوف</t>
  </si>
  <si>
    <t>محمد ضاهر</t>
  </si>
  <si>
    <t>عدنان تيزري</t>
  </si>
  <si>
    <t>عبدالغفار كتيل</t>
  </si>
  <si>
    <t>ماجد علي</t>
  </si>
  <si>
    <t>شهاب الزعبي</t>
  </si>
  <si>
    <t>خضر حربا</t>
  </si>
  <si>
    <t>يعقوب سطم</t>
  </si>
  <si>
    <t>علي الصليبـي</t>
  </si>
  <si>
    <t>حسن الابراهيم</t>
  </si>
  <si>
    <t xml:space="preserve">خضر  عثمان </t>
  </si>
  <si>
    <t>Row Labels</t>
  </si>
  <si>
    <t>Sum of Wife</t>
  </si>
  <si>
    <t>Sum of Work/Yes</t>
  </si>
  <si>
    <t>Sum of Work/No</t>
  </si>
  <si>
    <t>Count of Income Status</t>
  </si>
  <si>
    <t>Column Labels</t>
  </si>
  <si>
    <t>Sum of Hasuband</t>
  </si>
  <si>
    <t>Sum of Kids</t>
  </si>
  <si>
    <t>Sum of Teenagers</t>
  </si>
  <si>
    <t>Sum of Adults</t>
  </si>
  <si>
    <t>Sum of Male</t>
  </si>
  <si>
    <t>Sum of Female</t>
  </si>
  <si>
    <t>Count of Breadwinner</t>
  </si>
  <si>
    <t>No</t>
  </si>
  <si>
    <t>Yes</t>
  </si>
  <si>
    <t>Grand Total</t>
  </si>
  <si>
    <t>Sum of Income</t>
  </si>
  <si>
    <t>Family Member</t>
  </si>
  <si>
    <t>Members</t>
  </si>
  <si>
    <t>Husband</t>
  </si>
  <si>
    <t>Total Family Members</t>
  </si>
  <si>
    <t>Total Familes</t>
  </si>
  <si>
    <t>Count</t>
  </si>
  <si>
    <t>Place</t>
  </si>
  <si>
    <t>Total Families</t>
  </si>
  <si>
    <t>Working</t>
  </si>
  <si>
    <t>Unemployment</t>
  </si>
  <si>
    <t>Income Value</t>
  </si>
  <si>
    <t>Count of Need Money</t>
  </si>
  <si>
    <t>Count of Need Food</t>
  </si>
  <si>
    <t>Needs</t>
  </si>
  <si>
    <t>Families</t>
  </si>
  <si>
    <t>Money</t>
  </si>
  <si>
    <t>Food</t>
  </si>
  <si>
    <t>Clothes</t>
  </si>
  <si>
    <t>Education</t>
  </si>
  <si>
    <t>Count of Need Clothes</t>
  </si>
  <si>
    <t>Count of Need Education</t>
  </si>
  <si>
    <t>Income value</t>
  </si>
  <si>
    <t>Unemployed family members</t>
  </si>
  <si>
    <t>White</t>
  </si>
  <si>
    <t>Light Blue</t>
  </si>
  <si>
    <t>Off-White</t>
  </si>
  <si>
    <t>Very Light Blue</t>
  </si>
  <si>
    <t>Deep Purple</t>
  </si>
  <si>
    <t>Soft White</t>
  </si>
  <si>
    <t>Near White</t>
  </si>
  <si>
    <t xml:space="preserve">Pale Blue-Gray </t>
  </si>
  <si>
    <r>
      <rPr>
        <b/>
        <sz val="11"/>
        <color theme="1"/>
        <rFont val="Calibri"/>
        <charset val="134"/>
        <scheme val="minor"/>
      </rPr>
      <t>White</t>
    </r>
    <r>
      <rPr>
        <sz val="11"/>
        <color theme="1"/>
        <rFont val="Calibri"/>
        <charset val="134"/>
        <scheme val="minor"/>
      </rPr>
      <t xml:space="preserve"> – </t>
    </r>
    <r>
      <rPr>
        <sz val="10"/>
        <color theme="1"/>
        <rFont val="Arial Unicode MS"/>
        <charset val="134"/>
      </rPr>
      <t>RGB(255, 255, 255)</t>
    </r>
  </si>
  <si>
    <t>Main background of the dashboard.</t>
  </si>
  <si>
    <t>Card backgrounds for most KPIs and charts.</t>
  </si>
  <si>
    <r>
      <rPr>
        <b/>
        <sz val="11"/>
        <color theme="1"/>
        <rFont val="Calibri"/>
        <charset val="134"/>
        <scheme val="minor"/>
      </rPr>
      <t>Light Blue</t>
    </r>
    <r>
      <rPr>
        <sz val="11"/>
        <color theme="1"/>
        <rFont val="Calibri"/>
        <charset val="134"/>
        <scheme val="minor"/>
      </rPr>
      <t xml:space="preserve"> – </t>
    </r>
    <r>
      <rPr>
        <sz val="10"/>
        <color theme="1"/>
        <rFont val="Arial Unicode MS"/>
        <charset val="134"/>
      </rPr>
      <t>RGB(211, 227, 253)</t>
    </r>
  </si>
  <si>
    <t>Used for some bar chart fills (e.g., Occupied Room Nights bar in bottom left).</t>
  </si>
  <si>
    <t>Slight shading in certain metric boxes to separate them from pure white background.</t>
  </si>
  <si>
    <r>
      <rPr>
        <b/>
        <sz val="11"/>
        <color theme="1"/>
        <rFont val="Calibri"/>
        <charset val="134"/>
        <scheme val="minor"/>
      </rPr>
      <t>Off-White</t>
    </r>
    <r>
      <rPr>
        <sz val="11"/>
        <color theme="1"/>
        <rFont val="Calibri"/>
        <charset val="134"/>
        <scheme val="minor"/>
      </rPr>
      <t xml:space="preserve"> – </t>
    </r>
    <r>
      <rPr>
        <sz val="10"/>
        <color theme="1"/>
        <rFont val="Arial Unicode MS"/>
        <charset val="134"/>
      </rPr>
      <t>RGB(254, 254, 254)</t>
    </r>
  </si>
  <si>
    <t>Very subtle difference from pure white; appears as soft highlights or empty space between elements.</t>
  </si>
  <si>
    <r>
      <rPr>
        <b/>
        <sz val="11"/>
        <color theme="1"/>
        <rFont val="Calibri"/>
        <charset val="134"/>
        <scheme val="minor"/>
      </rPr>
      <t>Very Light Blue</t>
    </r>
    <r>
      <rPr>
        <sz val="11"/>
        <color theme="1"/>
        <rFont val="Calibri"/>
        <charset val="134"/>
        <scheme val="minor"/>
      </rPr>
      <t xml:space="preserve"> – </t>
    </r>
    <r>
      <rPr>
        <sz val="10"/>
        <color theme="1"/>
        <rFont val="Arial Unicode MS"/>
        <charset val="134"/>
      </rPr>
      <t>RGB(236, 241, 255)</t>
    </r>
  </si>
  <si>
    <t>Background shading for selected sections (e.g., top left revenue/expense block).</t>
  </si>
  <si>
    <t>Used in some filled bar visuals to provide a soft contrast.</t>
  </si>
  <si>
    <r>
      <rPr>
        <b/>
        <sz val="11"/>
        <color theme="1"/>
        <rFont val="Calibri"/>
        <charset val="134"/>
        <scheme val="minor"/>
      </rPr>
      <t>Deep Purple</t>
    </r>
    <r>
      <rPr>
        <sz val="11"/>
        <color theme="1"/>
        <rFont val="Calibri"/>
        <charset val="134"/>
        <scheme val="minor"/>
      </rPr>
      <t xml:space="preserve"> – </t>
    </r>
    <r>
      <rPr>
        <sz val="10"/>
        <color theme="1"/>
        <rFont val="Arial Unicode MS"/>
        <charset val="134"/>
      </rPr>
      <t>RGB(76, 43, 161)</t>
    </r>
  </si>
  <si>
    <t>Main accent color for titles, highlights, thick bars, and some pie chart slices.</t>
  </si>
  <si>
    <t>Appears in the "Revenue vs Budget" bars and KPI headers.</t>
  </si>
  <si>
    <r>
      <rPr>
        <b/>
        <sz val="11"/>
        <color theme="1"/>
        <rFont val="Calibri"/>
        <charset val="134"/>
        <scheme val="minor"/>
      </rPr>
      <t>Soft White</t>
    </r>
    <r>
      <rPr>
        <sz val="11"/>
        <color theme="1"/>
        <rFont val="Calibri"/>
        <charset val="134"/>
        <scheme val="minor"/>
      </rPr>
      <t xml:space="preserve"> – </t>
    </r>
    <r>
      <rPr>
        <sz val="10"/>
        <color theme="1"/>
        <rFont val="Arial Unicode MS"/>
        <charset val="134"/>
      </rPr>
      <t>RGB(252, 252, 252)</t>
    </r>
  </si>
  <si>
    <t>Background fill for some data boxes, keeping them distinct but still neutral.</t>
  </si>
  <si>
    <r>
      <rPr>
        <b/>
        <sz val="11"/>
        <color theme="1"/>
        <rFont val="Calibri"/>
        <charset val="134"/>
        <scheme val="minor"/>
      </rPr>
      <t>Near White</t>
    </r>
    <r>
      <rPr>
        <sz val="11"/>
        <color theme="1"/>
        <rFont val="Calibri"/>
        <charset val="134"/>
        <scheme val="minor"/>
      </rPr>
      <t xml:space="preserve"> – </t>
    </r>
    <r>
      <rPr>
        <sz val="10"/>
        <color theme="1"/>
        <rFont val="Arial Unicode MS"/>
        <charset val="134"/>
      </rPr>
      <t>RGB(253, 253, 253)</t>
    </r>
  </si>
  <si>
    <t>Similar role to Soft White — in table backgrounds and some visual padding areas.</t>
  </si>
  <si>
    <r>
      <rPr>
        <b/>
        <sz val="11"/>
        <color theme="1"/>
        <rFont val="Calibri"/>
        <charset val="134"/>
        <scheme val="minor"/>
      </rPr>
      <t>Pale Blue-Gray</t>
    </r>
    <r>
      <rPr>
        <sz val="11"/>
        <color theme="1"/>
        <rFont val="Calibri"/>
        <charset val="134"/>
        <scheme val="minor"/>
      </rPr>
      <t xml:space="preserve"> – </t>
    </r>
    <r>
      <rPr>
        <sz val="10"/>
        <color theme="1"/>
        <rFont val="Arial Unicode MS"/>
        <charset val="134"/>
      </rPr>
      <t>RGB(237, 242, 250)</t>
    </r>
  </si>
  <si>
    <t>Used for subtle background panels, especially behind text comments (e.g., “Comments on Major Variance” box).</t>
  </si>
  <si>
    <t>Average of Income</t>
  </si>
  <si>
    <t>Avg income</t>
  </si>
  <si>
    <t>Sum of Under 5 Male</t>
  </si>
  <si>
    <t>Sum of Under 5 Female</t>
  </si>
  <si>
    <t>Kids under 5</t>
  </si>
  <si>
    <t>M under 5</t>
  </si>
  <si>
    <t>F under 5</t>
  </si>
  <si>
    <t>kids</t>
  </si>
  <si>
    <t>Male childerns</t>
  </si>
  <si>
    <t>Female childerns</t>
  </si>
  <si>
    <t>Sum of Female childerns</t>
  </si>
  <si>
    <t>Sum of Male childerns</t>
  </si>
  <si>
    <t>Male Child</t>
  </si>
  <si>
    <t>Female child</t>
  </si>
  <si>
    <t>Sum of 6-18 Male</t>
  </si>
  <si>
    <t>Sum of 6-18 Female</t>
  </si>
  <si>
    <t>Sum of Over 18</t>
  </si>
  <si>
    <t>Male under 5</t>
  </si>
  <si>
    <t>Female under 5</t>
  </si>
  <si>
    <t>Male 6-18</t>
  </si>
  <si>
    <t>Female 6-18</t>
  </si>
  <si>
    <t>over 18</t>
  </si>
  <si>
    <t>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</si>
</sst>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5" formatCode="0.0"/>
    <numFmt numFmtId="169" formatCode="_(* #,##0_);_(* \(#,##0\);_(* &quot;-&quot;??_);_(@_)"/>
  </numFmts>
  <fonts count="6">
    <font>
      <sz val="11"/>
      <color theme="1"/>
      <name val="Calibri"/>
      <charset val="134"/>
      <scheme val="minor"/>
    </font>
    <font>
      <b/>
      <sz val="11"/>
      <color theme="1"/>
      <name val="Calibri"/>
      <charset val="134"/>
      <scheme val="minor"/>
    </font>
    <font>
      <sz val="11"/>
      <color theme="1"/>
      <name val="Calibri"/>
      <charset val="134"/>
      <scheme val="minor"/>
    </font>
    <font>
      <sz val="10"/>
      <name val="Arial"/>
      <charset val="134"/>
    </font>
    <font>
      <sz val="10"/>
      <name val="Arial"/>
      <charset val="134"/>
    </font>
    <font>
      <sz val="10"/>
      <color theme="1"/>
      <name val="Arial Unicode MS"/>
      <charset val="134"/>
    </font>
  </fonts>
  <fills count="11">
    <fill>
      <patternFill patternType="none"/>
    </fill>
    <fill>
      <patternFill patternType="gray125"/>
    </fill>
    <fill>
      <patternFill patternType="solid">
        <fgColor rgb="FFD3E3FD"/>
        <bgColor indexed="64"/>
      </patternFill>
    </fill>
    <fill>
      <patternFill patternType="solid">
        <fgColor rgb="FFFEFEFE"/>
        <bgColor indexed="64"/>
      </patternFill>
    </fill>
    <fill>
      <patternFill patternType="solid">
        <fgColor rgb="FFECF1FF"/>
        <bgColor indexed="64"/>
      </patternFill>
    </fill>
    <fill>
      <patternFill patternType="solid">
        <fgColor rgb="FF4C2BA1"/>
        <bgColor indexed="64"/>
      </patternFill>
    </fill>
    <fill>
      <patternFill patternType="solid">
        <fgColor rgb="FFFFFFFF"/>
        <bgColor indexed="64"/>
      </patternFill>
    </fill>
    <fill>
      <patternFill patternType="solid">
        <fgColor rgb="FFFCFCFC"/>
        <bgColor indexed="64"/>
      </patternFill>
    </fill>
    <fill>
      <patternFill patternType="solid">
        <fgColor rgb="FFFDFDFD"/>
        <bgColor indexed="64"/>
      </patternFill>
    </fill>
    <fill>
      <patternFill patternType="solid">
        <fgColor rgb="FFEDF2FA"/>
        <bgColor indexed="64"/>
      </patternFill>
    </fill>
    <fill>
      <patternFill patternType="solid">
        <fgColor theme="0" tint="-0.14996795556505021"/>
        <bgColor theme="0" tint="-0.14996795556505021"/>
      </patternFill>
    </fill>
  </fills>
  <borders count="5">
    <border>
      <left/>
      <right/>
      <top/>
      <bottom/>
      <diagonal/>
    </border>
    <border>
      <left/>
      <right/>
      <top style="thin">
        <color theme="1"/>
      </top>
      <bottom/>
      <diagonal/>
    </border>
    <border>
      <left/>
      <right/>
      <top style="thin">
        <color theme="1"/>
      </top>
      <bottom style="thin">
        <color theme="1"/>
      </bottom>
      <diagonal/>
    </border>
    <border>
      <left/>
      <right/>
      <top/>
      <bottom style="thin">
        <color theme="1"/>
      </bottom>
      <diagonal/>
    </border>
    <border>
      <left style="thin">
        <color auto="1"/>
      </left>
      <right style="thin">
        <color auto="1"/>
      </right>
      <top style="thin">
        <color auto="1"/>
      </top>
      <bottom style="thin">
        <color auto="1"/>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4" fillId="0" borderId="0"/>
  </cellStyleXfs>
  <cellXfs count="4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0" fillId="0" borderId="0" xfId="0" applyAlignment="1">
      <alignment horizontal="left" vertical="center" indent="1"/>
    </xf>
    <xf numFmtId="0" fontId="0" fillId="7" borderId="0" xfId="0" applyFill="1"/>
    <xf numFmtId="0" fontId="0" fillId="8" borderId="0" xfId="0" applyFill="1"/>
    <xf numFmtId="0" fontId="0" fillId="9" borderId="0" xfId="0" applyFill="1"/>
    <xf numFmtId="0" fontId="0" fillId="0" borderId="0" xfId="0" applyNumberFormat="1"/>
    <xf numFmtId="0" fontId="1" fillId="0" borderId="1" xfId="0" applyFont="1" applyBorder="1"/>
    <xf numFmtId="0" fontId="0" fillId="10" borderId="1" xfId="0" applyFont="1" applyFill="1" applyBorder="1"/>
    <xf numFmtId="0" fontId="0" fillId="0" borderId="0" xfId="0" applyFont="1"/>
    <xf numFmtId="0" fontId="0" fillId="10" borderId="0" xfId="0" applyFont="1" applyFill="1"/>
    <xf numFmtId="0" fontId="0" fillId="10" borderId="3" xfId="0" applyFont="1" applyFill="1" applyBorder="1"/>
    <xf numFmtId="0" fontId="0" fillId="0" borderId="0" xfId="0" applyAlignment="1">
      <alignment horizontal="left"/>
    </xf>
    <xf numFmtId="0" fontId="1" fillId="0" borderId="1" xfId="0" applyFont="1" applyBorder="1" applyAlignment="1">
      <alignment horizontal="left"/>
    </xf>
    <xf numFmtId="0" fontId="0" fillId="0" borderId="3" xfId="0" applyFont="1" applyBorder="1"/>
    <xf numFmtId="9" fontId="0" fillId="0" borderId="0" xfId="2" applyFont="1"/>
    <xf numFmtId="0" fontId="0" fillId="0" borderId="0" xfId="0" applyFont="1" applyAlignment="1">
      <alignment horizontal="left"/>
    </xf>
    <xf numFmtId="0" fontId="0" fillId="0" borderId="0" xfId="0" applyNumberFormat="1" applyFont="1"/>
    <xf numFmtId="0" fontId="1" fillId="0" borderId="0" xfId="0" applyFont="1" applyAlignment="1">
      <alignment horizontal="left"/>
    </xf>
    <xf numFmtId="0" fontId="1" fillId="0" borderId="0" xfId="0" applyNumberFormat="1" applyFont="1"/>
    <xf numFmtId="0" fontId="0" fillId="0" borderId="0" xfId="0" applyFont="1" applyBorder="1"/>
    <xf numFmtId="0" fontId="0" fillId="10" borderId="0" xfId="0" applyFont="1" applyFill="1" applyBorder="1"/>
    <xf numFmtId="0" fontId="0" fillId="0" borderId="4" xfId="0" applyBorder="1"/>
    <xf numFmtId="0" fontId="1" fillId="0" borderId="0" xfId="0" applyFont="1" applyFill="1" applyBorder="1"/>
    <xf numFmtId="0" fontId="0" fillId="0" borderId="0" xfId="0" applyAlignment="1">
      <alignment horizontal="left" indent="1"/>
    </xf>
    <xf numFmtId="169" fontId="0" fillId="10" borderId="1" xfId="1" applyNumberFormat="1" applyFont="1" applyFill="1" applyBorder="1"/>
    <xf numFmtId="169" fontId="0" fillId="0" borderId="0" xfId="1" applyNumberFormat="1" applyFont="1" applyBorder="1"/>
    <xf numFmtId="0" fontId="0" fillId="0" borderId="0" xfId="0" applyAlignment="1">
      <alignment horizontal="right"/>
    </xf>
    <xf numFmtId="0" fontId="0" fillId="0" borderId="0" xfId="0" pivotButton="1"/>
    <xf numFmtId="0" fontId="1" fillId="0" borderId="0" xfId="0" pivotButton="1" applyFont="1"/>
    <xf numFmtId="2" fontId="0" fillId="0" borderId="0" xfId="0" applyNumberFormat="1"/>
    <xf numFmtId="165" fontId="0" fillId="0" borderId="0" xfId="0" applyNumberFormat="1"/>
    <xf numFmtId="0" fontId="1" fillId="0" borderId="0" xfId="0" applyFont="1" applyBorder="1"/>
    <xf numFmtId="169" fontId="0" fillId="10" borderId="0" xfId="1" applyNumberFormat="1" applyFont="1" applyFill="1" applyBorder="1"/>
    <xf numFmtId="1" fontId="0" fillId="0" borderId="0" xfId="0" applyNumberFormat="1"/>
    <xf numFmtId="169" fontId="1" fillId="0" borderId="1" xfId="1" applyNumberFormat="1" applyFont="1" applyBorder="1"/>
    <xf numFmtId="169" fontId="0" fillId="0" borderId="0" xfId="0" applyNumberFormat="1"/>
    <xf numFmtId="169" fontId="0" fillId="0" borderId="0" xfId="1" applyNumberFormat="1" applyFont="1"/>
    <xf numFmtId="169" fontId="0" fillId="0" borderId="4" xfId="1" applyNumberFormat="1" applyFont="1" applyBorder="1"/>
    <xf numFmtId="169" fontId="0" fillId="10" borderId="0" xfId="1" applyNumberFormat="1" applyFont="1" applyFill="1"/>
    <xf numFmtId="169" fontId="0" fillId="10" borderId="3" xfId="1" applyNumberFormat="1" applyFont="1" applyFill="1" applyBorder="1"/>
    <xf numFmtId="169" fontId="0" fillId="10" borderId="2" xfId="1" applyNumberFormat="1" applyFont="1" applyFill="1" applyBorder="1"/>
    <xf numFmtId="169" fontId="0" fillId="0" borderId="0" xfId="0" applyNumberFormat="1" applyAlignment="1">
      <alignment horizontal="left"/>
    </xf>
  </cellXfs>
  <cellStyles count="5">
    <cellStyle name="Comma" xfId="1" builtinId="3"/>
    <cellStyle name="Normal" xfId="0" builtinId="0"/>
    <cellStyle name="Normal 2" xfId="3" xr:uid="{00000000-0005-0000-0000-000031000000}"/>
    <cellStyle name="Normal 2 2" xfId="4" xr:uid="{00000000-0005-0000-0000-000032000000}"/>
    <cellStyle name="Percent" xfId="2" builtinId="5"/>
  </cellStyles>
  <dxfs count="873">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5" formatCode="0.0"/>
    </dxf>
    <dxf>
      <numFmt numFmtId="169" formatCode="_(* #,##0_);_(* \(#,##0\);_(* &quot;-&quot;??_);_(@_)"/>
    </dxf>
    <dxf>
      <numFmt numFmtId="169" formatCode="_(* #,##0_);_(* \(#,##0\);_(* &quot;-&quot;??_);_(@_)"/>
    </dxf>
    <dxf>
      <numFmt numFmtId="169" formatCode="_(* #,##0_);_(* \(#,##0\);_(* &quot;-&quot;??_);_(@_)"/>
    </dxf>
    <dxf>
      <numFmt numFmtId="169" formatCode="_(* #,##0_);_(* \(#,##0\);_(* &quot;-&quot;??_);_(@_)"/>
    </dxf>
    <dxf>
      <font>
        <b/>
      </font>
    </dxf>
    <dxf>
      <font>
        <b/>
      </font>
    </dxf>
    <dxf>
      <font>
        <b/>
      </font>
    </dxf>
    <dxf>
      <font>
        <b/>
      </font>
    </dxf>
    <dxf>
      <font>
        <b/>
      </font>
    </dxf>
    <dxf>
      <font>
        <b val="0"/>
      </font>
    </dxf>
    <dxf>
      <font>
        <b val="0"/>
      </font>
    </dxf>
    <dxf>
      <font>
        <i val="0"/>
      </font>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 formatCode="0"/>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font>
        <i val="0"/>
      </font>
    </dxf>
    <dxf>
      <font>
        <b val="0"/>
      </font>
    </dxf>
    <dxf>
      <font>
        <b val="0"/>
      </font>
    </dxf>
    <dxf>
      <font>
        <b/>
      </font>
    </dxf>
    <dxf>
      <font>
        <b/>
      </font>
    </dxf>
    <dxf>
      <font>
        <b/>
      </font>
    </dxf>
    <dxf>
      <font>
        <b/>
      </font>
    </dxf>
    <dxf>
      <font>
        <b/>
      </font>
    </dxf>
    <dxf>
      <numFmt numFmtId="169" formatCode="_(* #,##0_);_(* \(#,##0\);_(* &quot;-&quot;??_);_(@_)"/>
    </dxf>
    <dxf>
      <numFmt numFmtId="169" formatCode="_(* #,##0_);_(* \(#,##0\);_(* &quot;-&quot;??_);_(@_)"/>
    </dxf>
    <dxf>
      <numFmt numFmtId="169" formatCode="_(* #,##0_);_(* \(#,##0\);_(* &quot;-&quot;??_);_(@_)"/>
    </dxf>
    <dxf>
      <numFmt numFmtId="169" formatCode="_(* #,##0_);_(* \(#,##0\);_(* &quot;-&quot;??_);_(@_)"/>
    </dxf>
    <dxf>
      <numFmt numFmtId="165" formatCode="0.0"/>
    </dxf>
    <dxf>
      <numFmt numFmtId="1" formatCode="0"/>
    </dxf>
    <dxf>
      <numFmt numFmtId="169" formatCode="_(* #,##0_);_(* \(#,##0\);_(* &quot;-&quot;??_);_(@_)"/>
    </dxf>
    <dxf>
      <numFmt numFmtId="169" formatCode="_(* #,##0_);_(* \(#,##0\);_(* &quot;-&quot;??_);_(@_)"/>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u val="none"/>
        <sz val="9"/>
        <color theme="0"/>
      </font>
      <fill>
        <patternFill patternType="solid">
          <fgColor rgb="FFECF1FF"/>
          <bgColor rgb="FF4C2BA1"/>
        </patternFill>
      </fill>
    </dxf>
    <dxf>
      <fill>
        <patternFill patternType="none"/>
      </fill>
      <border>
        <left/>
        <right/>
        <top/>
        <bottom/>
        <vertical/>
        <horizontal/>
      </border>
    </dxf>
    <dxf>
      <fill>
        <patternFill patternType="solid">
          <bgColor rgb="FF7030A0"/>
        </patternFill>
      </fill>
      <border>
        <left/>
        <right/>
        <top/>
        <bottom/>
        <vertical/>
        <horizontal/>
      </border>
    </dxf>
    <dxf>
      <fill>
        <patternFill patternType="none"/>
      </fill>
      <border>
        <left/>
        <right/>
        <top/>
        <bottom/>
        <vertical/>
        <horizontal/>
      </border>
    </dxf>
    <dxf>
      <fill>
        <patternFill patternType="none"/>
      </fill>
    </dxf>
  </dxfs>
  <tableStyles count="5" defaultTableStyle="TableStyleMedium2" defaultPivotStyle="PivotStyleLight16">
    <tableStyle name="Slicer Style 1" pivot="0" table="0" count="1" xr9:uid="{BA5EDDE9-7A0C-4461-9704-71F9B3A6202D}">
      <tableStyleElement type="wholeTable" dxfId="872"/>
    </tableStyle>
    <tableStyle name="Slicer Style 2" pivot="0" table="0" count="1" xr9:uid="{DBDE0032-7A7C-4DDF-9A61-0CE48A135FAF}">
      <tableStyleElement type="wholeTable" dxfId="871"/>
    </tableStyle>
    <tableStyle name="Slicer Style 3" pivot="0" table="0" count="1" xr9:uid="{3A29B32F-4A64-48DB-B262-A125EC90814E}">
      <tableStyleElement type="wholeTable" dxfId="870"/>
    </tableStyle>
    <tableStyle name="Slicer Style 4" pivot="0" table="0" count="1" xr9:uid="{73AE4D77-D717-4D3F-82EB-2FC47516AC7C}">
      <tableStyleElement type="wholeTable" dxfId="869"/>
    </tableStyle>
    <tableStyle name="Slicer Style 5" pivot="0" table="0" count="3" xr9:uid="{C6C68ADF-DE29-422F-967C-896BA1D95D00}">
      <tableStyleElement type="wholeTable" dxfId="868"/>
    </tableStyle>
  </tableStyles>
  <colors>
    <mruColors>
      <color rgb="FFFEFEFE"/>
      <color rgb="FFFFFFFF"/>
      <color rgb="FF4C2BA1"/>
      <color rgb="FF649CF8"/>
      <color rgb="FF6498DB"/>
      <color rgb="FFD3E3FD"/>
      <color rgb="FFECF1FF"/>
      <color rgb="FF73A6F9"/>
      <color rgb="FFFDFDFD"/>
      <color rgb="FFEDF2FA"/>
    </mruColors>
  </colors>
  <extLst>
    <ext xmlns:x14="http://schemas.microsoft.com/office/spreadsheetml/2009/9/main" uri="{46F421CA-312F-682f-3DD2-61675219B42D}">
      <x14:dxfs count="2">
        <dxf>
          <fill>
            <patternFill patternType="solid">
              <fgColor theme="4" tint="0.39991454817346722"/>
              <bgColor theme="4" tint="0.39991454817346722"/>
            </patternFill>
          </fill>
          <border>
            <left/>
            <right/>
            <top/>
            <bottom/>
            <vertical/>
            <horizontal/>
          </border>
        </dxf>
        <dxf>
          <fill>
            <patternFill patternType="solid">
              <fgColor rgb="FF649CF8"/>
              <bgColor rgb="FF649CF8"/>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06/relationships/rdRichValue" Target="richData/rdrichvalue.xml"/><Relationship Id="rId5" Type="http://schemas.openxmlformats.org/officeDocument/2006/relationships/pivotCacheDefinition" Target="pivotCache/pivotCacheDefinition1.xml"/><Relationship Id="rId15" Type="http://schemas.microsoft.com/office/2017/06/relationships/rdSupportingPropertyBag" Target="richData/rdsupportingpropertybag.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Family Members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Sheet2!$B$8</c:f>
              <c:strCache>
                <c:ptCount val="1"/>
                <c:pt idx="0">
                  <c:v>Members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5-4FC6-ABDC-95D5FD6EBD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5-4FC6-ABDC-95D5FD6EBD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25-4FC6-ABDC-95D5FD6EBD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25-4FC6-ABDC-95D5FD6EBD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25-4FC6-ABDC-95D5FD6EBDA3}"/>
              </c:ext>
            </c:extLst>
          </c:dPt>
          <c:cat>
            <c:strRef>
              <c:f>Sheet2!$A$9:$A$13</c:f>
              <c:strCache>
                <c:ptCount val="5"/>
                <c:pt idx="0">
                  <c:v>Husband</c:v>
                </c:pt>
                <c:pt idx="1">
                  <c:v>Wife</c:v>
                </c:pt>
                <c:pt idx="2">
                  <c:v>Adults</c:v>
                </c:pt>
                <c:pt idx="3">
                  <c:v>Teenagers</c:v>
                </c:pt>
                <c:pt idx="4">
                  <c:v>Kids</c:v>
                </c:pt>
              </c:strCache>
            </c:strRef>
          </c:cat>
          <c:val>
            <c:numRef>
              <c:f>Sheet2!$B$9:$B$13</c:f>
              <c:numCache>
                <c:formatCode>_(* #,##0_);_(* \(#,##0\);_(* "-"??_);_(@_)</c:formatCode>
                <c:ptCount val="5"/>
                <c:pt idx="0">
                  <c:v>141</c:v>
                </c:pt>
                <c:pt idx="1">
                  <c:v>224</c:v>
                </c:pt>
                <c:pt idx="2">
                  <c:v>396</c:v>
                </c:pt>
                <c:pt idx="3">
                  <c:v>419</c:v>
                </c:pt>
                <c:pt idx="4">
                  <c:v>395</c:v>
                </c:pt>
              </c:numCache>
            </c:numRef>
          </c:val>
          <c:extLst>
            <c:ext xmlns:c16="http://schemas.microsoft.com/office/drawing/2014/chart" uri="{C3380CC4-5D6E-409C-BE32-E72D297353CC}">
              <c16:uniqueId val="{0000000A-8825-4FC6-ABDC-95D5FD6EBD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e5dbbef-67a4-46be-b41c-219253354e3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28262287341"/>
          <c:y val="0.21730830441379601"/>
          <c:w val="0.77212901877379103"/>
          <c:h val="0.57298616497578803"/>
        </c:manualLayout>
      </c:layout>
      <c:lineChart>
        <c:grouping val="standard"/>
        <c:varyColors val="0"/>
        <c:ser>
          <c:idx val="0"/>
          <c:order val="0"/>
          <c:tx>
            <c:strRef>
              <c:f>Sheet2!$AI$13</c:f>
              <c:strCache>
                <c:ptCount val="1"/>
                <c:pt idx="0">
                  <c:v>Yes</c:v>
                </c:pt>
              </c:strCache>
            </c:strRef>
          </c:tx>
          <c:spPr>
            <a:ln w="28575" cap="rnd">
              <a:solidFill>
                <a:schemeClr val="accent1"/>
              </a:solidFill>
              <a:round/>
            </a:ln>
            <a:effectLst/>
          </c:spPr>
          <c:marker>
            <c:symbol val="none"/>
          </c:marker>
          <c:cat>
            <c:strRef>
              <c:f>Sheet2!$AH$14:$AH$17</c:f>
              <c:strCache>
                <c:ptCount val="4"/>
                <c:pt idx="0">
                  <c:v>Money</c:v>
                </c:pt>
                <c:pt idx="1">
                  <c:v>Food</c:v>
                </c:pt>
                <c:pt idx="2">
                  <c:v>Clothes</c:v>
                </c:pt>
                <c:pt idx="3">
                  <c:v>Education</c:v>
                </c:pt>
              </c:strCache>
            </c:strRef>
          </c:cat>
          <c:val>
            <c:numRef>
              <c:f>Sheet2!$AI$14:$AI$17</c:f>
              <c:numCache>
                <c:formatCode>General</c:formatCode>
                <c:ptCount val="4"/>
                <c:pt idx="0">
                  <c:v>182</c:v>
                </c:pt>
                <c:pt idx="1">
                  <c:v>146</c:v>
                </c:pt>
                <c:pt idx="2">
                  <c:v>111</c:v>
                </c:pt>
                <c:pt idx="3">
                  <c:v>78</c:v>
                </c:pt>
              </c:numCache>
            </c:numRef>
          </c:val>
          <c:smooth val="0"/>
          <c:extLst>
            <c:ext xmlns:c16="http://schemas.microsoft.com/office/drawing/2014/chart" uri="{C3380CC4-5D6E-409C-BE32-E72D297353CC}">
              <c16:uniqueId val="{00000000-4E90-409F-A493-4A49C7A7731A}"/>
            </c:ext>
          </c:extLst>
        </c:ser>
        <c:ser>
          <c:idx val="1"/>
          <c:order val="1"/>
          <c:tx>
            <c:strRef>
              <c:f>Sheet2!$AJ$13</c:f>
              <c:strCache>
                <c:ptCount val="1"/>
                <c:pt idx="0">
                  <c:v>No</c:v>
                </c:pt>
              </c:strCache>
            </c:strRef>
          </c:tx>
          <c:spPr>
            <a:ln w="28575" cap="rnd">
              <a:solidFill>
                <a:srgbClr val="649CF8"/>
              </a:solidFill>
              <a:round/>
            </a:ln>
            <a:effectLst/>
          </c:spPr>
          <c:marker>
            <c:symbol val="none"/>
          </c:marker>
          <c:cat>
            <c:strRef>
              <c:f>Sheet2!$AH$14:$AH$17</c:f>
              <c:strCache>
                <c:ptCount val="4"/>
                <c:pt idx="0">
                  <c:v>Money</c:v>
                </c:pt>
                <c:pt idx="1">
                  <c:v>Food</c:v>
                </c:pt>
                <c:pt idx="2">
                  <c:v>Clothes</c:v>
                </c:pt>
                <c:pt idx="3">
                  <c:v>Education</c:v>
                </c:pt>
              </c:strCache>
            </c:strRef>
          </c:cat>
          <c:val>
            <c:numRef>
              <c:f>Sheet2!$AJ$14:$AJ$17</c:f>
              <c:numCache>
                <c:formatCode>General</c:formatCode>
                <c:ptCount val="4"/>
                <c:pt idx="0">
                  <c:v>42</c:v>
                </c:pt>
                <c:pt idx="1">
                  <c:v>78</c:v>
                </c:pt>
                <c:pt idx="2">
                  <c:v>113</c:v>
                </c:pt>
                <c:pt idx="3">
                  <c:v>146</c:v>
                </c:pt>
              </c:numCache>
            </c:numRef>
          </c:val>
          <c:smooth val="0"/>
          <c:extLst>
            <c:ext xmlns:c16="http://schemas.microsoft.com/office/drawing/2014/chart" uri="{C3380CC4-5D6E-409C-BE32-E72D297353CC}">
              <c16:uniqueId val="{00000001-4E90-409F-A493-4A49C7A7731A}"/>
            </c:ext>
          </c:extLst>
        </c:ser>
        <c:dLbls>
          <c:showLegendKey val="0"/>
          <c:showVal val="0"/>
          <c:showCatName val="0"/>
          <c:showSerName val="0"/>
          <c:showPercent val="0"/>
          <c:showBubbleSize val="0"/>
        </c:dLbls>
        <c:smooth val="0"/>
        <c:axId val="290398464"/>
        <c:axId val="639026528"/>
      </c:lineChart>
      <c:catAx>
        <c:axId val="2903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crossAx val="639026528"/>
        <c:crosses val="autoZero"/>
        <c:auto val="1"/>
        <c:lblAlgn val="ctr"/>
        <c:lblOffset val="100"/>
        <c:noMultiLvlLbl val="0"/>
      </c:catAx>
      <c:valAx>
        <c:axId val="63902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rgbClr val="4C2BA1"/>
                </a:solidFill>
                <a:latin typeface="+mn-lt"/>
                <a:ea typeface="+mn-ea"/>
                <a:cs typeface="+mn-cs"/>
              </a:defRPr>
            </a:pPr>
            <a:endParaRPr lang="en-US"/>
          </a:p>
        </c:txPr>
        <c:crossAx val="290398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dea5218-4ad2-444f-9369-e35a7293d7a5}"/>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33454956540601"/>
          <c:y val="0.19011196149040499"/>
          <c:w val="0.72156739611229903"/>
          <c:h val="0.70750022257219802"/>
        </c:manualLayout>
      </c:layout>
      <c:barChart>
        <c:barDir val="bar"/>
        <c:grouping val="clustered"/>
        <c:varyColors val="0"/>
        <c:ser>
          <c:idx val="0"/>
          <c:order val="0"/>
          <c:tx>
            <c:strRef>
              <c:f>Sheet2!$AM$11</c:f>
              <c:strCache>
                <c:ptCount val="1"/>
                <c:pt idx="0">
                  <c:v>Income</c:v>
                </c:pt>
              </c:strCache>
            </c:strRef>
          </c:tx>
          <c:spPr>
            <a:solidFill>
              <a:srgbClr val="4C2B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Sheet2!$AL$12:$AL$13</c:f>
              <c:strCache>
                <c:ptCount val="2"/>
                <c:pt idx="0">
                  <c:v>Yes</c:v>
                </c:pt>
                <c:pt idx="1">
                  <c:v>No</c:v>
                </c:pt>
              </c:strCache>
            </c:strRef>
          </c:cat>
          <c:val>
            <c:numRef>
              <c:f>Sheet2!$AM$12:$AM$13</c:f>
              <c:numCache>
                <c:formatCode>General</c:formatCode>
                <c:ptCount val="2"/>
                <c:pt idx="0">
                  <c:v>138</c:v>
                </c:pt>
                <c:pt idx="1">
                  <c:v>86</c:v>
                </c:pt>
              </c:numCache>
            </c:numRef>
          </c:val>
          <c:extLst>
            <c:ext xmlns:c16="http://schemas.microsoft.com/office/drawing/2014/chart" uri="{C3380CC4-5D6E-409C-BE32-E72D297353CC}">
              <c16:uniqueId val="{00000000-A0FB-4EB3-A762-9F079462F9CF}"/>
            </c:ext>
          </c:extLst>
        </c:ser>
        <c:dLbls>
          <c:showLegendKey val="0"/>
          <c:showVal val="1"/>
          <c:showCatName val="0"/>
          <c:showSerName val="0"/>
          <c:showPercent val="0"/>
          <c:showBubbleSize val="0"/>
        </c:dLbls>
        <c:gapWidth val="182"/>
        <c:axId val="1556731344"/>
        <c:axId val="1553841344"/>
      </c:barChart>
      <c:catAx>
        <c:axId val="155673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rgbClr val="4C2BA1"/>
                </a:solidFill>
                <a:latin typeface="+mn-lt"/>
                <a:ea typeface="+mn-ea"/>
                <a:cs typeface="+mn-cs"/>
              </a:defRPr>
            </a:pPr>
            <a:endParaRPr lang="en-US"/>
          </a:p>
        </c:txPr>
        <c:crossAx val="1553841344"/>
        <c:crosses val="autoZero"/>
        <c:auto val="1"/>
        <c:lblAlgn val="ctr"/>
        <c:lblOffset val="100"/>
        <c:noMultiLvlLbl val="0"/>
      </c:catAx>
      <c:valAx>
        <c:axId val="15538413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6731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31b48bb6-15a3-49f2-aa1b-f73867cf764d}"/>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51582122532399"/>
          <c:y val="0.200896011192191"/>
          <c:w val="0.57347621669307602"/>
          <c:h val="0.78295162239074101"/>
        </c:manualLayout>
      </c:layout>
      <c:pieChart>
        <c:varyColors val="1"/>
        <c:ser>
          <c:idx val="0"/>
          <c:order val="0"/>
          <c:tx>
            <c:strRef>
              <c:f>Sheet2!$AM$30</c:f>
              <c:strCache>
                <c:ptCount val="1"/>
                <c:pt idx="0">
                  <c:v>Count</c:v>
                </c:pt>
              </c:strCache>
            </c:strRef>
          </c:tx>
          <c:spPr>
            <a:ln w="19050">
              <a:noFill/>
            </a:ln>
          </c:spPr>
          <c:dPt>
            <c:idx val="0"/>
            <c:bubble3D val="0"/>
            <c:spPr>
              <a:solidFill>
                <a:srgbClr val="4C2BA1"/>
              </a:solidFill>
              <a:ln w="19050">
                <a:noFill/>
              </a:ln>
              <a:effectLst/>
            </c:spPr>
            <c:extLst>
              <c:ext xmlns:c16="http://schemas.microsoft.com/office/drawing/2014/chart" uri="{C3380CC4-5D6E-409C-BE32-E72D297353CC}">
                <c16:uniqueId val="{00000001-606B-45B0-98E9-72E1FEDC25F5}"/>
              </c:ext>
            </c:extLst>
          </c:dPt>
          <c:dPt>
            <c:idx val="1"/>
            <c:bubble3D val="0"/>
            <c:explosion val="15"/>
            <c:spPr>
              <a:solidFill>
                <a:srgbClr val="6498DB"/>
              </a:solidFill>
              <a:ln w="19050">
                <a:noFill/>
              </a:ln>
              <a:effectLst/>
            </c:spPr>
            <c:extLst>
              <c:ext xmlns:c16="http://schemas.microsoft.com/office/drawing/2014/chart" uri="{C3380CC4-5D6E-409C-BE32-E72D297353CC}">
                <c16:uniqueId val="{00000003-606B-45B0-98E9-72E1FEDC25F5}"/>
              </c:ext>
            </c:extLst>
          </c:dPt>
          <c:dLbls>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Sheet2!$AL$31:$AL$32</c:f>
              <c:strCache>
                <c:ptCount val="2"/>
                <c:pt idx="0">
                  <c:v>Father</c:v>
                </c:pt>
                <c:pt idx="1">
                  <c:v>Mother</c:v>
                </c:pt>
              </c:strCache>
            </c:strRef>
          </c:cat>
          <c:val>
            <c:numRef>
              <c:f>Sheet2!$AM$31:$AM$32</c:f>
              <c:numCache>
                <c:formatCode>General</c:formatCode>
                <c:ptCount val="2"/>
                <c:pt idx="0">
                  <c:v>88</c:v>
                </c:pt>
                <c:pt idx="1">
                  <c:v>50</c:v>
                </c:pt>
              </c:numCache>
            </c:numRef>
          </c:val>
          <c:extLst>
            <c:ext xmlns:c16="http://schemas.microsoft.com/office/drawing/2014/chart" uri="{C3380CC4-5D6E-409C-BE32-E72D297353CC}">
              <c16:uniqueId val="{00000004-606B-45B0-98E9-72E1FEDC25F5}"/>
            </c:ext>
          </c:extLst>
        </c:ser>
        <c:dLbls>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7545517158364502"/>
          <c:y val="1.9360730036724401E-2"/>
          <c:w val="0.43733212974022201"/>
          <c:h val="0.15211562851907201"/>
        </c:manualLayout>
      </c:layout>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08428400-8c35-4a93-9ad8-f92a99a54f5a}"/>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17344116707251"/>
          <c:y val="0.10220186347406901"/>
          <c:w val="0.55864671595579407"/>
          <c:h val="0.87477829078586855"/>
        </c:manualLayout>
      </c:layout>
      <c:pieChart>
        <c:varyColors val="1"/>
        <c:ser>
          <c:idx val="0"/>
          <c:order val="0"/>
          <c:tx>
            <c:strRef>
              <c:f>Sheet2!$AP$10</c:f>
              <c:strCache>
                <c:ptCount val="1"/>
                <c:pt idx="0">
                  <c:v>Kids under 5</c:v>
                </c:pt>
              </c:strCache>
            </c:strRef>
          </c:tx>
          <c:spPr>
            <a:ln>
              <a:noFill/>
            </a:ln>
          </c:spPr>
          <c:dPt>
            <c:idx val="0"/>
            <c:bubble3D val="0"/>
            <c:spPr>
              <a:solidFill>
                <a:srgbClr val="4C2BA1"/>
              </a:solidFill>
              <a:ln w="19050">
                <a:noFill/>
              </a:ln>
              <a:effectLst/>
            </c:spPr>
            <c:extLst>
              <c:ext xmlns:c16="http://schemas.microsoft.com/office/drawing/2014/chart" uri="{C3380CC4-5D6E-409C-BE32-E72D297353CC}">
                <c16:uniqueId val="{00000001-0217-4DFB-9B53-7EFDC54340F3}"/>
              </c:ext>
            </c:extLst>
          </c:dPt>
          <c:dPt>
            <c:idx val="1"/>
            <c:bubble3D val="0"/>
            <c:explosion val="10"/>
            <c:spPr>
              <a:solidFill>
                <a:srgbClr val="6498DB"/>
              </a:solidFill>
              <a:ln w="19050">
                <a:noFill/>
              </a:ln>
              <a:effectLst/>
            </c:spPr>
            <c:extLst>
              <c:ext xmlns:c16="http://schemas.microsoft.com/office/drawing/2014/chart" uri="{C3380CC4-5D6E-409C-BE32-E72D297353CC}">
                <c16:uniqueId val="{00000003-0217-4DFB-9B53-7EFDC54340F3}"/>
              </c:ext>
            </c:extLst>
          </c:dPt>
          <c:dLbls>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49CF8"/>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0217-4DFB-9B53-7EFDC54340F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4C2BA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Sheet2!$AQ$9:$AR$9</c:f>
              <c:strCache>
                <c:ptCount val="2"/>
                <c:pt idx="0">
                  <c:v>M under 5</c:v>
                </c:pt>
                <c:pt idx="1">
                  <c:v>F under 5</c:v>
                </c:pt>
              </c:strCache>
            </c:strRef>
          </c:cat>
          <c:val>
            <c:numRef>
              <c:f>Sheet2!$AQ$10:$AR$10</c:f>
              <c:numCache>
                <c:formatCode>_(* #,##0_);_(* \(#,##0\);_(* "-"??_);_(@_)</c:formatCode>
                <c:ptCount val="2"/>
                <c:pt idx="0">
                  <c:v>212</c:v>
                </c:pt>
                <c:pt idx="1">
                  <c:v>183</c:v>
                </c:pt>
              </c:numCache>
            </c:numRef>
          </c:val>
          <c:extLst>
            <c:ext xmlns:c16="http://schemas.microsoft.com/office/drawing/2014/chart" uri="{C3380CC4-5D6E-409C-BE32-E72D297353CC}">
              <c16:uniqueId val="{00000004-0217-4DFB-9B53-7EFDC54340F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285703081404686E-2"/>
          <c:y val="3.2121200624719411E-2"/>
          <c:w val="0.95961906255812712"/>
          <c:h val="0.61136129395324723"/>
        </c:manualLayout>
      </c:layout>
      <c:barChart>
        <c:barDir val="col"/>
        <c:grouping val="clustered"/>
        <c:varyColors val="0"/>
        <c:ser>
          <c:idx val="0"/>
          <c:order val="0"/>
          <c:spPr>
            <a:solidFill>
              <a:srgbClr val="649CF8"/>
            </a:solidFill>
            <a:ln>
              <a:solidFill>
                <a:schemeClr val="bg1">
                  <a:alpha val="69000"/>
                </a:schemeClr>
              </a:solidFill>
            </a:ln>
            <a:effectLst/>
          </c:spPr>
          <c:invertIfNegative val="0"/>
          <c:dLbls>
            <c:dLbl>
              <c:idx val="2"/>
              <c:layout>
                <c:manualLayout>
                  <c:x val="0"/>
                  <c:y val="0.274460363133252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EE-4F4C-A492-ACF2983318E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Sheet2!$AQ$18:$AS$18</c:f>
              <c:strCache>
                <c:ptCount val="3"/>
                <c:pt idx="0">
                  <c:v> kids </c:v>
                </c:pt>
                <c:pt idx="1">
                  <c:v> Teenagers </c:v>
                </c:pt>
                <c:pt idx="2">
                  <c:v> Adults </c:v>
                </c:pt>
              </c:strCache>
            </c:strRef>
          </c:cat>
          <c:val>
            <c:numRef>
              <c:f>Sheet2!$AQ$19:$AS$19</c:f>
              <c:numCache>
                <c:formatCode>_(* #,##0_);_(* \(#,##0\);_(* "-"??_);_(@_)</c:formatCode>
                <c:ptCount val="3"/>
                <c:pt idx="0">
                  <c:v>395</c:v>
                </c:pt>
                <c:pt idx="1">
                  <c:v>419</c:v>
                </c:pt>
                <c:pt idx="2">
                  <c:v>396</c:v>
                </c:pt>
              </c:numCache>
            </c:numRef>
          </c:val>
          <c:extLst>
            <c:ext xmlns:c16="http://schemas.microsoft.com/office/drawing/2014/chart" uri="{C3380CC4-5D6E-409C-BE32-E72D297353CC}">
              <c16:uniqueId val="{00000000-AAEE-4F4C-A492-ACF2983318E0}"/>
            </c:ext>
          </c:extLst>
        </c:ser>
        <c:dLbls>
          <c:dLblPos val="ctr"/>
          <c:showLegendKey val="0"/>
          <c:showVal val="1"/>
          <c:showCatName val="0"/>
          <c:showSerName val="0"/>
          <c:showPercent val="0"/>
          <c:showBubbleSize val="0"/>
        </c:dLbls>
        <c:gapWidth val="27"/>
        <c:overlap val="-27"/>
        <c:axId val="1927023568"/>
        <c:axId val="1360175200"/>
      </c:barChart>
      <c:catAx>
        <c:axId val="19270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6498DB"/>
                </a:solidFill>
                <a:latin typeface="+mn-lt"/>
                <a:ea typeface="+mn-ea"/>
                <a:cs typeface="+mn-cs"/>
              </a:defRPr>
            </a:pPr>
            <a:endParaRPr lang="en-US"/>
          </a:p>
        </c:txPr>
        <c:crossAx val="1360175200"/>
        <c:crosses val="autoZero"/>
        <c:auto val="1"/>
        <c:lblAlgn val="ctr"/>
        <c:lblOffset val="100"/>
        <c:noMultiLvlLbl val="0"/>
      </c:catAx>
      <c:valAx>
        <c:axId val="1360175200"/>
        <c:scaling>
          <c:orientation val="minMax"/>
        </c:scaling>
        <c:delete val="1"/>
        <c:axPos val="l"/>
        <c:numFmt formatCode="_(* #,##0_);_(* \(#,##0\);_(* &quot;-&quot;??_);_(@_)" sourceLinked="1"/>
        <c:majorTickMark val="none"/>
        <c:minorTickMark val="none"/>
        <c:tickLblPos val="nextTo"/>
        <c:crossAx val="1927023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Sheet2!$J$34</c:f>
              <c:strCache>
                <c:ptCount val="1"/>
                <c:pt idx="0">
                  <c:v>Male</c:v>
                </c:pt>
              </c:strCache>
            </c:strRef>
          </c:tx>
          <c:spPr>
            <a:solidFill>
              <a:schemeClr val="accent1"/>
            </a:solidFill>
            <a:ln>
              <a:noFill/>
            </a:ln>
            <a:effectLst/>
          </c:spPr>
          <c:invertIfNegative val="0"/>
          <c:cat>
            <c:strRef>
              <c:f>Sheet2!$I$35:$I$38</c:f>
              <c:strCache>
                <c:ptCount val="4"/>
                <c:pt idx="0">
                  <c:v>Flat</c:v>
                </c:pt>
                <c:pt idx="1">
                  <c:v>House</c:v>
                </c:pt>
                <c:pt idx="2">
                  <c:v>Room</c:v>
                </c:pt>
                <c:pt idx="3">
                  <c:v>Tent</c:v>
                </c:pt>
              </c:strCache>
            </c:strRef>
          </c:cat>
          <c:val>
            <c:numRef>
              <c:f>Sheet2!$J$35:$J$38</c:f>
              <c:numCache>
                <c:formatCode>General</c:formatCode>
                <c:ptCount val="4"/>
                <c:pt idx="0">
                  <c:v>306</c:v>
                </c:pt>
                <c:pt idx="1">
                  <c:v>61</c:v>
                </c:pt>
                <c:pt idx="2">
                  <c:v>295</c:v>
                </c:pt>
                <c:pt idx="3">
                  <c:v>185</c:v>
                </c:pt>
              </c:numCache>
            </c:numRef>
          </c:val>
          <c:extLst>
            <c:ext xmlns:c16="http://schemas.microsoft.com/office/drawing/2014/chart" uri="{C3380CC4-5D6E-409C-BE32-E72D297353CC}">
              <c16:uniqueId val="{00000000-7C1C-464A-8646-789F65D9DF31}"/>
            </c:ext>
          </c:extLst>
        </c:ser>
        <c:ser>
          <c:idx val="1"/>
          <c:order val="1"/>
          <c:tx>
            <c:strRef>
              <c:f>Sheet2!$K$34</c:f>
              <c:strCache>
                <c:ptCount val="1"/>
                <c:pt idx="0">
                  <c:v>Females</c:v>
                </c:pt>
              </c:strCache>
            </c:strRef>
          </c:tx>
          <c:spPr>
            <a:solidFill>
              <a:srgbClr val="FEFEFE"/>
            </a:solidFill>
            <a:ln>
              <a:noFill/>
            </a:ln>
            <a:effectLst/>
          </c:spPr>
          <c:invertIfNegative val="0"/>
          <c:cat>
            <c:strRef>
              <c:f>Sheet2!$I$35:$I$38</c:f>
              <c:strCache>
                <c:ptCount val="4"/>
                <c:pt idx="0">
                  <c:v>Flat</c:v>
                </c:pt>
                <c:pt idx="1">
                  <c:v>House</c:v>
                </c:pt>
                <c:pt idx="2">
                  <c:v>Room</c:v>
                </c:pt>
                <c:pt idx="3">
                  <c:v>Tent</c:v>
                </c:pt>
              </c:strCache>
            </c:strRef>
          </c:cat>
          <c:val>
            <c:numRef>
              <c:f>Sheet2!$K$35:$K$38</c:f>
              <c:numCache>
                <c:formatCode>General</c:formatCode>
                <c:ptCount val="4"/>
                <c:pt idx="0">
                  <c:v>269</c:v>
                </c:pt>
                <c:pt idx="1">
                  <c:v>57</c:v>
                </c:pt>
                <c:pt idx="2">
                  <c:v>266</c:v>
                </c:pt>
                <c:pt idx="3">
                  <c:v>136</c:v>
                </c:pt>
              </c:numCache>
            </c:numRef>
          </c:val>
          <c:extLst>
            <c:ext xmlns:c16="http://schemas.microsoft.com/office/drawing/2014/chart" uri="{C3380CC4-5D6E-409C-BE32-E72D297353CC}">
              <c16:uniqueId val="{00000001-7C1C-464A-8646-789F65D9DF31}"/>
            </c:ext>
          </c:extLst>
        </c:ser>
        <c:dLbls>
          <c:showLegendKey val="0"/>
          <c:showVal val="0"/>
          <c:showCatName val="0"/>
          <c:showSerName val="0"/>
          <c:showPercent val="0"/>
          <c:showBubbleSize val="0"/>
        </c:dLbls>
        <c:gapWidth val="182"/>
        <c:axId val="1193760784"/>
        <c:axId val="1254219632"/>
      </c:barChart>
      <c:catAx>
        <c:axId val="119376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54219632"/>
        <c:crosses val="autoZero"/>
        <c:auto val="1"/>
        <c:lblAlgn val="ctr"/>
        <c:lblOffset val="100"/>
        <c:noMultiLvlLbl val="0"/>
      </c:catAx>
      <c:valAx>
        <c:axId val="125421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937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1772604506764E-3"/>
          <c:y val="0"/>
          <c:w val="0.93550823399364391"/>
          <c:h val="1"/>
        </c:manualLayout>
      </c:layout>
      <c:doughnutChart>
        <c:varyColors val="0"/>
        <c:ser>
          <c:idx val="0"/>
          <c:order val="0"/>
          <c:tx>
            <c:strRef>
              <c:f>Sheet2!$B$8</c:f>
              <c:strCache>
                <c:ptCount val="1"/>
                <c:pt idx="0">
                  <c:v>Members</c:v>
                </c:pt>
              </c:strCache>
            </c:strRef>
          </c:tx>
          <c:spPr>
            <a:solidFill>
              <a:srgbClr val="ECF1FF"/>
            </a:solidFill>
            <a:ln w="19050">
              <a:solidFill>
                <a:schemeClr val="lt1"/>
              </a:solidFill>
            </a:ln>
            <a:effectLst/>
          </c:spPr>
          <c:explosion val="10"/>
          <c:dLbls>
            <c:dLbl>
              <c:idx val="0"/>
              <c:layout>
                <c:manualLayout>
                  <c:x val="-9.9702137949226576E-3"/>
                  <c:y val="-3.28678350707564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34920674798075596"/>
                      <c:h val="0.39957107906569078"/>
                    </c:manualLayout>
                  </c15:layout>
                </c:ext>
                <c:ext xmlns:c16="http://schemas.microsoft.com/office/drawing/2014/chart" uri="{C3380CC4-5D6E-409C-BE32-E72D297353CC}">
                  <c16:uniqueId val="{00000000-BEFF-44DD-913D-D718665F8546}"/>
                </c:ext>
              </c:extLst>
            </c:dLbl>
            <c:dLbl>
              <c:idx val="1"/>
              <c:showLegendKey val="0"/>
              <c:showVal val="0"/>
              <c:showCatName val="1"/>
              <c:showSerName val="0"/>
              <c:showPercent val="1"/>
              <c:showBubbleSize val="0"/>
              <c:separator>
</c:separator>
              <c:extLst>
                <c:ext xmlns:c15="http://schemas.microsoft.com/office/drawing/2012/chart" uri="{CE6537A1-D6FC-4f65-9D91-7224C49458BB}">
                  <c15:layout>
                    <c:manualLayout>
                      <c:w val="0.23957916988291161"/>
                      <c:h val="0.35448446575515991"/>
                    </c:manualLayout>
                  </c15:layout>
                </c:ext>
                <c:ext xmlns:c16="http://schemas.microsoft.com/office/drawing/2014/chart" uri="{C3380CC4-5D6E-409C-BE32-E72D297353CC}">
                  <c16:uniqueId val="{00000001-BEFF-44DD-913D-D718665F8546}"/>
                </c:ext>
              </c:extLst>
            </c:dLbl>
            <c:dLbl>
              <c:idx val="2"/>
              <c:showLegendKey val="0"/>
              <c:showVal val="0"/>
              <c:showCatName val="1"/>
              <c:showSerName val="0"/>
              <c:showPercent val="1"/>
              <c:showBubbleSize val="0"/>
              <c:separator>
</c:separator>
              <c:extLst>
                <c:ext xmlns:c15="http://schemas.microsoft.com/office/drawing/2012/chart" uri="{CE6537A1-D6FC-4f65-9D91-7224C49458BB}">
                  <c15:layout>
                    <c:manualLayout>
                      <c:w val="0.30938771856396979"/>
                      <c:h val="0.35448446575515991"/>
                    </c:manualLayout>
                  </c15:layout>
                </c:ext>
                <c:ext xmlns:c16="http://schemas.microsoft.com/office/drawing/2014/chart" uri="{C3380CC4-5D6E-409C-BE32-E72D297353CC}">
                  <c16:uniqueId val="{00000002-BEFF-44DD-913D-D718665F8546}"/>
                </c:ext>
              </c:extLst>
            </c:dLbl>
            <c:dLbl>
              <c:idx val="3"/>
              <c:showLegendKey val="0"/>
              <c:showVal val="0"/>
              <c:showCatName val="1"/>
              <c:showSerName val="0"/>
              <c:showPercent val="1"/>
              <c:showBubbleSize val="0"/>
              <c:separator>
</c:separator>
              <c:extLst>
                <c:ext xmlns:c15="http://schemas.microsoft.com/office/drawing/2012/chart" uri="{CE6537A1-D6FC-4f65-9D91-7224C49458BB}">
                  <c15:layout>
                    <c:manualLayout>
                      <c:w val="0.39914156686818753"/>
                      <c:h val="0.4616689577017295"/>
                    </c:manualLayout>
                  </c15:layout>
                </c:ext>
                <c:ext xmlns:c16="http://schemas.microsoft.com/office/drawing/2014/chart" uri="{C3380CC4-5D6E-409C-BE32-E72D297353CC}">
                  <c16:uniqueId val="{00000003-BEFF-44DD-913D-D718665F8546}"/>
                </c:ext>
              </c:extLst>
            </c:dLbl>
            <c:spPr>
              <a:noFill/>
              <a:ln>
                <a:noFill/>
              </a:ln>
              <a:effectLst/>
            </c:spPr>
            <c:txPr>
              <a:bodyPr rot="0" spcFirstLastPara="1" vertOverflow="clip" horzOverflow="clip" vert="horz" wrap="square" lIns="38100" tIns="19050" rIns="38100" bIns="19050" anchor="ctr" anchorCtr="1">
                <a:spAutoFit/>
              </a:bodyPr>
              <a:lstStyle/>
              <a:p>
                <a:pPr>
                  <a:defRPr lang="en-US" sz="800" b="0" i="0" u="none" strike="noStrike" kern="1200" baseline="0">
                    <a:solidFill>
                      <a:srgbClr val="4C2BA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Sheet2!$A$9:$A$13</c:f>
              <c:strCache>
                <c:ptCount val="5"/>
                <c:pt idx="0">
                  <c:v>Husband</c:v>
                </c:pt>
                <c:pt idx="1">
                  <c:v>Wife</c:v>
                </c:pt>
                <c:pt idx="2">
                  <c:v>Adults</c:v>
                </c:pt>
                <c:pt idx="3">
                  <c:v>Teenagers</c:v>
                </c:pt>
                <c:pt idx="4">
                  <c:v>Kids</c:v>
                </c:pt>
              </c:strCache>
            </c:strRef>
          </c:cat>
          <c:val>
            <c:numRef>
              <c:f>Sheet2!$B$9:$B$13</c:f>
              <c:numCache>
                <c:formatCode>_(* #,##0_);_(* \(#,##0\);_(* "-"??_);_(@_)</c:formatCode>
                <c:ptCount val="5"/>
                <c:pt idx="0">
                  <c:v>141</c:v>
                </c:pt>
                <c:pt idx="1">
                  <c:v>224</c:v>
                </c:pt>
                <c:pt idx="2">
                  <c:v>396</c:v>
                </c:pt>
                <c:pt idx="3">
                  <c:v>419</c:v>
                </c:pt>
                <c:pt idx="4">
                  <c:v>395</c:v>
                </c:pt>
              </c:numCache>
            </c:numRef>
          </c:val>
          <c:extLst>
            <c:ext xmlns:c16="http://schemas.microsoft.com/office/drawing/2014/chart" uri="{C3380CC4-5D6E-409C-BE32-E72D297353CC}">
              <c16:uniqueId val="{00000004-BEFF-44DD-913D-D718665F8546}"/>
            </c:ext>
          </c:extLst>
        </c:ser>
        <c:dLbls>
          <c:showLegendKey val="0"/>
          <c:showVal val="1"/>
          <c:showCatName val="0"/>
          <c:showSerName val="0"/>
          <c:showPercent val="0"/>
          <c:showBubbleSize val="0"/>
          <c:showLeaderLines val="0"/>
        </c:dLbls>
        <c:firstSliceAng val="10"/>
        <c:holeSize val="75"/>
      </c:doughnutChart>
      <c:spPr>
        <a:noFill/>
        <a:ln>
          <a:noFill/>
        </a:ln>
        <a:effectLst/>
      </c:spPr>
    </c:plotArea>
    <c:plotVisOnly val="1"/>
    <c:dispBlanksAs val="gap"/>
    <c:showDLblsOverMax val="0"/>
    <c:extLst>
      <c:ext uri="{0b15fc19-7d7d-44ad-8c2d-2c3a37ce22c3}">
        <chartProps xmlns="https://web.wps.cn/et/2018/main" chartId="{8e27d6ea-bbe1-4e4b-b6a4-ddae483f0129}"/>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Sheet2!$P$11</c:f>
              <c:strCache>
                <c:ptCount val="1"/>
                <c:pt idx="0">
                  <c:v>Total Families</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Sheet2!$O$12:$O$15</c:f>
              <c:strCache>
                <c:ptCount val="4"/>
                <c:pt idx="0">
                  <c:v>Flat</c:v>
                </c:pt>
                <c:pt idx="1">
                  <c:v>House</c:v>
                </c:pt>
                <c:pt idx="2">
                  <c:v>Room</c:v>
                </c:pt>
                <c:pt idx="3">
                  <c:v>Tent</c:v>
                </c:pt>
              </c:strCache>
            </c:strRef>
          </c:cat>
          <c:val>
            <c:numRef>
              <c:f>Sheet2!$P$12:$P$15</c:f>
              <c:numCache>
                <c:formatCode>General</c:formatCode>
                <c:ptCount val="4"/>
                <c:pt idx="0">
                  <c:v>85</c:v>
                </c:pt>
                <c:pt idx="1">
                  <c:v>17</c:v>
                </c:pt>
                <c:pt idx="2">
                  <c:v>77</c:v>
                </c:pt>
                <c:pt idx="3">
                  <c:v>45</c:v>
                </c:pt>
              </c:numCache>
            </c:numRef>
          </c:val>
          <c:smooth val="0"/>
          <c:extLst>
            <c:ext xmlns:c16="http://schemas.microsoft.com/office/drawing/2014/chart" uri="{C3380CC4-5D6E-409C-BE32-E72D297353CC}">
              <c16:uniqueId val="{00000000-9A48-4EB5-94BD-F25309BB6DE2}"/>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30746704"/>
        <c:axId val="643954672"/>
      </c:lineChart>
      <c:catAx>
        <c:axId val="6307467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lang="en-US" sz="900" b="1" i="0" u="none" strike="noStrike" kern="1200" spc="100" baseline="0">
                <a:solidFill>
                  <a:schemeClr val="lt1"/>
                </a:solidFill>
                <a:latin typeface="+mn-lt"/>
                <a:ea typeface="+mn-ea"/>
                <a:cs typeface="+mn-cs"/>
              </a:defRPr>
            </a:pPr>
            <a:endParaRPr lang="en-US"/>
          </a:p>
        </c:txPr>
        <c:crossAx val="643954672"/>
        <c:crosses val="autoZero"/>
        <c:auto val="1"/>
        <c:lblAlgn val="ctr"/>
        <c:lblOffset val="100"/>
        <c:noMultiLvlLbl val="0"/>
      </c:catAx>
      <c:valAx>
        <c:axId val="643954672"/>
        <c:scaling>
          <c:orientation val="minMax"/>
        </c:scaling>
        <c:delete val="1"/>
        <c:axPos val="l"/>
        <c:numFmt formatCode="General" sourceLinked="1"/>
        <c:majorTickMark val="none"/>
        <c:minorTickMark val="none"/>
        <c:tickLblPos val="nextTo"/>
        <c:crossAx val="630746704"/>
        <c:crosses val="autoZero"/>
        <c:crossBetween val="between"/>
      </c:valAx>
      <c:spPr>
        <a:noFill/>
        <a:ln>
          <a:noFill/>
        </a:ln>
        <a:effectLst/>
      </c:spPr>
    </c:plotArea>
    <c:plotVisOnly val="1"/>
    <c:dispBlanksAs val="gap"/>
    <c:showDLblsOverMax val="0"/>
    <c:extLst>
      <c:ext uri="{0b15fc19-7d7d-44ad-8c2d-2c3a37ce22c3}">
        <chartProps xmlns="https://web.wps.cn/et/2018/main" chartId="{a0e5c3c3-6868-48d0-bfd9-b0e5ba61eaac}"/>
      </c:ext>
    </c:extLst>
  </c:chart>
  <c:spPr>
    <a:noFill/>
    <a:ln w="9525" cap="flat" cmpd="sng" algn="ctr">
      <a:solidFill>
        <a:schemeClr val="accent1"/>
      </a:solidFill>
      <a:round/>
    </a:ln>
    <a:effectLst/>
  </c:spPr>
  <c:txPr>
    <a:bodyPr/>
    <a:lstStyle/>
    <a:p>
      <a:pPr>
        <a:defRPr lang="en-US"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309369657221295E-2"/>
          <c:y val="0.103912108303562"/>
          <c:w val="0.87185739510636495"/>
          <c:h val="0.72654161600105904"/>
        </c:manualLayout>
      </c:layout>
      <c:barChart>
        <c:barDir val="col"/>
        <c:grouping val="clustered"/>
        <c:varyColors val="0"/>
        <c:ser>
          <c:idx val="0"/>
          <c:order val="0"/>
          <c:tx>
            <c:strRef>
              <c:f>Sheet2!$M$11</c:f>
              <c:strCache>
                <c:ptCount val="1"/>
                <c:pt idx="0">
                  <c:v>Count</c:v>
                </c:pt>
              </c:strCache>
            </c:strRef>
          </c:tx>
          <c:spPr>
            <a:solidFill>
              <a:schemeClr val="accent1"/>
            </a:solidFill>
            <a:ln>
              <a:noFill/>
            </a:ln>
            <a:effectLst/>
          </c:spPr>
          <c:invertIfNegative val="0"/>
          <c:dPt>
            <c:idx val="0"/>
            <c:invertIfNegative val="0"/>
            <c:bubble3D val="0"/>
            <c:spPr>
              <a:noFill/>
              <a:ln>
                <a:solidFill>
                  <a:srgbClr val="649CF8"/>
                </a:solidFill>
              </a:ln>
              <a:effectLst/>
            </c:spPr>
            <c:extLst>
              <c:ext xmlns:c16="http://schemas.microsoft.com/office/drawing/2014/chart" uri="{C3380CC4-5D6E-409C-BE32-E72D297353CC}">
                <c16:uniqueId val="{00000001-B3B0-4B81-9963-67DF0AD8F058}"/>
              </c:ext>
            </c:extLst>
          </c:dPt>
          <c:dPt>
            <c:idx val="1"/>
            <c:invertIfNegative val="0"/>
            <c:bubble3D val="0"/>
            <c:spPr>
              <a:noFill/>
              <a:ln>
                <a:solidFill>
                  <a:srgbClr val="C00000"/>
                </a:solidFill>
              </a:ln>
              <a:effectLst/>
            </c:spPr>
            <c:extLst>
              <c:ext xmlns:c16="http://schemas.microsoft.com/office/drawing/2014/chart" uri="{C3380CC4-5D6E-409C-BE32-E72D297353CC}">
                <c16:uniqueId val="{00000003-B3B0-4B81-9963-67DF0AD8F058}"/>
              </c:ext>
            </c:extLst>
          </c:dPt>
          <c:dPt>
            <c:idx val="2"/>
            <c:invertIfNegative val="0"/>
            <c:bubble3D val="0"/>
            <c:spPr>
              <a:solidFill>
                <a:srgbClr val="4C2BA1"/>
              </a:solidFill>
              <a:ln>
                <a:noFill/>
              </a:ln>
              <a:effectLst/>
            </c:spPr>
            <c:extLst>
              <c:ext xmlns:c16="http://schemas.microsoft.com/office/drawing/2014/chart" uri="{C3380CC4-5D6E-409C-BE32-E72D297353CC}">
                <c16:uniqueId val="{00000005-B3B0-4B81-9963-67DF0AD8F058}"/>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4C2BA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Sheet2!$L$12:$L$14</c:f>
              <c:strCache>
                <c:ptCount val="3"/>
                <c:pt idx="0">
                  <c:v>Father</c:v>
                </c:pt>
                <c:pt idx="1">
                  <c:v>Mother</c:v>
                </c:pt>
                <c:pt idx="2">
                  <c:v>Families</c:v>
                </c:pt>
              </c:strCache>
            </c:strRef>
          </c:cat>
          <c:val>
            <c:numRef>
              <c:f>Sheet2!$M$12:$M$14</c:f>
              <c:numCache>
                <c:formatCode>General</c:formatCode>
                <c:ptCount val="3"/>
                <c:pt idx="0">
                  <c:v>141</c:v>
                </c:pt>
                <c:pt idx="1">
                  <c:v>83</c:v>
                </c:pt>
                <c:pt idx="2">
                  <c:v>224</c:v>
                </c:pt>
              </c:numCache>
            </c:numRef>
          </c:val>
          <c:extLst>
            <c:ext xmlns:c16="http://schemas.microsoft.com/office/drawing/2014/chart" uri="{C3380CC4-5D6E-409C-BE32-E72D297353CC}">
              <c16:uniqueId val="{00000006-B3B0-4B81-9963-67DF0AD8F058}"/>
            </c:ext>
          </c:extLst>
        </c:ser>
        <c:dLbls>
          <c:showLegendKey val="0"/>
          <c:showVal val="1"/>
          <c:showCatName val="0"/>
          <c:showSerName val="0"/>
          <c:showPercent val="0"/>
          <c:showBubbleSize val="0"/>
        </c:dLbls>
        <c:gapWidth val="111"/>
        <c:overlap val="-27"/>
        <c:axId val="653406640"/>
        <c:axId val="643993776"/>
      </c:barChart>
      <c:catAx>
        <c:axId val="65340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crossAx val="643993776"/>
        <c:crosses val="autoZero"/>
        <c:auto val="1"/>
        <c:lblAlgn val="ctr"/>
        <c:lblOffset val="100"/>
        <c:noMultiLvlLbl val="0"/>
      </c:catAx>
      <c:valAx>
        <c:axId val="643993776"/>
        <c:scaling>
          <c:orientation val="minMax"/>
        </c:scaling>
        <c:delete val="1"/>
        <c:axPos val="l"/>
        <c:numFmt formatCode="General" sourceLinked="1"/>
        <c:majorTickMark val="none"/>
        <c:minorTickMark val="none"/>
        <c:tickLblPos val="nextTo"/>
        <c:crossAx val="653406640"/>
        <c:crosses val="autoZero"/>
        <c:crossBetween val="between"/>
      </c:valAx>
      <c:spPr>
        <a:noFill/>
        <a:ln>
          <a:noFill/>
        </a:ln>
        <a:effectLst/>
      </c:spPr>
    </c:plotArea>
    <c:plotVisOnly val="1"/>
    <c:dispBlanksAs val="gap"/>
    <c:showDLblsOverMax val="0"/>
    <c:extLst>
      <c:ext uri="{0b15fc19-7d7d-44ad-8c2d-2c3a37ce22c3}">
        <chartProps xmlns="https://web.wps.cn/et/2018/main" chartId="{999df8d1-eaa5-494f-a29c-e4afa683e62f}"/>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Sheet2!$R$18</c:f>
              <c:strCache>
                <c:ptCount val="1"/>
                <c:pt idx="0">
                  <c:v>Families</c:v>
                </c:pt>
              </c:strCache>
            </c:strRef>
          </c:tx>
          <c:spPr>
            <a:solidFill>
              <a:srgbClr val="4C2BA1"/>
            </a:solidFill>
          </c:spPr>
          <c:dPt>
            <c:idx val="0"/>
            <c:bubble3D val="0"/>
            <c:spPr>
              <a:solidFill>
                <a:srgbClr val="6498DB"/>
              </a:solidFill>
              <a:ln w="19050">
                <a:noFill/>
              </a:ln>
              <a:effectLst/>
            </c:spPr>
            <c:extLst>
              <c:ext xmlns:c16="http://schemas.microsoft.com/office/drawing/2014/chart" uri="{C3380CC4-5D6E-409C-BE32-E72D297353CC}">
                <c16:uniqueId val="{00000001-ECE8-4744-A5DC-9C0A0A4102F7}"/>
              </c:ext>
            </c:extLst>
          </c:dPt>
          <c:dPt>
            <c:idx val="1"/>
            <c:bubble3D val="0"/>
            <c:spPr>
              <a:solidFill>
                <a:srgbClr val="4C2BA1"/>
              </a:solidFill>
              <a:ln w="19050">
                <a:noFill/>
              </a:ln>
              <a:effectLst/>
            </c:spPr>
            <c:extLst>
              <c:ext xmlns:c16="http://schemas.microsoft.com/office/drawing/2014/chart" uri="{C3380CC4-5D6E-409C-BE32-E72D297353CC}">
                <c16:uniqueId val="{00000003-ECE8-4744-A5DC-9C0A0A4102F7}"/>
              </c:ext>
            </c:extLst>
          </c:dPt>
          <c:cat>
            <c:strRef>
              <c:f>Sheet2!$S$17:$T$17</c:f>
              <c:strCache>
                <c:ptCount val="2"/>
                <c:pt idx="0">
                  <c:v>Working</c:v>
                </c:pt>
                <c:pt idx="1">
                  <c:v>Unemployment</c:v>
                </c:pt>
              </c:strCache>
            </c:strRef>
          </c:cat>
          <c:val>
            <c:numRef>
              <c:f>Sheet2!$S$18:$T$18</c:f>
              <c:numCache>
                <c:formatCode>General</c:formatCode>
                <c:ptCount val="2"/>
                <c:pt idx="0">
                  <c:v>71</c:v>
                </c:pt>
                <c:pt idx="1">
                  <c:v>153</c:v>
                </c:pt>
              </c:numCache>
            </c:numRef>
          </c:val>
          <c:extLst>
            <c:ext xmlns:c16="http://schemas.microsoft.com/office/drawing/2014/chart" uri="{C3380CC4-5D6E-409C-BE32-E72D297353CC}">
              <c16:uniqueId val="{00000004-ECE8-4744-A5DC-9C0A0A4102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73b7d732-6039-4469-89e8-56832295186a}"/>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0533580232213404"/>
          <c:y val="9.63909622950571E-2"/>
          <c:w val="0.49125329008042601"/>
          <c:h val="0.56676184846945998"/>
        </c:manualLayout>
      </c:layout>
      <c:barChart>
        <c:barDir val="bar"/>
        <c:grouping val="clustered"/>
        <c:varyColors val="0"/>
        <c:ser>
          <c:idx val="0"/>
          <c:order val="0"/>
          <c:tx>
            <c:strRef>
              <c:f>Sheet2!$R$12</c:f>
              <c:strCache>
                <c:ptCount val="1"/>
                <c:pt idx="0">
                  <c:v>Father</c:v>
                </c:pt>
              </c:strCache>
            </c:strRef>
          </c:tx>
          <c:spPr>
            <a:solidFill>
              <a:srgbClr val="4C2BA1"/>
            </a:solidFill>
            <a:ln>
              <a:noFill/>
            </a:ln>
            <a:effectLst/>
          </c:spPr>
          <c:invertIfNegative val="0"/>
          <c:dLbls>
            <c:dLbl>
              <c:idx val="1"/>
              <c:layout>
                <c:manualLayout>
                  <c:x val="-7.4722145408118203E-3"/>
                  <c:y val="-3.461251625650529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6A-4287-AA2C-98D04D5342C1}"/>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4C2BA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Sheet2!$S$11:$T$11</c:f>
              <c:strCache>
                <c:ptCount val="2"/>
                <c:pt idx="0">
                  <c:v>Working</c:v>
                </c:pt>
                <c:pt idx="1">
                  <c:v>Unemployment</c:v>
                </c:pt>
              </c:strCache>
            </c:strRef>
          </c:cat>
          <c:val>
            <c:numRef>
              <c:f>Sheet2!$S$12:$T$12</c:f>
              <c:numCache>
                <c:formatCode>General</c:formatCode>
                <c:ptCount val="2"/>
                <c:pt idx="0">
                  <c:v>46</c:v>
                </c:pt>
                <c:pt idx="1">
                  <c:v>95</c:v>
                </c:pt>
              </c:numCache>
            </c:numRef>
          </c:val>
          <c:extLst>
            <c:ext xmlns:c16="http://schemas.microsoft.com/office/drawing/2014/chart" uri="{C3380CC4-5D6E-409C-BE32-E72D297353CC}">
              <c16:uniqueId val="{00000001-216A-4287-AA2C-98D04D5342C1}"/>
            </c:ext>
          </c:extLst>
        </c:ser>
        <c:ser>
          <c:idx val="1"/>
          <c:order val="1"/>
          <c:tx>
            <c:strRef>
              <c:f>Sheet2!$R$13</c:f>
              <c:strCache>
                <c:ptCount val="1"/>
                <c:pt idx="0">
                  <c:v>Mother</c:v>
                </c:pt>
              </c:strCache>
            </c:strRef>
          </c:tx>
          <c:spPr>
            <a:solidFill>
              <a:srgbClr val="6498DB"/>
            </a:solidFill>
            <a:ln>
              <a:noFill/>
            </a:ln>
            <a:effectLst/>
          </c:spPr>
          <c:invertIfNegative val="0"/>
          <c:dLbls>
            <c:dLbl>
              <c:idx val="0"/>
              <c:layout>
                <c:manualLayout>
                  <c:x val="0"/>
                  <c:y val="-1.5103817935962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6A-4287-AA2C-98D04D5342C1}"/>
                </c:ext>
              </c:extLst>
            </c:dLbl>
            <c:dLbl>
              <c:idx val="1"/>
              <c:layout>
                <c:manualLayout>
                  <c:x val="-1.36989017406065E-16"/>
                  <c:y val="-3.02076358719244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6A-4287-AA2C-98D04D5342C1}"/>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4C2BA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Sheet2!$S$11:$T$11</c:f>
              <c:strCache>
                <c:ptCount val="2"/>
                <c:pt idx="0">
                  <c:v>Working</c:v>
                </c:pt>
                <c:pt idx="1">
                  <c:v>Unemployment</c:v>
                </c:pt>
              </c:strCache>
            </c:strRef>
          </c:cat>
          <c:val>
            <c:numRef>
              <c:f>Sheet2!$S$13:$T$13</c:f>
              <c:numCache>
                <c:formatCode>General</c:formatCode>
                <c:ptCount val="2"/>
                <c:pt idx="0">
                  <c:v>25</c:v>
                </c:pt>
                <c:pt idx="1">
                  <c:v>58</c:v>
                </c:pt>
              </c:numCache>
            </c:numRef>
          </c:val>
          <c:extLst>
            <c:ext xmlns:c16="http://schemas.microsoft.com/office/drawing/2014/chart" uri="{C3380CC4-5D6E-409C-BE32-E72D297353CC}">
              <c16:uniqueId val="{00000004-216A-4287-AA2C-98D04D5342C1}"/>
            </c:ext>
          </c:extLst>
        </c:ser>
        <c:dLbls>
          <c:showLegendKey val="0"/>
          <c:showVal val="1"/>
          <c:showCatName val="0"/>
          <c:showSerName val="0"/>
          <c:showPercent val="0"/>
          <c:showBubbleSize val="0"/>
        </c:dLbls>
        <c:gapWidth val="182"/>
        <c:axId val="646759488"/>
        <c:axId val="971509632"/>
      </c:barChart>
      <c:catAx>
        <c:axId val="64675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rgbClr val="4C2BA1"/>
                </a:solidFill>
                <a:latin typeface="+mn-lt"/>
                <a:ea typeface="+mn-ea"/>
                <a:cs typeface="+mn-cs"/>
              </a:defRPr>
            </a:pPr>
            <a:endParaRPr lang="en-US"/>
          </a:p>
        </c:txPr>
        <c:crossAx val="971509632"/>
        <c:crosses val="autoZero"/>
        <c:auto val="1"/>
        <c:lblAlgn val="ctr"/>
        <c:lblOffset val="100"/>
        <c:noMultiLvlLbl val="0"/>
      </c:catAx>
      <c:valAx>
        <c:axId val="971509632"/>
        <c:scaling>
          <c:orientation val="minMax"/>
        </c:scaling>
        <c:delete val="1"/>
        <c:axPos val="b"/>
        <c:numFmt formatCode="General" sourceLinked="1"/>
        <c:majorTickMark val="none"/>
        <c:minorTickMark val="none"/>
        <c:tickLblPos val="nextTo"/>
        <c:crossAx val="646759488"/>
        <c:crosses val="autoZero"/>
        <c:crossBetween val="between"/>
      </c:valAx>
      <c:spPr>
        <a:noFill/>
        <a:ln>
          <a:noFill/>
        </a:ln>
        <a:effectLst/>
      </c:spPr>
    </c:plotArea>
    <c:legend>
      <c:legendPos val="b"/>
      <c:layout>
        <c:manualLayout>
          <c:xMode val="edge"/>
          <c:yMode val="edge"/>
          <c:x val="0.18921765325394399"/>
          <c:y val="0.78893782103046095"/>
          <c:w val="0.63642271838117603"/>
          <c:h val="0.14787353395349201"/>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legend>
    <c:plotVisOnly val="1"/>
    <c:dispBlanksAs val="gap"/>
    <c:showDLblsOverMax val="0"/>
    <c:extLst>
      <c:ext uri="{0b15fc19-7d7d-44ad-8c2d-2c3a37ce22c3}">
        <chartProps xmlns="https://web.wps.cn/et/2018/main" chartId="{3b43723f-1aab-47f2-af01-0e418570f5b0}"/>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542474214620201E-2"/>
          <c:y val="9.2589646926580393E-2"/>
          <c:w val="0.97645752578538003"/>
          <c:h val="0.70893642399398504"/>
        </c:manualLayout>
      </c:layout>
      <c:lineChart>
        <c:grouping val="standard"/>
        <c:varyColors val="0"/>
        <c:ser>
          <c:idx val="0"/>
          <c:order val="0"/>
          <c:spPr>
            <a:ln w="28575" cap="rnd">
              <a:solidFill>
                <a:srgbClr val="4C2BA1"/>
              </a:solidFill>
              <a:round/>
            </a:ln>
            <a:effectLst/>
          </c:spPr>
          <c:marker>
            <c:symbol val="circle"/>
            <c:size val="5"/>
            <c:spPr>
              <a:solidFill>
                <a:srgbClr val="4C2BA1"/>
              </a:solidFill>
              <a:ln w="9525">
                <a:solidFill>
                  <a:srgbClr val="FFFF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4C2BA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Sheet2!$S$31:$W$31</c:f>
              <c:strCache>
                <c:ptCount val="5"/>
                <c:pt idx="0">
                  <c:v>Hasuband</c:v>
                </c:pt>
                <c:pt idx="1">
                  <c:v>Wife</c:v>
                </c:pt>
                <c:pt idx="2">
                  <c:v>Adults</c:v>
                </c:pt>
                <c:pt idx="3">
                  <c:v>Teenagers</c:v>
                </c:pt>
                <c:pt idx="4">
                  <c:v>Kids</c:v>
                </c:pt>
              </c:strCache>
            </c:strRef>
          </c:cat>
          <c:val>
            <c:numRef>
              <c:f>Sheet2!$S$32:$W$32</c:f>
              <c:numCache>
                <c:formatCode>General</c:formatCode>
                <c:ptCount val="5"/>
                <c:pt idx="0">
                  <c:v>95</c:v>
                </c:pt>
                <c:pt idx="1">
                  <c:v>153</c:v>
                </c:pt>
                <c:pt idx="2">
                  <c:v>271</c:v>
                </c:pt>
                <c:pt idx="3">
                  <c:v>296</c:v>
                </c:pt>
                <c:pt idx="4">
                  <c:v>267</c:v>
                </c:pt>
              </c:numCache>
            </c:numRef>
          </c:val>
          <c:smooth val="0"/>
          <c:extLst>
            <c:ext xmlns:c16="http://schemas.microsoft.com/office/drawing/2014/chart" uri="{C3380CC4-5D6E-409C-BE32-E72D297353CC}">
              <c16:uniqueId val="{00000000-9294-4CA1-B716-ECBEEC748471}"/>
            </c:ext>
          </c:extLst>
        </c:ser>
        <c:dLbls>
          <c:showLegendKey val="0"/>
          <c:showVal val="0"/>
          <c:showCatName val="0"/>
          <c:showSerName val="0"/>
          <c:showPercent val="0"/>
          <c:showBubbleSize val="0"/>
        </c:dLbls>
        <c:marker val="1"/>
        <c:smooth val="0"/>
        <c:axId val="847662736"/>
        <c:axId val="643957168"/>
      </c:lineChart>
      <c:catAx>
        <c:axId val="8476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crossAx val="643957168"/>
        <c:crosses val="autoZero"/>
        <c:auto val="1"/>
        <c:lblAlgn val="ctr"/>
        <c:lblOffset val="100"/>
        <c:noMultiLvlLbl val="0"/>
      </c:catAx>
      <c:valAx>
        <c:axId val="643957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7662736"/>
        <c:crosses val="autoZero"/>
        <c:crossBetween val="between"/>
      </c:valAx>
      <c:spPr>
        <a:noFill/>
        <a:ln>
          <a:noFill/>
        </a:ln>
        <a:effectLst/>
      </c:spPr>
    </c:plotArea>
    <c:plotVisOnly val="1"/>
    <c:dispBlanksAs val="gap"/>
    <c:showDLblsOverMax val="0"/>
    <c:extLst>
      <c:ext uri="{0b15fc19-7d7d-44ad-8c2d-2c3a37ce22c3}">
        <chartProps xmlns="https://web.wps.cn/et/2018/main" chartId="{ae4b1cf2-eba7-422f-a08d-af424a33cb88}"/>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0521014812548E-2"/>
          <c:y val="0.12315507011693599"/>
          <c:w val="0.95363524811364098"/>
          <c:h val="0.72963296616081796"/>
        </c:manualLayout>
      </c:layout>
      <c:barChart>
        <c:barDir val="col"/>
        <c:grouping val="clustered"/>
        <c:varyColors val="0"/>
        <c:ser>
          <c:idx val="0"/>
          <c:order val="0"/>
          <c:tx>
            <c:strRef>
              <c:f>Sheet2!$Z$42</c:f>
              <c:strCache>
                <c:ptCount val="1"/>
                <c:pt idx="0">
                  <c:v>Families</c:v>
                </c:pt>
              </c:strCache>
            </c:strRef>
          </c:tx>
          <c:spPr>
            <a:solidFill>
              <a:srgbClr val="4C2B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rgbClr val="4C2BA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Sheet2!$Y$43:$Y$46</c:f>
              <c:strCache>
                <c:ptCount val="4"/>
                <c:pt idx="0">
                  <c:v>Need Money</c:v>
                </c:pt>
                <c:pt idx="1">
                  <c:v>Need Food</c:v>
                </c:pt>
                <c:pt idx="2">
                  <c:v>Need Clothes</c:v>
                </c:pt>
                <c:pt idx="3">
                  <c:v>Need Education</c:v>
                </c:pt>
              </c:strCache>
            </c:strRef>
          </c:cat>
          <c:val>
            <c:numRef>
              <c:f>Sheet2!$Z$43:$Z$46</c:f>
              <c:numCache>
                <c:formatCode>General</c:formatCode>
                <c:ptCount val="4"/>
                <c:pt idx="0">
                  <c:v>182</c:v>
                </c:pt>
                <c:pt idx="1">
                  <c:v>146</c:v>
                </c:pt>
                <c:pt idx="2">
                  <c:v>111</c:v>
                </c:pt>
                <c:pt idx="3">
                  <c:v>78</c:v>
                </c:pt>
              </c:numCache>
            </c:numRef>
          </c:val>
          <c:extLst>
            <c:ext xmlns:c16="http://schemas.microsoft.com/office/drawing/2014/chart" uri="{C3380CC4-5D6E-409C-BE32-E72D297353CC}">
              <c16:uniqueId val="{00000000-39B5-4AF2-A907-0EB0B1EE0145}"/>
            </c:ext>
          </c:extLst>
        </c:ser>
        <c:dLbls>
          <c:showLegendKey val="0"/>
          <c:showVal val="1"/>
          <c:showCatName val="0"/>
          <c:showSerName val="0"/>
          <c:showPercent val="0"/>
          <c:showBubbleSize val="0"/>
        </c:dLbls>
        <c:gapWidth val="244"/>
        <c:overlap val="-48"/>
        <c:axId val="629274176"/>
        <c:axId val="2070886832"/>
      </c:barChart>
      <c:catAx>
        <c:axId val="6292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crossAx val="2070886832"/>
        <c:crosses val="autoZero"/>
        <c:auto val="1"/>
        <c:lblAlgn val="ctr"/>
        <c:lblOffset val="100"/>
        <c:noMultiLvlLbl val="0"/>
      </c:catAx>
      <c:valAx>
        <c:axId val="2070886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9274176"/>
        <c:crosses val="autoZero"/>
        <c:crossBetween val="between"/>
      </c:valAx>
      <c:spPr>
        <a:noFill/>
        <a:ln>
          <a:noFill/>
        </a:ln>
        <a:effectLst/>
      </c:spPr>
    </c:plotArea>
    <c:plotVisOnly val="1"/>
    <c:dispBlanksAs val="gap"/>
    <c:showDLblsOverMax val="0"/>
    <c:extLst>
      <c:ext uri="{0b15fc19-7d7d-44ad-8c2d-2c3a37ce22c3}">
        <chartProps xmlns="https://web.wps.cn/et/2018/main" chartId="{0699a079-b029-4cc5-bf15-5b051f75726e}"/>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114242603709"/>
          <c:y val="0.14689383255552799"/>
          <c:w val="0.66858977820160903"/>
          <c:h val="0.60496915996193201"/>
        </c:manualLayout>
      </c:layout>
      <c:areaChart>
        <c:grouping val="standard"/>
        <c:varyColors val="0"/>
        <c:ser>
          <c:idx val="0"/>
          <c:order val="0"/>
          <c:tx>
            <c:strRef>
              <c:f>Sheet2!$AI$5</c:f>
              <c:strCache>
                <c:ptCount val="1"/>
                <c:pt idx="0">
                  <c:v>Father</c:v>
                </c:pt>
              </c:strCache>
            </c:strRef>
          </c:tx>
          <c:spPr>
            <a:solidFill>
              <a:srgbClr val="4C2BA1"/>
            </a:solidFill>
            <a:ln>
              <a:noFill/>
            </a:ln>
            <a:effectLst/>
          </c:spPr>
          <c:cat>
            <c:strRef>
              <c:f>Sheet2!$AH$6:$AH$9</c:f>
              <c:strCache>
                <c:ptCount val="4"/>
                <c:pt idx="0">
                  <c:v> Need Food </c:v>
                </c:pt>
                <c:pt idx="1">
                  <c:v>Need Clothes</c:v>
                </c:pt>
                <c:pt idx="2">
                  <c:v>Need Education</c:v>
                </c:pt>
                <c:pt idx="3">
                  <c:v>Need Money</c:v>
                </c:pt>
              </c:strCache>
            </c:strRef>
          </c:cat>
          <c:val>
            <c:numRef>
              <c:f>Sheet2!$AI$6:$AI$9</c:f>
              <c:numCache>
                <c:formatCode>General</c:formatCode>
                <c:ptCount val="4"/>
                <c:pt idx="0" formatCode="_(* #,##0_);_(* \(#,##0\);_(* &quot;-&quot;??_);_(@_)">
                  <c:v>97</c:v>
                </c:pt>
                <c:pt idx="1">
                  <c:v>71</c:v>
                </c:pt>
                <c:pt idx="2">
                  <c:v>43</c:v>
                </c:pt>
                <c:pt idx="3">
                  <c:v>115</c:v>
                </c:pt>
              </c:numCache>
            </c:numRef>
          </c:val>
          <c:extLst>
            <c:ext xmlns:c16="http://schemas.microsoft.com/office/drawing/2014/chart" uri="{C3380CC4-5D6E-409C-BE32-E72D297353CC}">
              <c16:uniqueId val="{00000000-8275-4648-BA28-19A884831CB3}"/>
            </c:ext>
          </c:extLst>
        </c:ser>
        <c:ser>
          <c:idx val="1"/>
          <c:order val="1"/>
          <c:tx>
            <c:strRef>
              <c:f>Sheet2!$AJ$5</c:f>
              <c:strCache>
                <c:ptCount val="1"/>
                <c:pt idx="0">
                  <c:v>Mother</c:v>
                </c:pt>
              </c:strCache>
            </c:strRef>
          </c:tx>
          <c:spPr>
            <a:solidFill>
              <a:srgbClr val="D3E3FD">
                <a:alpha val="94000"/>
              </a:srgbClr>
            </a:solidFill>
            <a:ln>
              <a:solidFill>
                <a:srgbClr val="FFFFFF">
                  <a:alpha val="96000"/>
                </a:srgbClr>
              </a:solidFill>
            </a:ln>
            <a:effectLst/>
          </c:spPr>
          <c:cat>
            <c:strRef>
              <c:f>Sheet2!$AH$6:$AH$9</c:f>
              <c:strCache>
                <c:ptCount val="4"/>
                <c:pt idx="0">
                  <c:v> Need Food </c:v>
                </c:pt>
                <c:pt idx="1">
                  <c:v>Need Clothes</c:v>
                </c:pt>
                <c:pt idx="2">
                  <c:v>Need Education</c:v>
                </c:pt>
                <c:pt idx="3">
                  <c:v>Need Money</c:v>
                </c:pt>
              </c:strCache>
            </c:strRef>
          </c:cat>
          <c:val>
            <c:numRef>
              <c:f>Sheet2!$AJ$6:$AJ$9</c:f>
              <c:numCache>
                <c:formatCode>General</c:formatCode>
                <c:ptCount val="4"/>
                <c:pt idx="0" formatCode="_(* #,##0_);_(* \(#,##0\);_(* &quot;-&quot;??_);_(@_)">
                  <c:v>49</c:v>
                </c:pt>
                <c:pt idx="1">
                  <c:v>40</c:v>
                </c:pt>
                <c:pt idx="2">
                  <c:v>35</c:v>
                </c:pt>
                <c:pt idx="3">
                  <c:v>67</c:v>
                </c:pt>
              </c:numCache>
            </c:numRef>
          </c:val>
          <c:extLst>
            <c:ext xmlns:c16="http://schemas.microsoft.com/office/drawing/2014/chart" uri="{C3380CC4-5D6E-409C-BE32-E72D297353CC}">
              <c16:uniqueId val="{00000001-8275-4648-BA28-19A884831CB3}"/>
            </c:ext>
          </c:extLst>
        </c:ser>
        <c:dLbls>
          <c:showLegendKey val="0"/>
          <c:showVal val="0"/>
          <c:showCatName val="0"/>
          <c:showSerName val="0"/>
          <c:showPercent val="0"/>
          <c:showBubbleSize val="0"/>
        </c:dLbls>
        <c:axId val="659105760"/>
        <c:axId val="10965760"/>
      </c:areaChart>
      <c:catAx>
        <c:axId val="65910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rgbClr val="4C2BA1"/>
                </a:solidFill>
                <a:latin typeface="+mn-lt"/>
                <a:ea typeface="+mn-ea"/>
                <a:cs typeface="+mn-cs"/>
              </a:defRPr>
            </a:pPr>
            <a:endParaRPr lang="en-US"/>
          </a:p>
        </c:txPr>
        <c:crossAx val="10965760"/>
        <c:crosses val="autoZero"/>
        <c:auto val="1"/>
        <c:lblAlgn val="ctr"/>
        <c:lblOffset val="100"/>
        <c:noMultiLvlLbl val="0"/>
      </c:catAx>
      <c:valAx>
        <c:axId val="109657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rgbClr val="4C2BA1"/>
                </a:solidFill>
                <a:latin typeface="+mn-lt"/>
                <a:ea typeface="+mn-ea"/>
                <a:cs typeface="+mn-cs"/>
              </a:defRPr>
            </a:pPr>
            <a:endParaRPr lang="en-US"/>
          </a:p>
        </c:txPr>
        <c:crossAx val="659105760"/>
        <c:crosses val="autoZero"/>
        <c:crossBetween val="midCat"/>
        <c:majorUnit val="100"/>
      </c:valAx>
      <c:spPr>
        <a:noFill/>
        <a:ln>
          <a:noFill/>
        </a:ln>
        <a:effectLst/>
      </c:spPr>
    </c:plotArea>
    <c:legend>
      <c:legendPos val="t"/>
      <c:layout>
        <c:manualLayout>
          <c:xMode val="edge"/>
          <c:yMode val="edge"/>
          <c:x val="0.31137060598420702"/>
          <c:y val="0"/>
          <c:w val="0.360287593475969"/>
          <c:h val="0.14942843937258499"/>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uri="{0b15fc19-7d7d-44ad-8c2d-2c3a37ce22c3}">
        <chartProps xmlns="https://web.wps.cn/et/2018/main" chartId="{bfb5ce12-3b32-4cb0-bb2f-58b1debd2082}"/>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_xlchart.v2.7</cx:f>
      </cx:strDim>
      <cx:numDim type="val">
        <cx:f dir="row">_xlchart.v2.8</cx:f>
      </cx:numDim>
    </cx:data>
  </cx:chartData>
  <cx:chart>
    <cx:plotArea>
      <cx:plotAreaRegion>
        <cx:series layoutId="funnel" uniqueId="{ED5938FA-58D5-4496-B1B7-61A7841A2382}">
          <cx:spPr>
            <a:solidFill>
              <a:srgbClr val="4C2BA1"/>
            </a:solidFill>
          </cx:spPr>
          <cx:dataLabels>
            <cx:txPr>
              <a:bodyPr spcFirstLastPara="1" vertOverflow="ellipsis" horzOverflow="overflow" wrap="square" lIns="0" tIns="0" rIns="0" bIns="0" anchor="ctr" anchorCtr="1"/>
              <a:lstStyle/>
              <a:p>
                <a:pPr algn="ctr" rtl="0">
                  <a:defRPr sz="600">
                    <a:solidFill>
                      <a:schemeClr val="bg1"/>
                    </a:solidFill>
                  </a:defRPr>
                </a:pPr>
                <a:endParaRPr lang="en-US" sz="600" b="0" i="0" u="none" strike="noStrike" baseline="0">
                  <a:solidFill>
                    <a:schemeClr val="bg1"/>
                  </a:solidFill>
                  <a:latin typeface="Calibri"/>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700">
                <a:solidFill>
                  <a:srgbClr val="4C2BA1"/>
                </a:solidFill>
              </a:defRPr>
            </a:pPr>
            <a:endParaRPr lang="en-US" sz="700" b="0" i="0" u="none" strike="noStrike" baseline="0">
              <a:solidFill>
                <a:srgbClr val="4C2BA1"/>
              </a:solidFill>
              <a:latin typeface="Calibri"/>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F8102E90-408A-4A85-B710-04E7F6BCEE09}">
          <cx:tx>
            <cx:txData>
              <cx:f>_xlchart.v5.5</cx:f>
              <cx:v>Breadwinner</cx:v>
            </cx:txData>
          </cx:tx>
          <cx:spPr>
            <a:noFill/>
            <a:ln>
              <a:noFill/>
            </a:ln>
          </cx:spPr>
          <cx:dataLabels>
            <cx:visibility seriesName="0" categoryName="0" value="1"/>
          </cx:dataLabels>
          <cx:dataId val="0"/>
          <cx:layoutPr>
            <cx:regionLabelLayout val="showAll"/>
            <cx:geography projectionType="mercator" viewedRegionType="dataOnly" cultureLanguage="en-US" cultureRegion="EG" attribution="Powered by Bing">
              <cx:geoCache provider="{E9337A44-BEBE-4D9F-B70C-5C5E7DAFC167}">
                <cx:binary>5HpZc904suZfqajnoQvESnR09QPIs2g5Wi0v9cKQJRkkQSwkuP/6Sdmu6rJ7mxv3RsxEjCK8iCRI
MJHI/Bb+9Wn5y1P78tj/tNjWxb88Lb/+XA1D+Msvv8Sn6sU+xje2fup99J+HN0/e/uI/f66fXn55
7h/n2ulfMErpL0/VYz+8LD//7a9wN/3iL/3T41B7dzu+9OvdSxzbIf6bc//01E9PfnTD63ANd/r1
57P+sfv5pxc31MP6dg0vv/783QU///TLj7f5h0f+1MKshvEZxhLyBknGshSxn39qvdPfjlP6JhVU
Ck4Y+vKT/v7Mq0cL4/7TLL7M4fH5uX+J8adv//4+6rv5/n6wjj7/+qK5f53Y2e2XN/nl+0D+7a8/
HIB3++HIn2L9YyD+06kfQ31Zf1off3/v/36sMX+TYUIpx+JrTPF3IU+zNykmXGAq/2nI/+Ns/nnM
vw37Iejfjv4Y9cuP//ejfr/29f9g1Al9wylKM06Q/PIjvos6kW8QlTRNBf96Wv6+4F8T/T/O5p9H
/duwH6L+7eiPUb//fyDqH1/si/v91f/7uZ7yN4SKFNNvQZfZd1Gn4k0mU4bZn7bC15L2Ner/cTb/
POrfhv0Q9W9Hf4z6x93/RK7/6+rzR9ktHofH3Zd6/acC9O/P/l65fhj678r+1/CdPf/6c4qhWP/R
BV5v8W3cP5buPy5/eYzDrz/T7A3HhKUyk4JyJAms2vzyeoZkb4QkrxsJKlSaCegWzvdDBWfEG5Ih
zrPfT8IGin58PYVhb7GM8UwyqHpCCPJHZ7zx7aq9+yMK337/yY32xtduiL/+zBH/+afw9brXeQrM
Ms5wmhHGU4zgP/Ck8PR4B+0XLk//lxhG1pYTckVXJfWW933kR+2YJ/nmhrOqrNtj6csoCy06ylVY
+rk6sk031YOQ87QotFSsuhVpZ81blKJsKHzm+nBIISo419EHplCMQ7iyA5LNXrhV6wOa46L3sqsr
fl45ZsU53yKpuDKxJ91vY2fpelf6EMacJY1szxtnEvqOrm2MrXKZHqgauE2zQ9VW6Ue02NLk3oxo
2w99grgq+dyWp1GPdN71Es9doft2ISqMLUJqNLG5yfrY1qqvO9coObRJu9OhH9eHysJFqly2jSsk
rYdr1nbQO0nm8nPDOel2nPDRHya0Dpzm02RCd2KjoOa2G8JCH3BJR7tbu24YuOK+9gkqoEfN8znT
ZbUqG7igeYMda9Q4rhMt5lFocZDrmr6tSZuUaqqEqwtszHiVbM51u3I0Y6XIslYZzLlar2O7PrSG
ea5645rHLCzTddo001q40RCnzNCTOc9E4p9pOScXbaRNljdb4D5PycRYUTKE66JzfrJFxsUU8p7V
abWPHWcMglE3Iah08zQcdEW3ZDfDiz7QLm03hScvT1NrcTwzjTHDLmTJqD+3Voz47RBQFvdkyEKW
r2NbLrsus6JT5RTrMZ864bQSpZxOsybU7NlA+1Ut2kA6aT3aThlp4dHUaVLt2tijLl90DM0ZG5x+
6PWSbHmQKbE7TfC2qVBOmciTJJZ3lRjQmHci49Muk232XBqB8I40wTVF9GSoLrsVu7uqGbY2Fx0p
X5ZsXd/ZteyHXTcmw3ZspFy7vLdLagtqEh93lFlcwdnso0YoOZK2R/ZQuoz35zIRizhwzSHF8DhJ
rtZpMc3emQweYEk/72u+VFvhxKLTs2xJOlSQMmxLMaZbCynWTbLfz67N7taZixNZQugK6bFdc6ID
rdS4Nn5Ubo6xUthW7XVbrQ1XW9l1H8feZmORutVjxajprWqY7YbDIoZsyzXVaFRxLrE4rQC318KX
WW/Pgp3CI0aCNTlJ9fA5q8dGF4yZJeR2i+V7PqyiVNlCwsNWsTHmJQtpkrfTMF81TS9LFdLWVCqu
tDzRVGfstu5LU+VJNTCsQtaspVo7nRFl8dpQZaope5SpHquiJMsslJ98/brdebxHSds3u7nsqSza
AZJsP+FhW/OGQPU4zeMcJ2V8WZvChoR1ecM9fZCNwHFHsrLXeexl16sxEkv2fUwyU4zzujyVGFW6
qHo2R9UtdLhx9Th8MqmVz4F2Ys0RmuZTB6kwQHQNr1VIdOoVmzb83jS8xEobvFZ5FGH9yOtOMKWT
mkNSV5zftKiafDHzUmjVbLKEWshCjMq0zTzmTSBjeubgzULO+yY1itmqq/dtMiO6bxqYgZI0WKmW
atiu6nGWTV6PjhOVRIMGRaReXMFwlWi1Ut7bo/V6ocoTmj3Rthts3qVjcHldTm2Ty07PuvAhWgi8
lm5UE1SPq5Z6AetGcF/u66S2e11x/Klj1m+qmyn5ILzkqcq2EV+sM+uJ2lwX72gpkkRNUHRWxZrV
+oJYKIV5QBjjnSuz9K7FNS/qNhvuIorTkmtSz/2hWcwAr4pF2SpP0+04lo2QakVtN+USZVmas21s
q6KltvzAsPalchA1orAhaZVT4qPO24FCzpHZJGc420je1du0w0117aBT1dgqnpZVrUhdPYS1Jmei
DaracHNFajFdwnLp3TqgW8P0fF2JptAmtCq02twtnF60TdfdmMzdtTTW16sVhcuSC99X9+UASdDX
+GJYw005d5uqY0Jznk03ZGU7h7pzbliv1awDsjnUf3+0FQkhRzwt5tB1tyXz57RHZ5Xe6kJGW2tF
4jvocQYmUN4JlzUPZp3fBb3UOwST4KjKTT+Ozxoth9Tid4ixs7KuhIqVgQeV/Doty4OR7NO8zW/F
kPC8n1ZYkRKH48Q32LKpOW1dU+5NTA711nzy3DxEYcc8GYfzDkf6EtJlv0IxOQ0iS84XEoetGJFt
PlBdL4pX05oPU9RnfK7ednCH1JRMq23NKp2XDSKtWh3kuyrHsTtWPbkyM05VT3huEb2AtgdVzuNi
shpf43XK9qS2vFTpavSOTkwXJV6yW+k4Pm6b4dBXqiRfGHoUYjP5KrxpVPTdXtftRTn782GyNidT
rWhcr9va3raDuUymdUjU3DPzPPbsZBLbXGzaLrfCQUfh3WIKuNHNnCxXzViPb+3keZHaNTnStXmY
+9qdYNknlQnPL0sTcV5BLTpkTmuVdJm7NojeVk7Wh4nxlR2k6Q/YJeKYUPPQ2bYtSgGdt26rujDN
eIFp+bbHVh47ak6lLOl9nKYuU5VNb9MRZ/nMyO3Sd1LZbHa/MdzDs22X3ZQJtJONozV3A7Rqi/ur
IZN9mxtZk1gw54b7aQ7uMxOrv6SZTw9mqtb9OiJ+GpLFX6M+PuNGk7MucYVfHdSdNTG2ha0XZV4t
3Uv06XXEDW52jlJ7RIAd73mYW2UW1CobnVOrHOubRi+Thk3VTle+q0QRKmuguw5Bq6yeb0yQpiBV
9bZfqvcoDMltClA1lxz3u7oO78txmlQ766e2HX5DpANIwzmj94lG/i1PGNmXnSHPIi0fGmS3h9Ym
RiFEAb9sWLXrPKmZ1tMutfOBTLLLu6o1Rx3Iby1ACbWM9HlMTM4FUh1GfFdLndyLpoWuN7W8YGs2
qrQpLwNG5mwZVpi/AMxa+0vTzeyq3ZzNMVlOMe1hN1dMNgdhCDkbqDxLDI9KQu/yzm1naxJ80UbR
qBm3+ywV7c3INX5mpL0r5+3DiqvP9ZhMt0kyr28xM81veujScjyrWJPivGbdVsPLu4APnafRnTUe
sdHvoKDitIPt7MpPJVoDusEpnswJp+OU6TwbzMI+d9pvi4UqWFNSzGU3wBqNNMa7fsAcnWPbzxPJ
aTXJ9nPZJbgVypT9POwEQIUtFItHjXNXXZ9V0u7bWUwC2qtJon+asn4I9c4Pa7rYAjABceaKbclI
SmW62tpzH9Zx0arFNmWdyrLZmtumIkN3T+olWT4ya7WYd7MFHEXO+bpNdXOobOVT+ra3SYrDTcYt
Wsyl9jVy7ibDWZvFm8lIbJrHsut1Z4tYTuVnJCtRW+WFhynFwOffqG4W1VWx33K88LQrsony5TCS
wO8aOQNcRr1p9zxkMzRyPrEMXfVJk5CHxmXhAyE4oJ3DVYreh7qiifuOpH7Hmp7gRftaV98kxT9+
/dvpd53yizT29+OvouTff7sOL+5+6F9ehtNj+PHKV1b7x6V/19heueQfgtsP3PSrvPkviOu/Pfl/
yGopkNF/zWq/U8e+0NrX67/SWszepJSnRKaUfmG2wI+/0lr5Bg4iISXCHE4Bw/w7ryVvUmC1CPo8
RiTFwHi/0dpUvqGgFWUZY+zr2f8Srf2B1BKcAaemhKCMAh/j9HtSG1diY9VvRi0TkAk5xGXcZS6p
b0Sq+3vR8+XmT3H5JzwaJv4di+YoxYjJDPQuoNKUvJ7/E4tmEdo7nyqq9NI2RZ/SpIg4+TQ5QF3/
/kmY/cDYSUpBXGMECQIvJ4kA7e3Pz0I0a5tsGGq1hRXrdNcGXlboPkiSkBV6Zjc5l1cC4zTdabmg
ZquKzCLTt+ne9nybgPTW1WDqNC/TRh9XPpAsF+kcn0mkS+5tsukjdx6Jy5aTcCWSEudlMusaCBQz
9+OQsWTfAjkYimTkLbmUS912Z1Ur5zav0jDKnU9s6p+WtHfLnvlZ6AMXG4cVwWjx3dHVkem9a9LY
FtaYcgA4mK1jHm1m6VUpRhtvPOc13g1JWM2pAbT0NIY6XvT1FsSjbRZPT9mmxY1mdXkKq6if2qWd
6twx6CSvXTCsC7RruVGem0bHgalNmtZftw0qT1BrDZGqFiZCux4GiGXBy54Rq+Z09dklSBI9yZNI
2rkAqMKrWW0L7yAwkN5PWk9p+9EB2SF5PwMM6S4WILpdsSBOsM9ludr0Iqu6JQB+XnwWkaIm3Xir
NOaRrQVqSrqR3ZZmji6H1lvTBDXUmambohuDnz8AL5lBVtCJc2+z2QM3VM4zNknVdGhC78S8mLjm
AZpbBCZbl0TKXTazeRv2EjGf9IoviesHtZYJqcge4NUsyc4gqLT0vLFJFcT1MHTcxts6sZ1oi8AY
GnWO5tJmSFlK1zDkvmJiuxHQ6pwp6qEhwl5voxjRXRldZ9/rRjZb3K2hwroIWzLHx9YlHlCPHIBa
38ILYJkWoYkjc7mxNPZdzkLlWyDqCDqyVDhla3cnyBjtja0Tel0OLIn7mNYgTSx06993eoUk6qa4
2n3osU8KWEfuClKPkqmm7qup4HVLTLENvLHHyfRrli+pKPV+FrZ/2poQt90QxmY6bCgQ/Q6os++Z
grshgDDrNIz6OllQrfMJl9apBGLtC+waVykQFEZglV6CisHdPHhFE53JQylZfSRz3GyBOj1p5WxG
roWZIqwmAdGqcLweyfOcsjmcz9Eyf5XyNiOX7bR07UW9ThWZVEBrInJEt2q5b8gQ4xG4/eulIFk1
wPkzi694YlCjgS3OnO1oxkpcGG4MOjZrmLyqteDhBfmWmiPz46ovIhd6zgF69J/iCDKfMqxezuoh
UHQeknoqg2oZRno77ztw2cZd7EF9Ay5Yym2c9uUCTMPuPVsYzwcz2enASCZ0MZRVSA8xotWpAQjo
oki1hiNeI6dq5cHYoqzZqlWFQTpQY0icB2rcRbO304jyuW+YO2ZgL6C9HhyAnlDPEu1IMhh5Y2SQ
8RhGO781qcb6VMJGzg6sw2N6D/wX0neXtC1t3nlfLvxIhiUsVU6oY13zcXFJ0iav4tA0nHjmygYE
yi2pj2tsWFKMFHuYC68Rz0lTJeHSNQ2qzhKAK92hn8vq2RHKt7zaQPFRvAV4lGNZ6asV5EPyCrK2
+zptp2rPeEhmBaShuzDbki0KyBmbdpMd2VRgaAi2MGk9LveQlbMoVlBJ6cOc4GVeVDq0ujaKLhKK
9UcssmDNoQ+SNtvHVWKa3pVVumWFS7Jl9b9Vblox/pgmTkvIy7mB3Rw1iCG167GiKcKeA7rbsnF+
1p1zscvyiZalj5+mjpU10TlZp4TOzwuuou0evrSkbyr8/8/4CLSMP3Xnf1D9v/OxXvHRl+u/yf74
DRGg0EvBBMoQEn+X/dkbAZgUCdAdAZuIFCT3P+n+aQpWAIyENs//BJAI3A8MNSiGNBMEwY3/KwAp
RQTe5DvIwgA9wBRA9gfABY/7QfiHWtwvzZAAbSGJ1flGzKaGqkTkxX0hZY5Y3OTQcrF9TK2LKKex
Gfck043ftyzVQbEAYl1ecuMzBWKvXXbWL+MAJR4B6fIaJnABEg7CuahC9pQtxpX7pTfzFkD2HkCH
kGMCDSWv2FSzM4LK8gFTYWSxTD0CpgopHfpe1bwSlfLAfYG+SOhDXb1b06FzT9w6nIEr8ZX0pIMc
gAKlVtDxvhbDQhuVrcMy7PDAORAmPXhtP5OvVEp20oCkC/XjaIFqxrvlK+lqKkaKru8xFCb5hZqR
rzwND+NiTqNcenSTJWn5qRGIAa9jKzjUixoX1wzvutaO7oy7pcOHdRBACIGcAjls5dRnHegx2VZm
yiYrkEe9rG/bhsfrbqSKjmWa43nRR+HS6ikm/J0vydWgJzXphV3idjisYF00C3kZ6+q2g6pS59G1
0HPGzivXpUitg7R51vhTgu0Mym3soULF/lKCWL5jHvQkK5NLmNb70lCIaQ3GRTT0fGr0hR6Gx2W+
WgMAM1ddGMsL04kxR1m5ntWhqVRPK3HHB3Yptcs5zi5pu+62gR5BdNl3kYNnZMK7detOAcgqPiXW
d+dzH6+3taJTsYIIqMRc3c7aNXvdbg1RfhjPlyVebSVm+yioUyUbxx1dVvNho3654hWjV+OUXqJh
lA4SoxTrsTLsfoZJqnTU73hVkWNfJebW4omoaZ1AtpXlUc99f7DLqnfLq+qIKX0Ykj7kUwMMH+T8
8jAFkCK6oTxvQdKGgRGfzNJyeQQshS6FdvfgmBW4t++CGXQhZQeuSj+yOufjEro820L1MAEYOee8
l6B1dRkgBV1dIPnCRaah9zNhFa3BCDBzfzknXa43kROUYJC7z322XmnHG7bzhNC3XstE7wLSpi/S
eQJTChIB9KJwrFl/VwMKUkKUbj/1yxUAV64krD4oz/5qIijksPZF1cgcdEx/BPnqbur8UYR6KAAR
ugOX9CFt573VyaBsaeebvs+C8jaleVpxyIWaecA8pD9jJkyr6uw6nlpo0nBwPa/acbsoQZ3exxH+
ElGwUgFEvxmTsknOUJdeEVc6JVdg83lah0+pGwA8dfWnfjE05LJqnkUYTcgHuj3GyMjlMIelIFKQ
81qa+gLwCz3xen6FyssxlKRrlRy7mGdmw1W+ljQA55n7fXRjlW+WnBqWgr/WJOUpjlTm4JiwAt5K
3uBa02knm5T7PY3Lo0nb55mkbh8Gm17RDLfuSH2yXvoJoEzTuqUGTR9Gdy6IYp4ReF1JovG50HjQ
h41XdZ5YytQMpmiDh3nnRpzqPSZNBLXGdYfVTgw2mxtHqAQZ7rJikysgO2z0NF7OpGnste2Sz2ky
XscqfOYlx6Bw1wknN6sf3sZlyoqqWt4aAWpyOm6vrOQBdb7NM6i1l4iV57qnH1bh2uSTJR2uFAcn
MPNnTYpmVWfIIpWWjjxFCfAUzS67WpJenoArX9UeSqGpZQsCrk9uKK/O+zpc1S7SC6jngNFaet1O
DVwENh5UNNkqNIHHmiBYTc1H6AQk/ewaLwtAr0aRqXvpZ1t+7ivxWyuTHUh3k5LEWAXgOtuvS/m+
nNZTalACqhzofthh0P1K2Z01E7nyKSMmrzwFozkC+nn0ZeKutQMLI2W2LnrqjuBq3pBkugIJGWCO
N9mwn0SS7pMxhcwafQaotM8APIJQjSXojoH1RTDzRdpsp0gnsoP9BKf4gt6nHQA5KmMF8qXu2AV8
qAUWLwwcQ+PvxVAW2Qa2cIhHAy5YLpOxGLNqzueIDoQGdmWgWZ6FcogF51U2H0MHJYPPyecFDCmo
OazYIjQM7aPN61Xcl6T6yMr5g2BeXK7y3eC6o8+6/TJ1QcU2Xm5lma/NdjZKPn6wTYmUkOOZ6y/Z
drZIr6a2uzbdCt10jl1OGOS+797pHg0XulyyPIVPBHYVDhdLNEs+1k9Q6UbVVJqdFoCQd2Sh+plM
L21odwR2NQZbKZqbGorDatpbOQBJTpfDUJpLIXBVoNBd1xuNqrUc/cZid7dKd9lW5I5nj2Fg06VG
TbHE/thv5XXXxRPyYzwmqy1z7rt2T9PKf5J6vA6Cnc9VerJDer427a3BZyhZ9gvoDl15DnZjvhAH
OMAXFZpPST1e6jUdc5cmD+vKrgBXX3dDZXPt+jOL9QsU31mfiZK7HLPquq5pu+9lc5kln0N6O3po
KrHdAzh4P8ktUQ0HJk1KuZPBSCVqc6C2buti7sxTgDrpw1tMPmVzAx47VX3zDGwbdBt/Ddhgj5Y5
R/0JMHO+vH7u4PTbGhzYPkuhFA2qScBsjCm4nPWRD6BC3tsEuOl4VuPmOEKrlrEs9PaS8STvQwuq
NXCOpduDI3i0brziGxSf37ZY5yNUFMGht3ORi+wKC3qCLXsDeDJvLUCePjt2W6fA/IQ2AMUYZAET
wYevp/OIl+OQdqCoPLU9u85qclNZvzOA+sGOhzQKgC8+suTSErrlaYdSgARjsU3yZMfXqvjetKKA
jyeKVu4wfe4RhjqF65txqiBe+nzxocn7je/6ksDnF3GXJd2lbMOiSj0DVfaD9LcbfHxIK3oOUva+
woA/FnkdsjKPxh5HftPFqgG31IPvWTX45PzIwG+UkCsIh9tGGsAigJFfLZJ+znmT9UUmJTmi0p5t
5MCAWy4Tga87YpEGyJZ2fQpeT+fz2ILJU4JTlrHrGaxTsH3ScoDFDtCG9RZvNxDHzxid3blPgJzr
FXBpNu7nLsaTbwbY+274AL41OWuCFyDYi80Zxcu6v8VzfWf7a1E1/jhZUKLHbrvGWbxI++kCD7ue
ZGuBhUfgR1sBJdKbO5CMwruFyOnINayAgc8oZN6A2u3pZ7GaGymXMw1DwOWQxWztvQYkkq+MjcfJ
rXVerSDLmf6il/DVyhzWywxV9x1pUcGg38H+O2vbgwfVZcjpHHbwJ2fGfaBurs5BD4fspqUG05ID
7GnQQvMMV48V5mdCNO+9rgAezuS+XKtdVcsD6Wq1inhGWfsWw5NdX/cq4ejQ4OwdrcdCrkOlNnxF
h1tg3JDxBFShkexrJ3LoxYVN6hzEqMu0RiusLwQGrPnmrBIJMO0ptyE71rVf95sediWA47VmuZwh
Wevl2HJUVC1Y2wtAvNm6oipBzEnQBwJOslnSolzDvaX+qlnWWSWCPETUv38dxfv2HbgL93WT/CaZ
OYlpuEtS9HlIpodZdo3qARIoWU750Bn4MgiQ1PU2u/uwlvuubfZ26U6oTc8TYs8FCJ9rhTQIA/g+
pfFhAU+Z+E+xhe0lKISjsReo5ZAB/Lc0Lh/lOH/MenHSI9rxzRFVL3KfYH1wdXhYfHlFR3Ycveb7
ZpQgZvQOPp4ZEHmYBdtyzpNyB190rTC2g5qLFpVM6H+z9yVLbmPbdr/C2XsvwrgXfTN5EQJIZio7
NUw1pQkCyaTQdwc9HI7wxB/hsUd34JmHntWf+Eu8DpmQCJAiMxNwVb0bDkVUiZnUafbZZ7dr7+Ma
kuMHb3lXXChOa7BM4aS6ncjNPLSBn/BaVQfIagmnwDXSur5A8PxbXrrk2uHr9NIkCKfBok+rZhE0
7qLI00UuBB9s80qLhN9Us772wSt5bS9CE6Aq2WGxWH4hB0RberF6ZUehzoRJautafSkVcKc857dW
lRGsjJrsMkpYoEMQ7uBdPXaauQrp6JmlLpry3Mm+O7l4hfzNnEk1S8mYe81U7u2gvJBjDvGvQDJK
uX6Q/GtkOTVdTAhQK5wzjxztneyV9RxAAmBA2mtPY3W7laQrpvK9a7mGdS1KyaUm8JBCAizlS0Sp
+VQXpK9sxV5oSbPg+XCpVIly5cTVUlGaj67ivuUy8a51ohuTwHuApQIps0iz+Fvgy4sEmr1ivQWv
ZHOlLA1VCm4SU7py2ncxm+iK+JUVEXnKv9sxsyja6AMCcoabFHocExh/+bwGjcToHRsWehjl8VyC
ZWxWsKps9kPLy5cIyF6K0G6+reqMn8+RUv8WB+SWkZnPWf5OiepVKjm3mQ1nxbYQCOfndaMtbVm+
BSRm7uXV57gUUsMJoD1an/Hvk0aFfhBIyxmZfedlNAHvMt9loV7wwO4YJWmXZmY31zJXS8EcWKCG
hfOSBmvf1sTixlQkmHmsH8PDMUnWwBsSVO+LUvgKBKFYwxYv2thcI4nNIBytFnX70Ym1oDaiCCGo
CwW4Am7ehg27UTKPX3NVbn8kTiRi45wrW05Cwm8am4WiIQR5+J2YEcR66nlQL6GgNSuA9BRBZ+2m
SW8doFreCjmybnPGbiLfKDUpzSD5kb+Da+Nz70r4cIzeSFwmA9gjEGBMzJxYLHxEWHmOGggGYrgi
g2ynmTF6HJQNdbVsu4LOCp1vgRoD9ZMBcnElSE0pG2xRANCiBbxf66qXMawRpkVuLxFdVhYsYoZL
RSYsAtFSJDkLpA3vZLmOvwhtI9wWvMN+E1LN9o0iZJGbDfiWC/SaaRqySOto4RAYyUiHi8i/qAjm
yrpbBDESTQxTR3oSEnMRMcgAX0cgLqyrkmfVOQP05Sc7axWIbqmw7yS3VKN5IQDWAfXXkK9iWMhA
cZDAdOY8guDy0i9d+6ZVqzqfm6nn3mFh1b3NFMlNxTOCjxRAq6xCRQHTuGXk33t14t/7qSZ9AhCp
+s5IXJXMW5ZoAZy7yHcNQDORFgky6llUNQ3dSoHkRctUDGDA8bHYwnIXbbOdp6mSOoZdSmExVyAw
FEMs4W7CUSbyRzNIpHvVa0tIlqb0Ap1LpIq58TItDIy8ViR5mSE+TnDp2tBfCG1Uq3NJdqVKR12E
8E4UkwC3vyiUd2oa1CWwP3FxDctS5Y2WU4rY8GsoSwPZoIDK8UrKddvlvBWXS5oIk0CTAPdzY4D+
MrW0LdcPmc8cATD2IlB8l11VleRSqSeyv1V1y0mIf3ukmVdMu45dKQAD+qEr0aBpxBhN1XDE+P/R
0LzZRjflkxjoJ0j4T8w0T7+/i4ZK4t8kQVCR+0W1Bi/yNNq4yxaL3N9UTgL3sU9hUvybp2go/VKX
Hub/BugwTSojmK2oCGZ2SfFeeBrlQU+f90HPgEf0Y58Crwg83F4VY2oqx2uD/HCSl7XkImOrxxrj
MBfIBJDkfeuLgPUkdq7hUgVBHcKisdOMcW94yQ6lC4Ry2ndKqwQAScGw83VV5Jn0gheitNBdr82T
OfATEJ1KGIW/NYhFKcCy2M0XH5L3NzX2W8QQTD/+ogoMTOOiqiIuwUWOGaUyCjvOVWh4gXK2SVSx
hAVOpChF2MlvGgzimGX5iZNthNrsIAXmzHAz4jHf/aAQQ4I76nCCApvGcf1Y9xmPh/PFuHzmQhJz
DOxsIYn9G9X0YMylWeTcACfLVLcBKrGceRuwPBRq0HihLgktkBsS68riW7tBcA04oZYgBJQ0qR9b
as6qrqE6smATPVJc1VlwCuMHOlF8iTcaPw4c/sKrwsq8cYo8R0zIZF1cQakqJMuMgd64NzVXqlmg
3oQWIRJXchkEHD3ixeHnSFDT8ltTZzX5hEhxzRkJqUOIqyoyQ4TEHJ/3EImLHSE0lEYWmrs2QCzk
g9aa2rc6DOvkrVnHpXNbu4hOBXolyYJH5oLENKa0tLEFjzc8DMbZho0AXihehKoLw9a0k9BeEoFP
eQi+uFLBGYiuJcQOV1rDeWKDg1GUuGWRkGtbMym/sy7TQIVobVPwIjC4ieN8YpA6ldOL1nNyrZzb
QhgpcPKkHMnymyCN4R7ocZSa/povkQG8lBIvgpEV5jkgWp6sEvc7gsEMvwJKJ7poXYU48MA0/5MJ
6JUVKbIHwzGAwapFuckgnuIF12lQABod5wEJbxWnYqEdIkX6qgEzKlzaWisnV1EVcvZl5vCNacSt
6BttoQUfKrPJ5sBBpR+SooAsl53YBaS3krkPwBLkb3O+rChyu/jEJ5X2NWfD5AHe9TueJMoX1vaY
Rpd9QfwQCyRc86qN+LYoFGIM9V6Qr3A1XPKu9sTga8LW7Arp0XoewTv6raVpPdvmFcBbE04iRipp
MUGAP1pWLrMSkrLVEbwMrhs3kHNdbKT8WyXVyYfAqcRvvEgQk+KhgoEcLVwEjIJWWKoVXPScqUIj
rHj32o9YZkl1vxAl0VvTqVkdaTHo7FqA0RlK31uRxAuoZ2metex9iSJDOIm8fCPnHoYQefLRBjaz
zAQEkAKx/g6XmFw3QFkv4sgUDVwOfyF6bOGvsjCLkfGvJQ9WF59SL9n3QnkRRD4rXytxIADfmZue
f5VKrqJduy6nCXMV0C11WWpmBowuy9XeQpCBvPsKPvCqR15GIsgIAdxm78oyBLAgBBBA/s32sgbH
29QI/SPwIcHUdlozmkctYHV3bW1mrcEA4aS805hckZH3qFJkTlrf+e4LMsINjCknH0u51N7XtUse
VM7PFd3xZcUx1Drnc4zkxp80RiUyXEKmxCJIXoKZkHiMFoQtOXbB+4BLAHMoevz7rModIAQ8Ls8M
1mb5rxVXkmjBcQIA2XyViA1uuecrS0dEiYoFWI5Prnyxir1LJmkpekVW4ASGrWMLsV5rlVN+EeRU
rS9QDRDzhlCg0uQmTVTYBGZNsjbXiZnKwUapIt57LyZpkixzISaEvWxT0rQrTeByBmjolA+uSZSH
oE4GzA5QuCXS+fpevu+IKhlicXioD0mTWRRvaDBfRKpo9nA/qIDRKjESNd2RUCaSlY5/LVNUHWHK
4iqO2McXTwclKAvcts4L4KrBdLkquAnS+nrgMe6XOhWFaybQ+GtSaPGd0DTi9en5KJRorzgI+CkU
srICslgUmsUL0M3727PbymPTrFEQU4IXiRoYi+fhNckld9fI8Lb4Mjwz4wBItZuREwSwNxxMQRkQ
1HaBIkdYRAHWM46XrZICXAA6GIT1052htituPXJ2RzcnirwqyKqIKqiBESCJUQbcfK3o0DXw3/yq
WqJUqrhXVBIvbc5zPylZJbRnOObYBmUO2DRk3FDBxQl9khI5sNtGKhRd5bjygkF+dcEnfrrMkiC7
OH16dAP90+MApUMdJmpfBUDGBrRUbDsyIeIBwi7t4tplFCpVs/Ly9CzDKyCwEFcyizwQ/oebgDz3
Po9EuYr4s4KiAwJUxINPfOZCQ754kTdB+S6UmHMAuKPz0Uo6UcU9QIKnP59n2kGjeqmpa4rXzB2R
+BeFKzZfS4EWyYiKHb6CjKAhT+84p8L67E+IgAvvS0qBDSJd7hiR4rHxPElIvj5NyGPHBbZQVRWC
RBW1AWdIFVe3ilCaeovI40PiVM0DB1TTi7keRBOBUtRoJTov01uxJ7FagL0DuSImdaWESyH03KUW
B9HHTIa7nCZ+dtuYUHynt8YNDW7KJLIIhwAmPAfk4UBwBVWkqZDCps4jYW8AwC4gRs0iRCgqrbco
RM+9gDhANhaosRROeoJ6g4QVlc+n13F4+ThN4TlZgO0P80cekFgLYgU1RUhc2pH9RQWaCnBlHzEw
tSFvT890eJi0eQF2zGsKQLL8YMMqbCM35pCNyO1Iu5dak1u2WcPdnJ7lcD+IFfPA2AJgIEFAD1gz
UkKvRBze1GUNOi/T+Gzu4NLfAPOQnJFbRzYkUXiXCMrh0mn8gG8aybMlOTJ1iZjxtdpwj07F28sX
7wd4FF6VgH9RRF4c3O1AltjcUT1NTxkTDo4NDJORm2r+nveDvHn5jmQkJ+jNBghH5eiO924CAmty
aWuspsMp+MqwpTlvbd89wwdHTgiAT57DxeY1FFINdpRIqcC4YqXpLcSToyM2lfvXfhkhlx/FWVrO
TxPwyClhOo3lJGCIYJAMFLbcIMuPS6jpKGwoljzJtYXJtMHi9CyHmhNyQ1BUTVZwqbcw7n3KuUXL
oLhAU3WuQjENH8kwvXlH8e9FoNuuiKYBFdTIKRL5r5gXdhZLJb8oKANi5nXJkaZAUi+tQvE+SBrO
iAKkoiIi5euGY8sVEyOdcXrSYyRVJdTda2B++UBmiK7WKEwGjGrukjJE6pYVHlBOHJ05uWOMogkA
xSMcocGeHOwtgFzmJBHxcplBygfoyUdYZfGFp9XmmQ0dnQlHgoALJlNZ+vs9vi89ljQp4TQ9Zrns
N7jTBJW2bSZeSgjF+mcmo8vu2yDQmwiEAPbPQhoKg23Vsk0KTs4wmRlc8EErA1KtrFH2m10ghHH1
0qMSZZQAoUOCxAsoMRyId0+JidkykYbYSskabG0iRSHF2pktbU20/p7oNJqEHQGbItG6/X0COk5S
B06kqMBVt5U5L+QKGdei4QtAyJk40gAHUEFTr1ScrwxqbxBSZQFZ0QXGUZJlg+shGbzpiKFe2BGr
nGGkQ37F6qi4YUED1PcPVifB0zQzAbtWEjk1ZLNgl42M2tTTpD4UAajTUESUPHAi+HIbYdtjIjUB
VFYtQmDnM5+5idsmfm+zAF9zapasGmDFv7qiLNyenvRwaxLVp5KiySocDX5wvhWjoNis9VU9A1kv
HKlBSZEWOGfsPao0e8fLoauJArdHwg3jUajSP16UkjI+U2coq28ispbcxmd0N0B60kDhaZrOCaBq
zJ2TeqF4I0muIJ8h7cGV4QT8QW8VnCIYbMheCtABYS4nmB/phJvCbhG2EAlXX9ZR46d6m7vh4jRd
KUsMdszhiiocBwXLoutEf8eFZqJuCmIeKHdHjD6JaPjQ6rCmbfFty3mVdnl6uoNj5ARYgqhGECUF
81KM7f794RNgRUVFlgCDrvi5ZiKVEsf1ObP9gEPpLJCoUPAyFK86sI0CIBDVxBEkPfB99CKIUEIp
+WJmcDHPGcApJY+pKZVnzu7Q0OUgDyTcO9pWg1YD9fcWtblJShG5QF8D9Cji6q+uzH2ONOVOdbJ7
KSwfRBNFzkp578RycW52qt77B4mrr6G8UoPTDsjv4IKgjCVH9UogIR0lkQUjsi3KkL3C8Fupfi+n
CKMpae59SLOiumAyPrtEd40qFR9fdL4wSDl0ZMIy4OPy1DXs08DjUE2pCW1oeCh21oERzg3Ewmvj
5bOgDQUEgSCixkwc7DXw7aZNXMBdpTptDDd1EkC4fO4MSela9ygqgn8kaBMZHVc49OQQBsLAjfgK
gqgihgb4DICxpqxZeeaqgcHwAmksU5Yqb5k5qSQsqqIJWuv0LgdXk86PCjpq8iBAATuScvmenEV9
fKI6LYpwBM9mPkJzAOURC3LNLxkC6PLLrFXMBmQ5am9VBVEDqDZ6c/dmkxEis6Nazo3cRhrCB+kB
MkShM+rtlUr15qf3RtHsA+KKSPrgtgCqJkDY0d/vTVdzrUlcLikNVlCZGPKg1KJKl0mmVOit4tX5
VYHeAfwcpbtycw+4NloPILmoMgCzBkx6JxKt9ap5gcyIbBHW5JS5WGZ5il4rNndfynHoADLrKon/
wY8qQGMahyuUOY+E0bcm4Am78Hwu0ZayybVAveSIJcRfUewuertT/A9UIfG01KP1pT8aBtHfbjsF
3aMmmfbC+1VvpV99qUvKHR/omTWpPKRaryZ1O9t2KadGeF3/PUy0R5rX7euwEPdwnFMr/5kx5Q7q
cV+691f0w/trkWBrDow7/pc3p/uLkeAgz/5SLnhFp7jnkuAZt+WHPDEcN3jcShJ3kx2TJb/6QidH
Dn//dI+2cAQBLTZ/4AC2X6U99naz7+4U/fzv6/1en9vbvvdLWr+/97H33ezgy0+b359r/0e9rR7d
Q/fDS3dDLLJ2mu0/aZ52teslZ1iR9QgFs1sW3amA6OHPRf66OempUS/QlSAKrAi23M+BaYx57MC3
m9pdx904dLnw9buP9ABet96VhY51s/egE9nMsOzZrZsWG3RT7YbesgBtZzd2A58iN988zla5lW+y
brjt6CLsn7GjGxiAWMHsTbgh7rp3rOjTqML3+eUMWMwPQXjqaA2LuA8PG6tHGgBqaC4B9uqZ8Y8x
8A+leHgB+8ru5b9/Ws6WT1hJ/Ge8wG+CByv62W6VbnUCNn0TPSKL3WMgOCu/PNxn8s6bIsv3WsNu
j2UCrtc3KGAuwm5929sEs27savU4A2G34uByQ9qNHZcADXTjbmeBDzF6lk1gkaIvCiaQwHoR2Lip
veXSRiFjlzvfRKFF/G6gLbtNQOu3BGToqwt5AoZbZHk8uBw0yT+WCEa7WTt92tLA2dhhUdYwJALt
tzJ6WIvEm9nbjI7d4zMYNOMHJ1a03nTjUHZQJ7jRF6jTtILcIvsDaxOc3AX6uEfZpumNe0otPlOy
XWxIaEX9YaegA+yoPnVpjG8sQxgkRvv4nmgANnX8uJdFBJnTIwKyf+PHfbs+EA4cjYWOpcPb3Ar6
q+UmoMLVhgwYDHHJ8Yu9sqLZrdX8bPFN79o2GzqWDDcWann63EChZaOHdXOnGJomyN+MH3kVxKXl
D5c8AY1vXMj1fBNl+cbt27c0WjiaIEW9CR/igtjdWNsjFCcQ8bdx8Aia9MaVJhBrt3FkDdwt2mBt
LCVuqWzvhtkSgYJjxo56t8mdDTnQcngXYIKxY1JZfVkxhWp+Hw8VPsCW41f7Ho3dC9sKupG2JJ7C
/f4YQ8v1Lx7PTiAr6I3eDAfmJmDg1VZqotVqL2YAhExHmhExgwRBg24YSuFtvmQsE69KCw4deewN
TLPCoweuNo995YEEzxTDunm7u3XdYFtaTKHyPvkEJO4Zl+hG1U3z+pN7isFc49mBx7jvNooT8Nxn
GFdr8J2BnEa32C1NpAmEHCQyFNTGJn2GnsKrWW3Iw+BuKxNQG47HZhZ/h/HSuy0c4A7TCObcwdjr
zePQ00Mqfgp77hovRpU9aqMuTEQSsTvb1zPi7/+Niv9jrhmSv3gmAxl9TlDxLgJFnZ+b7s8LrSkA
kgGAB4y5KEmABOA5qtGR8v3dUAL/bGF7GAX8gwKIAFiM3tZfLwHwJoKbvaYSq2MwKquk87Hu/RNa
0AQu0i5/zEkIgCyyzzoKLCuC4jxIrfSPIV4jnH3mO3+FXM2b78OgPmDL3al1Uuhpy8+MWxw/fdzm
A3HzwnGzgSYB0HTcShcFiZOeLYAX7w6tgZct846+gHQ0W7JN9w2MrpeNvQ12W8GADsjCjCTEij7N
dGzNAPJpBxr1ZWt+R29Cf8UoX0DBElC1aDStqJKAnkDjDvI9cB94OGowiwzVIQJDCtiuqnBoZXgw
S/HzDcXsmdwNnrEGjCiraGRNixhEgPG3b8qd8uyfO5EOh9ZdH8nqHVONA656xb5u8ZxCEudW2Cci
xd9qwKgBK8zhqS4823XKfHvu3m4t2yGbh+7QqXZQUCtH/6jA3SsoOUH1SffrTgy9Ylc/MouzX3jy
gN2hlAgGhgBXi0ItTxrUu/39eVoKoFJufMJxf/3n7aBdOWLPQnoOCEC3HOppdWdIj5hi/6A5zz5R
ejJV3OAFMxzDbpytWXEg+/b45JmX+sJqLdw0dAzcHxmdGrqPR1jwmUPjTdQ+EWgFzVgqvM2ItemH
YqYg7v77rdsDm8Kbv4rJ44AEUzhp10VluXlHyu1qaW3GWMrebJD67mM0oALHj/sOQa5ulO1i6ZMO
Yxf7AWqPdMNsRz1UpC+/DCureHRnb4g19Nxpoc3YJf+i4/RIqfAUfaFrni1ClxwAYfgJqP0Fb17O
dCvqJaq35SljifKLxjMjiXIXz8B0/5LhYed+FhzO//iDvKBh5tmqeHh0KQBj3buKIn1LZPwc90X0
cCySwaFEikMd7vgZ3jwUs9si6/mpT6NPQKP//HGxWnz8vJj/lxllHqSJZwf8DwOLFWEC00IdBDxE
1B2c29a+/l5QJvnDvOQfmKzOAtiaBU82RN8B7jm3B47w/hb+n5kgb0jx0D/Zc5Td2Tqn7A84t65d
7BA8ukUeij7QcQKmeRPZhRsE/YVPIHnpaq3HuGc7TRHLvHc2kIqOFVq9oWlR1Fi5aFgNJNgxCTBF
gtMYcAd9p2jsiudx6EaDuNcUechu3Gj2cZMUD4G77tZK1b48AXsAXjtE7U4hYC8K6xGg16IfZjmM
KRQ/PfFnGtaXMP/cfSrgiYju4+vN9Svw8eD8UI07ftxbiyBuSBHA3Vhbe422NBnLczR9kwFlbPVU
MEfrZscO/R7QpjyefRzgo1EwNn7sHT762s3zbIuHvNuUbl+CsBP4i7tZbop1P6zBTyL5kAN2H63H
7fLv4weEoDqy0MPlabnY2BO4L/Bk0XYCA3wZZ8eEIX8YB335ddoR6rML5B1g6zSFBOTDbCcVEPDu
n8z2Fb2R5ileoc3dzJl9dontHhXysIzGE/DT6uQMEzAy2t1ZLunda7QMGL9yA5HGtdVnKWUCEbey
+lYROrOPX+yKFjssgMVGorofn+GngLHuuBMmTO78/o9gEzbdiulFk6YA7m03cGthhj6iAaX0tMXQ
2Hu828BOC8z+dblFuP5bNyzdhIDw41kDZN9sXvyhlj/NCo01+k84CH9SpdKbwEZRS8/UnuAuwIKH
c7x/uGdduvOOB94kyCoUVu0PS7tQjWVMHRipXmSK9mAaPWhBiujR7Qba8vcEwxqO9bg/5mGqrnix
GdnZ0xROQjWeEeP0epNMIHLnmzBew0BDPuf8fBNwoGGhWCvuhzHPxxXOMyGeTo1J34WcQkf/KDHb
JqOP+zhTmLOGlWxmnzfksaesT6YFn+mMzD0XKNy+PyJPYAMsbLxPus+NU+givAln5THkXjBDZ8Fo
05MpeJZv9PVfwLQj/WGnQH0tcsfFm9q95U5hENEIxoUVDsLdtInMWDl4YT30L6E6gSlx4QzUwGH2
/+Vi8JAREOsbTwDj9/+Vb2aP//K2RN+y3q3jplBe15uo6bHDEUjIy2mBV8OHVgG6/Iwnxg1S7LnT
Uy4A/U0wrvswoMIU/tktarhtK1sPMkxTqBHUnMR53meHk3n3Z0ph1ABYVc/q4KYI6mHYwaAT3OJb
KNL1sA5iAtl7axXUse77YBxtbzZWmO1GHmJ5uCnUHF4rp/J3GB2bolzzzoWJ322eGqJoC9R9fH2Y
cDtqXxPhadvx4+7EMNqxZZlVdMNtVz1FyPTj7/8oIrevkdAVspvn9eT4CM9kkAhhJzBjV5tm7WyC
YNOPPk1RV/iEeDtAP6It4nhyrCiavl8qw08To6Bh3tnNJh5UMNAOj2Ov9wp1OENk4RRYlRVSZH0H
cwrNj7dke4oUj7JMQILf/0c8u4/D3/+xDYC+J7//z2jt9lMXvDABrZHYdgcgQuDxx2/g3oraoYDm
p4CvfLIPLvgU9Zw6otvofzBbWln/NKeojUQzGndg06MV3ngiLxCHobmcbiQqnrcv9Iy9gd8OfBD0
m+1meb1w/uaGD9ZD1TO3+CngRzsZeni/pyiOxPugs3sYcz2QG2AS48nx5qHZ9M5OoS8pIcxLmwYC
hkGfVDo3y58Xh9213Bkbid1fP2WsU0UWvbkWP4LO54NFaKHitn2um+D2GTFyDDQj2fP7JrnXwWxl
BSUwEj17cYpUDrLg+Qbqtbfmw3qI4sXRy8s4eqSA9I5ht6bi+TzC+cO7A4GJBaRLb+ST3Z6e6aS9
R/Qi7A9Le/GfFp77DPuTB4/9dK9L21HOfdbvn1azlew0pNAb6enCgIY/1/wfrkfbm+82wkiA7vVt
swnUzRuU7j5YrtcfeALf6A0Jkavocc4EfjgAnXYAjErmdDy4PfUJCHHbWLSvUW/YKRaMN+f6tJ3C
ctSRsOmrRWGCtSIP8RA/9s9sCrtxRdzZDZC4PWaYIkQHPGM/xTaFIQohbc+u6X9Wbz7uswM3hZP8
Fm3VgM/oE5lDmcgZkXpeB2Dk4agTXIsrK+mzL95LGb/W64agXfZQnMGsGz/0rqDvOh5kNNDifvzY
OxP6yNgTWErXKGrxnUOSTHCvb6x+EhAV5eNpgYJ7Kz64ItIEVAZCDhn5AS9PYTIiMvzolv3wFJ4g
mIIWgdUM7/QUub+7TdIPTHH0ObCfhszrep2+h62IhlrHwGnbdwvGj+8fmCp4FG6ChaPBr5skBwC3
k8WHzzR0gSiyrQRio1vmzpycgDvuHcsdFnXw/AT3+t7y3ENKwz/utvD6KMS95SJI3I2zs7GmWDEi
SNQsHIo5fgqJ9Kl92BwhxxTg88/uJocf1KPHFKLuHYpx4nL2NgcCJ5n9fbZAoj/Oi6ebuT8dJ/FT
AGyfJrwuIitzELT5+6z7q3tsUrxANYENsUoApgmaY/IGbUOmsH1u3cdH9JhZWFm+T7RdAe6v5WX2
TNnwRLUVfcsa1jyo9uOvu6aa+5OicwJKr88Gpc4bdFBXVmPhgIgb/J//+t8zn366wCMfjxZWcAmw
AsDvx4iKDgOyMEWq+t4FgIhBIryf/VXwZBie7ug2/Xopg8yLb/kdu2d/n7tW3MBfcmcfAEizekFm
+g7T9omtsdppHvuPMQh4b/lwI91+cANvVKINwQSHd20VLnF7xYccXp2X8dLJeLq9t5jAZdZoQMtk
WdGNR6X00xwTBF7RN80+MvIESuDGSnJnYNbsSHNWcR0LIf0xHWdoJPefMrIEEDga7Q6s7QlcPPhh
3+PAP6JVZPT9Qqt4PNiELlp4fRZvR3aM9itR8ued+66lyj9hRJHYVJD2wydTqGIdrtugmewUDQR0
YrX99NIUKWQDDkXP4J9CaxpxEA/hiVMYi4s1qvP62Y4pXr5YopRw7VBs6QCoOEVicGkFPvV9jpop
E6jZiwJh215cERrwnDQ5b3qtYHPB3u+xBp7sHT8wdb2Rpmm6kbY6W53AyXy/IX1D4LxQPU+GT6QY
Lnb7SPJYE+wzEDctXlfpHRy6+nRU+eupgWM9sP4JlcLu0Rj0PbDCuHc4U+ChdHTIHxbgTxAUWlFx
Gx8tSZwinmzEtI7zX683yI9H9r8dE2RT4He3YWvacgJFZ1QQH5tnin7eRhx3Nhm8391FpkJoiqbe
S9dz98ecIla5RM9i2iCmezBp20fWXZPDJMrJt4ee6eg/6UI05W4OkjRTZNOfxt/mEehhU834owEj
zZE99g5lCsUAMEMvbjVFz6HLDfpTP3Hodg+36znKaoPuZ71NoEljxxS/kuvnNdE1nOkH4Li6kbZ6
cwpsn+EQRCPRDeNpO/0JJlj53aaaGVZwpDnxFB2b79xBi4IpKnc+WxEQMH1zYoqq4zuA3fujTnFn
KYG/bRAr67dNQvPk7ixfz3bv3XyNavGjygWtIyeYwErQnoZu4UhJzzShomAITZ+AqaGkMoRwjqeQ
pkBK7QqwLzcB2pz8p9mbDG0OMkDht8Lmnt5YRGERBjWKyOnZKejoOf5Q7mMftmmPU/kpTIl7JDb7
q50iKX1f4MGAwWIn4MwvOF5318tiWeTIF3R0paIXDUa7j6+/XAdGJj9F4NWgGULaB6W7tN1Ct1YO
yvYVBS1EJXRwZxHqneIJj0/7Dzri3cgoJrN3BRIesBePmnEKDTLj2WtJRRQMTXXPF3H+efEv+Uhb
3rGOz/5uKPucxrPuf3vxBGh9Fizw3NORe9bvsZ7Af+wudyYQjUf9eMG2W8CpBmcXmxj9WHp3Uz0b
RT9vbn0ssgGcgZ8i33P/+/9GBUGz2b+S6PjcffyVKDnGAX9M1P9YP+XuWLZn9cS+oOjPmMgZdOn+
bv4a3H+smfM/3y6P9Y7+i+1ynzWOiLonObkO4H79+/8FAAD//w==</cx:binary>
              </cx:geoCache>
            </cx:geography>
          </cx:layoutPr>
        </cx:series>
      </cx:plotAreaRegion>
    </cx:plotArea>
    <cx:legend pos="l" align="ctr" overlay="0">
      <cx:spPr>
        <a:no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C23E8446-3CE2-4667-BF7A-912CC3B2C4DF}">
          <cx:tx>
            <cx:txData>
              <cx:f>_xlchart.v1.1</cx:f>
              <cx:v>Breadwinner</cx:v>
            </cx:txData>
          </cx:tx>
          <cx:spPr>
            <a:solidFill>
              <a:srgbClr val="4C2BA1"/>
            </a:solidFill>
          </cx:spPr>
          <cx:data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 lastClr="FFFFFF"/>
                  </a:solidFill>
                  <a:latin typeface="Calibri"/>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18" Type="http://schemas.openxmlformats.org/officeDocument/2006/relationships/chart" Target="../charts/chart13.xml"/><Relationship Id="rId3" Type="http://schemas.openxmlformats.org/officeDocument/2006/relationships/image" Target="../media/image3.png"/><Relationship Id="rId21" Type="http://schemas.microsoft.com/office/2014/relationships/chartEx" Target="../charts/chartEx1.xml"/><Relationship Id="rId7" Type="http://schemas.openxmlformats.org/officeDocument/2006/relationships/chart" Target="../charts/chart2.xml"/><Relationship Id="rId12" Type="http://schemas.openxmlformats.org/officeDocument/2006/relationships/chart" Target="../charts/chart7.xml"/><Relationship Id="rId17" Type="http://schemas.openxmlformats.org/officeDocument/2006/relationships/chart" Target="../charts/chart12.xml"/><Relationship Id="rId25" Type="http://schemas.openxmlformats.org/officeDocument/2006/relationships/image" Target="../media/image8.png"/><Relationship Id="rId2" Type="http://schemas.openxmlformats.org/officeDocument/2006/relationships/image" Target="../media/image2.svg"/><Relationship Id="rId16" Type="http://schemas.openxmlformats.org/officeDocument/2006/relationships/chart" Target="../charts/chart11.xml"/><Relationship Id="rId20"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24" Type="http://schemas.openxmlformats.org/officeDocument/2006/relationships/chart" Target="../charts/chart15.xml"/><Relationship Id="rId5" Type="http://schemas.openxmlformats.org/officeDocument/2006/relationships/image" Target="../media/image5.png"/><Relationship Id="rId15" Type="http://schemas.openxmlformats.org/officeDocument/2006/relationships/chart" Target="../charts/chart10.xml"/><Relationship Id="rId23" Type="http://schemas.microsoft.com/office/2014/relationships/chartEx" Target="../charts/chartEx3.xml"/><Relationship Id="rId10" Type="http://schemas.openxmlformats.org/officeDocument/2006/relationships/chart" Target="../charts/chart5.xml"/><Relationship Id="rId19"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chart" Target="../charts/chart4.xml"/><Relationship Id="rId14" Type="http://schemas.openxmlformats.org/officeDocument/2006/relationships/chart" Target="../charts/chart9.xml"/><Relationship Id="rId22"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11</xdr:col>
      <xdr:colOff>775252</xdr:colOff>
      <xdr:row>0</xdr:row>
      <xdr:rowOff>110435</xdr:rowOff>
    </xdr:from>
    <xdr:to>
      <xdr:col>14</xdr:col>
      <xdr:colOff>596170</xdr:colOff>
      <xdr:row>2</xdr:row>
      <xdr:rowOff>186635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mlns:r="http://schemas.openxmlformats.org/officeDocument/2006/relationships">
        <xdr:sp macro="" textlink="">
          <xdr:nvSpPr>
            <xdr:cNvPr id="0" name=""/>
            <xdr:cNvSpPr>
              <a:spLocks noTextEdit="1"/>
            </xdr:cNvSpPr>
          </xdr:nvSpPr>
          <xdr:spPr>
            <a:xfrm>
              <a:off x="11680825" y="109855"/>
              <a:ext cx="2748280" cy="4572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0</xdr:col>
      <xdr:colOff>1</xdr:colOff>
      <xdr:row>13</xdr:row>
      <xdr:rowOff>171450</xdr:rowOff>
    </xdr:from>
    <xdr:to>
      <xdr:col>2</xdr:col>
      <xdr:colOff>66676</xdr:colOff>
      <xdr:row>24</xdr:row>
      <xdr:rowOff>71436</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10583</xdr:rowOff>
    </xdr:from>
    <xdr:to>
      <xdr:col>19</xdr:col>
      <xdr:colOff>244929</xdr:colOff>
      <xdr:row>34</xdr:row>
      <xdr:rowOff>24190</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0" y="10583"/>
          <a:ext cx="11706679" cy="6490607"/>
        </a:xfrm>
        <a:prstGeom prst="rect">
          <a:avLst/>
        </a:prstGeom>
        <a:solidFill>
          <a:srgbClr val="ECF1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244929</xdr:colOff>
      <xdr:row>0</xdr:row>
      <xdr:rowOff>163286</xdr:rowOff>
    </xdr:from>
    <xdr:to>
      <xdr:col>19</xdr:col>
      <xdr:colOff>163286</xdr:colOff>
      <xdr:row>33</xdr:row>
      <xdr:rowOff>136072</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244929" y="163286"/>
          <a:ext cx="11335004" cy="6288662"/>
        </a:xfrm>
        <a:prstGeom prst="roundRect">
          <a:avLst>
            <a:gd name="adj" fmla="val 2747"/>
          </a:avLst>
        </a:prstGeom>
        <a:solidFill>
          <a:srgbClr val="FDFD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361948</xdr:colOff>
      <xdr:row>1</xdr:row>
      <xdr:rowOff>48847</xdr:rowOff>
    </xdr:from>
    <xdr:to>
      <xdr:col>7</xdr:col>
      <xdr:colOff>419101</xdr:colOff>
      <xdr:row>22</xdr:row>
      <xdr:rowOff>4</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rot="5400000">
          <a:off x="514350" y="85725"/>
          <a:ext cx="3952240" cy="4257675"/>
        </a:xfrm>
        <a:prstGeom prst="roundRect">
          <a:avLst>
            <a:gd name="adj" fmla="val 4238"/>
          </a:avLst>
        </a:prstGeom>
        <a:solidFill>
          <a:srgbClr val="ECF1FF"/>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176674</xdr:colOff>
      <xdr:row>13</xdr:row>
      <xdr:rowOff>7681</xdr:rowOff>
    </xdr:from>
    <xdr:to>
      <xdr:col>2</xdr:col>
      <xdr:colOff>56029</xdr:colOff>
      <xdr:row>22</xdr:row>
      <xdr:rowOff>49479</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176530" y="2484120"/>
          <a:ext cx="1079500" cy="1755775"/>
        </a:xfrm>
        <a:prstGeom prst="roundRect">
          <a:avLst>
            <a:gd name="adj" fmla="val 21997"/>
          </a:avLst>
        </a:prstGeom>
        <a:solidFill>
          <a:srgbClr val="FDFD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13</xdr:row>
      <xdr:rowOff>43867</xdr:rowOff>
    </xdr:from>
    <xdr:to>
      <xdr:col>2</xdr:col>
      <xdr:colOff>20010</xdr:colOff>
      <xdr:row>22</xdr:row>
      <xdr:rowOff>1</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0" y="2520315"/>
          <a:ext cx="1219835" cy="1670685"/>
        </a:xfrm>
        <a:prstGeom prst="roundRect">
          <a:avLst>
            <a:gd name="adj" fmla="val 18673"/>
          </a:avLst>
        </a:prstGeom>
        <a:solidFill>
          <a:srgbClr val="ECF1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13</xdr:row>
      <xdr:rowOff>76041</xdr:rowOff>
    </xdr:from>
    <xdr:to>
      <xdr:col>1</xdr:col>
      <xdr:colOff>592311</xdr:colOff>
      <xdr:row>21</xdr:row>
      <xdr:rowOff>129194</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95250" y="2552541"/>
          <a:ext cx="1097136" cy="1577153"/>
        </a:xfrm>
        <a:prstGeom prst="roundRect">
          <a:avLst>
            <a:gd name="adj" fmla="val 19867"/>
          </a:avLst>
        </a:prstGeom>
        <a:solidFill>
          <a:srgbClr val="4C2BA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419097</xdr:colOff>
      <xdr:row>1</xdr:row>
      <xdr:rowOff>137770</xdr:rowOff>
    </xdr:from>
    <xdr:to>
      <xdr:col>4</xdr:col>
      <xdr:colOff>461404</xdr:colOff>
      <xdr:row>12</xdr:row>
      <xdr:rowOff>153631</xdr:rowOff>
    </xdr:to>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rot="5400000">
          <a:off x="576396" y="172572"/>
          <a:ext cx="2128970" cy="2443568"/>
        </a:xfrm>
        <a:prstGeom prst="roundRect">
          <a:avLst>
            <a:gd name="adj" fmla="val 5712"/>
          </a:avLst>
        </a:prstGeom>
        <a:solidFill>
          <a:srgbClr val="FDFDFD"/>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339392</xdr:colOff>
      <xdr:row>22</xdr:row>
      <xdr:rowOff>62359</xdr:rowOff>
    </xdr:from>
    <xdr:to>
      <xdr:col>11</xdr:col>
      <xdr:colOff>240740</xdr:colOff>
      <xdr:row>33</xdr:row>
      <xdr:rowOff>78220</xdr:rowOff>
    </xdr:to>
    <xdr:sp macro="" textlink="">
      <xdr:nvSpPr>
        <xdr:cNvPr id="18" name="Rectangle: Rounded Corners 17">
          <a:extLst>
            <a:ext uri="{FF2B5EF4-FFF2-40B4-BE49-F238E27FC236}">
              <a16:creationId xmlns:a16="http://schemas.microsoft.com/office/drawing/2014/main" id="{00000000-0008-0000-0200-000012000000}"/>
            </a:ext>
          </a:extLst>
        </xdr:cNvPr>
        <xdr:cNvSpPr/>
      </xdr:nvSpPr>
      <xdr:spPr>
        <a:xfrm rot="5400000">
          <a:off x="2527314" y="2019382"/>
          <a:ext cx="2088334" cy="6464178"/>
        </a:xfrm>
        <a:prstGeom prst="roundRect">
          <a:avLst>
            <a:gd name="adj" fmla="val 5712"/>
          </a:avLst>
        </a:prstGeom>
        <a:solidFill>
          <a:srgbClr val="FDFDFD"/>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475513</xdr:colOff>
      <xdr:row>1</xdr:row>
      <xdr:rowOff>68036</xdr:rowOff>
    </xdr:from>
    <xdr:to>
      <xdr:col>19</xdr:col>
      <xdr:colOff>61214</xdr:colOff>
      <xdr:row>21</xdr:row>
      <xdr:rowOff>165201</xdr:rowOff>
    </xdr:to>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9456227" y="258536"/>
          <a:ext cx="1980558" cy="3907165"/>
        </a:xfrm>
        <a:prstGeom prst="roundRect">
          <a:avLst>
            <a:gd name="adj" fmla="val 5712"/>
          </a:avLst>
        </a:prstGeom>
        <a:solidFill>
          <a:srgbClr val="FDFDFD"/>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512885</xdr:colOff>
      <xdr:row>1</xdr:row>
      <xdr:rowOff>64603</xdr:rowOff>
    </xdr:from>
    <xdr:to>
      <xdr:col>15</xdr:col>
      <xdr:colOff>378558</xdr:colOff>
      <xdr:row>22</xdr:row>
      <xdr:rowOff>0</xdr:rowOff>
    </xdr:to>
    <xdr:sp macro="" textlink="">
      <xdr:nvSpPr>
        <xdr:cNvPr id="20" name="Rectangle: Rounded Corners 19">
          <a:extLst>
            <a:ext uri="{FF2B5EF4-FFF2-40B4-BE49-F238E27FC236}">
              <a16:creationId xmlns:a16="http://schemas.microsoft.com/office/drawing/2014/main" id="{00000000-0008-0000-0200-000014000000}"/>
            </a:ext>
          </a:extLst>
        </xdr:cNvPr>
        <xdr:cNvSpPr/>
      </xdr:nvSpPr>
      <xdr:spPr>
        <a:xfrm>
          <a:off x="4722657" y="255798"/>
          <a:ext cx="4676841" cy="3950498"/>
        </a:xfrm>
        <a:prstGeom prst="roundRect">
          <a:avLst>
            <a:gd name="adj" fmla="val 3293"/>
          </a:avLst>
        </a:prstGeom>
        <a:solidFill>
          <a:srgbClr val="FDFDFD"/>
        </a:solidFill>
        <a:ln>
          <a:solidFill>
            <a:srgbClr val="D3E3FD">
              <a:alpha val="42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272142</xdr:colOff>
      <xdr:row>22</xdr:row>
      <xdr:rowOff>62312</xdr:rowOff>
    </xdr:from>
    <xdr:to>
      <xdr:col>19</xdr:col>
      <xdr:colOff>87472</xdr:colOff>
      <xdr:row>33</xdr:row>
      <xdr:rowOff>78173</xdr:rowOff>
    </xdr:to>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rot="5400000">
          <a:off x="8066326" y="3100798"/>
          <a:ext cx="2146878" cy="4593974"/>
        </a:xfrm>
        <a:prstGeom prst="roundRect">
          <a:avLst>
            <a:gd name="adj" fmla="val 7968"/>
          </a:avLst>
        </a:prstGeom>
        <a:solidFill>
          <a:srgbClr val="649C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532754</xdr:colOff>
      <xdr:row>22</xdr:row>
      <xdr:rowOff>136795</xdr:rowOff>
    </xdr:from>
    <xdr:to>
      <xdr:col>19</xdr:col>
      <xdr:colOff>0</xdr:colOff>
      <xdr:row>33</xdr:row>
      <xdr:rowOff>19050</xdr:rowOff>
    </xdr:to>
    <xdr:sp macro="" textlink="">
      <xdr:nvSpPr>
        <xdr:cNvPr id="22" name="Rectangle: Rounded Corners 21">
          <a:extLst>
            <a:ext uri="{FF2B5EF4-FFF2-40B4-BE49-F238E27FC236}">
              <a16:creationId xmlns:a16="http://schemas.microsoft.com/office/drawing/2014/main" id="{00000000-0008-0000-0200-000016000000}"/>
            </a:ext>
          </a:extLst>
        </xdr:cNvPr>
        <xdr:cNvSpPr/>
      </xdr:nvSpPr>
      <xdr:spPr>
        <a:xfrm rot="5400000">
          <a:off x="8878570" y="3782695"/>
          <a:ext cx="1977390" cy="3067685"/>
        </a:xfrm>
        <a:prstGeom prst="roundRect">
          <a:avLst>
            <a:gd name="adj" fmla="val 14056"/>
          </a:avLst>
        </a:prstGeom>
        <a:solidFill>
          <a:srgbClr val="4C2BA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602231</xdr:colOff>
      <xdr:row>2</xdr:row>
      <xdr:rowOff>69818</xdr:rowOff>
    </xdr:from>
    <xdr:to>
      <xdr:col>11</xdr:col>
      <xdr:colOff>563758</xdr:colOff>
      <xdr:row>4</xdr:row>
      <xdr:rowOff>157464</xdr:rowOff>
    </xdr:to>
    <xdr:sp macro="" textlink="">
      <xdr:nvSpPr>
        <xdr:cNvPr id="26" name="Rectangle: Rounded Corners 25">
          <a:extLst>
            <a:ext uri="{FF2B5EF4-FFF2-40B4-BE49-F238E27FC236}">
              <a16:creationId xmlns:a16="http://schemas.microsoft.com/office/drawing/2014/main" id="{00000000-0008-0000-0200-00001A000000}"/>
            </a:ext>
          </a:extLst>
        </xdr:cNvPr>
        <xdr:cNvSpPr/>
      </xdr:nvSpPr>
      <xdr:spPr>
        <a:xfrm rot="5400000">
          <a:off x="5777922" y="-502123"/>
          <a:ext cx="468646" cy="2374527"/>
        </a:xfrm>
        <a:prstGeom prst="roundRect">
          <a:avLst>
            <a:gd name="adj" fmla="val 37037"/>
          </a:avLst>
        </a:prstGeom>
        <a:solidFill>
          <a:srgbClr val="ECF1FF"/>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205291</xdr:colOff>
      <xdr:row>14</xdr:row>
      <xdr:rowOff>0</xdr:rowOff>
    </xdr:from>
    <xdr:to>
      <xdr:col>1</xdr:col>
      <xdr:colOff>529770</xdr:colOff>
      <xdr:row>21</xdr:row>
      <xdr:rowOff>78691</xdr:rowOff>
    </xdr:to>
    <mc:AlternateContent xmlns:mc="http://schemas.openxmlformats.org/markup-compatibility/2006" xmlns:a14="http://schemas.microsoft.com/office/drawing/2010/main">
      <mc:Choice Requires="a14">
        <xdr:graphicFrame macro="">
          <xdr:nvGraphicFramePr>
            <xdr:cNvPr id="28" name="Country 1">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05291" y="2667000"/>
              <a:ext cx="924554" cy="1412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118035</xdr:colOff>
      <xdr:row>2</xdr:row>
      <xdr:rowOff>60982</xdr:rowOff>
    </xdr:from>
    <xdr:to>
      <xdr:col>3</xdr:col>
      <xdr:colOff>255671</xdr:colOff>
      <xdr:row>4</xdr:row>
      <xdr:rowOff>61937</xdr:rowOff>
    </xdr:to>
    <xdr:grpSp>
      <xdr:nvGrpSpPr>
        <xdr:cNvPr id="51" name="Group 50">
          <a:extLst>
            <a:ext uri="{FF2B5EF4-FFF2-40B4-BE49-F238E27FC236}">
              <a16:creationId xmlns:a16="http://schemas.microsoft.com/office/drawing/2014/main" id="{00000000-0008-0000-0200-000033000000}"/>
            </a:ext>
          </a:extLst>
        </xdr:cNvPr>
        <xdr:cNvGrpSpPr/>
      </xdr:nvGrpSpPr>
      <xdr:grpSpPr>
        <a:xfrm>
          <a:off x="1318185" y="441982"/>
          <a:ext cx="737711" cy="381955"/>
          <a:chOff x="861790" y="435462"/>
          <a:chExt cx="651548" cy="213067"/>
        </a:xfrm>
      </xdr:grpSpPr>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61790" y="435462"/>
            <a:ext cx="651548" cy="193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0">
                <a:solidFill>
                  <a:srgbClr val="4C2BA1"/>
                </a:solidFill>
              </a:rPr>
              <a:t>Supported</a:t>
            </a:r>
            <a:r>
              <a:rPr lang="en-US" sz="800" b="0" baseline="0">
                <a:solidFill>
                  <a:srgbClr val="4C2BA1"/>
                </a:solidFill>
              </a:rPr>
              <a:t> </a:t>
            </a:r>
          </a:p>
          <a:p>
            <a:pPr algn="ctr"/>
            <a:r>
              <a:rPr lang="en-US" sz="800" b="0" baseline="0">
                <a:solidFill>
                  <a:srgbClr val="4C2BA1"/>
                </a:solidFill>
              </a:rPr>
              <a:t>Families</a:t>
            </a:r>
            <a:endParaRPr lang="en-US" sz="800" b="0">
              <a:solidFill>
                <a:srgbClr val="4C2BA1"/>
              </a:solidFill>
            </a:endParaRPr>
          </a:p>
        </xdr:txBody>
      </xdr:sp>
      <xdr:sp macro="" textlink="Sheet2!G12">
        <xdr:nvSpPr>
          <xdr:cNvPr id="40" name="TextBox 39">
            <a:extLst>
              <a:ext uri="{FF2B5EF4-FFF2-40B4-BE49-F238E27FC236}">
                <a16:creationId xmlns:a16="http://schemas.microsoft.com/office/drawing/2014/main" id="{00000000-0008-0000-0200-000028000000}"/>
              </a:ext>
            </a:extLst>
          </xdr:cNvPr>
          <xdr:cNvSpPr txBox="1"/>
        </xdr:nvSpPr>
        <xdr:spPr>
          <a:xfrm>
            <a:off x="1007394" y="563603"/>
            <a:ext cx="365760" cy="8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20C0D4-F371-4ABC-9B4C-886C81AD9288}" type="TxLink">
              <a:rPr lang="en-US" sz="900" b="1" i="0" u="none" strike="noStrike">
                <a:solidFill>
                  <a:srgbClr val="4C2BA1"/>
                </a:solidFill>
                <a:latin typeface="Calibri" panose="020F0502020204030204"/>
                <a:cs typeface="Calibri" panose="020F0502020204030204"/>
              </a:rPr>
              <a:pPr algn="ctr"/>
              <a:t> 224 </a:t>
            </a:fld>
            <a:endParaRPr lang="en-US" sz="700" b="1">
              <a:solidFill>
                <a:srgbClr val="4C2BA1"/>
              </a:solidFill>
            </a:endParaRPr>
          </a:p>
        </xdr:txBody>
      </xdr:sp>
    </xdr:grpSp>
    <xdr:clientData/>
  </xdr:twoCellAnchor>
  <xdr:twoCellAnchor>
    <xdr:from>
      <xdr:col>1</xdr:col>
      <xdr:colOff>29403</xdr:colOff>
      <xdr:row>2</xdr:row>
      <xdr:rowOff>34759</xdr:rowOff>
    </xdr:from>
    <xdr:to>
      <xdr:col>2</xdr:col>
      <xdr:colOff>8869</xdr:colOff>
      <xdr:row>7</xdr:row>
      <xdr:rowOff>146004</xdr:rowOff>
    </xdr:to>
    <xdr:sp macro="" textlink="">
      <xdr:nvSpPr>
        <xdr:cNvPr id="53" name="Arc 52">
          <a:extLst>
            <a:ext uri="{FF2B5EF4-FFF2-40B4-BE49-F238E27FC236}">
              <a16:creationId xmlns:a16="http://schemas.microsoft.com/office/drawing/2014/main" id="{00000000-0008-0000-0200-000035000000}"/>
            </a:ext>
          </a:extLst>
        </xdr:cNvPr>
        <xdr:cNvSpPr/>
      </xdr:nvSpPr>
      <xdr:spPr>
        <a:xfrm rot="12530641" flipH="1">
          <a:off x="629285" y="415290"/>
          <a:ext cx="579120" cy="1063625"/>
        </a:xfrm>
        <a:prstGeom prst="arc">
          <a:avLst>
            <a:gd name="adj1" fmla="val 17328195"/>
            <a:gd name="adj2" fmla="val 308586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552662</xdr:colOff>
      <xdr:row>2</xdr:row>
      <xdr:rowOff>142065</xdr:rowOff>
    </xdr:from>
    <xdr:to>
      <xdr:col>2</xdr:col>
      <xdr:colOff>215580</xdr:colOff>
      <xdr:row>4</xdr:row>
      <xdr:rowOff>30237</xdr:rowOff>
    </xdr:to>
    <xdr:grpSp>
      <xdr:nvGrpSpPr>
        <xdr:cNvPr id="47" name="Group 46">
          <a:extLst>
            <a:ext uri="{FF2B5EF4-FFF2-40B4-BE49-F238E27FC236}">
              <a16:creationId xmlns:a16="http://schemas.microsoft.com/office/drawing/2014/main" id="{00000000-0008-0000-0200-00002F000000}"/>
            </a:ext>
          </a:extLst>
        </xdr:cNvPr>
        <xdr:cNvGrpSpPr/>
      </xdr:nvGrpSpPr>
      <xdr:grpSpPr>
        <a:xfrm>
          <a:off x="1152737" y="523065"/>
          <a:ext cx="262993" cy="269172"/>
          <a:chOff x="457125" y="766194"/>
          <a:chExt cx="470657" cy="462837"/>
        </a:xfrm>
      </xdr:grpSpPr>
      <xdr:pic>
        <xdr:nvPicPr>
          <xdr:cNvPr id="30" name="Graphic 29" descr="Family with two children">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10033" y="790599"/>
            <a:ext cx="364841" cy="367847"/>
          </a:xfrm>
          <a:prstGeom prst="rect">
            <a:avLst/>
          </a:prstGeom>
        </xdr:spPr>
      </xdr:pic>
      <xdr:sp macro="" textlink="">
        <xdr:nvSpPr>
          <xdr:cNvPr id="42" name="Oval 41">
            <a:extLst>
              <a:ext uri="{FF2B5EF4-FFF2-40B4-BE49-F238E27FC236}">
                <a16:creationId xmlns:a16="http://schemas.microsoft.com/office/drawing/2014/main" id="{00000000-0008-0000-0200-00002A000000}"/>
              </a:ext>
            </a:extLst>
          </xdr:cNvPr>
          <xdr:cNvSpPr/>
        </xdr:nvSpPr>
        <xdr:spPr>
          <a:xfrm>
            <a:off x="457125" y="766194"/>
            <a:ext cx="470657" cy="462837"/>
          </a:xfrm>
          <a:prstGeom prst="ellipse">
            <a:avLst/>
          </a:prstGeom>
          <a:noFill/>
          <a:ln>
            <a:solidFill>
              <a:srgbClr val="ECF1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430421</xdr:colOff>
      <xdr:row>5</xdr:row>
      <xdr:rowOff>44366</xdr:rowOff>
    </xdr:from>
    <xdr:to>
      <xdr:col>2</xdr:col>
      <xdr:colOff>91136</xdr:colOff>
      <xdr:row>6</xdr:row>
      <xdr:rowOff>121655</xdr:rowOff>
    </xdr:to>
    <xdr:grpSp>
      <xdr:nvGrpSpPr>
        <xdr:cNvPr id="59" name="Group 58">
          <a:extLst>
            <a:ext uri="{FF2B5EF4-FFF2-40B4-BE49-F238E27FC236}">
              <a16:creationId xmlns:a16="http://schemas.microsoft.com/office/drawing/2014/main" id="{00000000-0008-0000-0200-00003B000000}"/>
            </a:ext>
          </a:extLst>
        </xdr:cNvPr>
        <xdr:cNvGrpSpPr/>
      </xdr:nvGrpSpPr>
      <xdr:grpSpPr>
        <a:xfrm>
          <a:off x="1030496" y="996866"/>
          <a:ext cx="260790" cy="267789"/>
          <a:chOff x="1277402" y="1057819"/>
          <a:chExt cx="270548" cy="268691"/>
        </a:xfrm>
      </xdr:grpSpPr>
      <xdr:sp macro="" textlink="">
        <xdr:nvSpPr>
          <xdr:cNvPr id="56" name="Oval 55">
            <a:extLst>
              <a:ext uri="{FF2B5EF4-FFF2-40B4-BE49-F238E27FC236}">
                <a16:creationId xmlns:a16="http://schemas.microsoft.com/office/drawing/2014/main" id="{00000000-0008-0000-0200-000038000000}"/>
              </a:ext>
            </a:extLst>
          </xdr:cNvPr>
          <xdr:cNvSpPr/>
        </xdr:nvSpPr>
        <xdr:spPr>
          <a:xfrm>
            <a:off x="1277402" y="1057819"/>
            <a:ext cx="270548" cy="268691"/>
          </a:xfrm>
          <a:prstGeom prst="ellipse">
            <a:avLst/>
          </a:prstGeom>
          <a:solidFill>
            <a:srgbClr val="FFFFFF"/>
          </a:solidFill>
          <a:ln>
            <a:solidFill>
              <a:srgbClr val="ECF1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8" name="Graphic 57" descr="Man">
            <a:extLst>
              <a:ext uri="{FF2B5EF4-FFF2-40B4-BE49-F238E27FC236}">
                <a16:creationId xmlns:a16="http://schemas.microsoft.com/office/drawing/2014/main" id="{00000000-0008-0000-0200-00003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20358" y="1111687"/>
            <a:ext cx="184637" cy="182880"/>
          </a:xfrm>
          <a:prstGeom prst="rect">
            <a:avLst/>
          </a:prstGeom>
        </xdr:spPr>
      </xdr:pic>
    </xdr:grpSp>
    <xdr:clientData/>
  </xdr:twoCellAnchor>
  <xdr:twoCellAnchor>
    <xdr:from>
      <xdr:col>1</xdr:col>
      <xdr:colOff>9595</xdr:colOff>
      <xdr:row>7</xdr:row>
      <xdr:rowOff>19982</xdr:rowOff>
    </xdr:from>
    <xdr:to>
      <xdr:col>1</xdr:col>
      <xdr:colOff>281617</xdr:colOff>
      <xdr:row>8</xdr:row>
      <xdr:rowOff>97272</xdr:rowOff>
    </xdr:to>
    <xdr:grpSp>
      <xdr:nvGrpSpPr>
        <xdr:cNvPr id="65" name="Group 64">
          <a:extLst>
            <a:ext uri="{FF2B5EF4-FFF2-40B4-BE49-F238E27FC236}">
              <a16:creationId xmlns:a16="http://schemas.microsoft.com/office/drawing/2014/main" id="{00000000-0008-0000-0200-000041000000}"/>
            </a:ext>
          </a:extLst>
        </xdr:cNvPr>
        <xdr:cNvGrpSpPr/>
      </xdr:nvGrpSpPr>
      <xdr:grpSpPr>
        <a:xfrm>
          <a:off x="609670" y="1353482"/>
          <a:ext cx="272022" cy="267790"/>
          <a:chOff x="593531" y="1451036"/>
          <a:chExt cx="269087" cy="266368"/>
        </a:xfrm>
      </xdr:grpSpPr>
      <xdr:sp macro="" textlink="">
        <xdr:nvSpPr>
          <xdr:cNvPr id="61" name="Oval 60">
            <a:extLst>
              <a:ext uri="{FF2B5EF4-FFF2-40B4-BE49-F238E27FC236}">
                <a16:creationId xmlns:a16="http://schemas.microsoft.com/office/drawing/2014/main" id="{00000000-0008-0000-0200-00003D000000}"/>
              </a:ext>
            </a:extLst>
          </xdr:cNvPr>
          <xdr:cNvSpPr/>
        </xdr:nvSpPr>
        <xdr:spPr>
          <a:xfrm>
            <a:off x="593531" y="1451036"/>
            <a:ext cx="269087" cy="266368"/>
          </a:xfrm>
          <a:prstGeom prst="ellipse">
            <a:avLst/>
          </a:prstGeom>
          <a:solidFill>
            <a:srgbClr val="FFFFFF"/>
          </a:solidFill>
          <a:ln>
            <a:solidFill>
              <a:srgbClr val="ECF1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4" name="Graphic 63" descr="Woman">
            <a:extLst>
              <a:ext uri="{FF2B5EF4-FFF2-40B4-BE49-F238E27FC236}">
                <a16:creationId xmlns:a16="http://schemas.microsoft.com/office/drawing/2014/main" id="{00000000-0008-0000-0200-00004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5456" y="1486017"/>
            <a:ext cx="185237" cy="182880"/>
          </a:xfrm>
          <a:prstGeom prst="rect">
            <a:avLst/>
          </a:prstGeom>
        </xdr:spPr>
      </xdr:pic>
    </xdr:grpSp>
    <xdr:clientData/>
  </xdr:twoCellAnchor>
  <xdr:twoCellAnchor>
    <xdr:from>
      <xdr:col>1</xdr:col>
      <xdr:colOff>552662</xdr:colOff>
      <xdr:row>5</xdr:row>
      <xdr:rowOff>44366</xdr:rowOff>
    </xdr:from>
    <xdr:to>
      <xdr:col>2</xdr:col>
      <xdr:colOff>552253</xdr:colOff>
      <xdr:row>6</xdr:row>
      <xdr:rowOff>158750</xdr:rowOff>
    </xdr:to>
    <xdr:grpSp>
      <xdr:nvGrpSpPr>
        <xdr:cNvPr id="66" name="Group 65">
          <a:extLst>
            <a:ext uri="{FF2B5EF4-FFF2-40B4-BE49-F238E27FC236}">
              <a16:creationId xmlns:a16="http://schemas.microsoft.com/office/drawing/2014/main" id="{00000000-0008-0000-0200-000042000000}"/>
            </a:ext>
          </a:extLst>
        </xdr:cNvPr>
        <xdr:cNvGrpSpPr/>
      </xdr:nvGrpSpPr>
      <xdr:grpSpPr>
        <a:xfrm>
          <a:off x="1152737" y="996866"/>
          <a:ext cx="599666" cy="304884"/>
          <a:chOff x="601077" y="435462"/>
          <a:chExt cx="628178" cy="309045"/>
        </a:xfrm>
      </xdr:grpSpPr>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601077" y="435462"/>
            <a:ext cx="628178" cy="193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0">
                <a:solidFill>
                  <a:srgbClr val="4C2BA1"/>
                </a:solidFill>
              </a:rPr>
              <a:t>Males</a:t>
            </a:r>
          </a:p>
        </xdr:txBody>
      </xdr:sp>
      <xdr:sp macro="" textlink="Sheet2!I12">
        <xdr:nvSpPr>
          <xdr:cNvPr id="68" name="TextBox 67">
            <a:extLst>
              <a:ext uri="{FF2B5EF4-FFF2-40B4-BE49-F238E27FC236}">
                <a16:creationId xmlns:a16="http://schemas.microsoft.com/office/drawing/2014/main" id="{00000000-0008-0000-0200-000044000000}"/>
              </a:ext>
            </a:extLst>
          </xdr:cNvPr>
          <xdr:cNvSpPr txBox="1"/>
        </xdr:nvSpPr>
        <xdr:spPr>
          <a:xfrm>
            <a:off x="669141" y="573726"/>
            <a:ext cx="511288" cy="170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08162A-4226-47C7-956A-071B07906EA1}" type="TxLink">
              <a:rPr lang="en-US" sz="800" b="1" i="0" u="none" strike="noStrike">
                <a:solidFill>
                  <a:srgbClr val="4C2BA1"/>
                </a:solidFill>
                <a:latin typeface="Calibri"/>
                <a:cs typeface="Calibri"/>
              </a:rPr>
              <a:pPr algn="ctr"/>
              <a:t> 847 </a:t>
            </a:fld>
            <a:endParaRPr lang="en-US" sz="100" b="1">
              <a:solidFill>
                <a:srgbClr val="4C2BA1"/>
              </a:solidFill>
            </a:endParaRPr>
          </a:p>
        </xdr:txBody>
      </xdr:sp>
    </xdr:grpSp>
    <xdr:clientData/>
  </xdr:twoCellAnchor>
  <xdr:twoCellAnchor>
    <xdr:from>
      <xdr:col>1</xdr:col>
      <xdr:colOff>227088</xdr:colOff>
      <xdr:row>7</xdr:row>
      <xdr:rowOff>130347</xdr:rowOff>
    </xdr:from>
    <xdr:to>
      <xdr:col>2</xdr:col>
      <xdr:colOff>214043</xdr:colOff>
      <xdr:row>9</xdr:row>
      <xdr:rowOff>66261</xdr:rowOff>
    </xdr:to>
    <xdr:grpSp>
      <xdr:nvGrpSpPr>
        <xdr:cNvPr id="69" name="Group 68">
          <a:extLst>
            <a:ext uri="{FF2B5EF4-FFF2-40B4-BE49-F238E27FC236}">
              <a16:creationId xmlns:a16="http://schemas.microsoft.com/office/drawing/2014/main" id="{00000000-0008-0000-0200-000045000000}"/>
            </a:ext>
          </a:extLst>
        </xdr:cNvPr>
        <xdr:cNvGrpSpPr/>
      </xdr:nvGrpSpPr>
      <xdr:grpSpPr>
        <a:xfrm>
          <a:off x="827163" y="1463847"/>
          <a:ext cx="587030" cy="316914"/>
          <a:chOff x="1019964" y="435462"/>
          <a:chExt cx="458663" cy="319335"/>
        </a:xfrm>
      </xdr:grpSpPr>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019964" y="435462"/>
            <a:ext cx="458663" cy="146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rgbClr val="4C2BA1"/>
                </a:solidFill>
              </a:rPr>
              <a:t>Females</a:t>
            </a:r>
          </a:p>
        </xdr:txBody>
      </xdr:sp>
      <xdr:sp macro="" textlink="Sheet2!J12">
        <xdr:nvSpPr>
          <xdr:cNvPr id="71" name="TextBox 70">
            <a:extLst>
              <a:ext uri="{FF2B5EF4-FFF2-40B4-BE49-F238E27FC236}">
                <a16:creationId xmlns:a16="http://schemas.microsoft.com/office/drawing/2014/main" id="{00000000-0008-0000-0200-000047000000}"/>
              </a:ext>
            </a:extLst>
          </xdr:cNvPr>
          <xdr:cNvSpPr txBox="1"/>
        </xdr:nvSpPr>
        <xdr:spPr>
          <a:xfrm>
            <a:off x="1035123" y="563603"/>
            <a:ext cx="428347" cy="19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03E52F-1F75-4D3F-B321-BD66D47104C9}" type="TxLink">
              <a:rPr lang="en-US" sz="800" b="1" i="0" u="none" strike="noStrike">
                <a:solidFill>
                  <a:srgbClr val="4C2BA1"/>
                </a:solidFill>
                <a:latin typeface="Calibri" panose="020F0502020204030204"/>
                <a:cs typeface="Calibri" panose="020F0502020204030204"/>
              </a:rPr>
              <a:pPr algn="ctr"/>
              <a:t> 728 </a:t>
            </a:fld>
            <a:endParaRPr lang="en-US" sz="200" b="1">
              <a:solidFill>
                <a:srgbClr val="4C2BA1"/>
              </a:solidFill>
            </a:endParaRPr>
          </a:p>
        </xdr:txBody>
      </xdr:sp>
    </xdr:grpSp>
    <xdr:clientData/>
  </xdr:twoCellAnchor>
  <xdr:twoCellAnchor>
    <xdr:from>
      <xdr:col>0</xdr:col>
      <xdr:colOff>401789</xdr:colOff>
      <xdr:row>1</xdr:row>
      <xdr:rowOff>125963</xdr:rowOff>
    </xdr:from>
    <xdr:to>
      <xdr:col>2</xdr:col>
      <xdr:colOff>88047</xdr:colOff>
      <xdr:row>2</xdr:row>
      <xdr:rowOff>116062</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401789" y="318064"/>
          <a:ext cx="886888" cy="18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rgbClr val="4C2BA1"/>
              </a:solidFill>
            </a:rPr>
            <a:t>Families</a:t>
          </a:r>
          <a:r>
            <a:rPr lang="en-US" sz="800" b="1" baseline="0">
              <a:solidFill>
                <a:srgbClr val="4C2BA1"/>
              </a:solidFill>
            </a:rPr>
            <a:t> </a:t>
          </a:r>
          <a:r>
            <a:rPr lang="en-US" sz="800" b="1">
              <a:solidFill>
                <a:srgbClr val="4C2BA1"/>
              </a:solidFill>
            </a:rPr>
            <a:t>details</a:t>
          </a:r>
        </a:p>
      </xdr:txBody>
    </xdr:sp>
    <xdr:clientData/>
  </xdr:twoCellAnchor>
  <xdr:twoCellAnchor>
    <xdr:from>
      <xdr:col>0</xdr:col>
      <xdr:colOff>551281</xdr:colOff>
      <xdr:row>10</xdr:row>
      <xdr:rowOff>3903</xdr:rowOff>
    </xdr:from>
    <xdr:to>
      <xdr:col>2</xdr:col>
      <xdr:colOff>355235</xdr:colOff>
      <xdr:row>12</xdr:row>
      <xdr:rowOff>118180</xdr:rowOff>
    </xdr:to>
    <xdr:grpSp>
      <xdr:nvGrpSpPr>
        <xdr:cNvPr id="52" name="Group 51">
          <a:extLst>
            <a:ext uri="{FF2B5EF4-FFF2-40B4-BE49-F238E27FC236}">
              <a16:creationId xmlns:a16="http://schemas.microsoft.com/office/drawing/2014/main" id="{00000000-0008-0000-0200-000034000000}"/>
            </a:ext>
          </a:extLst>
        </xdr:cNvPr>
        <xdr:cNvGrpSpPr/>
      </xdr:nvGrpSpPr>
      <xdr:grpSpPr>
        <a:xfrm>
          <a:off x="551281" y="1908903"/>
          <a:ext cx="1004104" cy="495277"/>
          <a:chOff x="719595" y="772296"/>
          <a:chExt cx="941360" cy="230505"/>
        </a:xfrm>
      </xdr:grpSpPr>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719595" y="772296"/>
            <a:ext cx="941360" cy="193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baseline="0">
                <a:solidFill>
                  <a:srgbClr val="4C2BA1"/>
                </a:solidFill>
              </a:rPr>
              <a:t>Family Members</a:t>
            </a:r>
            <a:endParaRPr lang="en-US" sz="800" b="1">
              <a:solidFill>
                <a:srgbClr val="4C2BA1"/>
              </a:solidFill>
            </a:endParaRPr>
          </a:p>
        </xdr:txBody>
      </xdr:sp>
      <xdr:sp macro="" textlink="Sheet2!D12">
        <xdr:nvSpPr>
          <xdr:cNvPr id="46" name="TextBox 45">
            <a:extLst>
              <a:ext uri="{FF2B5EF4-FFF2-40B4-BE49-F238E27FC236}">
                <a16:creationId xmlns:a16="http://schemas.microsoft.com/office/drawing/2014/main" id="{00000000-0008-0000-0200-00002E000000}"/>
              </a:ext>
            </a:extLst>
          </xdr:cNvPr>
          <xdr:cNvSpPr txBox="1"/>
        </xdr:nvSpPr>
        <xdr:spPr>
          <a:xfrm>
            <a:off x="862959" y="891197"/>
            <a:ext cx="664743" cy="11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D53EF8-3115-4CE0-8105-4457195F1F30}" type="TxLink">
              <a:rPr lang="en-US" sz="800" b="1" i="0" u="none" strike="noStrike">
                <a:solidFill>
                  <a:srgbClr val="4C2BA1"/>
                </a:solidFill>
                <a:latin typeface="Calibri" panose="020F0502020204030204"/>
                <a:ea typeface="+mn-ea"/>
                <a:cs typeface="Calibri" panose="020F0502020204030204"/>
              </a:rPr>
              <a:pPr marL="0" indent="0" algn="ctr"/>
              <a:t> 1,575 </a:t>
            </a:fld>
            <a:endParaRPr lang="en-US" sz="400" b="1" i="0" u="none" strike="noStrike">
              <a:solidFill>
                <a:srgbClr val="4C2BA1"/>
              </a:solidFill>
              <a:latin typeface="Calibri" panose="020F0502020204030204"/>
              <a:ea typeface="+mn-ea"/>
              <a:cs typeface="Calibri" panose="020F0502020204030204"/>
            </a:endParaRPr>
          </a:p>
        </xdr:txBody>
      </xdr:sp>
    </xdr:grpSp>
    <xdr:clientData/>
  </xdr:twoCellAnchor>
  <xdr:twoCellAnchor>
    <xdr:from>
      <xdr:col>2</xdr:col>
      <xdr:colOff>355292</xdr:colOff>
      <xdr:row>5</xdr:row>
      <xdr:rowOff>174625</xdr:rowOff>
    </xdr:from>
    <xdr:to>
      <xdr:col>4</xdr:col>
      <xdr:colOff>428625</xdr:colOff>
      <xdr:row>12</xdr:row>
      <xdr:rowOff>9447</xdr:rowOff>
    </xdr:to>
    <xdr:graphicFrame macro="">
      <xdr:nvGraphicFramePr>
        <xdr:cNvPr id="80" name="Chart 79">
          <a:extLst>
            <a:ext uri="{FF2B5EF4-FFF2-40B4-BE49-F238E27FC236}">
              <a16:creationId xmlns:a16="http://schemas.microsoft.com/office/drawing/2014/main" id="{00000000-0008-0000-02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602316</xdr:colOff>
      <xdr:row>23</xdr:row>
      <xdr:rowOff>0</xdr:rowOff>
    </xdr:from>
    <xdr:to>
      <xdr:col>18</xdr:col>
      <xdr:colOff>532279</xdr:colOff>
      <xdr:row>32</xdr:row>
      <xdr:rowOff>112059</xdr:rowOff>
    </xdr:to>
    <xdr:graphicFrame macro="">
      <xdr:nvGraphicFramePr>
        <xdr:cNvPr id="45" name="Chart 44">
          <a:extLst>
            <a:ext uri="{FF2B5EF4-FFF2-40B4-BE49-F238E27FC236}">
              <a16:creationId xmlns:a16="http://schemas.microsoft.com/office/drawing/2014/main" id="{00000000-0008-0000-02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603589</xdr:colOff>
      <xdr:row>14</xdr:row>
      <xdr:rowOff>126352</xdr:rowOff>
    </xdr:from>
    <xdr:to>
      <xdr:col>4</xdr:col>
      <xdr:colOff>173181</xdr:colOff>
      <xdr:row>22</xdr:row>
      <xdr:rowOff>15585</xdr:rowOff>
    </xdr:to>
    <xdr:graphicFrame macro="">
      <xdr:nvGraphicFramePr>
        <xdr:cNvPr id="50" name="Chart 49">
          <a:extLst>
            <a:ext uri="{FF2B5EF4-FFF2-40B4-BE49-F238E27FC236}">
              <a16:creationId xmlns:a16="http://schemas.microsoft.com/office/drawing/2014/main" id="{00000000-0008-0000-02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228355</xdr:colOff>
      <xdr:row>13</xdr:row>
      <xdr:rowOff>132838</xdr:rowOff>
    </xdr:from>
    <xdr:to>
      <xdr:col>3</xdr:col>
      <xdr:colOff>525768</xdr:colOff>
      <xdr:row>15</xdr:row>
      <xdr:rowOff>41666</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1428115" y="2609215"/>
          <a:ext cx="89725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baseline="0">
              <a:solidFill>
                <a:srgbClr val="4C2BA1"/>
              </a:solidFill>
            </a:rPr>
            <a:t>Breadwinner</a:t>
          </a:r>
          <a:endParaRPr lang="en-US" sz="800" b="1">
            <a:solidFill>
              <a:srgbClr val="4C2BA1"/>
            </a:solidFill>
          </a:endParaRPr>
        </a:p>
      </xdr:txBody>
    </xdr:sp>
    <xdr:clientData/>
  </xdr:twoCellAnchor>
  <xdr:twoCellAnchor>
    <xdr:from>
      <xdr:col>4</xdr:col>
      <xdr:colOff>402005</xdr:colOff>
      <xdr:row>2</xdr:row>
      <xdr:rowOff>73114</xdr:rowOff>
    </xdr:from>
    <xdr:to>
      <xdr:col>6</xdr:col>
      <xdr:colOff>72796</xdr:colOff>
      <xdr:row>6</xdr:row>
      <xdr:rowOff>152489</xdr:rowOff>
    </xdr:to>
    <xdr:graphicFrame macro="">
      <xdr:nvGraphicFramePr>
        <xdr:cNvPr id="55" name="Chart 54">
          <a:extLst>
            <a:ext uri="{FF2B5EF4-FFF2-40B4-BE49-F238E27FC236}">
              <a16:creationId xmlns:a16="http://schemas.microsoft.com/office/drawing/2014/main" id="{00000000-0008-0000-02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94769</xdr:colOff>
      <xdr:row>1</xdr:row>
      <xdr:rowOff>186057</xdr:rowOff>
    </xdr:from>
    <xdr:to>
      <xdr:col>6</xdr:col>
      <xdr:colOff>550420</xdr:colOff>
      <xdr:row>3</xdr:row>
      <xdr:rowOff>81978</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3094990" y="376555"/>
          <a:ext cx="105537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baseline="0">
              <a:solidFill>
                <a:srgbClr val="4C2BA1"/>
              </a:solidFill>
            </a:rPr>
            <a:t>Employment </a:t>
          </a:r>
        </a:p>
      </xdr:txBody>
    </xdr:sp>
    <xdr:clientData/>
  </xdr:twoCellAnchor>
  <xdr:twoCellAnchor>
    <xdr:from>
      <xdr:col>5</xdr:col>
      <xdr:colOff>459381</xdr:colOff>
      <xdr:row>3</xdr:row>
      <xdr:rowOff>49954</xdr:rowOff>
    </xdr:from>
    <xdr:to>
      <xdr:col>6</xdr:col>
      <xdr:colOff>287622</xdr:colOff>
      <xdr:row>4</xdr:row>
      <xdr:rowOff>117480</xdr:rowOff>
    </xdr:to>
    <xdr:sp macro="" textlink="Sheet2!T19">
      <xdr:nvSpPr>
        <xdr:cNvPr id="60" name="TextBox 59">
          <a:extLst>
            <a:ext uri="{FF2B5EF4-FFF2-40B4-BE49-F238E27FC236}">
              <a16:creationId xmlns:a16="http://schemas.microsoft.com/office/drawing/2014/main" id="{00000000-0008-0000-0200-00003C000000}"/>
            </a:ext>
          </a:extLst>
        </xdr:cNvPr>
        <xdr:cNvSpPr txBox="1"/>
      </xdr:nvSpPr>
      <xdr:spPr>
        <a:xfrm>
          <a:off x="3459480" y="621030"/>
          <a:ext cx="427990" cy="25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FA9586-EDE6-4ACD-8003-5C763285D6DD}" type="TxLink">
            <a:rPr lang="en-US" sz="1100" b="1" i="0" u="none" strike="noStrike" baseline="0">
              <a:solidFill>
                <a:srgbClr val="4C2BA1"/>
              </a:solidFill>
              <a:latin typeface="Calibri" panose="020F0502020204030204"/>
              <a:cs typeface="Calibri" panose="020F0502020204030204"/>
            </a:rPr>
            <a:pPr algn="ctr"/>
            <a:t>68%</a:t>
          </a:fld>
          <a:endParaRPr lang="en-US" sz="800" b="1" baseline="0">
            <a:solidFill>
              <a:srgbClr val="4C2BA1"/>
            </a:solidFill>
          </a:endParaRPr>
        </a:p>
      </xdr:txBody>
    </xdr:sp>
    <xdr:clientData/>
  </xdr:twoCellAnchor>
  <xdr:twoCellAnchor>
    <xdr:from>
      <xdr:col>5</xdr:col>
      <xdr:colOff>467344</xdr:colOff>
      <xdr:row>4</xdr:row>
      <xdr:rowOff>96955</xdr:rowOff>
    </xdr:from>
    <xdr:to>
      <xdr:col>6</xdr:col>
      <xdr:colOff>299333</xdr:colOff>
      <xdr:row>5</xdr:row>
      <xdr:rowOff>161904</xdr:rowOff>
    </xdr:to>
    <xdr:sp macro="" textlink="Sheet2!S19">
      <xdr:nvSpPr>
        <xdr:cNvPr id="62" name="TextBox 61">
          <a:extLst>
            <a:ext uri="{FF2B5EF4-FFF2-40B4-BE49-F238E27FC236}">
              <a16:creationId xmlns:a16="http://schemas.microsoft.com/office/drawing/2014/main" id="{00000000-0008-0000-0200-00003E000000}"/>
            </a:ext>
          </a:extLst>
        </xdr:cNvPr>
        <xdr:cNvSpPr txBox="1"/>
      </xdr:nvSpPr>
      <xdr:spPr>
        <a:xfrm>
          <a:off x="3467100" y="858520"/>
          <a:ext cx="432435" cy="255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CB25A4F-F5A6-42AA-A9C8-39E6916A2C18}" type="TxLink">
            <a:rPr lang="en-US" sz="1100" b="1" i="0" u="none" strike="noStrike" baseline="0">
              <a:solidFill>
                <a:srgbClr val="6498DB"/>
              </a:solidFill>
              <a:latin typeface="Calibri" panose="020F0502020204030204"/>
              <a:ea typeface="+mn-ea"/>
              <a:cs typeface="Calibri" panose="020F0502020204030204"/>
            </a:rPr>
            <a:pPr marL="0" indent="0" algn="ctr"/>
            <a:t>32%</a:t>
          </a:fld>
          <a:endParaRPr lang="en-US" sz="1100" b="1" i="0" u="none" strike="noStrike" baseline="0">
            <a:solidFill>
              <a:srgbClr val="6498DB"/>
            </a:solidFill>
            <a:latin typeface="Calibri" panose="020F0502020204030204"/>
            <a:ea typeface="+mn-ea"/>
            <a:cs typeface="Calibri" panose="020F0502020204030204"/>
          </a:endParaRPr>
        </a:p>
      </xdr:txBody>
    </xdr:sp>
    <xdr:clientData/>
  </xdr:twoCellAnchor>
  <xdr:twoCellAnchor>
    <xdr:from>
      <xdr:col>6</xdr:col>
      <xdr:colOff>178684</xdr:colOff>
      <xdr:row>3</xdr:row>
      <xdr:rowOff>44659</xdr:rowOff>
    </xdr:from>
    <xdr:to>
      <xdr:col>7</xdr:col>
      <xdr:colOff>272373</xdr:colOff>
      <xdr:row>4</xdr:row>
      <xdr:rowOff>179717</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3778885" y="615950"/>
          <a:ext cx="693420" cy="32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0" i="0" u="none" strike="noStrike" baseline="0">
              <a:solidFill>
                <a:srgbClr val="4C2BA1"/>
              </a:solidFill>
              <a:latin typeface="Calibri" panose="020F0502020204030204"/>
              <a:cs typeface="Calibri" panose="020F0502020204030204"/>
            </a:rPr>
            <a:t>No supported fixed job</a:t>
          </a:r>
        </a:p>
      </xdr:txBody>
    </xdr:sp>
    <xdr:clientData/>
  </xdr:twoCellAnchor>
  <xdr:twoCellAnchor>
    <xdr:from>
      <xdr:col>6</xdr:col>
      <xdr:colOff>170731</xdr:colOff>
      <xdr:row>4</xdr:row>
      <xdr:rowOff>143217</xdr:rowOff>
    </xdr:from>
    <xdr:to>
      <xdr:col>7</xdr:col>
      <xdr:colOff>593064</xdr:colOff>
      <xdr:row>7</xdr:row>
      <xdr:rowOff>35943</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3770630" y="904875"/>
          <a:ext cx="1022350" cy="464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0" i="0" u="none" strike="noStrike" baseline="0">
              <a:solidFill>
                <a:srgbClr val="6498DB"/>
              </a:solidFill>
              <a:latin typeface="Calibri" panose="020F0502020204030204"/>
              <a:cs typeface="Calibri" panose="020F0502020204030204"/>
            </a:rPr>
            <a:t>of supported families have  a working breadwineer</a:t>
          </a:r>
        </a:p>
      </xdr:txBody>
    </xdr:sp>
    <xdr:clientData/>
  </xdr:twoCellAnchor>
  <xdr:twoCellAnchor>
    <xdr:from>
      <xdr:col>4</xdr:col>
      <xdr:colOff>531520</xdr:colOff>
      <xdr:row>7</xdr:row>
      <xdr:rowOff>187111</xdr:rowOff>
    </xdr:from>
    <xdr:to>
      <xdr:col>7</xdr:col>
      <xdr:colOff>406192</xdr:colOff>
      <xdr:row>12</xdr:row>
      <xdr:rowOff>73057</xdr:rowOff>
    </xdr:to>
    <xdr:graphicFrame macro="">
      <xdr:nvGraphicFramePr>
        <xdr:cNvPr id="74" name="Chart 73">
          <a:extLst>
            <a:ext uri="{FF2B5EF4-FFF2-40B4-BE49-F238E27FC236}">
              <a16:creationId xmlns:a16="http://schemas.microsoft.com/office/drawing/2014/main" id="{00000000-0008-0000-02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195385</xdr:colOff>
      <xdr:row>15</xdr:row>
      <xdr:rowOff>129886</xdr:rowOff>
    </xdr:from>
    <xdr:to>
      <xdr:col>7</xdr:col>
      <xdr:colOff>392207</xdr:colOff>
      <xdr:row>22</xdr:row>
      <xdr:rowOff>12990</xdr:rowOff>
    </xdr:to>
    <xdr:graphicFrame macro="">
      <xdr:nvGraphicFramePr>
        <xdr:cNvPr id="75" name="Chart 74">
          <a:extLst>
            <a:ext uri="{FF2B5EF4-FFF2-40B4-BE49-F238E27FC236}">
              <a16:creationId xmlns:a16="http://schemas.microsoft.com/office/drawing/2014/main" id="{00000000-0008-0000-02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193860</xdr:colOff>
      <xdr:row>13</xdr:row>
      <xdr:rowOff>142076</xdr:rowOff>
    </xdr:from>
    <xdr:to>
      <xdr:col>6</xdr:col>
      <xdr:colOff>491274</xdr:colOff>
      <xdr:row>15</xdr:row>
      <xdr:rowOff>126065</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3194050" y="2618105"/>
          <a:ext cx="897255"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baseline="0">
              <a:solidFill>
                <a:srgbClr val="4C2BA1"/>
              </a:solidFill>
            </a:rPr>
            <a:t>Unemployment Family Members</a:t>
          </a:r>
          <a:endParaRPr lang="en-US" sz="800" b="1">
            <a:solidFill>
              <a:srgbClr val="4C2BA1"/>
            </a:solidFill>
          </a:endParaRPr>
        </a:p>
      </xdr:txBody>
    </xdr:sp>
    <xdr:clientData/>
  </xdr:twoCellAnchor>
  <xdr:twoCellAnchor>
    <xdr:from>
      <xdr:col>8</xdr:col>
      <xdr:colOff>1222</xdr:colOff>
      <xdr:row>15</xdr:row>
      <xdr:rowOff>68036</xdr:rowOff>
    </xdr:from>
    <xdr:to>
      <xdr:col>12</xdr:col>
      <xdr:colOff>19049</xdr:colOff>
      <xdr:row>21</xdr:row>
      <xdr:rowOff>174948</xdr:rowOff>
    </xdr:to>
    <xdr:graphicFrame macro="">
      <xdr:nvGraphicFramePr>
        <xdr:cNvPr id="77" name="Chart 76">
          <a:extLst>
            <a:ext uri="{FF2B5EF4-FFF2-40B4-BE49-F238E27FC236}">
              <a16:creationId xmlns:a16="http://schemas.microsoft.com/office/drawing/2014/main" id="{00000000-0008-0000-02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544285</xdr:colOff>
      <xdr:row>15</xdr:row>
      <xdr:rowOff>87475</xdr:rowOff>
    </xdr:from>
    <xdr:to>
      <xdr:col>15</xdr:col>
      <xdr:colOff>447091</xdr:colOff>
      <xdr:row>21</xdr:row>
      <xdr:rowOff>187502</xdr:rowOff>
    </xdr:to>
    <xdr:graphicFrame macro="">
      <xdr:nvGraphicFramePr>
        <xdr:cNvPr id="78" name="Chart 77">
          <a:extLst>
            <a:ext uri="{FF2B5EF4-FFF2-40B4-BE49-F238E27FC236}">
              <a16:creationId xmlns:a16="http://schemas.microsoft.com/office/drawing/2014/main" id="{00000000-0008-0000-02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85725</xdr:colOff>
      <xdr:row>7</xdr:row>
      <xdr:rowOff>134788</xdr:rowOff>
    </xdr:from>
    <xdr:to>
      <xdr:col>15</xdr:col>
      <xdr:colOff>323849</xdr:colOff>
      <xdr:row>14</xdr:row>
      <xdr:rowOff>65810</xdr:rowOff>
    </xdr:to>
    <xdr:graphicFrame macro="">
      <xdr:nvGraphicFramePr>
        <xdr:cNvPr id="79" name="Chart 78">
          <a:extLst>
            <a:ext uri="{FF2B5EF4-FFF2-40B4-BE49-F238E27FC236}">
              <a16:creationId xmlns:a16="http://schemas.microsoft.com/office/drawing/2014/main" id="{00000000-0008-0000-02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140082</xdr:colOff>
      <xdr:row>7</xdr:row>
      <xdr:rowOff>62901</xdr:rowOff>
    </xdr:from>
    <xdr:to>
      <xdr:col>6</xdr:col>
      <xdr:colOff>437496</xdr:colOff>
      <xdr:row>8</xdr:row>
      <xdr:rowOff>110909</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3140075" y="1396365"/>
          <a:ext cx="89725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baseline="0">
              <a:solidFill>
                <a:srgbClr val="4C2BA1"/>
              </a:solidFill>
            </a:rPr>
            <a:t>Breadwinner</a:t>
          </a:r>
          <a:endParaRPr lang="en-US" sz="800" b="1">
            <a:solidFill>
              <a:srgbClr val="4C2BA1"/>
            </a:solidFill>
          </a:endParaRPr>
        </a:p>
      </xdr:txBody>
    </xdr:sp>
    <xdr:clientData/>
  </xdr:twoCellAnchor>
  <xdr:twoCellAnchor>
    <xdr:from>
      <xdr:col>12</xdr:col>
      <xdr:colOff>143466</xdr:colOff>
      <xdr:row>1</xdr:row>
      <xdr:rowOff>125802</xdr:rowOff>
    </xdr:from>
    <xdr:to>
      <xdr:col>15</xdr:col>
      <xdr:colOff>278560</xdr:colOff>
      <xdr:row>7</xdr:row>
      <xdr:rowOff>80872</xdr:rowOff>
    </xdr:to>
    <xdr:graphicFrame macro="">
      <xdr:nvGraphicFramePr>
        <xdr:cNvPr id="82" name="Chart 81">
          <a:extLst>
            <a:ext uri="{FF2B5EF4-FFF2-40B4-BE49-F238E27FC236}">
              <a16:creationId xmlns:a16="http://schemas.microsoft.com/office/drawing/2014/main" id="{00000000-0008-0000-02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562616</xdr:colOff>
      <xdr:row>5</xdr:row>
      <xdr:rowOff>1825</xdr:rowOff>
    </xdr:from>
    <xdr:to>
      <xdr:col>15</xdr:col>
      <xdr:colOff>390856</xdr:colOff>
      <xdr:row>6</xdr:row>
      <xdr:rowOff>69351</xdr:rowOff>
    </xdr:to>
    <xdr:sp macro="" textlink="Sheet2!AN12">
      <xdr:nvSpPr>
        <xdr:cNvPr id="83" name="TextBox 82">
          <a:extLst>
            <a:ext uri="{FF2B5EF4-FFF2-40B4-BE49-F238E27FC236}">
              <a16:creationId xmlns:a16="http://schemas.microsoft.com/office/drawing/2014/main" id="{00000000-0008-0000-0200-000053000000}"/>
            </a:ext>
          </a:extLst>
        </xdr:cNvPr>
        <xdr:cNvSpPr txBox="1"/>
      </xdr:nvSpPr>
      <xdr:spPr>
        <a:xfrm>
          <a:off x="8984721" y="954325"/>
          <a:ext cx="429819" cy="258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365020-E743-4DC9-8370-F14AA665F252}" type="TxLink">
            <a:rPr lang="en-US" sz="800" b="1" i="0" u="none" strike="noStrike" baseline="0">
              <a:solidFill>
                <a:srgbClr val="4C2BA1"/>
              </a:solidFill>
              <a:latin typeface="Calibri" panose="020F0502020204030204"/>
              <a:cs typeface="Calibri" panose="020F0502020204030204"/>
            </a:rPr>
            <a:pPr algn="ctr"/>
            <a:t>17735</a:t>
          </a:fld>
          <a:endParaRPr lang="en-US" sz="400" b="1" baseline="0">
            <a:solidFill>
              <a:srgbClr val="4C2BA1"/>
            </a:solidFill>
          </a:endParaRPr>
        </a:p>
      </xdr:txBody>
    </xdr:sp>
    <xdr:clientData/>
  </xdr:twoCellAnchor>
  <xdr:twoCellAnchor>
    <xdr:from>
      <xdr:col>15</xdr:col>
      <xdr:colOff>4428</xdr:colOff>
      <xdr:row>5</xdr:row>
      <xdr:rowOff>174359</xdr:rowOff>
    </xdr:from>
    <xdr:to>
      <xdr:col>15</xdr:col>
      <xdr:colOff>483385</xdr:colOff>
      <xdr:row>8</xdr:row>
      <xdr:rowOff>35033</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9028112" y="1126859"/>
          <a:ext cx="478957" cy="43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0" i="0" u="none" strike="noStrike" baseline="0">
              <a:solidFill>
                <a:srgbClr val="4C2BA1"/>
              </a:solidFill>
              <a:latin typeface="Calibri" panose="020F0502020204030204"/>
              <a:cs typeface="Calibri" panose="020F0502020204030204"/>
            </a:rPr>
            <a:t>Total</a:t>
          </a:r>
        </a:p>
        <a:p>
          <a:pPr algn="l"/>
          <a:r>
            <a:rPr lang="en-US" sz="700" b="0" i="0" u="none" strike="noStrike" baseline="0">
              <a:solidFill>
                <a:srgbClr val="4C2BA1"/>
              </a:solidFill>
              <a:latin typeface="Calibri" panose="020F0502020204030204"/>
              <a:cs typeface="Calibri" panose="020F0502020204030204"/>
            </a:rPr>
            <a:t>income </a:t>
          </a:r>
        </a:p>
        <a:p>
          <a:pPr algn="l"/>
          <a:r>
            <a:rPr lang="en-US" sz="700" b="0" i="0" u="none" strike="noStrike" baseline="0">
              <a:solidFill>
                <a:srgbClr val="4C2BA1"/>
              </a:solidFill>
              <a:latin typeface="Calibri" panose="020F0502020204030204"/>
              <a:cs typeface="Calibri" panose="020F0502020204030204"/>
            </a:rPr>
            <a:t>value</a:t>
          </a:r>
        </a:p>
      </xdr:txBody>
    </xdr:sp>
    <xdr:clientData/>
  </xdr:twoCellAnchor>
  <xdr:twoCellAnchor>
    <xdr:from>
      <xdr:col>8</xdr:col>
      <xdr:colOff>81565</xdr:colOff>
      <xdr:row>7</xdr:row>
      <xdr:rowOff>98845</xdr:rowOff>
    </xdr:from>
    <xdr:to>
      <xdr:col>11</xdr:col>
      <xdr:colOff>458278</xdr:colOff>
      <xdr:row>14</xdr:row>
      <xdr:rowOff>89859</xdr:rowOff>
    </xdr:to>
    <xdr:graphicFrame macro="">
      <xdr:nvGraphicFramePr>
        <xdr:cNvPr id="85" name="Chart 84">
          <a:extLst>
            <a:ext uri="{FF2B5EF4-FFF2-40B4-BE49-F238E27FC236}">
              <a16:creationId xmlns:a16="http://schemas.microsoft.com/office/drawing/2014/main" id="{00000000-0008-0000-02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387134</xdr:colOff>
      <xdr:row>10</xdr:row>
      <xdr:rowOff>4667</xdr:rowOff>
    </xdr:from>
    <xdr:to>
      <xdr:col>11</xdr:col>
      <xdr:colOff>404363</xdr:colOff>
      <xdr:row>11</xdr:row>
      <xdr:rowOff>125802</xdr:rowOff>
    </xdr:to>
    <xdr:sp macro="" textlink="Sheet2!AN31">
      <xdr:nvSpPr>
        <xdr:cNvPr id="86" name="TextBox 85">
          <a:extLst>
            <a:ext uri="{FF2B5EF4-FFF2-40B4-BE49-F238E27FC236}">
              <a16:creationId xmlns:a16="http://schemas.microsoft.com/office/drawing/2014/main" id="{00000000-0008-0000-0200-000056000000}"/>
            </a:ext>
          </a:extLst>
        </xdr:cNvPr>
        <xdr:cNvSpPr txBox="1"/>
      </xdr:nvSpPr>
      <xdr:spPr>
        <a:xfrm>
          <a:off x="6387465" y="1909445"/>
          <a:ext cx="617220" cy="31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44F7DE-0730-4C48-8AC8-615185E80121}" type="TxLink">
            <a:rPr lang="en-US" sz="900" b="1" i="0" u="none" strike="noStrike" baseline="0">
              <a:solidFill>
                <a:srgbClr val="4C2BA1"/>
              </a:solidFill>
              <a:latin typeface="Calibri" panose="020F0502020204030204"/>
              <a:cs typeface="Calibri" panose="020F0502020204030204"/>
            </a:rPr>
            <a:pPr algn="ctr"/>
            <a:t> 11,305 </a:t>
          </a:fld>
          <a:endParaRPr lang="en-US" sz="500" b="1" baseline="0">
            <a:solidFill>
              <a:srgbClr val="4C2BA1"/>
            </a:solidFill>
          </a:endParaRPr>
        </a:p>
      </xdr:txBody>
    </xdr:sp>
    <xdr:clientData/>
  </xdr:twoCellAnchor>
  <xdr:twoCellAnchor>
    <xdr:from>
      <xdr:col>7</xdr:col>
      <xdr:colOff>552686</xdr:colOff>
      <xdr:row>9</xdr:row>
      <xdr:rowOff>96596</xdr:rowOff>
    </xdr:from>
    <xdr:to>
      <xdr:col>8</xdr:col>
      <xdr:colOff>532606</xdr:colOff>
      <xdr:row>10</xdr:row>
      <xdr:rowOff>105834</xdr:rowOff>
    </xdr:to>
    <xdr:sp macro="" textlink="Sheet2!AN32">
      <xdr:nvSpPr>
        <xdr:cNvPr id="87" name="TextBox 86">
          <a:extLst>
            <a:ext uri="{FF2B5EF4-FFF2-40B4-BE49-F238E27FC236}">
              <a16:creationId xmlns:a16="http://schemas.microsoft.com/office/drawing/2014/main" id="{00000000-0008-0000-0200-000057000000}"/>
            </a:ext>
          </a:extLst>
        </xdr:cNvPr>
        <xdr:cNvSpPr txBox="1"/>
      </xdr:nvSpPr>
      <xdr:spPr>
        <a:xfrm>
          <a:off x="4750742" y="1789929"/>
          <a:ext cx="579642" cy="19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1216145-9F29-44B2-8574-4BE66B25D8DE}" type="TxLink">
            <a:rPr lang="en-US" sz="900" b="1" i="0" u="none" strike="noStrike" baseline="0">
              <a:solidFill>
                <a:srgbClr val="6498DB"/>
              </a:solidFill>
              <a:latin typeface="Calibri" panose="020F0502020204030204"/>
              <a:ea typeface="+mn-ea"/>
              <a:cs typeface="Calibri" panose="020F0502020204030204"/>
            </a:rPr>
            <a:pPr marL="0" indent="0" algn="ctr"/>
            <a:t> 6,430 </a:t>
          </a:fld>
          <a:endParaRPr lang="en-US" sz="900" b="1" i="0" u="none" strike="noStrike" baseline="0">
            <a:solidFill>
              <a:srgbClr val="6498DB"/>
            </a:solidFill>
            <a:latin typeface="Calibri" panose="020F0502020204030204"/>
            <a:ea typeface="+mn-ea"/>
            <a:cs typeface="Calibri" panose="020F0502020204030204"/>
          </a:endParaRPr>
        </a:p>
      </xdr:txBody>
    </xdr:sp>
    <xdr:clientData/>
  </xdr:twoCellAnchor>
  <xdr:twoCellAnchor>
    <xdr:from>
      <xdr:col>10</xdr:col>
      <xdr:colOff>473359</xdr:colOff>
      <xdr:row>10</xdr:row>
      <xdr:rowOff>178754</xdr:rowOff>
    </xdr:from>
    <xdr:to>
      <xdr:col>11</xdr:col>
      <xdr:colOff>567048</xdr:colOff>
      <xdr:row>14</xdr:row>
      <xdr:rowOff>116815</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6493878" y="2065782"/>
          <a:ext cx="695741" cy="692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0" i="0" u="none" strike="noStrike" baseline="0">
              <a:solidFill>
                <a:srgbClr val="4C2BA1"/>
              </a:solidFill>
              <a:latin typeface="+mn-lt"/>
              <a:cs typeface="Calibri" panose="020F0502020204030204"/>
            </a:rPr>
            <a:t>Total income value for families with Father-breadwinner </a:t>
          </a:r>
        </a:p>
      </xdr:txBody>
    </xdr:sp>
    <xdr:clientData/>
  </xdr:twoCellAnchor>
  <xdr:twoCellAnchor>
    <xdr:from>
      <xdr:col>7</xdr:col>
      <xdr:colOff>548137</xdr:colOff>
      <xdr:row>10</xdr:row>
      <xdr:rowOff>98845</xdr:rowOff>
    </xdr:from>
    <xdr:to>
      <xdr:col>9</xdr:col>
      <xdr:colOff>30788</xdr:colOff>
      <xdr:row>14</xdr:row>
      <xdr:rowOff>8985</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4748530" y="2003425"/>
          <a:ext cx="682625" cy="67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0" i="0" u="none" strike="noStrike" baseline="0">
              <a:solidFill>
                <a:srgbClr val="6498DB"/>
              </a:solidFill>
              <a:latin typeface="Calibri" panose="020F0502020204030204"/>
              <a:cs typeface="Calibri" panose="020F0502020204030204"/>
            </a:rPr>
            <a:t>Total income value for families with mothert-breadwinner </a:t>
          </a:r>
        </a:p>
      </xdr:txBody>
    </xdr:sp>
    <xdr:clientData/>
  </xdr:twoCellAnchor>
  <xdr:twoCellAnchor>
    <xdr:from>
      <xdr:col>8</xdr:col>
      <xdr:colOff>97161</xdr:colOff>
      <xdr:row>2</xdr:row>
      <xdr:rowOff>116323</xdr:rowOff>
    </xdr:from>
    <xdr:to>
      <xdr:col>11</xdr:col>
      <xdr:colOff>435069</xdr:colOff>
      <xdr:row>4</xdr:row>
      <xdr:rowOff>133180</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4923161" y="497323"/>
          <a:ext cx="2147658" cy="39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u="none" strike="noStrike" baseline="0">
              <a:solidFill>
                <a:srgbClr val="4C2BA1"/>
              </a:solidFill>
              <a:latin typeface="+mn-lt"/>
              <a:cs typeface="Calibri" panose="020F0502020204030204"/>
            </a:rPr>
            <a:t>Basic needs in terms of access to food, education, clothes, money.</a:t>
          </a:r>
        </a:p>
      </xdr:txBody>
    </xdr:sp>
    <xdr:clientData/>
  </xdr:twoCellAnchor>
  <xdr:twoCellAnchor>
    <xdr:from>
      <xdr:col>8</xdr:col>
      <xdr:colOff>198955</xdr:colOff>
      <xdr:row>5</xdr:row>
      <xdr:rowOff>105607</xdr:rowOff>
    </xdr:from>
    <xdr:to>
      <xdr:col>9</xdr:col>
      <xdr:colOff>459033</xdr:colOff>
      <xdr:row>7</xdr:row>
      <xdr:rowOff>32095</xdr:rowOff>
    </xdr:to>
    <xdr:grpSp>
      <xdr:nvGrpSpPr>
        <xdr:cNvPr id="9" name="Group 8">
          <a:extLst>
            <a:ext uri="{FF2B5EF4-FFF2-40B4-BE49-F238E27FC236}">
              <a16:creationId xmlns:a16="http://schemas.microsoft.com/office/drawing/2014/main" id="{37C8DFF0-8102-4B82-9323-2E4E063270DF}"/>
            </a:ext>
          </a:extLst>
        </xdr:cNvPr>
        <xdr:cNvGrpSpPr/>
      </xdr:nvGrpSpPr>
      <xdr:grpSpPr>
        <a:xfrm>
          <a:off x="4999555" y="1058107"/>
          <a:ext cx="860153" cy="307488"/>
          <a:chOff x="4941639" y="959752"/>
          <a:chExt cx="860567" cy="309558"/>
        </a:xfrm>
      </xdr:grpSpPr>
      <xdr:grpSp>
        <xdr:nvGrpSpPr>
          <xdr:cNvPr id="91" name="Group 90">
            <a:extLst>
              <a:ext uri="{FF2B5EF4-FFF2-40B4-BE49-F238E27FC236}">
                <a16:creationId xmlns:a16="http://schemas.microsoft.com/office/drawing/2014/main" id="{459D3506-4E13-4E63-A48F-9E750BD9355F}"/>
              </a:ext>
            </a:extLst>
          </xdr:cNvPr>
          <xdr:cNvGrpSpPr/>
        </xdr:nvGrpSpPr>
        <xdr:grpSpPr>
          <a:xfrm>
            <a:off x="4941639" y="993458"/>
            <a:ext cx="261591" cy="267934"/>
            <a:chOff x="1277402" y="1057819"/>
            <a:chExt cx="270548" cy="268691"/>
          </a:xfrm>
        </xdr:grpSpPr>
        <xdr:sp macro="" textlink="">
          <xdr:nvSpPr>
            <xdr:cNvPr id="92" name="Oval 91">
              <a:extLst>
                <a:ext uri="{FF2B5EF4-FFF2-40B4-BE49-F238E27FC236}">
                  <a16:creationId xmlns:a16="http://schemas.microsoft.com/office/drawing/2014/main" id="{57017B5B-4B8D-457D-8C1C-903F771A1BA6}"/>
                </a:ext>
              </a:extLst>
            </xdr:cNvPr>
            <xdr:cNvSpPr/>
          </xdr:nvSpPr>
          <xdr:spPr>
            <a:xfrm>
              <a:off x="1277402" y="1057819"/>
              <a:ext cx="270548" cy="268691"/>
            </a:xfrm>
            <a:prstGeom prst="ellipse">
              <a:avLst/>
            </a:prstGeom>
            <a:solidFill>
              <a:srgbClr val="FFFFFF"/>
            </a:solidFill>
            <a:ln>
              <a:solidFill>
                <a:srgbClr val="ECF1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3" name="Graphic 92" descr="Man">
              <a:extLst>
                <a:ext uri="{FF2B5EF4-FFF2-40B4-BE49-F238E27FC236}">
                  <a16:creationId xmlns:a16="http://schemas.microsoft.com/office/drawing/2014/main" id="{7B07FC7E-7F57-4CF0-9CED-E76E1A3BD7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20358" y="1111687"/>
              <a:ext cx="184637" cy="182880"/>
            </a:xfrm>
            <a:prstGeom prst="rect">
              <a:avLst/>
            </a:prstGeom>
          </xdr:spPr>
        </xdr:pic>
      </xdr:grpSp>
      <xdr:grpSp>
        <xdr:nvGrpSpPr>
          <xdr:cNvPr id="4" name="Group 3">
            <a:extLst>
              <a:ext uri="{FF2B5EF4-FFF2-40B4-BE49-F238E27FC236}">
                <a16:creationId xmlns:a16="http://schemas.microsoft.com/office/drawing/2014/main" id="{D5B8D59A-BA57-4392-862A-0A2B3C8A2C74}"/>
              </a:ext>
            </a:extLst>
          </xdr:cNvPr>
          <xdr:cNvGrpSpPr/>
        </xdr:nvGrpSpPr>
        <xdr:grpSpPr>
          <a:xfrm>
            <a:off x="5108029" y="959752"/>
            <a:ext cx="694177" cy="309558"/>
            <a:chOff x="5154619" y="939046"/>
            <a:chExt cx="694177" cy="309558"/>
          </a:xfrm>
        </xdr:grpSpPr>
        <xdr:sp macro="" textlink="">
          <xdr:nvSpPr>
            <xdr:cNvPr id="97" name="TextBox 96">
              <a:extLst>
                <a:ext uri="{FF2B5EF4-FFF2-40B4-BE49-F238E27FC236}">
                  <a16:creationId xmlns:a16="http://schemas.microsoft.com/office/drawing/2014/main" id="{0B173C1B-FDCE-4CD0-A869-FE5C92D430E9}"/>
                </a:ext>
              </a:extLst>
            </xdr:cNvPr>
            <xdr:cNvSpPr txBox="1"/>
          </xdr:nvSpPr>
          <xdr:spPr>
            <a:xfrm>
              <a:off x="5154619" y="939046"/>
              <a:ext cx="694177" cy="167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i="0" u="none" strike="noStrike" baseline="0">
                  <a:solidFill>
                    <a:srgbClr val="4C2BA1"/>
                  </a:solidFill>
                  <a:latin typeface="+mn-lt"/>
                  <a:cs typeface="Calibri" panose="020F0502020204030204"/>
                </a:rPr>
                <a:t>Avg income</a:t>
              </a:r>
            </a:p>
          </xdr:txBody>
        </xdr:sp>
        <xdr:sp macro="" textlink="Sheet2!AM41">
          <xdr:nvSpPr>
            <xdr:cNvPr id="98" name="TextBox 97">
              <a:extLst>
                <a:ext uri="{FF2B5EF4-FFF2-40B4-BE49-F238E27FC236}">
                  <a16:creationId xmlns:a16="http://schemas.microsoft.com/office/drawing/2014/main" id="{8F593DF1-7522-444B-B37C-84E68872D680}"/>
                </a:ext>
              </a:extLst>
            </xdr:cNvPr>
            <xdr:cNvSpPr txBox="1"/>
          </xdr:nvSpPr>
          <xdr:spPr>
            <a:xfrm>
              <a:off x="5192848" y="1051989"/>
              <a:ext cx="617718" cy="196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DF27AE0-A84A-402B-ABE0-69A83036C681}" type="TxLink">
                <a:rPr lang="en-US" sz="900" b="1" i="0" u="none" strike="noStrike" baseline="0">
                  <a:solidFill>
                    <a:srgbClr val="4C2BA1"/>
                  </a:solidFill>
                  <a:latin typeface="Calibri" panose="020F0502020204030204"/>
                  <a:ea typeface="+mn-ea"/>
                  <a:cs typeface="Calibri" panose="020F0502020204030204"/>
                </a:rPr>
                <a:pPr marL="0" indent="0" algn="ctr"/>
                <a:t>128.47</a:t>
              </a:fld>
              <a:endParaRPr lang="en-US" sz="900" b="1" i="0" u="none" strike="noStrike" baseline="0">
                <a:solidFill>
                  <a:srgbClr val="4C2BA1"/>
                </a:solidFill>
                <a:latin typeface="Calibri" panose="020F0502020204030204"/>
                <a:ea typeface="+mn-ea"/>
                <a:cs typeface="Calibri" panose="020F0502020204030204"/>
              </a:endParaRPr>
            </a:p>
          </xdr:txBody>
        </xdr:sp>
      </xdr:grpSp>
    </xdr:grpSp>
    <xdr:clientData/>
  </xdr:twoCellAnchor>
  <xdr:twoCellAnchor>
    <xdr:from>
      <xdr:col>10</xdr:col>
      <xdr:colOff>172301</xdr:colOff>
      <xdr:row>5</xdr:row>
      <xdr:rowOff>106627</xdr:rowOff>
    </xdr:from>
    <xdr:to>
      <xdr:col>11</xdr:col>
      <xdr:colOff>465980</xdr:colOff>
      <xdr:row>7</xdr:row>
      <xdr:rowOff>33115</xdr:rowOff>
    </xdr:to>
    <xdr:grpSp>
      <xdr:nvGrpSpPr>
        <xdr:cNvPr id="12" name="Group 11">
          <a:extLst>
            <a:ext uri="{FF2B5EF4-FFF2-40B4-BE49-F238E27FC236}">
              <a16:creationId xmlns:a16="http://schemas.microsoft.com/office/drawing/2014/main" id="{AF97C79C-1285-4F72-8D5E-F0EC3429A443}"/>
            </a:ext>
          </a:extLst>
        </xdr:cNvPr>
        <xdr:cNvGrpSpPr/>
      </xdr:nvGrpSpPr>
      <xdr:grpSpPr>
        <a:xfrm>
          <a:off x="6173051" y="1059127"/>
          <a:ext cx="893754" cy="307488"/>
          <a:chOff x="6075059" y="951677"/>
          <a:chExt cx="894168" cy="309558"/>
        </a:xfrm>
      </xdr:grpSpPr>
      <xdr:grpSp>
        <xdr:nvGrpSpPr>
          <xdr:cNvPr id="94" name="Group 93">
            <a:extLst>
              <a:ext uri="{FF2B5EF4-FFF2-40B4-BE49-F238E27FC236}">
                <a16:creationId xmlns:a16="http://schemas.microsoft.com/office/drawing/2014/main" id="{8EF87B13-57B6-4385-A21A-B16D7805EF9C}"/>
              </a:ext>
            </a:extLst>
          </xdr:cNvPr>
          <xdr:cNvGrpSpPr/>
        </xdr:nvGrpSpPr>
        <xdr:grpSpPr>
          <a:xfrm>
            <a:off x="6075059" y="985838"/>
            <a:ext cx="271635" cy="268971"/>
            <a:chOff x="593531" y="1451036"/>
            <a:chExt cx="269087" cy="266368"/>
          </a:xfrm>
        </xdr:grpSpPr>
        <xdr:sp macro="" textlink="">
          <xdr:nvSpPr>
            <xdr:cNvPr id="95" name="Oval 94">
              <a:extLst>
                <a:ext uri="{FF2B5EF4-FFF2-40B4-BE49-F238E27FC236}">
                  <a16:creationId xmlns:a16="http://schemas.microsoft.com/office/drawing/2014/main" id="{A97DE942-636D-4782-8DC3-57A79807B29C}"/>
                </a:ext>
              </a:extLst>
            </xdr:cNvPr>
            <xdr:cNvSpPr/>
          </xdr:nvSpPr>
          <xdr:spPr>
            <a:xfrm>
              <a:off x="593531" y="1451036"/>
              <a:ext cx="269087" cy="266368"/>
            </a:xfrm>
            <a:prstGeom prst="ellipse">
              <a:avLst/>
            </a:prstGeom>
            <a:solidFill>
              <a:srgbClr val="FFFFFF"/>
            </a:solidFill>
            <a:ln>
              <a:solidFill>
                <a:srgbClr val="ECF1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6" name="Graphic 95" descr="Woman">
              <a:extLst>
                <a:ext uri="{FF2B5EF4-FFF2-40B4-BE49-F238E27FC236}">
                  <a16:creationId xmlns:a16="http://schemas.microsoft.com/office/drawing/2014/main" id="{E29F9050-64E6-456F-8044-D67D5E7227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5456" y="1486017"/>
              <a:ext cx="185237" cy="182880"/>
            </a:xfrm>
            <a:prstGeom prst="rect">
              <a:avLst/>
            </a:prstGeom>
          </xdr:spPr>
        </xdr:pic>
      </xdr:grpSp>
      <xdr:grpSp>
        <xdr:nvGrpSpPr>
          <xdr:cNvPr id="99" name="Group 98">
            <a:extLst>
              <a:ext uri="{FF2B5EF4-FFF2-40B4-BE49-F238E27FC236}">
                <a16:creationId xmlns:a16="http://schemas.microsoft.com/office/drawing/2014/main" id="{D070162F-1E8E-4C38-8894-213B87EB7C02}"/>
              </a:ext>
            </a:extLst>
          </xdr:cNvPr>
          <xdr:cNvGrpSpPr/>
        </xdr:nvGrpSpPr>
        <xdr:grpSpPr>
          <a:xfrm>
            <a:off x="6275050" y="951677"/>
            <a:ext cx="694177" cy="309558"/>
            <a:chOff x="5154619" y="939046"/>
            <a:chExt cx="694177" cy="309558"/>
          </a:xfrm>
        </xdr:grpSpPr>
        <xdr:sp macro="" textlink="">
          <xdr:nvSpPr>
            <xdr:cNvPr id="100" name="TextBox 99">
              <a:extLst>
                <a:ext uri="{FF2B5EF4-FFF2-40B4-BE49-F238E27FC236}">
                  <a16:creationId xmlns:a16="http://schemas.microsoft.com/office/drawing/2014/main" id="{0A06EBAE-953D-43E9-B5A3-D1603848157C}"/>
                </a:ext>
              </a:extLst>
            </xdr:cNvPr>
            <xdr:cNvSpPr txBox="1"/>
          </xdr:nvSpPr>
          <xdr:spPr>
            <a:xfrm>
              <a:off x="5154619" y="939046"/>
              <a:ext cx="694177" cy="167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i="0" u="none" strike="noStrike" baseline="0">
                  <a:solidFill>
                    <a:srgbClr val="4C2BA1"/>
                  </a:solidFill>
                  <a:latin typeface="+mn-lt"/>
                  <a:cs typeface="Calibri" panose="020F0502020204030204"/>
                </a:rPr>
                <a:t>Avg income</a:t>
              </a:r>
            </a:p>
          </xdr:txBody>
        </xdr:sp>
        <xdr:sp macro="" textlink="Sheet2!AM42">
          <xdr:nvSpPr>
            <xdr:cNvPr id="101" name="TextBox 100">
              <a:extLst>
                <a:ext uri="{FF2B5EF4-FFF2-40B4-BE49-F238E27FC236}">
                  <a16:creationId xmlns:a16="http://schemas.microsoft.com/office/drawing/2014/main" id="{34FCA83A-46B6-4D5D-B6DC-473ADC80E2F3}"/>
                </a:ext>
              </a:extLst>
            </xdr:cNvPr>
            <xdr:cNvSpPr txBox="1"/>
          </xdr:nvSpPr>
          <xdr:spPr>
            <a:xfrm>
              <a:off x="5192848" y="1051989"/>
              <a:ext cx="617718" cy="196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F251750-0183-4154-9868-340E3CC98A35}" type="TxLink">
                <a:rPr lang="en-US" sz="900" b="1" i="0" u="none" strike="noStrike" baseline="0">
                  <a:solidFill>
                    <a:srgbClr val="4C2BA1"/>
                  </a:solidFill>
                  <a:latin typeface="Calibri"/>
                  <a:ea typeface="+mn-ea"/>
                  <a:cs typeface="Calibri"/>
                </a:rPr>
                <a:pPr marL="0" indent="0" algn="ctr"/>
                <a:t>128.60</a:t>
              </a:fld>
              <a:endParaRPr lang="en-US" sz="600" b="1" i="0" u="none" strike="noStrike" baseline="0">
                <a:solidFill>
                  <a:srgbClr val="4C2BA1"/>
                </a:solidFill>
                <a:latin typeface="Calibri" panose="020F0502020204030204"/>
                <a:ea typeface="+mn-ea"/>
                <a:cs typeface="Calibri" panose="020F0502020204030204"/>
              </a:endParaRPr>
            </a:p>
          </xdr:txBody>
        </xdr:sp>
      </xdr:grpSp>
    </xdr:grpSp>
    <xdr:clientData/>
  </xdr:twoCellAnchor>
  <xdr:twoCellAnchor>
    <xdr:from>
      <xdr:col>16</xdr:col>
      <xdr:colOff>20681</xdr:colOff>
      <xdr:row>10</xdr:row>
      <xdr:rowOff>128985</xdr:rowOff>
    </xdr:from>
    <xdr:to>
      <xdr:col>18</xdr:col>
      <xdr:colOff>514900</xdr:colOff>
      <xdr:row>16</xdr:row>
      <xdr:rowOff>161988</xdr:rowOff>
    </xdr:to>
    <xdr:graphicFrame macro="">
      <xdr:nvGraphicFramePr>
        <xdr:cNvPr id="102" name="Chart 101">
          <a:extLst>
            <a:ext uri="{FF2B5EF4-FFF2-40B4-BE49-F238E27FC236}">
              <a16:creationId xmlns:a16="http://schemas.microsoft.com/office/drawing/2014/main" id="{5A332303-1221-473B-8E91-151FD5A5E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569625</xdr:colOff>
      <xdr:row>6</xdr:row>
      <xdr:rowOff>65754</xdr:rowOff>
    </xdr:from>
    <xdr:to>
      <xdr:col>19</xdr:col>
      <xdr:colOff>66418</xdr:colOff>
      <xdr:row>10</xdr:row>
      <xdr:rowOff>101698</xdr:rowOff>
    </xdr:to>
    <xdr:graphicFrame macro="">
      <xdr:nvGraphicFramePr>
        <xdr:cNvPr id="106" name="Chart 105">
          <a:extLst>
            <a:ext uri="{FF2B5EF4-FFF2-40B4-BE49-F238E27FC236}">
              <a16:creationId xmlns:a16="http://schemas.microsoft.com/office/drawing/2014/main" id="{EA50B2EE-44E8-4357-BC12-24DE70048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47532</xdr:colOff>
      <xdr:row>15</xdr:row>
      <xdr:rowOff>4177</xdr:rowOff>
    </xdr:from>
    <xdr:to>
      <xdr:col>19</xdr:col>
      <xdr:colOff>32811</xdr:colOff>
      <xdr:row>16</xdr:row>
      <xdr:rowOff>178029</xdr:rowOff>
    </xdr:to>
    <xdr:sp macro="" textlink="">
      <xdr:nvSpPr>
        <xdr:cNvPr id="107" name="TextBox 106">
          <a:extLst>
            <a:ext uri="{FF2B5EF4-FFF2-40B4-BE49-F238E27FC236}">
              <a16:creationId xmlns:a16="http://schemas.microsoft.com/office/drawing/2014/main" id="{BB7B4980-20DA-430E-9AAB-C4FBCB5B358A}"/>
            </a:ext>
          </a:extLst>
        </xdr:cNvPr>
        <xdr:cNvSpPr txBox="1"/>
      </xdr:nvSpPr>
      <xdr:spPr>
        <a:xfrm>
          <a:off x="10906032" y="2861677"/>
          <a:ext cx="588529" cy="364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i="0" u="none" strike="noStrike" baseline="0">
              <a:solidFill>
                <a:srgbClr val="4C2BA1"/>
              </a:solidFill>
              <a:latin typeface="+mn-lt"/>
              <a:cs typeface="Calibri" panose="020F0502020204030204"/>
            </a:rPr>
            <a:t>Males kids under 5</a:t>
          </a:r>
        </a:p>
      </xdr:txBody>
    </xdr:sp>
    <xdr:clientData/>
  </xdr:twoCellAnchor>
  <xdr:twoCellAnchor>
    <xdr:from>
      <xdr:col>15</xdr:col>
      <xdr:colOff>507647</xdr:colOff>
      <xdr:row>11</xdr:row>
      <xdr:rowOff>55512</xdr:rowOff>
    </xdr:from>
    <xdr:to>
      <xdr:col>16</xdr:col>
      <xdr:colOff>556186</xdr:colOff>
      <xdr:row>13</xdr:row>
      <xdr:rowOff>30236</xdr:rowOff>
    </xdr:to>
    <xdr:sp macro="" textlink="">
      <xdr:nvSpPr>
        <xdr:cNvPr id="108" name="TextBox 107">
          <a:extLst>
            <a:ext uri="{FF2B5EF4-FFF2-40B4-BE49-F238E27FC236}">
              <a16:creationId xmlns:a16="http://schemas.microsoft.com/office/drawing/2014/main" id="{2793F1F6-BF22-4614-8B8C-3563FD9A2B8E}"/>
            </a:ext>
          </a:extLst>
        </xdr:cNvPr>
        <xdr:cNvSpPr txBox="1"/>
      </xdr:nvSpPr>
      <xdr:spPr>
        <a:xfrm>
          <a:off x="9556397" y="2151012"/>
          <a:ext cx="651789" cy="355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b="0" i="0" u="none" strike="noStrike" baseline="0">
              <a:solidFill>
                <a:srgbClr val="6498DB"/>
              </a:solidFill>
              <a:latin typeface="+mn-lt"/>
              <a:cs typeface="Calibri" panose="020F0502020204030204"/>
            </a:rPr>
            <a:t>Female kids under 5</a:t>
          </a:r>
        </a:p>
      </xdr:txBody>
    </xdr:sp>
    <xdr:clientData/>
  </xdr:twoCellAnchor>
  <xdr:twoCellAnchor>
    <xdr:from>
      <xdr:col>15</xdr:col>
      <xdr:colOff>475512</xdr:colOff>
      <xdr:row>1</xdr:row>
      <xdr:rowOff>68035</xdr:rowOff>
    </xdr:from>
    <xdr:to>
      <xdr:col>17</xdr:col>
      <xdr:colOff>89296</xdr:colOff>
      <xdr:row>3</xdr:row>
      <xdr:rowOff>138905</xdr:rowOff>
    </xdr:to>
    <xdr:sp macro="" textlink="">
      <xdr:nvSpPr>
        <xdr:cNvPr id="109" name="TextBox 108">
          <a:extLst>
            <a:ext uri="{FF2B5EF4-FFF2-40B4-BE49-F238E27FC236}">
              <a16:creationId xmlns:a16="http://schemas.microsoft.com/office/drawing/2014/main" id="{A3ADA518-B09E-4BAA-BBDA-E5558714EFED}"/>
            </a:ext>
          </a:extLst>
        </xdr:cNvPr>
        <xdr:cNvSpPr txBox="1"/>
      </xdr:nvSpPr>
      <xdr:spPr>
        <a:xfrm>
          <a:off x="9405200" y="256551"/>
          <a:ext cx="804409" cy="44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rgbClr val="4C2BA1"/>
              </a:solidFill>
            </a:rPr>
            <a:t>Childern</a:t>
          </a:r>
          <a:r>
            <a:rPr lang="en-US" sz="800" b="1" baseline="0">
              <a:solidFill>
                <a:srgbClr val="4C2BA1"/>
              </a:solidFill>
            </a:rPr>
            <a:t> </a:t>
          </a:r>
        </a:p>
        <a:p>
          <a:pPr algn="l"/>
          <a:r>
            <a:rPr lang="en-US" sz="800" b="1">
              <a:solidFill>
                <a:srgbClr val="4C2BA1"/>
              </a:solidFill>
            </a:rPr>
            <a:t>details</a:t>
          </a:r>
        </a:p>
      </xdr:txBody>
    </xdr:sp>
    <xdr:clientData/>
  </xdr:twoCellAnchor>
  <xdr:twoCellAnchor>
    <xdr:from>
      <xdr:col>15</xdr:col>
      <xdr:colOff>589391</xdr:colOff>
      <xdr:row>3</xdr:row>
      <xdr:rowOff>84960</xdr:rowOff>
    </xdr:from>
    <xdr:to>
      <xdr:col>18</xdr:col>
      <xdr:colOff>581392</xdr:colOff>
      <xdr:row>5</xdr:row>
      <xdr:rowOff>172607</xdr:rowOff>
    </xdr:to>
    <xdr:sp macro="" textlink="">
      <xdr:nvSpPr>
        <xdr:cNvPr id="114" name="Rectangle: Rounded Corners 113">
          <a:extLst>
            <a:ext uri="{FF2B5EF4-FFF2-40B4-BE49-F238E27FC236}">
              <a16:creationId xmlns:a16="http://schemas.microsoft.com/office/drawing/2014/main" id="{14DC6947-CE35-4C7D-A3D4-C985D17BE869}"/>
            </a:ext>
          </a:extLst>
        </xdr:cNvPr>
        <xdr:cNvSpPr/>
      </xdr:nvSpPr>
      <xdr:spPr>
        <a:xfrm rot="5400000">
          <a:off x="10175709" y="-6123"/>
          <a:ext cx="464678" cy="1777938"/>
        </a:xfrm>
        <a:prstGeom prst="roundRect">
          <a:avLst>
            <a:gd name="adj" fmla="val 37037"/>
          </a:avLst>
        </a:prstGeom>
        <a:solidFill>
          <a:srgbClr val="ECF1FF"/>
        </a:solidFill>
        <a:ln>
          <a:solidFill>
            <a:srgbClr val="D3E3F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301444</xdr:colOff>
      <xdr:row>3</xdr:row>
      <xdr:rowOff>139512</xdr:rowOff>
    </xdr:from>
    <xdr:to>
      <xdr:col>17</xdr:col>
      <xdr:colOff>301444</xdr:colOff>
      <xdr:row>5</xdr:row>
      <xdr:rowOff>132775</xdr:rowOff>
    </xdr:to>
    <xdr:cxnSp macro="">
      <xdr:nvCxnSpPr>
        <xdr:cNvPr id="115" name="Straight Connector 114">
          <a:extLst>
            <a:ext uri="{FF2B5EF4-FFF2-40B4-BE49-F238E27FC236}">
              <a16:creationId xmlns:a16="http://schemas.microsoft.com/office/drawing/2014/main" id="{F10F223A-EF2E-4ECD-AD6D-76BFE5277848}"/>
            </a:ext>
          </a:extLst>
        </xdr:cNvPr>
        <xdr:cNvCxnSpPr/>
      </xdr:nvCxnSpPr>
      <xdr:spPr>
        <a:xfrm>
          <a:off x="10421757" y="705059"/>
          <a:ext cx="0" cy="370294"/>
        </a:xfrm>
        <a:prstGeom prst="line">
          <a:avLst/>
        </a:prstGeom>
        <a:ln>
          <a:solidFill>
            <a:srgbClr val="649CF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199651</xdr:colOff>
      <xdr:row>3</xdr:row>
      <xdr:rowOff>129612</xdr:rowOff>
    </xdr:from>
    <xdr:to>
      <xdr:col>17</xdr:col>
      <xdr:colOff>146931</xdr:colOff>
      <xdr:row>5</xdr:row>
      <xdr:rowOff>125836</xdr:rowOff>
    </xdr:to>
    <xdr:grpSp>
      <xdr:nvGrpSpPr>
        <xdr:cNvPr id="116" name="Group 115">
          <a:extLst>
            <a:ext uri="{FF2B5EF4-FFF2-40B4-BE49-F238E27FC236}">
              <a16:creationId xmlns:a16="http://schemas.microsoft.com/office/drawing/2014/main" id="{54C84BB7-461C-459E-8CF8-93F5F2D4785A}"/>
            </a:ext>
          </a:extLst>
        </xdr:cNvPr>
        <xdr:cNvGrpSpPr/>
      </xdr:nvGrpSpPr>
      <xdr:grpSpPr>
        <a:xfrm>
          <a:off x="9800851" y="701112"/>
          <a:ext cx="547355" cy="377224"/>
          <a:chOff x="9741805" y="513280"/>
          <a:chExt cx="597359" cy="372767"/>
        </a:xfrm>
      </xdr:grpSpPr>
      <xdr:sp macro="" textlink="">
        <xdr:nvSpPr>
          <xdr:cNvPr id="117" name="TextBox 116">
            <a:extLst>
              <a:ext uri="{FF2B5EF4-FFF2-40B4-BE49-F238E27FC236}">
                <a16:creationId xmlns:a16="http://schemas.microsoft.com/office/drawing/2014/main" id="{462C70F4-BC35-41A9-AC6E-10D2BA055DAB}"/>
              </a:ext>
            </a:extLst>
          </xdr:cNvPr>
          <xdr:cNvSpPr txBox="1"/>
        </xdr:nvSpPr>
        <xdr:spPr>
          <a:xfrm>
            <a:off x="9755803" y="513280"/>
            <a:ext cx="583361" cy="19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baseline="0">
                <a:solidFill>
                  <a:srgbClr val="4C2BA1"/>
                </a:solidFill>
                <a:latin typeface="+mn-lt"/>
                <a:cs typeface="Calibri" panose="020F0502020204030204"/>
              </a:rPr>
              <a:t>Males</a:t>
            </a:r>
          </a:p>
        </xdr:txBody>
      </xdr:sp>
      <xdr:sp macro="" textlink="Sheet2!AQ26">
        <xdr:nvSpPr>
          <xdr:cNvPr id="118" name="TextBox 117">
            <a:extLst>
              <a:ext uri="{FF2B5EF4-FFF2-40B4-BE49-F238E27FC236}">
                <a16:creationId xmlns:a16="http://schemas.microsoft.com/office/drawing/2014/main" id="{A3C4C782-72AF-4906-9C0D-07789FADA6B2}"/>
              </a:ext>
            </a:extLst>
          </xdr:cNvPr>
          <xdr:cNvSpPr txBox="1"/>
        </xdr:nvSpPr>
        <xdr:spPr>
          <a:xfrm>
            <a:off x="9741805" y="696574"/>
            <a:ext cx="567663" cy="18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C8A6A9-19D2-4E5D-BCC7-D7CA52CD46F8}" type="TxLink">
              <a:rPr lang="en-US" sz="900" b="1" i="0" u="none" strike="noStrike" baseline="0">
                <a:solidFill>
                  <a:srgbClr val="4C2BA1"/>
                </a:solidFill>
                <a:latin typeface="Calibri"/>
                <a:cs typeface="Calibri"/>
              </a:rPr>
              <a:pPr algn="ctr"/>
              <a:t> 706 </a:t>
            </a:fld>
            <a:endParaRPr lang="en-US" sz="400" b="1" i="0" u="none" strike="noStrike" baseline="0">
              <a:solidFill>
                <a:srgbClr val="4C2BA1"/>
              </a:solidFill>
              <a:latin typeface="+mn-lt"/>
              <a:cs typeface="Calibri" panose="020F0502020204030204"/>
            </a:endParaRPr>
          </a:p>
        </xdr:txBody>
      </xdr:sp>
    </xdr:grpSp>
    <xdr:clientData/>
  </xdr:twoCellAnchor>
  <xdr:twoCellAnchor>
    <xdr:from>
      <xdr:col>17</xdr:col>
      <xdr:colOff>444582</xdr:colOff>
      <xdr:row>3</xdr:row>
      <xdr:rowOff>124648</xdr:rowOff>
    </xdr:from>
    <xdr:to>
      <xdr:col>18</xdr:col>
      <xdr:colOff>468546</xdr:colOff>
      <xdr:row>5</xdr:row>
      <xdr:rowOff>123179</xdr:rowOff>
    </xdr:to>
    <xdr:grpSp>
      <xdr:nvGrpSpPr>
        <xdr:cNvPr id="119" name="Group 118">
          <a:extLst>
            <a:ext uri="{FF2B5EF4-FFF2-40B4-BE49-F238E27FC236}">
              <a16:creationId xmlns:a16="http://schemas.microsoft.com/office/drawing/2014/main" id="{083E3421-A4C4-4406-924C-E6645B6EC1D0}"/>
            </a:ext>
          </a:extLst>
        </xdr:cNvPr>
        <xdr:cNvGrpSpPr/>
      </xdr:nvGrpSpPr>
      <xdr:grpSpPr>
        <a:xfrm>
          <a:off x="10645857" y="696148"/>
          <a:ext cx="624039" cy="379531"/>
          <a:chOff x="10662976" y="508289"/>
          <a:chExt cx="583361" cy="375100"/>
        </a:xfrm>
      </xdr:grpSpPr>
      <xdr:sp macro="" textlink="">
        <xdr:nvSpPr>
          <xdr:cNvPr id="120" name="TextBox 119">
            <a:extLst>
              <a:ext uri="{FF2B5EF4-FFF2-40B4-BE49-F238E27FC236}">
                <a16:creationId xmlns:a16="http://schemas.microsoft.com/office/drawing/2014/main" id="{4D0F3F35-F26B-4A15-B93A-AF4F6F385180}"/>
              </a:ext>
            </a:extLst>
          </xdr:cNvPr>
          <xdr:cNvSpPr txBox="1"/>
        </xdr:nvSpPr>
        <xdr:spPr>
          <a:xfrm>
            <a:off x="10662976" y="508289"/>
            <a:ext cx="583361" cy="17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baseline="0">
                <a:solidFill>
                  <a:srgbClr val="6498DB"/>
                </a:solidFill>
                <a:latin typeface="+mn-lt"/>
                <a:cs typeface="Calibri" panose="020F0502020204030204"/>
              </a:rPr>
              <a:t>Females</a:t>
            </a:r>
          </a:p>
        </xdr:txBody>
      </xdr:sp>
      <xdr:sp macro="" textlink="Sheet2!AR26">
        <xdr:nvSpPr>
          <xdr:cNvPr id="121" name="TextBox 120">
            <a:extLst>
              <a:ext uri="{FF2B5EF4-FFF2-40B4-BE49-F238E27FC236}">
                <a16:creationId xmlns:a16="http://schemas.microsoft.com/office/drawing/2014/main" id="{0DEF9863-E837-4AB2-9F87-36AC0C20695A}"/>
              </a:ext>
            </a:extLst>
          </xdr:cNvPr>
          <xdr:cNvSpPr txBox="1"/>
        </xdr:nvSpPr>
        <xdr:spPr>
          <a:xfrm>
            <a:off x="10670825" y="693916"/>
            <a:ext cx="567663" cy="18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E2FBB7-7DB0-45D1-96B9-4F6BCF67F6E2}" type="TxLink">
              <a:rPr lang="en-US" sz="900" b="1" i="0" u="none" strike="noStrike" baseline="0">
                <a:solidFill>
                  <a:srgbClr val="6498DB"/>
                </a:solidFill>
                <a:latin typeface="Calibri"/>
                <a:cs typeface="Calibri"/>
              </a:rPr>
              <a:pPr algn="ctr"/>
              <a:t> 504 </a:t>
            </a:fld>
            <a:endParaRPr lang="en-US" sz="100" b="1" i="0" u="none" strike="noStrike" baseline="0">
              <a:solidFill>
                <a:srgbClr val="6498DB"/>
              </a:solidFill>
              <a:latin typeface="+mn-lt"/>
              <a:cs typeface="Calibri" panose="020F0502020204030204"/>
            </a:endParaRPr>
          </a:p>
        </xdr:txBody>
      </xdr:sp>
    </xdr:grpSp>
    <xdr:clientData/>
  </xdr:twoCellAnchor>
  <xdr:twoCellAnchor editAs="oneCell">
    <xdr:from>
      <xdr:col>8</xdr:col>
      <xdr:colOff>10583</xdr:colOff>
      <xdr:row>1</xdr:row>
      <xdr:rowOff>63500</xdr:rowOff>
    </xdr:from>
    <xdr:to>
      <xdr:col>9</xdr:col>
      <xdr:colOff>104191</xdr:colOff>
      <xdr:row>2</xdr:row>
      <xdr:rowOff>103973</xdr:rowOff>
    </xdr:to>
    <xdr:pic>
      <xdr:nvPicPr>
        <xdr:cNvPr id="31" name="Picture 30">
          <a:extLst>
            <a:ext uri="{FF2B5EF4-FFF2-40B4-BE49-F238E27FC236}">
              <a16:creationId xmlns:a16="http://schemas.microsoft.com/office/drawing/2014/main" id="{AA0A22D0-37F8-4B04-B984-EC06642F1531}"/>
            </a:ext>
          </a:extLst>
        </xdr:cNvPr>
        <xdr:cNvPicPr>
          <a:picLocks noChangeAspect="1"/>
        </xdr:cNvPicPr>
      </xdr:nvPicPr>
      <xdr:blipFill>
        <a:blip xmlns:r="http://schemas.openxmlformats.org/officeDocument/2006/relationships" r:embed="rId20"/>
        <a:stretch>
          <a:fillRect/>
        </a:stretch>
      </xdr:blipFill>
      <xdr:spPr>
        <a:xfrm>
          <a:off x="4836583" y="254000"/>
          <a:ext cx="696858" cy="230973"/>
        </a:xfrm>
        <a:prstGeom prst="rect">
          <a:avLst/>
        </a:prstGeom>
      </xdr:spPr>
    </xdr:pic>
    <xdr:clientData/>
  </xdr:twoCellAnchor>
  <xdr:twoCellAnchor>
    <xdr:from>
      <xdr:col>15</xdr:col>
      <xdr:colOff>515716</xdr:colOff>
      <xdr:row>17</xdr:row>
      <xdr:rowOff>82825</xdr:rowOff>
    </xdr:from>
    <xdr:to>
      <xdr:col>18</xdr:col>
      <xdr:colOff>579782</xdr:colOff>
      <xdr:row>22</xdr:row>
      <xdr:rowOff>21655</xdr:rowOff>
    </xdr:to>
    <mc:AlternateContent xmlns:mc="http://schemas.openxmlformats.org/markup-compatibility/2006">
      <mc:Choice xmlns:cx2="http://schemas.microsoft.com/office/drawing/2015/10/21/chartex" Requires="cx2">
        <xdr:graphicFrame macro="">
          <xdr:nvGraphicFramePr>
            <xdr:cNvPr id="122" name="Chart 121">
              <a:extLst>
                <a:ext uri="{FF2B5EF4-FFF2-40B4-BE49-F238E27FC236}">
                  <a16:creationId xmlns:a16="http://schemas.microsoft.com/office/drawing/2014/main" id="{8472156E-4D1D-441E-8F73-48CBEA3959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9516841" y="3321325"/>
              <a:ext cx="1864291" cy="8913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266377</xdr:colOff>
      <xdr:row>22</xdr:row>
      <xdr:rowOff>96864</xdr:rowOff>
    </xdr:from>
    <xdr:to>
      <xdr:col>6</xdr:col>
      <xdr:colOff>404811</xdr:colOff>
      <xdr:row>33</xdr:row>
      <xdr:rowOff>35718</xdr:rowOff>
    </xdr:to>
    <mc:AlternateContent xmlns:mc="http://schemas.openxmlformats.org/markup-compatibility/2006">
      <mc:Choice xmlns:cx4="http://schemas.microsoft.com/office/drawing/2016/5/10/chartex" Requires="cx4">
        <xdr:graphicFrame macro="">
          <xdr:nvGraphicFramePr>
            <xdr:cNvPr id="103" name="Chart 102">
              <a:extLst>
                <a:ext uri="{FF2B5EF4-FFF2-40B4-BE49-F238E27FC236}">
                  <a16:creationId xmlns:a16="http://schemas.microsoft.com/office/drawing/2014/main" id="{9EB0F914-A9FC-4B0D-AD0D-17FEDE5D8F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266377" y="4287864"/>
              <a:ext cx="3738884" cy="20343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375127</xdr:colOff>
      <xdr:row>22</xdr:row>
      <xdr:rowOff>59530</xdr:rowOff>
    </xdr:from>
    <xdr:to>
      <xdr:col>11</xdr:col>
      <xdr:colOff>230274</xdr:colOff>
      <xdr:row>33</xdr:row>
      <xdr:rowOff>71438</xdr:rowOff>
    </xdr:to>
    <mc:AlternateContent xmlns:mc="http://schemas.openxmlformats.org/markup-compatibility/2006">
      <mc:Choice xmlns:cx1="http://schemas.microsoft.com/office/drawing/2015/9/8/chartex" Requires="cx1">
        <xdr:graphicFrame macro="">
          <xdr:nvGraphicFramePr>
            <xdr:cNvPr id="104" name="Chart 103">
              <a:extLst>
                <a:ext uri="{FF2B5EF4-FFF2-40B4-BE49-F238E27FC236}">
                  <a16:creationId xmlns:a16="http://schemas.microsoft.com/office/drawing/2014/main" id="{8DCE95B1-7142-4B2C-895D-E725C39DF7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3975577" y="4250530"/>
              <a:ext cx="2855522" cy="21074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339026</xdr:colOff>
      <xdr:row>26</xdr:row>
      <xdr:rowOff>88793</xdr:rowOff>
    </xdr:from>
    <xdr:to>
      <xdr:col>13</xdr:col>
      <xdr:colOff>460107</xdr:colOff>
      <xdr:row>33</xdr:row>
      <xdr:rowOff>80721</xdr:rowOff>
    </xdr:to>
    <xdr:graphicFrame macro="">
      <xdr:nvGraphicFramePr>
        <xdr:cNvPr id="105" name="Chart 104">
          <a:extLst>
            <a:ext uri="{FF2B5EF4-FFF2-40B4-BE49-F238E27FC236}">
              <a16:creationId xmlns:a16="http://schemas.microsoft.com/office/drawing/2014/main" id="{C1B3F9E2-0DE8-42B0-86C9-564F9464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348377</xdr:colOff>
      <xdr:row>22</xdr:row>
      <xdr:rowOff>143543</xdr:rowOff>
    </xdr:from>
    <xdr:to>
      <xdr:col>13</xdr:col>
      <xdr:colOff>565041</xdr:colOff>
      <xdr:row>25</xdr:row>
      <xdr:rowOff>169513</xdr:rowOff>
    </xdr:to>
    <xdr:sp macro="" textlink="">
      <xdr:nvSpPr>
        <xdr:cNvPr id="110" name="TextBox 109">
          <a:extLst>
            <a:ext uri="{FF2B5EF4-FFF2-40B4-BE49-F238E27FC236}">
              <a16:creationId xmlns:a16="http://schemas.microsoft.com/office/drawing/2014/main" id="{8576E765-D57A-4024-9A73-76AE8939981A}"/>
            </a:ext>
          </a:extLst>
        </xdr:cNvPr>
        <xdr:cNvSpPr txBox="1"/>
      </xdr:nvSpPr>
      <xdr:spPr>
        <a:xfrm>
          <a:off x="6919013" y="4405577"/>
          <a:ext cx="1411325" cy="607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rgbClr val="4C2BA1"/>
              </a:solidFill>
            </a:rPr>
            <a:t>House</a:t>
          </a:r>
          <a:r>
            <a:rPr lang="en-US" sz="800" b="1" baseline="0">
              <a:solidFill>
                <a:srgbClr val="4C2BA1"/>
              </a:solidFill>
            </a:rPr>
            <a:t> </a:t>
          </a:r>
          <a:r>
            <a:rPr lang="en-US" sz="800" b="1">
              <a:solidFill>
                <a:srgbClr val="4C2BA1"/>
              </a:solidFill>
            </a:rPr>
            <a:t>details</a:t>
          </a:r>
        </a:p>
        <a:p>
          <a:pPr algn="l"/>
          <a:r>
            <a:rPr lang="en-US" sz="800" b="0">
              <a:solidFill>
                <a:srgbClr val="4C2BA1"/>
              </a:solidFill>
            </a:rPr>
            <a:t>Supported families</a:t>
          </a:r>
          <a:r>
            <a:rPr lang="en-US" sz="800" b="0" baseline="0">
              <a:solidFill>
                <a:srgbClr val="4C2BA1"/>
              </a:solidFill>
            </a:rPr>
            <a:t> are distributed between flats, houses, rooms and Tents.</a:t>
          </a:r>
          <a:endParaRPr lang="en-US" sz="800" b="0">
            <a:solidFill>
              <a:srgbClr val="4C2BA1"/>
            </a:solidFill>
          </a:endParaRPr>
        </a:p>
      </xdr:txBody>
    </xdr:sp>
    <xdr:clientData/>
  </xdr:twoCellAnchor>
  <xdr:twoCellAnchor editAs="oneCell">
    <xdr:from>
      <xdr:col>18</xdr:col>
      <xdr:colOff>381000</xdr:colOff>
      <xdr:row>0</xdr:row>
      <xdr:rowOff>20110</xdr:rowOff>
    </xdr:from>
    <xdr:to>
      <xdr:col>19</xdr:col>
      <xdr:colOff>146685</xdr:colOff>
      <xdr:row>0</xdr:row>
      <xdr:rowOff>155701</xdr:rowOff>
    </xdr:to>
    <xdr:pic>
      <xdr:nvPicPr>
        <xdr:cNvPr id="111" name="Picture 110">
          <a:extLst>
            <a:ext uri="{FF2B5EF4-FFF2-40B4-BE49-F238E27FC236}">
              <a16:creationId xmlns:a16="http://schemas.microsoft.com/office/drawing/2014/main" id="{A1FAA8E5-3CFA-4BD5-9EA9-4D5D8794D67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182350" y="20110"/>
          <a:ext cx="365760" cy="1355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raa Ahmed Helmy" refreshedDate="45880.965042245371" createdVersion="6" refreshedVersion="6" minRefreshableVersion="3" recordCount="1701" xr:uid="{00000000-000A-0000-FFFF-FFFF00000000}">
  <cacheSource type="worksheet">
    <worksheetSource name="Needs"/>
  </cacheSource>
  <cacheFields count="34">
    <cacheField name="Index" numFmtId="0">
      <sharedItems containsSemiMixedTypes="0" containsString="0" containsNumber="1" containsInteger="1" minValue="4662" maxValue="6362"/>
    </cacheField>
    <cacheField name="Country" numFmtId="0">
      <sharedItems count="4">
        <s v="libya"/>
        <s v="Iraq"/>
        <s v="Syria"/>
        <s v="Yemen"/>
      </sharedItems>
    </cacheField>
    <cacheField name="City" numFmtId="0">
      <sharedItems count="19">
        <s v="Marj"/>
        <s v="Afak"/>
        <s v="Jarablus"/>
        <s v="Ibb"/>
        <s v="Atma"/>
        <s v="Msallata"/>
        <s v="Ta'izz"/>
        <s v="Al Bab"/>
        <s v="Sana'a"/>
        <s v="Khantuman"/>
        <s v="Aden"/>
        <s v="Harem"/>
        <s v="Al Hudaydah"/>
        <s v="Bayda"/>
        <s v="Zabid"/>
        <s v="Baiji"/>
        <s v="Basra"/>
        <s v="Misrata"/>
        <s v="Haditha"/>
      </sharedItems>
    </cacheField>
    <cacheField name="PlaceName" numFmtId="0">
      <sharedItems count="19">
        <s v="سبلبات"/>
        <s v="تجمع الفلاحين"/>
        <s v="المخيم التركي"/>
        <s v="التجمعات السكانية"/>
        <s v="تجمع باب الهوى"/>
        <s v="المشارية"/>
        <s v="تجمع المعامل"/>
        <s v="تجمع قباسين"/>
        <s v="مدارس التربية"/>
        <s v="مساكن العمال"/>
        <s v="السليمانيات"/>
        <s v="مخيمات الشهداء"/>
        <s v="مخيمات الخربة"/>
        <s v="أول طلعة الأوسطى"/>
        <s v="قرب الطريق الرئيسي"/>
        <s v="جمعية الوراري"/>
        <s v="تعميدات"/>
        <s v="الوسطانية"/>
        <s v="مخيمات الأمل"/>
      </sharedItems>
    </cacheField>
    <cacheField name="Name" numFmtId="0">
      <sharedItems/>
    </cacheField>
    <cacheField name="Breadwinner" numFmtId="0">
      <sharedItems count="2">
        <s v="Father"/>
        <s v="Mother"/>
      </sharedItems>
    </cacheField>
    <cacheField name="Hasuband" numFmtId="0">
      <sharedItems containsSemiMixedTypes="0" containsString="0" containsNumber="1" containsInteger="1" minValue="0" maxValue="1"/>
    </cacheField>
    <cacheField name="Wife" numFmtId="0">
      <sharedItems containsSemiMixedTypes="0" containsString="0" containsNumber="1" containsInteger="1" minValue="1" maxValue="1"/>
    </cacheField>
    <cacheField name="Kids" numFmtId="0">
      <sharedItems containsSemiMixedTypes="0" containsString="0" containsNumber="1" containsInteger="1" minValue="0" maxValue="4"/>
    </cacheField>
    <cacheField name="Teenagers" numFmtId="0">
      <sharedItems containsSemiMixedTypes="0" containsString="0" containsNumber="1" containsInteger="1" minValue="0" maxValue="7"/>
    </cacheField>
    <cacheField name="Adults" numFmtId="0">
      <sharedItems containsSemiMixedTypes="0" containsString="0" containsNumber="1" containsInteger="1" minValue="0" maxValue="7"/>
    </cacheField>
    <cacheField name="Male" numFmtId="0">
      <sharedItems containsSemiMixedTypes="0" containsString="0" containsNumber="1" containsInteger="1" minValue="1" maxValue="9"/>
    </cacheField>
    <cacheField name="Female" numFmtId="0">
      <sharedItems containsSemiMixedTypes="0" containsString="0" containsNumber="1" containsInteger="1" minValue="1" maxValue="8"/>
    </cacheField>
    <cacheField name="Male childerns" numFmtId="0">
      <sharedItems containsSemiMixedTypes="0" containsString="0" containsNumber="1" containsInteger="1" minValue="0" maxValue="9"/>
    </cacheField>
    <cacheField name="Female childerns" numFmtId="0">
      <sharedItems containsSemiMixedTypes="0" containsString="0" containsNumber="1" containsInteger="1" minValue="0" maxValue="7"/>
    </cacheField>
    <cacheField name="Under 5 Male" numFmtId="0">
      <sharedItems containsSemiMixedTypes="0" containsString="0" containsNumber="1" containsInteger="1" minValue="0" maxValue="3"/>
    </cacheField>
    <cacheField name="Under 5 Female" numFmtId="0">
      <sharedItems containsSemiMixedTypes="0" containsString="0" containsNumber="1" containsInteger="1" minValue="0" maxValue="2"/>
    </cacheField>
    <cacheField name="6-18 Male" numFmtId="0">
      <sharedItems containsSemiMixedTypes="0" containsString="0" containsNumber="1" containsInteger="1" minValue="0" maxValue="4"/>
    </cacheField>
    <cacheField name="6-18 Female" numFmtId="0">
      <sharedItems containsSemiMixedTypes="0" containsString="0" containsNumber="1" containsInteger="1" minValue="0" maxValue="4"/>
    </cacheField>
    <cacheField name="Over 18" numFmtId="0">
      <sharedItems containsSemiMixedTypes="0" containsString="0" containsNumber="1" containsInteger="1" minValue="1" maxValue="8"/>
    </cacheField>
    <cacheField name="House" numFmtId="0">
      <sharedItems count="4">
        <s v="Flat"/>
        <s v="Room"/>
        <s v="Tent"/>
        <s v="House"/>
      </sharedItems>
    </cacheField>
    <cacheField name="Work/Yes" numFmtId="0">
      <sharedItems containsString="0" containsBlank="1" containsNumber="1" containsInteger="1" minValue="1" maxValue="1"/>
    </cacheField>
    <cacheField name="Work/No" numFmtId="0">
      <sharedItems containsString="0" containsBlank="1" containsNumber="1" containsInteger="1" minValue="1" maxValue="1" count="2">
        <m/>
        <n v="1"/>
      </sharedItems>
    </cacheField>
    <cacheField name="Work Status" numFmtId="0">
      <sharedItems/>
    </cacheField>
    <cacheField name="Income" numFmtId="0">
      <sharedItems containsString="0" containsBlank="1" containsNumber="1" containsInteger="1" minValue="50" maxValue="230"/>
    </cacheField>
    <cacheField name="Income Status" numFmtId="0">
      <sharedItems count="2">
        <s v="Yes"/>
        <s v="No"/>
      </sharedItems>
    </cacheField>
    <cacheField name="Need/food" numFmtId="0">
      <sharedItems containsString="0" containsBlank="1" containsNumber="1" containsInteger="1" minValue="1" maxValue="1"/>
    </cacheField>
    <cacheField name="Need Food" numFmtId="0">
      <sharedItems count="2">
        <s v="Yes"/>
        <s v="No"/>
      </sharedItems>
    </cacheField>
    <cacheField name="Need/Clothes" numFmtId="0">
      <sharedItems containsString="0" containsBlank="1" containsNumber="1" containsInteger="1" minValue="1" maxValue="1"/>
    </cacheField>
    <cacheField name="Need Clothes" numFmtId="0">
      <sharedItems count="2">
        <s v="No"/>
        <s v="Yes"/>
      </sharedItems>
    </cacheField>
    <cacheField name="Need/Education" numFmtId="0">
      <sharedItems containsString="0" containsBlank="1" containsNumber="1" containsInteger="1" minValue="1" maxValue="1"/>
    </cacheField>
    <cacheField name="Need Education" numFmtId="0">
      <sharedItems count="2">
        <s v="No"/>
        <s v="Yes"/>
      </sharedItems>
    </cacheField>
    <cacheField name="Need/Money" numFmtId="0">
      <sharedItems containsString="0" containsBlank="1" containsNumber="1" containsInteger="1" minValue="1" maxValue="1"/>
    </cacheField>
    <cacheField name="Need Money"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1">
  <r>
    <n v="5001"/>
    <x v="0"/>
    <x v="0"/>
    <x v="0"/>
    <s v="حسين قاسم"/>
    <x v="0"/>
    <n v="1"/>
    <n v="1"/>
    <n v="1"/>
    <n v="2"/>
    <n v="3"/>
    <n v="6"/>
    <n v="2"/>
    <n v="5"/>
    <n v="1"/>
    <n v="0"/>
    <n v="1"/>
    <n v="2"/>
    <n v="0"/>
    <n v="5"/>
    <x v="0"/>
    <n v="1"/>
    <x v="0"/>
    <s v="Yes"/>
    <n v="146"/>
    <x v="0"/>
    <n v="1"/>
    <x v="0"/>
    <m/>
    <x v="0"/>
    <m/>
    <x v="0"/>
    <m/>
    <x v="0"/>
  </r>
  <r>
    <n v="4678"/>
    <x v="1"/>
    <x v="1"/>
    <x v="1"/>
    <s v="منير العليوي"/>
    <x v="0"/>
    <n v="1"/>
    <n v="1"/>
    <n v="1"/>
    <n v="1"/>
    <n v="0"/>
    <n v="3"/>
    <n v="1"/>
    <n v="2"/>
    <n v="0"/>
    <n v="1"/>
    <n v="0"/>
    <n v="1"/>
    <n v="0"/>
    <n v="2"/>
    <x v="0"/>
    <m/>
    <x v="1"/>
    <s v="No"/>
    <m/>
    <x v="1"/>
    <n v="1"/>
    <x v="0"/>
    <n v="1"/>
    <x v="1"/>
    <m/>
    <x v="0"/>
    <n v="1"/>
    <x v="1"/>
  </r>
  <r>
    <n v="5519"/>
    <x v="2"/>
    <x v="2"/>
    <x v="2"/>
    <s v="بكري مصطفى"/>
    <x v="0"/>
    <n v="1"/>
    <n v="1"/>
    <n v="1"/>
    <n v="3"/>
    <n v="3"/>
    <n v="6"/>
    <n v="3"/>
    <n v="5"/>
    <n v="2"/>
    <n v="0"/>
    <n v="1"/>
    <n v="2"/>
    <n v="1"/>
    <n v="5"/>
    <x v="1"/>
    <m/>
    <x v="1"/>
    <s v="No"/>
    <m/>
    <x v="1"/>
    <n v="1"/>
    <x v="0"/>
    <n v="1"/>
    <x v="1"/>
    <m/>
    <x v="0"/>
    <n v="1"/>
    <x v="1"/>
  </r>
  <r>
    <n v="6001"/>
    <x v="3"/>
    <x v="3"/>
    <x v="3"/>
    <s v="عبدالجليل ابراهيم"/>
    <x v="1"/>
    <n v="0"/>
    <n v="1"/>
    <n v="2"/>
    <n v="2"/>
    <n v="5"/>
    <n v="2"/>
    <n v="8"/>
    <n v="2"/>
    <n v="7"/>
    <n v="1"/>
    <n v="1"/>
    <n v="0"/>
    <n v="2"/>
    <n v="6"/>
    <x v="1"/>
    <m/>
    <x v="1"/>
    <s v="No"/>
    <m/>
    <x v="1"/>
    <n v="1"/>
    <x v="0"/>
    <n v="1"/>
    <x v="1"/>
    <m/>
    <x v="0"/>
    <n v="1"/>
    <x v="1"/>
  </r>
  <r>
    <n v="5335"/>
    <x v="2"/>
    <x v="4"/>
    <x v="4"/>
    <s v="محمدعمر  ابوصالح"/>
    <x v="0"/>
    <n v="1"/>
    <n v="1"/>
    <n v="2"/>
    <n v="1"/>
    <n v="0"/>
    <n v="2"/>
    <n v="3"/>
    <n v="1"/>
    <n v="2"/>
    <n v="1"/>
    <n v="1"/>
    <n v="0"/>
    <n v="1"/>
    <n v="2"/>
    <x v="1"/>
    <m/>
    <x v="1"/>
    <s v="No"/>
    <n v="94"/>
    <x v="0"/>
    <n v="1"/>
    <x v="0"/>
    <n v="1"/>
    <x v="1"/>
    <m/>
    <x v="0"/>
    <n v="1"/>
    <x v="1"/>
  </r>
  <r>
    <n v="5088"/>
    <x v="0"/>
    <x v="5"/>
    <x v="5"/>
    <s v="احمد الدخان"/>
    <x v="0"/>
    <n v="1"/>
    <n v="1"/>
    <n v="2"/>
    <n v="2"/>
    <n v="2"/>
    <n v="4"/>
    <n v="4"/>
    <n v="3"/>
    <n v="3"/>
    <n v="1"/>
    <n v="1"/>
    <n v="1"/>
    <n v="1"/>
    <n v="4"/>
    <x v="1"/>
    <m/>
    <x v="1"/>
    <s v="No"/>
    <n v="89"/>
    <x v="0"/>
    <m/>
    <x v="1"/>
    <n v="1"/>
    <x v="1"/>
    <m/>
    <x v="0"/>
    <n v="1"/>
    <x v="1"/>
  </r>
  <r>
    <n v="6179"/>
    <x v="3"/>
    <x v="6"/>
    <x v="6"/>
    <s v="عبدالوهاب عمر"/>
    <x v="0"/>
    <n v="1"/>
    <n v="1"/>
    <n v="2"/>
    <n v="2"/>
    <n v="1"/>
    <n v="5"/>
    <n v="2"/>
    <n v="4"/>
    <n v="1"/>
    <n v="1"/>
    <n v="1"/>
    <n v="2"/>
    <n v="0"/>
    <n v="3"/>
    <x v="2"/>
    <n v="1"/>
    <x v="0"/>
    <s v="Yes"/>
    <n v="146"/>
    <x v="0"/>
    <n v="1"/>
    <x v="0"/>
    <m/>
    <x v="0"/>
    <m/>
    <x v="0"/>
    <n v="1"/>
    <x v="1"/>
  </r>
  <r>
    <n v="6008"/>
    <x v="3"/>
    <x v="3"/>
    <x v="3"/>
    <s v="عيسى طيجون"/>
    <x v="0"/>
    <n v="1"/>
    <n v="1"/>
    <n v="2"/>
    <n v="1"/>
    <n v="2"/>
    <n v="2"/>
    <n v="5"/>
    <n v="1"/>
    <n v="4"/>
    <n v="1"/>
    <n v="1"/>
    <n v="0"/>
    <n v="1"/>
    <n v="4"/>
    <x v="0"/>
    <m/>
    <x v="1"/>
    <s v="No"/>
    <m/>
    <x v="1"/>
    <n v="1"/>
    <x v="0"/>
    <m/>
    <x v="0"/>
    <m/>
    <x v="0"/>
    <n v="1"/>
    <x v="1"/>
  </r>
  <r>
    <n v="5244"/>
    <x v="2"/>
    <x v="4"/>
    <x v="4"/>
    <s v="تركي العبيد"/>
    <x v="0"/>
    <n v="1"/>
    <n v="1"/>
    <n v="2"/>
    <n v="2"/>
    <n v="3"/>
    <n v="7"/>
    <n v="2"/>
    <n v="6"/>
    <n v="1"/>
    <n v="1"/>
    <n v="1"/>
    <n v="2"/>
    <n v="0"/>
    <n v="5"/>
    <x v="0"/>
    <m/>
    <x v="1"/>
    <s v="No"/>
    <m/>
    <x v="1"/>
    <n v="1"/>
    <x v="0"/>
    <n v="1"/>
    <x v="1"/>
    <m/>
    <x v="0"/>
    <n v="1"/>
    <x v="1"/>
  </r>
  <r>
    <n v="5119"/>
    <x v="2"/>
    <x v="7"/>
    <x v="7"/>
    <s v="يعقوب عيدو محمد"/>
    <x v="0"/>
    <n v="1"/>
    <n v="1"/>
    <n v="2"/>
    <n v="2"/>
    <n v="2"/>
    <n v="3"/>
    <n v="5"/>
    <n v="2"/>
    <n v="4"/>
    <n v="1"/>
    <n v="1"/>
    <n v="1"/>
    <n v="1"/>
    <n v="4"/>
    <x v="2"/>
    <m/>
    <x v="1"/>
    <s v="No"/>
    <n v="63"/>
    <x v="0"/>
    <m/>
    <x v="1"/>
    <n v="1"/>
    <x v="1"/>
    <m/>
    <x v="0"/>
    <n v="1"/>
    <x v="1"/>
  </r>
  <r>
    <n v="6145"/>
    <x v="3"/>
    <x v="8"/>
    <x v="8"/>
    <s v="ابو وليد العرندس"/>
    <x v="1"/>
    <n v="0"/>
    <n v="1"/>
    <n v="1"/>
    <n v="2"/>
    <n v="2"/>
    <n v="5"/>
    <n v="1"/>
    <n v="5"/>
    <n v="0"/>
    <n v="1"/>
    <n v="0"/>
    <n v="2"/>
    <n v="0"/>
    <n v="3"/>
    <x v="3"/>
    <m/>
    <x v="1"/>
    <s v="No"/>
    <n v="82"/>
    <x v="0"/>
    <m/>
    <x v="1"/>
    <n v="1"/>
    <x v="1"/>
    <n v="1"/>
    <x v="1"/>
    <n v="1"/>
    <x v="1"/>
  </r>
  <r>
    <n v="5319"/>
    <x v="2"/>
    <x v="4"/>
    <x v="4"/>
    <s v="اسماعيل عنطوز"/>
    <x v="0"/>
    <n v="1"/>
    <n v="1"/>
    <n v="2"/>
    <n v="3"/>
    <n v="2"/>
    <n v="3"/>
    <n v="6"/>
    <n v="2"/>
    <n v="5"/>
    <n v="1"/>
    <n v="1"/>
    <n v="1"/>
    <n v="2"/>
    <n v="4"/>
    <x v="3"/>
    <n v="1"/>
    <x v="0"/>
    <s v="Yes"/>
    <n v="100"/>
    <x v="0"/>
    <n v="1"/>
    <x v="0"/>
    <n v="1"/>
    <x v="1"/>
    <m/>
    <x v="0"/>
    <m/>
    <x v="0"/>
  </r>
  <r>
    <n v="5639"/>
    <x v="2"/>
    <x v="9"/>
    <x v="9"/>
    <s v="محمد جدوع"/>
    <x v="0"/>
    <n v="1"/>
    <n v="1"/>
    <n v="2"/>
    <n v="0"/>
    <n v="0"/>
    <n v="2"/>
    <n v="2"/>
    <n v="1"/>
    <n v="1"/>
    <n v="1"/>
    <n v="1"/>
    <n v="0"/>
    <n v="0"/>
    <n v="2"/>
    <x v="0"/>
    <m/>
    <x v="1"/>
    <s v="No"/>
    <m/>
    <x v="1"/>
    <n v="1"/>
    <x v="0"/>
    <n v="1"/>
    <x v="1"/>
    <m/>
    <x v="0"/>
    <n v="1"/>
    <x v="1"/>
  </r>
  <r>
    <n v="5240"/>
    <x v="2"/>
    <x v="4"/>
    <x v="4"/>
    <s v="احمد سطم"/>
    <x v="1"/>
    <n v="0"/>
    <n v="1"/>
    <n v="2"/>
    <n v="4"/>
    <n v="3"/>
    <n v="4"/>
    <n v="6"/>
    <n v="4"/>
    <n v="5"/>
    <n v="1"/>
    <n v="1"/>
    <n v="1"/>
    <n v="3"/>
    <n v="4"/>
    <x v="1"/>
    <n v="1"/>
    <x v="0"/>
    <s v="Yes"/>
    <n v="144"/>
    <x v="0"/>
    <n v="1"/>
    <x v="0"/>
    <n v="1"/>
    <x v="1"/>
    <m/>
    <x v="0"/>
    <m/>
    <x v="0"/>
  </r>
  <r>
    <n v="5516"/>
    <x v="2"/>
    <x v="2"/>
    <x v="2"/>
    <s v="خضر الدحو"/>
    <x v="1"/>
    <n v="0"/>
    <n v="1"/>
    <n v="2"/>
    <n v="1"/>
    <n v="3"/>
    <n v="5"/>
    <n v="2"/>
    <n v="5"/>
    <n v="1"/>
    <n v="1"/>
    <n v="1"/>
    <n v="1"/>
    <n v="0"/>
    <n v="4"/>
    <x v="0"/>
    <n v="1"/>
    <x v="0"/>
    <s v="Yes"/>
    <n v="153"/>
    <x v="0"/>
    <n v="1"/>
    <x v="0"/>
    <m/>
    <x v="0"/>
    <m/>
    <x v="0"/>
    <m/>
    <x v="0"/>
  </r>
  <r>
    <n v="4702"/>
    <x v="1"/>
    <x v="1"/>
    <x v="1"/>
    <s v="خالد غيبه"/>
    <x v="0"/>
    <n v="1"/>
    <n v="1"/>
    <n v="2"/>
    <n v="0"/>
    <n v="0"/>
    <n v="2"/>
    <n v="2"/>
    <n v="1"/>
    <n v="1"/>
    <n v="1"/>
    <n v="1"/>
    <n v="0"/>
    <n v="0"/>
    <n v="2"/>
    <x v="0"/>
    <m/>
    <x v="1"/>
    <s v="No"/>
    <n v="93"/>
    <x v="0"/>
    <n v="1"/>
    <x v="0"/>
    <n v="1"/>
    <x v="1"/>
    <m/>
    <x v="0"/>
    <n v="1"/>
    <x v="1"/>
  </r>
  <r>
    <n v="5688"/>
    <x v="2"/>
    <x v="9"/>
    <x v="9"/>
    <s v="بشير بدوي "/>
    <x v="0"/>
    <n v="1"/>
    <n v="1"/>
    <n v="2"/>
    <n v="1"/>
    <n v="1"/>
    <n v="2"/>
    <n v="4"/>
    <n v="1"/>
    <n v="3"/>
    <n v="1"/>
    <n v="1"/>
    <n v="0"/>
    <n v="1"/>
    <n v="3"/>
    <x v="2"/>
    <n v="1"/>
    <x v="0"/>
    <s v="Yes"/>
    <n v="105"/>
    <x v="0"/>
    <n v="1"/>
    <x v="0"/>
    <n v="1"/>
    <x v="1"/>
    <m/>
    <x v="0"/>
    <n v="1"/>
    <x v="1"/>
  </r>
  <r>
    <n v="5138"/>
    <x v="2"/>
    <x v="7"/>
    <x v="7"/>
    <s v="علي سعيد"/>
    <x v="0"/>
    <n v="1"/>
    <n v="1"/>
    <n v="2"/>
    <n v="1"/>
    <n v="0"/>
    <n v="3"/>
    <n v="2"/>
    <n v="2"/>
    <n v="1"/>
    <n v="1"/>
    <n v="1"/>
    <n v="1"/>
    <n v="0"/>
    <n v="2"/>
    <x v="3"/>
    <n v="1"/>
    <x v="0"/>
    <s v="Yes"/>
    <n v="153"/>
    <x v="0"/>
    <n v="1"/>
    <x v="0"/>
    <m/>
    <x v="0"/>
    <m/>
    <x v="0"/>
    <n v="1"/>
    <x v="1"/>
  </r>
  <r>
    <n v="5763"/>
    <x v="3"/>
    <x v="10"/>
    <x v="10"/>
    <s v="احمد شعبان"/>
    <x v="0"/>
    <n v="1"/>
    <n v="1"/>
    <n v="1"/>
    <n v="2"/>
    <n v="3"/>
    <n v="6"/>
    <n v="2"/>
    <n v="5"/>
    <n v="1"/>
    <n v="0"/>
    <n v="1"/>
    <n v="2"/>
    <n v="0"/>
    <n v="5"/>
    <x v="1"/>
    <m/>
    <x v="1"/>
    <s v="No"/>
    <m/>
    <x v="1"/>
    <m/>
    <x v="1"/>
    <m/>
    <x v="0"/>
    <m/>
    <x v="0"/>
    <n v="1"/>
    <x v="1"/>
  </r>
  <r>
    <n v="5392"/>
    <x v="2"/>
    <x v="11"/>
    <x v="11"/>
    <s v="قاسم القاسم"/>
    <x v="1"/>
    <n v="0"/>
    <n v="1"/>
    <n v="2"/>
    <n v="1"/>
    <n v="2"/>
    <n v="4"/>
    <n v="2"/>
    <n v="4"/>
    <n v="1"/>
    <n v="1"/>
    <n v="1"/>
    <n v="1"/>
    <n v="0"/>
    <n v="3"/>
    <x v="0"/>
    <n v="1"/>
    <x v="0"/>
    <s v="Yes"/>
    <n v="134"/>
    <x v="0"/>
    <n v="1"/>
    <x v="0"/>
    <m/>
    <x v="0"/>
    <m/>
    <x v="0"/>
    <m/>
    <x v="0"/>
  </r>
  <r>
    <n v="5914"/>
    <x v="3"/>
    <x v="12"/>
    <x v="12"/>
    <s v="فريز العلي"/>
    <x v="0"/>
    <n v="1"/>
    <n v="1"/>
    <n v="1"/>
    <n v="1"/>
    <n v="0"/>
    <n v="3"/>
    <n v="1"/>
    <n v="2"/>
    <n v="0"/>
    <n v="1"/>
    <n v="0"/>
    <n v="1"/>
    <n v="0"/>
    <n v="2"/>
    <x v="1"/>
    <n v="1"/>
    <x v="0"/>
    <s v="Yes"/>
    <n v="178"/>
    <x v="0"/>
    <n v="1"/>
    <x v="0"/>
    <m/>
    <x v="0"/>
    <m/>
    <x v="0"/>
    <m/>
    <x v="0"/>
  </r>
  <r>
    <n v="4950"/>
    <x v="0"/>
    <x v="0"/>
    <x v="0"/>
    <s v="مصطفى كحيل "/>
    <x v="1"/>
    <n v="0"/>
    <n v="1"/>
    <n v="1"/>
    <n v="2"/>
    <n v="4"/>
    <n v="5"/>
    <n v="3"/>
    <n v="5"/>
    <n v="2"/>
    <n v="0"/>
    <n v="1"/>
    <n v="1"/>
    <n v="1"/>
    <n v="5"/>
    <x v="1"/>
    <m/>
    <x v="1"/>
    <s v="No"/>
    <n v="100"/>
    <x v="0"/>
    <n v="1"/>
    <x v="0"/>
    <m/>
    <x v="0"/>
    <m/>
    <x v="0"/>
    <n v="1"/>
    <x v="1"/>
  </r>
  <r>
    <n v="6149"/>
    <x v="3"/>
    <x v="8"/>
    <x v="8"/>
    <s v="خالد القباني"/>
    <x v="1"/>
    <n v="0"/>
    <n v="1"/>
    <n v="2"/>
    <n v="1"/>
    <n v="2"/>
    <n v="4"/>
    <n v="2"/>
    <n v="4"/>
    <n v="1"/>
    <n v="1"/>
    <n v="1"/>
    <n v="1"/>
    <n v="0"/>
    <n v="3"/>
    <x v="2"/>
    <m/>
    <x v="1"/>
    <s v="No"/>
    <m/>
    <x v="1"/>
    <n v="1"/>
    <x v="0"/>
    <n v="1"/>
    <x v="1"/>
    <m/>
    <x v="0"/>
    <n v="1"/>
    <x v="1"/>
  </r>
  <r>
    <n v="5282"/>
    <x v="2"/>
    <x v="4"/>
    <x v="4"/>
    <s v="احمد رنكو"/>
    <x v="0"/>
    <n v="1"/>
    <n v="1"/>
    <n v="2"/>
    <n v="2"/>
    <n v="2"/>
    <n v="3"/>
    <n v="5"/>
    <n v="2"/>
    <n v="4"/>
    <n v="1"/>
    <n v="1"/>
    <n v="1"/>
    <n v="1"/>
    <n v="4"/>
    <x v="2"/>
    <n v="1"/>
    <x v="0"/>
    <s v="Yes"/>
    <n v="107"/>
    <x v="0"/>
    <n v="1"/>
    <x v="0"/>
    <m/>
    <x v="0"/>
    <n v="1"/>
    <x v="1"/>
    <n v="1"/>
    <x v="1"/>
  </r>
  <r>
    <n v="5795"/>
    <x v="3"/>
    <x v="10"/>
    <x v="10"/>
    <s v="مرعي  الابراهيم"/>
    <x v="0"/>
    <n v="1"/>
    <n v="1"/>
    <n v="1"/>
    <n v="2"/>
    <n v="3"/>
    <n v="4"/>
    <n v="4"/>
    <n v="3"/>
    <n v="3"/>
    <n v="0"/>
    <n v="1"/>
    <n v="1"/>
    <n v="1"/>
    <n v="5"/>
    <x v="1"/>
    <m/>
    <x v="1"/>
    <s v="No"/>
    <n v="70"/>
    <x v="0"/>
    <n v="1"/>
    <x v="0"/>
    <m/>
    <x v="0"/>
    <m/>
    <x v="0"/>
    <n v="1"/>
    <x v="1"/>
  </r>
  <r>
    <n v="4717"/>
    <x v="1"/>
    <x v="1"/>
    <x v="1"/>
    <s v="عبدالله حليمة"/>
    <x v="0"/>
    <n v="1"/>
    <n v="1"/>
    <n v="2"/>
    <n v="2"/>
    <n v="2"/>
    <n v="2"/>
    <n v="6"/>
    <n v="1"/>
    <n v="5"/>
    <n v="1"/>
    <n v="1"/>
    <n v="0"/>
    <n v="2"/>
    <n v="4"/>
    <x v="0"/>
    <n v="1"/>
    <x v="0"/>
    <s v="Yes"/>
    <n v="214"/>
    <x v="0"/>
    <m/>
    <x v="1"/>
    <m/>
    <x v="0"/>
    <m/>
    <x v="0"/>
    <m/>
    <x v="0"/>
  </r>
  <r>
    <n v="5058"/>
    <x v="0"/>
    <x v="5"/>
    <x v="5"/>
    <s v="محمود عز الدين"/>
    <x v="1"/>
    <n v="0"/>
    <n v="1"/>
    <n v="1"/>
    <n v="1"/>
    <n v="4"/>
    <n v="5"/>
    <n v="2"/>
    <n v="5"/>
    <n v="1"/>
    <n v="0"/>
    <n v="1"/>
    <n v="1"/>
    <n v="0"/>
    <n v="5"/>
    <x v="1"/>
    <m/>
    <x v="1"/>
    <s v="No"/>
    <n v="82"/>
    <x v="0"/>
    <n v="1"/>
    <x v="0"/>
    <n v="1"/>
    <x v="1"/>
    <m/>
    <x v="0"/>
    <n v="1"/>
    <x v="1"/>
  </r>
  <r>
    <n v="5084"/>
    <x v="0"/>
    <x v="5"/>
    <x v="5"/>
    <s v="فتحي خنفورة"/>
    <x v="0"/>
    <n v="1"/>
    <n v="1"/>
    <n v="2"/>
    <n v="5"/>
    <n v="1"/>
    <n v="4"/>
    <n v="6"/>
    <n v="3"/>
    <n v="5"/>
    <n v="1"/>
    <n v="1"/>
    <n v="2"/>
    <n v="3"/>
    <n v="3"/>
    <x v="0"/>
    <n v="1"/>
    <x v="0"/>
    <s v="Yes"/>
    <n v="118"/>
    <x v="0"/>
    <m/>
    <x v="1"/>
    <n v="1"/>
    <x v="1"/>
    <n v="1"/>
    <x v="1"/>
    <m/>
    <x v="0"/>
  </r>
  <r>
    <n v="5486"/>
    <x v="2"/>
    <x v="11"/>
    <x v="11"/>
    <s v="جمعة ايبش"/>
    <x v="0"/>
    <n v="1"/>
    <n v="1"/>
    <n v="2"/>
    <n v="1"/>
    <n v="1"/>
    <n v="2"/>
    <n v="4"/>
    <n v="1"/>
    <n v="3"/>
    <n v="1"/>
    <n v="1"/>
    <n v="0"/>
    <n v="1"/>
    <n v="3"/>
    <x v="1"/>
    <m/>
    <x v="1"/>
    <s v="No"/>
    <m/>
    <x v="1"/>
    <n v="1"/>
    <x v="0"/>
    <n v="1"/>
    <x v="1"/>
    <m/>
    <x v="0"/>
    <n v="1"/>
    <x v="1"/>
  </r>
  <r>
    <n v="4932"/>
    <x v="0"/>
    <x v="13"/>
    <x v="13"/>
    <s v="عمر حسون الصليبـي"/>
    <x v="1"/>
    <n v="0"/>
    <n v="1"/>
    <n v="2"/>
    <n v="1"/>
    <n v="1"/>
    <n v="2"/>
    <n v="3"/>
    <n v="2"/>
    <n v="2"/>
    <n v="1"/>
    <n v="1"/>
    <n v="0"/>
    <n v="1"/>
    <n v="2"/>
    <x v="2"/>
    <m/>
    <x v="1"/>
    <s v="No"/>
    <n v="79"/>
    <x v="0"/>
    <n v="1"/>
    <x v="0"/>
    <n v="1"/>
    <x v="1"/>
    <n v="1"/>
    <x v="1"/>
    <n v="1"/>
    <x v="1"/>
  </r>
  <r>
    <n v="5239"/>
    <x v="2"/>
    <x v="7"/>
    <x v="7"/>
    <s v="جمال العبدالله"/>
    <x v="0"/>
    <n v="1"/>
    <n v="1"/>
    <n v="1"/>
    <n v="1"/>
    <n v="0"/>
    <n v="3"/>
    <n v="1"/>
    <n v="2"/>
    <n v="0"/>
    <n v="1"/>
    <n v="0"/>
    <n v="1"/>
    <n v="0"/>
    <n v="2"/>
    <x v="1"/>
    <m/>
    <x v="1"/>
    <s v="No"/>
    <m/>
    <x v="1"/>
    <n v="1"/>
    <x v="0"/>
    <m/>
    <x v="0"/>
    <n v="1"/>
    <x v="1"/>
    <n v="1"/>
    <x v="1"/>
  </r>
  <r>
    <n v="6128"/>
    <x v="3"/>
    <x v="8"/>
    <x v="8"/>
    <s v="احمد رحال"/>
    <x v="0"/>
    <n v="1"/>
    <n v="1"/>
    <n v="2"/>
    <n v="1"/>
    <n v="0"/>
    <n v="3"/>
    <n v="2"/>
    <n v="2"/>
    <n v="1"/>
    <n v="1"/>
    <n v="1"/>
    <n v="1"/>
    <n v="0"/>
    <n v="2"/>
    <x v="3"/>
    <m/>
    <x v="1"/>
    <s v="No"/>
    <m/>
    <x v="1"/>
    <n v="1"/>
    <x v="0"/>
    <m/>
    <x v="0"/>
    <m/>
    <x v="0"/>
    <n v="1"/>
    <x v="1"/>
  </r>
  <r>
    <n v="6204"/>
    <x v="3"/>
    <x v="6"/>
    <x v="6"/>
    <s v="خالد البلخي"/>
    <x v="1"/>
    <n v="0"/>
    <n v="1"/>
    <n v="2"/>
    <n v="2"/>
    <n v="4"/>
    <n v="8"/>
    <n v="1"/>
    <n v="8"/>
    <n v="0"/>
    <n v="2"/>
    <n v="0"/>
    <n v="2"/>
    <n v="0"/>
    <n v="5"/>
    <x v="2"/>
    <m/>
    <x v="1"/>
    <s v="No"/>
    <m/>
    <x v="1"/>
    <n v="1"/>
    <x v="0"/>
    <m/>
    <x v="0"/>
    <n v="1"/>
    <x v="1"/>
    <n v="1"/>
    <x v="1"/>
  </r>
  <r>
    <n v="5613"/>
    <x v="2"/>
    <x v="2"/>
    <x v="2"/>
    <s v="عواد خنفورة"/>
    <x v="1"/>
    <n v="0"/>
    <n v="1"/>
    <n v="1"/>
    <n v="4"/>
    <n v="3"/>
    <n v="4"/>
    <n v="5"/>
    <n v="4"/>
    <n v="4"/>
    <n v="0"/>
    <n v="1"/>
    <n v="1"/>
    <n v="3"/>
    <n v="4"/>
    <x v="3"/>
    <n v="1"/>
    <x v="0"/>
    <s v="Yes"/>
    <n v="217"/>
    <x v="0"/>
    <n v="1"/>
    <x v="0"/>
    <m/>
    <x v="0"/>
    <m/>
    <x v="0"/>
    <n v="1"/>
    <x v="1"/>
  </r>
  <r>
    <n v="5310"/>
    <x v="2"/>
    <x v="4"/>
    <x v="4"/>
    <s v="محمود عيدو"/>
    <x v="1"/>
    <n v="0"/>
    <n v="1"/>
    <n v="3"/>
    <n v="2"/>
    <n v="4"/>
    <n v="2"/>
    <n v="8"/>
    <n v="2"/>
    <n v="7"/>
    <n v="1"/>
    <n v="2"/>
    <n v="0"/>
    <n v="2"/>
    <n v="5"/>
    <x v="0"/>
    <m/>
    <x v="1"/>
    <s v="No"/>
    <n v="95"/>
    <x v="0"/>
    <m/>
    <x v="1"/>
    <m/>
    <x v="0"/>
    <n v="1"/>
    <x v="1"/>
    <n v="1"/>
    <x v="1"/>
  </r>
  <r>
    <n v="6301"/>
    <x v="3"/>
    <x v="14"/>
    <x v="14"/>
    <s v="احمد محمود"/>
    <x v="0"/>
    <n v="1"/>
    <n v="1"/>
    <n v="2"/>
    <n v="1"/>
    <n v="0"/>
    <n v="2"/>
    <n v="3"/>
    <n v="1"/>
    <n v="2"/>
    <n v="1"/>
    <n v="1"/>
    <n v="0"/>
    <n v="1"/>
    <n v="2"/>
    <x v="0"/>
    <n v="1"/>
    <x v="0"/>
    <s v="Yes"/>
    <n v="168"/>
    <x v="0"/>
    <n v="1"/>
    <x v="0"/>
    <m/>
    <x v="0"/>
    <n v="1"/>
    <x v="1"/>
    <m/>
    <x v="0"/>
  </r>
  <r>
    <n v="4721"/>
    <x v="1"/>
    <x v="15"/>
    <x v="15"/>
    <s v="عبدالمجيد عروق"/>
    <x v="0"/>
    <n v="1"/>
    <n v="1"/>
    <n v="2"/>
    <n v="2"/>
    <n v="0"/>
    <n v="3"/>
    <n v="3"/>
    <n v="2"/>
    <n v="2"/>
    <n v="1"/>
    <n v="1"/>
    <n v="1"/>
    <n v="1"/>
    <n v="2"/>
    <x v="0"/>
    <m/>
    <x v="1"/>
    <s v="No"/>
    <n v="93"/>
    <x v="0"/>
    <n v="1"/>
    <x v="0"/>
    <n v="1"/>
    <x v="1"/>
    <m/>
    <x v="0"/>
    <n v="1"/>
    <x v="1"/>
  </r>
  <r>
    <n v="5630"/>
    <x v="2"/>
    <x v="2"/>
    <x v="2"/>
    <s v="موفق البلخي"/>
    <x v="0"/>
    <n v="1"/>
    <n v="1"/>
    <n v="2"/>
    <n v="3"/>
    <n v="3"/>
    <n v="9"/>
    <n v="1"/>
    <n v="8"/>
    <n v="0"/>
    <n v="2"/>
    <n v="0"/>
    <n v="3"/>
    <n v="0"/>
    <n v="5"/>
    <x v="2"/>
    <m/>
    <x v="1"/>
    <s v="No"/>
    <n v="110"/>
    <x v="0"/>
    <n v="1"/>
    <x v="0"/>
    <m/>
    <x v="0"/>
    <m/>
    <x v="0"/>
    <n v="1"/>
    <x v="1"/>
  </r>
  <r>
    <n v="5905"/>
    <x v="3"/>
    <x v="12"/>
    <x v="12"/>
    <s v="محمود الخالد"/>
    <x v="1"/>
    <n v="0"/>
    <n v="1"/>
    <n v="1"/>
    <n v="2"/>
    <n v="4"/>
    <n v="7"/>
    <n v="1"/>
    <n v="7"/>
    <n v="0"/>
    <n v="1"/>
    <n v="0"/>
    <n v="2"/>
    <n v="0"/>
    <n v="5"/>
    <x v="1"/>
    <n v="1"/>
    <x v="0"/>
    <s v="Yes"/>
    <n v="129"/>
    <x v="0"/>
    <n v="1"/>
    <x v="0"/>
    <m/>
    <x v="0"/>
    <m/>
    <x v="0"/>
    <m/>
    <x v="0"/>
  </r>
  <r>
    <n v="4679"/>
    <x v="1"/>
    <x v="1"/>
    <x v="1"/>
    <s v="خالد الكن"/>
    <x v="1"/>
    <n v="0"/>
    <n v="1"/>
    <n v="2"/>
    <n v="0"/>
    <n v="1"/>
    <n v="2"/>
    <n v="2"/>
    <n v="2"/>
    <n v="1"/>
    <n v="1"/>
    <n v="1"/>
    <n v="0"/>
    <n v="0"/>
    <n v="2"/>
    <x v="0"/>
    <n v="1"/>
    <x v="0"/>
    <s v="Yes"/>
    <n v="207"/>
    <x v="0"/>
    <m/>
    <x v="1"/>
    <m/>
    <x v="0"/>
    <m/>
    <x v="0"/>
    <n v="1"/>
    <x v="1"/>
  </r>
  <r>
    <n v="5568"/>
    <x v="2"/>
    <x v="2"/>
    <x v="2"/>
    <s v="حيدر القشعم"/>
    <x v="0"/>
    <n v="1"/>
    <n v="1"/>
    <n v="2"/>
    <n v="1"/>
    <n v="0"/>
    <n v="2"/>
    <n v="3"/>
    <n v="1"/>
    <n v="2"/>
    <n v="1"/>
    <n v="1"/>
    <n v="0"/>
    <n v="1"/>
    <n v="2"/>
    <x v="0"/>
    <m/>
    <x v="1"/>
    <s v="No"/>
    <m/>
    <x v="1"/>
    <n v="1"/>
    <x v="0"/>
    <m/>
    <x v="0"/>
    <m/>
    <x v="0"/>
    <n v="1"/>
    <x v="1"/>
  </r>
  <r>
    <n v="5570"/>
    <x v="2"/>
    <x v="2"/>
    <x v="2"/>
    <s v="ناصر غيبه"/>
    <x v="0"/>
    <n v="1"/>
    <n v="1"/>
    <n v="1"/>
    <n v="1"/>
    <n v="0"/>
    <n v="3"/>
    <n v="1"/>
    <n v="2"/>
    <n v="0"/>
    <n v="1"/>
    <n v="0"/>
    <n v="1"/>
    <n v="0"/>
    <n v="2"/>
    <x v="1"/>
    <m/>
    <x v="1"/>
    <s v="No"/>
    <n v="71"/>
    <x v="0"/>
    <n v="1"/>
    <x v="0"/>
    <m/>
    <x v="0"/>
    <m/>
    <x v="0"/>
    <n v="1"/>
    <x v="1"/>
  </r>
  <r>
    <n v="4955"/>
    <x v="0"/>
    <x v="0"/>
    <x v="0"/>
    <s v="محمدعبدالله العلي"/>
    <x v="1"/>
    <n v="0"/>
    <n v="1"/>
    <n v="3"/>
    <n v="2"/>
    <n v="2"/>
    <n v="4"/>
    <n v="4"/>
    <n v="4"/>
    <n v="3"/>
    <n v="2"/>
    <n v="1"/>
    <n v="1"/>
    <n v="1"/>
    <n v="3"/>
    <x v="1"/>
    <m/>
    <x v="1"/>
    <s v="No"/>
    <m/>
    <x v="1"/>
    <m/>
    <x v="1"/>
    <m/>
    <x v="0"/>
    <m/>
    <x v="0"/>
    <n v="1"/>
    <x v="1"/>
  </r>
  <r>
    <n v="4807"/>
    <x v="1"/>
    <x v="16"/>
    <x v="16"/>
    <s v="فيصل العمر"/>
    <x v="1"/>
    <n v="0"/>
    <n v="1"/>
    <n v="1"/>
    <n v="5"/>
    <n v="3"/>
    <n v="4"/>
    <n v="6"/>
    <n v="4"/>
    <n v="5"/>
    <n v="0"/>
    <n v="1"/>
    <n v="3"/>
    <n v="2"/>
    <n v="4"/>
    <x v="0"/>
    <m/>
    <x v="1"/>
    <s v="No"/>
    <n v="88"/>
    <x v="0"/>
    <n v="1"/>
    <x v="0"/>
    <n v="1"/>
    <x v="1"/>
    <m/>
    <x v="0"/>
    <n v="1"/>
    <x v="1"/>
  </r>
  <r>
    <n v="6101"/>
    <x v="3"/>
    <x v="8"/>
    <x v="8"/>
    <s v="عبدالفتاح قري"/>
    <x v="1"/>
    <n v="0"/>
    <n v="1"/>
    <n v="2"/>
    <n v="2"/>
    <n v="2"/>
    <n v="4"/>
    <n v="3"/>
    <n v="4"/>
    <n v="2"/>
    <n v="1"/>
    <n v="1"/>
    <n v="1"/>
    <n v="1"/>
    <n v="3"/>
    <x v="1"/>
    <n v="1"/>
    <x v="0"/>
    <s v="Yes"/>
    <n v="220"/>
    <x v="0"/>
    <n v="1"/>
    <x v="0"/>
    <m/>
    <x v="0"/>
    <m/>
    <x v="0"/>
    <m/>
    <x v="0"/>
  </r>
  <r>
    <n v="5631"/>
    <x v="2"/>
    <x v="2"/>
    <x v="2"/>
    <s v="عمر عيدو"/>
    <x v="0"/>
    <n v="1"/>
    <n v="1"/>
    <n v="1"/>
    <n v="4"/>
    <n v="2"/>
    <n v="8"/>
    <n v="1"/>
    <n v="7"/>
    <n v="0"/>
    <n v="1"/>
    <n v="0"/>
    <n v="4"/>
    <n v="0"/>
    <n v="4"/>
    <x v="1"/>
    <m/>
    <x v="1"/>
    <s v="No"/>
    <n v="67"/>
    <x v="0"/>
    <n v="1"/>
    <x v="0"/>
    <n v="1"/>
    <x v="1"/>
    <n v="1"/>
    <x v="1"/>
    <n v="1"/>
    <x v="1"/>
  </r>
  <r>
    <n v="5163"/>
    <x v="2"/>
    <x v="7"/>
    <x v="7"/>
    <s v="محمد كامل نمر"/>
    <x v="1"/>
    <n v="0"/>
    <n v="1"/>
    <n v="2"/>
    <n v="1"/>
    <n v="1"/>
    <n v="2"/>
    <n v="3"/>
    <n v="2"/>
    <n v="2"/>
    <n v="1"/>
    <n v="1"/>
    <n v="0"/>
    <n v="1"/>
    <n v="2"/>
    <x v="2"/>
    <m/>
    <x v="1"/>
    <s v="No"/>
    <m/>
    <x v="1"/>
    <n v="1"/>
    <x v="0"/>
    <n v="1"/>
    <x v="1"/>
    <m/>
    <x v="0"/>
    <n v="1"/>
    <x v="1"/>
  </r>
  <r>
    <n v="4886"/>
    <x v="0"/>
    <x v="13"/>
    <x v="13"/>
    <s v="احمد الضاهر"/>
    <x v="0"/>
    <n v="1"/>
    <n v="1"/>
    <n v="2"/>
    <n v="1"/>
    <n v="0"/>
    <n v="3"/>
    <n v="2"/>
    <n v="2"/>
    <n v="1"/>
    <n v="1"/>
    <n v="1"/>
    <n v="1"/>
    <n v="0"/>
    <n v="2"/>
    <x v="1"/>
    <m/>
    <x v="1"/>
    <s v="No"/>
    <m/>
    <x v="1"/>
    <m/>
    <x v="1"/>
    <n v="1"/>
    <x v="1"/>
    <n v="1"/>
    <x v="1"/>
    <n v="1"/>
    <x v="1"/>
  </r>
  <r>
    <n v="6041"/>
    <x v="3"/>
    <x v="3"/>
    <x v="3"/>
    <s v="نايف قطينـي"/>
    <x v="0"/>
    <n v="1"/>
    <n v="1"/>
    <n v="0"/>
    <n v="4"/>
    <n v="2"/>
    <n v="7"/>
    <n v="1"/>
    <n v="6"/>
    <n v="0"/>
    <n v="0"/>
    <n v="0"/>
    <n v="4"/>
    <n v="0"/>
    <n v="4"/>
    <x v="0"/>
    <n v="1"/>
    <x v="0"/>
    <s v="Yes"/>
    <n v="164"/>
    <x v="0"/>
    <n v="1"/>
    <x v="0"/>
    <n v="1"/>
    <x v="1"/>
    <n v="1"/>
    <x v="1"/>
    <m/>
    <x v="0"/>
  </r>
  <r>
    <n v="6014"/>
    <x v="3"/>
    <x v="3"/>
    <x v="3"/>
    <s v="عبدالله مكحل"/>
    <x v="0"/>
    <n v="1"/>
    <n v="1"/>
    <n v="1"/>
    <n v="4"/>
    <n v="3"/>
    <n v="9"/>
    <n v="1"/>
    <n v="8"/>
    <n v="0"/>
    <n v="1"/>
    <n v="0"/>
    <n v="4"/>
    <n v="0"/>
    <n v="5"/>
    <x v="2"/>
    <m/>
    <x v="1"/>
    <s v="No"/>
    <m/>
    <x v="1"/>
    <n v="1"/>
    <x v="0"/>
    <n v="1"/>
    <x v="1"/>
    <n v="1"/>
    <x v="1"/>
    <n v="1"/>
    <x v="1"/>
  </r>
  <r>
    <n v="5929"/>
    <x v="3"/>
    <x v="12"/>
    <x v="12"/>
    <s v="محمدبشار القشعم"/>
    <x v="1"/>
    <n v="0"/>
    <n v="1"/>
    <n v="3"/>
    <n v="2"/>
    <n v="4"/>
    <n v="5"/>
    <n v="5"/>
    <n v="5"/>
    <n v="4"/>
    <n v="2"/>
    <n v="1"/>
    <n v="1"/>
    <n v="1"/>
    <n v="5"/>
    <x v="1"/>
    <n v="1"/>
    <x v="0"/>
    <s v="Yes"/>
    <n v="198"/>
    <x v="0"/>
    <n v="1"/>
    <x v="0"/>
    <n v="1"/>
    <x v="1"/>
    <n v="1"/>
    <x v="1"/>
    <m/>
    <x v="0"/>
  </r>
  <r>
    <n v="5016"/>
    <x v="0"/>
    <x v="17"/>
    <x v="17"/>
    <s v="علي دعميش"/>
    <x v="0"/>
    <n v="1"/>
    <n v="1"/>
    <n v="2"/>
    <n v="4"/>
    <n v="2"/>
    <n v="3"/>
    <n v="7"/>
    <n v="2"/>
    <n v="6"/>
    <n v="1"/>
    <n v="1"/>
    <n v="1"/>
    <n v="3"/>
    <n v="4"/>
    <x v="2"/>
    <m/>
    <x v="1"/>
    <s v="No"/>
    <n v="76"/>
    <x v="0"/>
    <n v="1"/>
    <x v="0"/>
    <m/>
    <x v="0"/>
    <m/>
    <x v="0"/>
    <n v="1"/>
    <x v="1"/>
  </r>
  <r>
    <n v="5902"/>
    <x v="3"/>
    <x v="12"/>
    <x v="12"/>
    <s v="خليف الخالد"/>
    <x v="1"/>
    <n v="0"/>
    <n v="1"/>
    <n v="2"/>
    <n v="1"/>
    <n v="3"/>
    <n v="2"/>
    <n v="5"/>
    <n v="2"/>
    <n v="4"/>
    <n v="1"/>
    <n v="1"/>
    <n v="0"/>
    <n v="1"/>
    <n v="4"/>
    <x v="2"/>
    <m/>
    <x v="1"/>
    <s v="No"/>
    <m/>
    <x v="1"/>
    <n v="1"/>
    <x v="0"/>
    <m/>
    <x v="0"/>
    <n v="1"/>
    <x v="1"/>
    <n v="1"/>
    <x v="1"/>
  </r>
  <r>
    <n v="6257"/>
    <x v="3"/>
    <x v="6"/>
    <x v="6"/>
    <s v="خالد رايد"/>
    <x v="1"/>
    <n v="0"/>
    <n v="1"/>
    <n v="2"/>
    <n v="1"/>
    <n v="0"/>
    <n v="1"/>
    <n v="3"/>
    <n v="1"/>
    <n v="2"/>
    <n v="1"/>
    <n v="1"/>
    <n v="0"/>
    <n v="1"/>
    <n v="1"/>
    <x v="0"/>
    <m/>
    <x v="1"/>
    <s v="No"/>
    <m/>
    <x v="1"/>
    <m/>
    <x v="1"/>
    <m/>
    <x v="0"/>
    <m/>
    <x v="0"/>
    <n v="1"/>
    <x v="1"/>
  </r>
  <r>
    <n v="5367"/>
    <x v="2"/>
    <x v="4"/>
    <x v="4"/>
    <s v="عمر  نمر"/>
    <x v="1"/>
    <n v="0"/>
    <n v="1"/>
    <n v="1"/>
    <n v="2"/>
    <n v="5"/>
    <n v="8"/>
    <n v="1"/>
    <n v="8"/>
    <n v="0"/>
    <n v="1"/>
    <n v="0"/>
    <n v="2"/>
    <n v="0"/>
    <n v="6"/>
    <x v="0"/>
    <m/>
    <x v="1"/>
    <s v="No"/>
    <m/>
    <x v="1"/>
    <n v="1"/>
    <x v="0"/>
    <m/>
    <x v="0"/>
    <m/>
    <x v="0"/>
    <n v="1"/>
    <x v="1"/>
  </r>
  <r>
    <n v="5667"/>
    <x v="2"/>
    <x v="9"/>
    <x v="9"/>
    <s v="مصطفى قاسم"/>
    <x v="0"/>
    <n v="1"/>
    <n v="1"/>
    <n v="1"/>
    <n v="2"/>
    <n v="3"/>
    <n v="6"/>
    <n v="2"/>
    <n v="5"/>
    <n v="1"/>
    <n v="0"/>
    <n v="1"/>
    <n v="2"/>
    <n v="0"/>
    <n v="5"/>
    <x v="0"/>
    <m/>
    <x v="1"/>
    <s v="No"/>
    <n v="87"/>
    <x v="0"/>
    <m/>
    <x v="1"/>
    <n v="1"/>
    <x v="1"/>
    <n v="1"/>
    <x v="1"/>
    <n v="1"/>
    <x v="1"/>
  </r>
  <r>
    <n v="6250"/>
    <x v="3"/>
    <x v="6"/>
    <x v="6"/>
    <s v="محمدجميل الدقة"/>
    <x v="0"/>
    <n v="1"/>
    <n v="1"/>
    <n v="2"/>
    <n v="3"/>
    <n v="3"/>
    <n v="3"/>
    <n v="7"/>
    <n v="2"/>
    <n v="6"/>
    <n v="1"/>
    <n v="1"/>
    <n v="1"/>
    <n v="2"/>
    <n v="5"/>
    <x v="2"/>
    <n v="1"/>
    <x v="0"/>
    <s v="Yes"/>
    <n v="119"/>
    <x v="0"/>
    <n v="1"/>
    <x v="0"/>
    <m/>
    <x v="0"/>
    <m/>
    <x v="0"/>
    <m/>
    <x v="0"/>
  </r>
  <r>
    <n v="5126"/>
    <x v="2"/>
    <x v="7"/>
    <x v="7"/>
    <s v="سعيداحمد كوجك"/>
    <x v="1"/>
    <n v="0"/>
    <n v="1"/>
    <n v="2"/>
    <n v="1"/>
    <n v="2"/>
    <n v="4"/>
    <n v="2"/>
    <n v="4"/>
    <n v="1"/>
    <n v="1"/>
    <n v="1"/>
    <n v="1"/>
    <n v="0"/>
    <n v="3"/>
    <x v="1"/>
    <n v="1"/>
    <x v="0"/>
    <s v="Yes"/>
    <n v="222"/>
    <x v="0"/>
    <n v="1"/>
    <x v="0"/>
    <m/>
    <x v="0"/>
    <m/>
    <x v="0"/>
    <m/>
    <x v="0"/>
  </r>
  <r>
    <n v="5820"/>
    <x v="3"/>
    <x v="10"/>
    <x v="10"/>
    <s v="محمدسامر جارالله"/>
    <x v="1"/>
    <n v="0"/>
    <n v="1"/>
    <n v="2"/>
    <n v="2"/>
    <n v="3"/>
    <n v="5"/>
    <n v="3"/>
    <n v="5"/>
    <n v="2"/>
    <n v="1"/>
    <n v="1"/>
    <n v="1"/>
    <n v="1"/>
    <n v="4"/>
    <x v="0"/>
    <m/>
    <x v="1"/>
    <s v="No"/>
    <n v="55"/>
    <x v="0"/>
    <m/>
    <x v="1"/>
    <m/>
    <x v="0"/>
    <m/>
    <x v="0"/>
    <n v="1"/>
    <x v="1"/>
  </r>
  <r>
    <n v="4786"/>
    <x v="1"/>
    <x v="16"/>
    <x v="16"/>
    <s v="حيدر ابوزيد"/>
    <x v="0"/>
    <n v="1"/>
    <n v="1"/>
    <n v="2"/>
    <n v="2"/>
    <n v="0"/>
    <n v="3"/>
    <n v="3"/>
    <n v="2"/>
    <n v="2"/>
    <n v="1"/>
    <n v="1"/>
    <n v="1"/>
    <n v="1"/>
    <n v="2"/>
    <x v="2"/>
    <m/>
    <x v="1"/>
    <s v="No"/>
    <m/>
    <x v="1"/>
    <n v="1"/>
    <x v="0"/>
    <n v="1"/>
    <x v="1"/>
    <n v="1"/>
    <x v="1"/>
    <n v="1"/>
    <x v="1"/>
  </r>
  <r>
    <n v="5320"/>
    <x v="2"/>
    <x v="4"/>
    <x v="4"/>
    <s v="محمدماجد السقا"/>
    <x v="0"/>
    <n v="1"/>
    <n v="1"/>
    <n v="1"/>
    <n v="1"/>
    <n v="0"/>
    <n v="3"/>
    <n v="1"/>
    <n v="2"/>
    <n v="0"/>
    <n v="1"/>
    <n v="0"/>
    <n v="1"/>
    <n v="0"/>
    <n v="2"/>
    <x v="0"/>
    <n v="1"/>
    <x v="0"/>
    <s v="Yes"/>
    <n v="161"/>
    <x v="0"/>
    <n v="1"/>
    <x v="0"/>
    <n v="1"/>
    <x v="1"/>
    <m/>
    <x v="0"/>
    <m/>
    <x v="0"/>
  </r>
  <r>
    <n v="5235"/>
    <x v="2"/>
    <x v="7"/>
    <x v="7"/>
    <s v="محمد طيجون"/>
    <x v="0"/>
    <n v="1"/>
    <n v="1"/>
    <n v="2"/>
    <n v="2"/>
    <n v="1"/>
    <n v="3"/>
    <n v="4"/>
    <n v="2"/>
    <n v="3"/>
    <n v="1"/>
    <n v="1"/>
    <n v="1"/>
    <n v="1"/>
    <n v="3"/>
    <x v="3"/>
    <n v="1"/>
    <x v="0"/>
    <s v="Yes"/>
    <n v="152"/>
    <x v="0"/>
    <n v="1"/>
    <x v="0"/>
    <n v="1"/>
    <x v="1"/>
    <m/>
    <x v="0"/>
    <m/>
    <x v="0"/>
  </r>
  <r>
    <n v="5605"/>
    <x v="2"/>
    <x v="2"/>
    <x v="2"/>
    <s v="محمد يوسف"/>
    <x v="1"/>
    <n v="0"/>
    <n v="1"/>
    <n v="2"/>
    <n v="1"/>
    <n v="0"/>
    <n v="2"/>
    <n v="2"/>
    <n v="2"/>
    <n v="1"/>
    <n v="1"/>
    <n v="1"/>
    <n v="1"/>
    <n v="0"/>
    <n v="1"/>
    <x v="0"/>
    <n v="1"/>
    <x v="0"/>
    <s v="Yes"/>
    <n v="108"/>
    <x v="0"/>
    <n v="1"/>
    <x v="0"/>
    <m/>
    <x v="0"/>
    <m/>
    <x v="0"/>
    <m/>
    <x v="0"/>
  </r>
  <r>
    <n v="6249"/>
    <x v="3"/>
    <x v="6"/>
    <x v="6"/>
    <s v="محمد فؤاد مشمش"/>
    <x v="1"/>
    <n v="0"/>
    <n v="1"/>
    <n v="3"/>
    <n v="1"/>
    <n v="2"/>
    <n v="5"/>
    <n v="2"/>
    <n v="5"/>
    <n v="1"/>
    <n v="2"/>
    <n v="1"/>
    <n v="1"/>
    <n v="0"/>
    <n v="3"/>
    <x v="1"/>
    <m/>
    <x v="1"/>
    <s v="No"/>
    <m/>
    <x v="1"/>
    <m/>
    <x v="1"/>
    <n v="1"/>
    <x v="1"/>
    <n v="1"/>
    <x v="1"/>
    <n v="1"/>
    <x v="1"/>
  </r>
  <r>
    <n v="6086"/>
    <x v="3"/>
    <x v="8"/>
    <x v="8"/>
    <s v="حسين  السعيد"/>
    <x v="0"/>
    <n v="1"/>
    <n v="1"/>
    <n v="1"/>
    <n v="1"/>
    <n v="0"/>
    <n v="2"/>
    <n v="2"/>
    <n v="1"/>
    <n v="1"/>
    <n v="1"/>
    <n v="0"/>
    <n v="0"/>
    <n v="1"/>
    <n v="2"/>
    <x v="1"/>
    <m/>
    <x v="1"/>
    <s v="No"/>
    <m/>
    <x v="1"/>
    <n v="1"/>
    <x v="0"/>
    <m/>
    <x v="0"/>
    <n v="1"/>
    <x v="1"/>
    <n v="1"/>
    <x v="1"/>
  </r>
  <r>
    <n v="5536"/>
    <x v="2"/>
    <x v="2"/>
    <x v="2"/>
    <s v="حسين بكار"/>
    <x v="0"/>
    <n v="1"/>
    <n v="1"/>
    <n v="2"/>
    <n v="2"/>
    <n v="1"/>
    <n v="5"/>
    <n v="2"/>
    <n v="4"/>
    <n v="1"/>
    <n v="1"/>
    <n v="1"/>
    <n v="2"/>
    <n v="0"/>
    <n v="3"/>
    <x v="1"/>
    <m/>
    <x v="1"/>
    <s v="No"/>
    <n v="94"/>
    <x v="0"/>
    <n v="1"/>
    <x v="0"/>
    <m/>
    <x v="0"/>
    <m/>
    <x v="0"/>
    <n v="1"/>
    <x v="1"/>
  </r>
  <r>
    <n v="5678"/>
    <x v="2"/>
    <x v="9"/>
    <x v="9"/>
    <s v="احمد القبجي"/>
    <x v="0"/>
    <n v="1"/>
    <n v="1"/>
    <n v="2"/>
    <n v="1"/>
    <n v="1"/>
    <n v="4"/>
    <n v="2"/>
    <n v="3"/>
    <n v="1"/>
    <n v="1"/>
    <n v="1"/>
    <n v="1"/>
    <n v="0"/>
    <n v="3"/>
    <x v="0"/>
    <m/>
    <x v="1"/>
    <s v="No"/>
    <n v="78"/>
    <x v="0"/>
    <n v="1"/>
    <x v="0"/>
    <n v="1"/>
    <x v="1"/>
    <n v="1"/>
    <x v="1"/>
    <n v="1"/>
    <x v="1"/>
  </r>
  <r>
    <n v="5199"/>
    <x v="2"/>
    <x v="7"/>
    <x v="7"/>
    <s v="حسون الموالي قطينـي"/>
    <x v="1"/>
    <n v="0"/>
    <n v="1"/>
    <n v="2"/>
    <n v="3"/>
    <n v="4"/>
    <n v="2"/>
    <n v="8"/>
    <n v="2"/>
    <n v="7"/>
    <n v="1"/>
    <n v="1"/>
    <n v="0"/>
    <n v="3"/>
    <n v="5"/>
    <x v="0"/>
    <n v="1"/>
    <x v="0"/>
    <s v="Yes"/>
    <n v="136"/>
    <x v="0"/>
    <m/>
    <x v="1"/>
    <n v="1"/>
    <x v="1"/>
    <m/>
    <x v="0"/>
    <m/>
    <x v="0"/>
  </r>
  <r>
    <n v="5590"/>
    <x v="2"/>
    <x v="2"/>
    <x v="2"/>
    <s v="محمد السليم"/>
    <x v="0"/>
    <n v="1"/>
    <n v="1"/>
    <n v="2"/>
    <n v="1"/>
    <n v="0"/>
    <n v="2"/>
    <n v="3"/>
    <n v="1"/>
    <n v="2"/>
    <n v="1"/>
    <n v="1"/>
    <n v="0"/>
    <n v="1"/>
    <n v="2"/>
    <x v="1"/>
    <m/>
    <x v="1"/>
    <s v="No"/>
    <n v="88"/>
    <x v="0"/>
    <n v="1"/>
    <x v="0"/>
    <m/>
    <x v="0"/>
    <m/>
    <x v="0"/>
    <n v="1"/>
    <x v="1"/>
  </r>
  <r>
    <n v="5035"/>
    <x v="0"/>
    <x v="17"/>
    <x v="17"/>
    <s v="عبدالغفار فرحات "/>
    <x v="0"/>
    <n v="1"/>
    <n v="1"/>
    <n v="2"/>
    <n v="3"/>
    <n v="3"/>
    <n v="7"/>
    <n v="3"/>
    <n v="6"/>
    <n v="2"/>
    <n v="1"/>
    <n v="1"/>
    <n v="2"/>
    <n v="1"/>
    <n v="5"/>
    <x v="0"/>
    <m/>
    <x v="1"/>
    <s v="No"/>
    <m/>
    <x v="1"/>
    <n v="1"/>
    <x v="0"/>
    <m/>
    <x v="0"/>
    <m/>
    <x v="0"/>
    <n v="1"/>
    <x v="1"/>
  </r>
  <r>
    <n v="5374"/>
    <x v="2"/>
    <x v="4"/>
    <x v="4"/>
    <s v="محمدتيسير الشلح"/>
    <x v="0"/>
    <n v="1"/>
    <n v="1"/>
    <n v="1"/>
    <n v="2"/>
    <n v="1"/>
    <n v="5"/>
    <n v="1"/>
    <n v="4"/>
    <n v="0"/>
    <n v="1"/>
    <n v="0"/>
    <n v="2"/>
    <n v="0"/>
    <n v="3"/>
    <x v="0"/>
    <m/>
    <x v="1"/>
    <s v="No"/>
    <m/>
    <x v="1"/>
    <n v="1"/>
    <x v="0"/>
    <m/>
    <x v="0"/>
    <m/>
    <x v="0"/>
    <n v="1"/>
    <x v="1"/>
  </r>
  <r>
    <n v="5108"/>
    <x v="0"/>
    <x v="5"/>
    <x v="5"/>
    <s v="خالد المهاينـي"/>
    <x v="0"/>
    <n v="1"/>
    <n v="1"/>
    <n v="1"/>
    <n v="1"/>
    <n v="0"/>
    <n v="3"/>
    <n v="1"/>
    <n v="2"/>
    <n v="0"/>
    <n v="1"/>
    <n v="0"/>
    <n v="1"/>
    <n v="0"/>
    <n v="2"/>
    <x v="1"/>
    <m/>
    <x v="1"/>
    <s v="No"/>
    <n v="104"/>
    <x v="0"/>
    <n v="1"/>
    <x v="0"/>
    <m/>
    <x v="0"/>
    <n v="1"/>
    <x v="1"/>
    <n v="1"/>
    <x v="1"/>
  </r>
  <r>
    <n v="5202"/>
    <x v="2"/>
    <x v="7"/>
    <x v="7"/>
    <s v="محي الدين علوان"/>
    <x v="0"/>
    <n v="1"/>
    <n v="1"/>
    <n v="1"/>
    <n v="2"/>
    <n v="3"/>
    <n v="6"/>
    <n v="2"/>
    <n v="5"/>
    <n v="1"/>
    <n v="0"/>
    <n v="1"/>
    <n v="2"/>
    <n v="0"/>
    <n v="5"/>
    <x v="1"/>
    <m/>
    <x v="1"/>
    <s v="No"/>
    <m/>
    <x v="1"/>
    <n v="1"/>
    <x v="0"/>
    <n v="1"/>
    <x v="1"/>
    <m/>
    <x v="0"/>
    <n v="1"/>
    <x v="1"/>
  </r>
  <r>
    <n v="5593"/>
    <x v="2"/>
    <x v="2"/>
    <x v="2"/>
    <s v="محمود الحديدي"/>
    <x v="1"/>
    <n v="0"/>
    <n v="1"/>
    <n v="1"/>
    <n v="1"/>
    <n v="1"/>
    <n v="3"/>
    <n v="1"/>
    <n v="3"/>
    <n v="0"/>
    <n v="1"/>
    <n v="0"/>
    <n v="1"/>
    <n v="0"/>
    <n v="2"/>
    <x v="1"/>
    <m/>
    <x v="1"/>
    <s v="No"/>
    <n v="120"/>
    <x v="0"/>
    <n v="1"/>
    <x v="0"/>
    <m/>
    <x v="0"/>
    <m/>
    <x v="0"/>
    <n v="1"/>
    <x v="1"/>
  </r>
  <r>
    <n v="4915"/>
    <x v="0"/>
    <x v="13"/>
    <x v="13"/>
    <s v="عبدالوهاب عجينة"/>
    <x v="0"/>
    <n v="1"/>
    <n v="1"/>
    <n v="2"/>
    <n v="1"/>
    <n v="2"/>
    <n v="2"/>
    <n v="5"/>
    <n v="1"/>
    <n v="4"/>
    <n v="1"/>
    <n v="1"/>
    <n v="0"/>
    <n v="1"/>
    <n v="4"/>
    <x v="0"/>
    <m/>
    <x v="1"/>
    <s v="No"/>
    <m/>
    <x v="1"/>
    <n v="1"/>
    <x v="0"/>
    <m/>
    <x v="0"/>
    <m/>
    <x v="0"/>
    <n v="1"/>
    <x v="1"/>
  </r>
  <r>
    <n v="5530"/>
    <x v="2"/>
    <x v="2"/>
    <x v="2"/>
    <s v="خليل الصليبـي"/>
    <x v="0"/>
    <n v="1"/>
    <n v="1"/>
    <n v="1"/>
    <n v="1"/>
    <n v="0"/>
    <n v="1"/>
    <n v="3"/>
    <n v="0"/>
    <n v="2"/>
    <n v="0"/>
    <n v="1"/>
    <n v="0"/>
    <n v="1"/>
    <n v="2"/>
    <x v="1"/>
    <m/>
    <x v="1"/>
    <s v="No"/>
    <m/>
    <x v="1"/>
    <n v="1"/>
    <x v="0"/>
    <m/>
    <x v="0"/>
    <m/>
    <x v="0"/>
    <n v="1"/>
    <x v="1"/>
  </r>
  <r>
    <n v="6207"/>
    <x v="3"/>
    <x v="6"/>
    <x v="6"/>
    <s v="ذيب الحسيان"/>
    <x v="0"/>
    <n v="1"/>
    <n v="1"/>
    <n v="2"/>
    <n v="4"/>
    <n v="2"/>
    <n v="6"/>
    <n v="4"/>
    <n v="5"/>
    <n v="3"/>
    <n v="1"/>
    <n v="1"/>
    <n v="3"/>
    <n v="1"/>
    <n v="4"/>
    <x v="0"/>
    <n v="1"/>
    <x v="0"/>
    <s v="Yes"/>
    <n v="195"/>
    <x v="0"/>
    <n v="1"/>
    <x v="0"/>
    <m/>
    <x v="0"/>
    <m/>
    <x v="0"/>
    <n v="1"/>
    <x v="1"/>
  </r>
  <r>
    <n v="5481"/>
    <x v="2"/>
    <x v="11"/>
    <x v="11"/>
    <s v="فيصل سوسق"/>
    <x v="0"/>
    <n v="1"/>
    <n v="1"/>
    <n v="2"/>
    <n v="2"/>
    <n v="3"/>
    <n v="4"/>
    <n v="5"/>
    <n v="3"/>
    <n v="4"/>
    <n v="1"/>
    <n v="1"/>
    <n v="1"/>
    <n v="1"/>
    <n v="5"/>
    <x v="1"/>
    <n v="1"/>
    <x v="0"/>
    <s v="Yes"/>
    <n v="210"/>
    <x v="0"/>
    <n v="1"/>
    <x v="0"/>
    <m/>
    <x v="0"/>
    <m/>
    <x v="0"/>
    <m/>
    <x v="0"/>
  </r>
  <r>
    <n v="6064"/>
    <x v="3"/>
    <x v="8"/>
    <x v="8"/>
    <s v="محمد علي"/>
    <x v="1"/>
    <n v="0"/>
    <n v="1"/>
    <n v="2"/>
    <n v="2"/>
    <n v="4"/>
    <n v="4"/>
    <n v="5"/>
    <n v="4"/>
    <n v="4"/>
    <n v="0"/>
    <n v="2"/>
    <n v="1"/>
    <n v="1"/>
    <n v="5"/>
    <x v="1"/>
    <m/>
    <x v="1"/>
    <s v="No"/>
    <m/>
    <x v="1"/>
    <m/>
    <x v="1"/>
    <m/>
    <x v="0"/>
    <m/>
    <x v="0"/>
    <n v="1"/>
    <x v="1"/>
  </r>
  <r>
    <n v="5554"/>
    <x v="2"/>
    <x v="2"/>
    <x v="2"/>
    <s v="انور عبدالله"/>
    <x v="0"/>
    <n v="1"/>
    <n v="1"/>
    <n v="2"/>
    <n v="1"/>
    <n v="0"/>
    <n v="2"/>
    <n v="3"/>
    <n v="1"/>
    <n v="2"/>
    <n v="1"/>
    <n v="1"/>
    <n v="0"/>
    <n v="1"/>
    <n v="2"/>
    <x v="0"/>
    <m/>
    <x v="1"/>
    <s v="No"/>
    <m/>
    <x v="1"/>
    <n v="1"/>
    <x v="0"/>
    <m/>
    <x v="0"/>
    <m/>
    <x v="0"/>
    <n v="1"/>
    <x v="1"/>
  </r>
  <r>
    <n v="5327"/>
    <x v="2"/>
    <x v="4"/>
    <x v="4"/>
    <s v="عدنان البرازي"/>
    <x v="1"/>
    <n v="0"/>
    <n v="1"/>
    <n v="0"/>
    <n v="4"/>
    <n v="4"/>
    <n v="8"/>
    <n v="1"/>
    <n v="8"/>
    <n v="0"/>
    <n v="0"/>
    <n v="0"/>
    <n v="4"/>
    <n v="0"/>
    <n v="5"/>
    <x v="1"/>
    <m/>
    <x v="1"/>
    <s v="No"/>
    <m/>
    <x v="1"/>
    <n v="1"/>
    <x v="0"/>
    <m/>
    <x v="0"/>
    <m/>
    <x v="0"/>
    <n v="1"/>
    <x v="1"/>
  </r>
  <r>
    <n v="5720"/>
    <x v="2"/>
    <x v="9"/>
    <x v="9"/>
    <s v="محمد الموسى الاشتر"/>
    <x v="0"/>
    <n v="1"/>
    <n v="1"/>
    <n v="2"/>
    <n v="1"/>
    <n v="1"/>
    <n v="2"/>
    <n v="4"/>
    <n v="1"/>
    <n v="3"/>
    <n v="1"/>
    <n v="1"/>
    <n v="0"/>
    <n v="1"/>
    <n v="3"/>
    <x v="1"/>
    <n v="1"/>
    <x v="0"/>
    <s v="Yes"/>
    <n v="124"/>
    <x v="0"/>
    <n v="1"/>
    <x v="0"/>
    <n v="1"/>
    <x v="1"/>
    <m/>
    <x v="0"/>
    <m/>
    <x v="0"/>
  </r>
  <r>
    <n v="5970"/>
    <x v="3"/>
    <x v="3"/>
    <x v="3"/>
    <s v="غازي حليمة"/>
    <x v="1"/>
    <n v="0"/>
    <n v="1"/>
    <n v="1"/>
    <n v="1"/>
    <n v="1"/>
    <n v="3"/>
    <n v="1"/>
    <n v="3"/>
    <n v="0"/>
    <n v="1"/>
    <n v="0"/>
    <n v="1"/>
    <n v="0"/>
    <n v="2"/>
    <x v="2"/>
    <n v="1"/>
    <x v="0"/>
    <s v="Yes"/>
    <n v="180"/>
    <x v="0"/>
    <m/>
    <x v="1"/>
    <n v="1"/>
    <x v="1"/>
    <m/>
    <x v="0"/>
    <m/>
    <x v="0"/>
  </r>
  <r>
    <n v="5520"/>
    <x v="2"/>
    <x v="2"/>
    <x v="2"/>
    <s v="مصطفى عنان"/>
    <x v="1"/>
    <n v="0"/>
    <n v="1"/>
    <n v="1"/>
    <n v="2"/>
    <n v="2"/>
    <n v="5"/>
    <n v="1"/>
    <n v="5"/>
    <n v="0"/>
    <n v="1"/>
    <n v="0"/>
    <n v="2"/>
    <n v="0"/>
    <n v="3"/>
    <x v="1"/>
    <n v="1"/>
    <x v="0"/>
    <s v="Yes"/>
    <n v="123"/>
    <x v="0"/>
    <n v="1"/>
    <x v="0"/>
    <m/>
    <x v="0"/>
    <m/>
    <x v="0"/>
    <m/>
    <x v="0"/>
  </r>
  <r>
    <n v="5778"/>
    <x v="3"/>
    <x v="10"/>
    <x v="10"/>
    <s v="حسن الرويشدي"/>
    <x v="0"/>
    <n v="1"/>
    <n v="1"/>
    <n v="2"/>
    <n v="2"/>
    <n v="3"/>
    <n v="2"/>
    <n v="7"/>
    <n v="1"/>
    <n v="6"/>
    <n v="1"/>
    <n v="1"/>
    <n v="0"/>
    <n v="2"/>
    <n v="5"/>
    <x v="2"/>
    <m/>
    <x v="1"/>
    <s v="No"/>
    <m/>
    <x v="1"/>
    <n v="1"/>
    <x v="0"/>
    <n v="1"/>
    <x v="1"/>
    <m/>
    <x v="0"/>
    <n v="1"/>
    <x v="1"/>
  </r>
  <r>
    <n v="4665"/>
    <x v="1"/>
    <x v="1"/>
    <x v="1"/>
    <s v="حسين  فهد"/>
    <x v="1"/>
    <n v="0"/>
    <n v="1"/>
    <n v="2"/>
    <n v="2"/>
    <n v="3"/>
    <n v="2"/>
    <n v="6"/>
    <n v="2"/>
    <n v="5"/>
    <n v="1"/>
    <n v="1"/>
    <n v="0"/>
    <n v="2"/>
    <n v="4"/>
    <x v="1"/>
    <m/>
    <x v="1"/>
    <s v="No"/>
    <n v="100"/>
    <x v="0"/>
    <n v="1"/>
    <x v="0"/>
    <m/>
    <x v="0"/>
    <m/>
    <x v="0"/>
    <n v="1"/>
    <x v="1"/>
  </r>
  <r>
    <n v="4671"/>
    <x v="1"/>
    <x v="1"/>
    <x v="1"/>
    <s v="عبدالحليم رحمون"/>
    <x v="0"/>
    <n v="1"/>
    <n v="1"/>
    <n v="2"/>
    <n v="2"/>
    <n v="3"/>
    <n v="2"/>
    <n v="7"/>
    <n v="1"/>
    <n v="6"/>
    <n v="1"/>
    <n v="1"/>
    <n v="0"/>
    <n v="2"/>
    <n v="5"/>
    <x v="2"/>
    <m/>
    <x v="1"/>
    <s v="No"/>
    <n v="95"/>
    <x v="0"/>
    <n v="1"/>
    <x v="0"/>
    <m/>
    <x v="0"/>
    <m/>
    <x v="0"/>
    <n v="1"/>
    <x v="1"/>
  </r>
  <r>
    <n v="5658"/>
    <x v="2"/>
    <x v="9"/>
    <x v="9"/>
    <s v="سليم ناصر"/>
    <x v="0"/>
    <n v="1"/>
    <n v="1"/>
    <n v="2"/>
    <n v="1"/>
    <n v="1"/>
    <n v="2"/>
    <n v="4"/>
    <n v="1"/>
    <n v="3"/>
    <n v="1"/>
    <n v="1"/>
    <n v="0"/>
    <n v="1"/>
    <n v="3"/>
    <x v="3"/>
    <m/>
    <x v="1"/>
    <s v="No"/>
    <n v="96"/>
    <x v="0"/>
    <n v="1"/>
    <x v="0"/>
    <n v="1"/>
    <x v="1"/>
    <n v="1"/>
    <x v="1"/>
    <n v="1"/>
    <x v="1"/>
  </r>
  <r>
    <n v="5865"/>
    <x v="3"/>
    <x v="12"/>
    <x v="12"/>
    <s v="ميحيمد العلي"/>
    <x v="0"/>
    <n v="1"/>
    <n v="1"/>
    <n v="2"/>
    <n v="1"/>
    <n v="2"/>
    <n v="2"/>
    <n v="5"/>
    <n v="1"/>
    <n v="4"/>
    <n v="1"/>
    <n v="1"/>
    <n v="0"/>
    <n v="1"/>
    <n v="4"/>
    <x v="1"/>
    <m/>
    <x v="1"/>
    <s v="No"/>
    <m/>
    <x v="1"/>
    <n v="1"/>
    <x v="0"/>
    <n v="1"/>
    <x v="1"/>
    <m/>
    <x v="0"/>
    <n v="1"/>
    <x v="1"/>
  </r>
  <r>
    <n v="4689"/>
    <x v="1"/>
    <x v="1"/>
    <x v="1"/>
    <s v="فايق العبدالله"/>
    <x v="0"/>
    <n v="1"/>
    <n v="1"/>
    <n v="2"/>
    <n v="2"/>
    <n v="1"/>
    <n v="5"/>
    <n v="2"/>
    <n v="4"/>
    <n v="1"/>
    <n v="1"/>
    <n v="1"/>
    <n v="2"/>
    <n v="0"/>
    <n v="3"/>
    <x v="0"/>
    <m/>
    <x v="1"/>
    <s v="No"/>
    <m/>
    <x v="1"/>
    <n v="1"/>
    <x v="0"/>
    <n v="1"/>
    <x v="1"/>
    <n v="1"/>
    <x v="1"/>
    <n v="1"/>
    <x v="1"/>
  </r>
  <r>
    <n v="5405"/>
    <x v="2"/>
    <x v="11"/>
    <x v="11"/>
    <s v="عبدالفتاح المصري"/>
    <x v="1"/>
    <n v="0"/>
    <n v="1"/>
    <n v="2"/>
    <n v="2"/>
    <n v="3"/>
    <n v="7"/>
    <n v="1"/>
    <n v="7"/>
    <n v="0"/>
    <n v="2"/>
    <n v="0"/>
    <n v="2"/>
    <n v="0"/>
    <n v="4"/>
    <x v="1"/>
    <m/>
    <x v="1"/>
    <s v="No"/>
    <m/>
    <x v="1"/>
    <n v="1"/>
    <x v="0"/>
    <n v="1"/>
    <x v="1"/>
    <n v="1"/>
    <x v="1"/>
    <n v="1"/>
    <x v="1"/>
  </r>
  <r>
    <n v="4781"/>
    <x v="1"/>
    <x v="16"/>
    <x v="16"/>
    <s v="انور القشعم"/>
    <x v="0"/>
    <n v="1"/>
    <n v="1"/>
    <n v="2"/>
    <n v="2"/>
    <n v="0"/>
    <n v="3"/>
    <n v="3"/>
    <n v="2"/>
    <n v="2"/>
    <n v="1"/>
    <n v="1"/>
    <n v="1"/>
    <n v="1"/>
    <n v="2"/>
    <x v="0"/>
    <m/>
    <x v="1"/>
    <s v="No"/>
    <n v="89"/>
    <x v="0"/>
    <m/>
    <x v="1"/>
    <n v="1"/>
    <x v="1"/>
    <m/>
    <x v="0"/>
    <n v="1"/>
    <x v="1"/>
  </r>
  <r>
    <n v="6165"/>
    <x v="3"/>
    <x v="6"/>
    <x v="6"/>
    <s v="عبدالكريم عاجوقة"/>
    <x v="0"/>
    <n v="1"/>
    <n v="1"/>
    <n v="2"/>
    <n v="2"/>
    <n v="1"/>
    <n v="2"/>
    <n v="5"/>
    <n v="1"/>
    <n v="4"/>
    <n v="1"/>
    <n v="1"/>
    <n v="0"/>
    <n v="2"/>
    <n v="3"/>
    <x v="1"/>
    <m/>
    <x v="1"/>
    <s v="No"/>
    <m/>
    <x v="1"/>
    <n v="1"/>
    <x v="0"/>
    <m/>
    <x v="0"/>
    <n v="1"/>
    <x v="1"/>
    <n v="1"/>
    <x v="1"/>
  </r>
  <r>
    <n v="4768"/>
    <x v="1"/>
    <x v="15"/>
    <x v="15"/>
    <s v="رضوان الناري"/>
    <x v="1"/>
    <n v="0"/>
    <n v="1"/>
    <n v="1"/>
    <n v="4"/>
    <n v="4"/>
    <n v="4"/>
    <n v="6"/>
    <n v="4"/>
    <n v="5"/>
    <n v="0"/>
    <n v="1"/>
    <n v="1"/>
    <n v="3"/>
    <n v="5"/>
    <x v="0"/>
    <m/>
    <x v="1"/>
    <s v="No"/>
    <n v="81"/>
    <x v="0"/>
    <n v="1"/>
    <x v="0"/>
    <n v="1"/>
    <x v="1"/>
    <n v="1"/>
    <x v="1"/>
    <n v="1"/>
    <x v="1"/>
  </r>
  <r>
    <n v="5816"/>
    <x v="3"/>
    <x v="10"/>
    <x v="10"/>
    <s v="قاسم الشركة"/>
    <x v="0"/>
    <n v="1"/>
    <n v="1"/>
    <n v="3"/>
    <n v="2"/>
    <n v="3"/>
    <n v="5"/>
    <n v="5"/>
    <n v="4"/>
    <n v="4"/>
    <n v="1"/>
    <n v="2"/>
    <n v="1"/>
    <n v="1"/>
    <n v="5"/>
    <x v="0"/>
    <n v="1"/>
    <x v="0"/>
    <s v="Yes"/>
    <n v="124"/>
    <x v="0"/>
    <n v="1"/>
    <x v="0"/>
    <n v="1"/>
    <x v="1"/>
    <n v="1"/>
    <x v="1"/>
    <m/>
    <x v="0"/>
  </r>
  <r>
    <n v="5219"/>
    <x v="2"/>
    <x v="7"/>
    <x v="7"/>
    <s v="عبدو الدعاس"/>
    <x v="0"/>
    <n v="1"/>
    <n v="1"/>
    <n v="2"/>
    <n v="2"/>
    <n v="2"/>
    <n v="2"/>
    <n v="6"/>
    <n v="1"/>
    <n v="5"/>
    <n v="1"/>
    <n v="1"/>
    <n v="0"/>
    <n v="2"/>
    <n v="4"/>
    <x v="1"/>
    <m/>
    <x v="1"/>
    <s v="No"/>
    <m/>
    <x v="1"/>
    <n v="1"/>
    <x v="0"/>
    <n v="1"/>
    <x v="1"/>
    <n v="1"/>
    <x v="1"/>
    <n v="1"/>
    <x v="1"/>
  </r>
  <r>
    <n v="5734"/>
    <x v="2"/>
    <x v="9"/>
    <x v="9"/>
    <s v="محمد السلامة"/>
    <x v="1"/>
    <n v="0"/>
    <n v="1"/>
    <n v="2"/>
    <n v="1"/>
    <n v="0"/>
    <n v="1"/>
    <n v="3"/>
    <n v="1"/>
    <n v="2"/>
    <n v="1"/>
    <n v="1"/>
    <n v="0"/>
    <n v="1"/>
    <n v="1"/>
    <x v="1"/>
    <m/>
    <x v="1"/>
    <s v="No"/>
    <n v="70"/>
    <x v="0"/>
    <n v="1"/>
    <x v="0"/>
    <n v="1"/>
    <x v="1"/>
    <n v="1"/>
    <x v="1"/>
    <n v="1"/>
    <x v="1"/>
  </r>
  <r>
    <n v="4663"/>
    <x v="1"/>
    <x v="1"/>
    <x v="1"/>
    <s v="موسى الحسن"/>
    <x v="0"/>
    <n v="1"/>
    <n v="1"/>
    <n v="3"/>
    <n v="2"/>
    <n v="2"/>
    <n v="7"/>
    <n v="2"/>
    <n v="6"/>
    <n v="1"/>
    <n v="2"/>
    <n v="1"/>
    <n v="2"/>
    <n v="0"/>
    <n v="4"/>
    <x v="2"/>
    <m/>
    <x v="1"/>
    <s v="No"/>
    <m/>
    <x v="1"/>
    <n v="1"/>
    <x v="0"/>
    <m/>
    <x v="0"/>
    <n v="1"/>
    <x v="1"/>
    <n v="1"/>
    <x v="1"/>
  </r>
  <r>
    <n v="5638"/>
    <x v="2"/>
    <x v="2"/>
    <x v="2"/>
    <s v="شهاب العمري"/>
    <x v="0"/>
    <n v="1"/>
    <n v="1"/>
    <n v="1"/>
    <n v="2"/>
    <n v="2"/>
    <n v="6"/>
    <n v="1"/>
    <n v="5"/>
    <n v="0"/>
    <n v="1"/>
    <n v="0"/>
    <n v="2"/>
    <n v="0"/>
    <n v="4"/>
    <x v="1"/>
    <n v="1"/>
    <x v="0"/>
    <s v="Yes"/>
    <n v="184"/>
    <x v="0"/>
    <n v="1"/>
    <x v="0"/>
    <m/>
    <x v="0"/>
    <m/>
    <x v="0"/>
    <n v="1"/>
    <x v="1"/>
  </r>
  <r>
    <n v="4879"/>
    <x v="1"/>
    <x v="18"/>
    <x v="18"/>
    <s v="خليف الشامي"/>
    <x v="0"/>
    <n v="1"/>
    <n v="1"/>
    <n v="2"/>
    <n v="1"/>
    <n v="2"/>
    <n v="5"/>
    <n v="2"/>
    <n v="4"/>
    <n v="1"/>
    <n v="1"/>
    <n v="1"/>
    <n v="1"/>
    <n v="0"/>
    <n v="4"/>
    <x v="0"/>
    <m/>
    <x v="1"/>
    <s v="No"/>
    <n v="120"/>
    <x v="0"/>
    <n v="1"/>
    <x v="0"/>
    <n v="1"/>
    <x v="1"/>
    <m/>
    <x v="0"/>
    <n v="1"/>
    <x v="1"/>
  </r>
  <r>
    <n v="4931"/>
    <x v="0"/>
    <x v="13"/>
    <x v="13"/>
    <s v="علي الحديدي"/>
    <x v="1"/>
    <n v="0"/>
    <n v="1"/>
    <n v="1"/>
    <n v="1"/>
    <n v="2"/>
    <n v="4"/>
    <n v="1"/>
    <n v="4"/>
    <n v="0"/>
    <n v="1"/>
    <n v="0"/>
    <n v="1"/>
    <n v="0"/>
    <n v="3"/>
    <x v="0"/>
    <n v="1"/>
    <x v="0"/>
    <s v="Yes"/>
    <n v="168"/>
    <x v="0"/>
    <n v="1"/>
    <x v="0"/>
    <m/>
    <x v="0"/>
    <m/>
    <x v="0"/>
    <n v="1"/>
    <x v="1"/>
  </r>
  <r>
    <n v="6322"/>
    <x v="3"/>
    <x v="14"/>
    <x v="14"/>
    <s v="عبد بكار"/>
    <x v="0"/>
    <n v="1"/>
    <n v="1"/>
    <n v="2"/>
    <n v="2"/>
    <n v="3"/>
    <n v="2"/>
    <n v="7"/>
    <n v="1"/>
    <n v="6"/>
    <n v="1"/>
    <n v="1"/>
    <n v="0"/>
    <n v="2"/>
    <n v="5"/>
    <x v="0"/>
    <n v="1"/>
    <x v="0"/>
    <s v="Yes"/>
    <n v="210"/>
    <x v="0"/>
    <n v="1"/>
    <x v="0"/>
    <n v="1"/>
    <x v="1"/>
    <m/>
    <x v="0"/>
    <m/>
    <x v="0"/>
  </r>
  <r>
    <n v="5892"/>
    <x v="3"/>
    <x v="12"/>
    <x v="12"/>
    <s v="محمدسعيد الجاجه"/>
    <x v="0"/>
    <n v="1"/>
    <n v="1"/>
    <n v="3"/>
    <n v="2"/>
    <n v="2"/>
    <n v="7"/>
    <n v="2"/>
    <n v="6"/>
    <n v="1"/>
    <n v="2"/>
    <n v="1"/>
    <n v="2"/>
    <n v="0"/>
    <n v="4"/>
    <x v="2"/>
    <n v="1"/>
    <x v="0"/>
    <s v="Yes"/>
    <n v="155"/>
    <x v="0"/>
    <m/>
    <x v="1"/>
    <m/>
    <x v="0"/>
    <m/>
    <x v="0"/>
    <m/>
    <x v="0"/>
  </r>
  <r>
    <n v="5602"/>
    <x v="2"/>
    <x v="2"/>
    <x v="2"/>
    <s v="طه العلي"/>
    <x v="1"/>
    <n v="0"/>
    <n v="1"/>
    <n v="2"/>
    <n v="2"/>
    <n v="4"/>
    <n v="2"/>
    <n v="7"/>
    <n v="2"/>
    <n v="6"/>
    <n v="1"/>
    <n v="1"/>
    <n v="0"/>
    <n v="2"/>
    <n v="5"/>
    <x v="0"/>
    <m/>
    <x v="1"/>
    <s v="No"/>
    <n v="95"/>
    <x v="0"/>
    <n v="1"/>
    <x v="0"/>
    <m/>
    <x v="0"/>
    <n v="1"/>
    <x v="1"/>
    <n v="1"/>
    <x v="1"/>
  </r>
  <r>
    <n v="6253"/>
    <x v="3"/>
    <x v="6"/>
    <x v="6"/>
    <s v="بكري الاسود"/>
    <x v="0"/>
    <n v="1"/>
    <n v="1"/>
    <n v="1"/>
    <n v="1"/>
    <n v="0"/>
    <n v="2"/>
    <n v="2"/>
    <n v="1"/>
    <n v="1"/>
    <n v="0"/>
    <n v="1"/>
    <n v="1"/>
    <n v="0"/>
    <n v="2"/>
    <x v="0"/>
    <n v="1"/>
    <x v="0"/>
    <s v="Yes"/>
    <n v="150"/>
    <x v="0"/>
    <n v="1"/>
    <x v="0"/>
    <n v="1"/>
    <x v="1"/>
    <n v="1"/>
    <x v="1"/>
    <m/>
    <x v="0"/>
  </r>
  <r>
    <n v="6068"/>
    <x v="3"/>
    <x v="8"/>
    <x v="8"/>
    <s v="عبدالرحمن القدور"/>
    <x v="0"/>
    <n v="1"/>
    <n v="1"/>
    <n v="2"/>
    <n v="2"/>
    <n v="1"/>
    <n v="4"/>
    <n v="3"/>
    <n v="3"/>
    <n v="2"/>
    <n v="1"/>
    <n v="1"/>
    <n v="1"/>
    <n v="1"/>
    <n v="3"/>
    <x v="3"/>
    <m/>
    <x v="1"/>
    <s v="No"/>
    <m/>
    <x v="1"/>
    <n v="1"/>
    <x v="0"/>
    <n v="1"/>
    <x v="1"/>
    <m/>
    <x v="0"/>
    <n v="1"/>
    <x v="1"/>
  </r>
  <r>
    <n v="5936"/>
    <x v="3"/>
    <x v="12"/>
    <x v="12"/>
    <s v="بردان عيوش"/>
    <x v="0"/>
    <n v="1"/>
    <n v="1"/>
    <n v="2"/>
    <n v="1"/>
    <n v="2"/>
    <n v="2"/>
    <n v="5"/>
    <n v="1"/>
    <n v="4"/>
    <n v="1"/>
    <n v="1"/>
    <n v="0"/>
    <n v="1"/>
    <n v="4"/>
    <x v="3"/>
    <m/>
    <x v="1"/>
    <s v="No"/>
    <n v="78"/>
    <x v="0"/>
    <n v="1"/>
    <x v="0"/>
    <n v="1"/>
    <x v="1"/>
    <m/>
    <x v="0"/>
    <n v="1"/>
    <x v="1"/>
  </r>
  <r>
    <n v="4801"/>
    <x v="1"/>
    <x v="16"/>
    <x v="16"/>
    <s v="صالح المصري"/>
    <x v="1"/>
    <n v="0"/>
    <n v="1"/>
    <n v="2"/>
    <n v="2"/>
    <n v="4"/>
    <n v="2"/>
    <n v="7"/>
    <n v="2"/>
    <n v="6"/>
    <n v="1"/>
    <n v="1"/>
    <n v="0"/>
    <n v="2"/>
    <n v="5"/>
    <x v="1"/>
    <n v="1"/>
    <x v="0"/>
    <s v="Yes"/>
    <n v="173"/>
    <x v="0"/>
    <m/>
    <x v="1"/>
    <n v="1"/>
    <x v="1"/>
    <m/>
    <x v="0"/>
    <n v="1"/>
    <x v="1"/>
  </r>
  <r>
    <n v="4921"/>
    <x v="0"/>
    <x v="13"/>
    <x v="13"/>
    <s v="محمد  ابو جبل"/>
    <x v="0"/>
    <n v="1"/>
    <n v="1"/>
    <n v="2"/>
    <n v="3"/>
    <n v="3"/>
    <n v="6"/>
    <n v="4"/>
    <n v="5"/>
    <n v="3"/>
    <n v="1"/>
    <n v="1"/>
    <n v="2"/>
    <n v="1"/>
    <n v="5"/>
    <x v="0"/>
    <m/>
    <x v="1"/>
    <s v="No"/>
    <n v="70"/>
    <x v="0"/>
    <n v="1"/>
    <x v="0"/>
    <m/>
    <x v="0"/>
    <m/>
    <x v="0"/>
    <n v="1"/>
    <x v="1"/>
  </r>
  <r>
    <n v="4904"/>
    <x v="0"/>
    <x v="13"/>
    <x v="13"/>
    <s v="محمدزياد المحمود"/>
    <x v="1"/>
    <n v="0"/>
    <n v="1"/>
    <n v="3"/>
    <n v="2"/>
    <n v="4"/>
    <n v="9"/>
    <n v="1"/>
    <n v="9"/>
    <n v="0"/>
    <n v="3"/>
    <n v="0"/>
    <n v="2"/>
    <n v="0"/>
    <n v="5"/>
    <x v="0"/>
    <m/>
    <x v="1"/>
    <s v="No"/>
    <m/>
    <x v="1"/>
    <m/>
    <x v="1"/>
    <n v="1"/>
    <x v="1"/>
    <m/>
    <x v="0"/>
    <n v="1"/>
    <x v="1"/>
  </r>
  <r>
    <n v="5047"/>
    <x v="0"/>
    <x v="17"/>
    <x v="17"/>
    <s v="مروان الطه"/>
    <x v="1"/>
    <n v="0"/>
    <n v="1"/>
    <n v="2"/>
    <n v="2"/>
    <n v="3"/>
    <n v="2"/>
    <n v="6"/>
    <n v="2"/>
    <n v="5"/>
    <n v="1"/>
    <n v="1"/>
    <n v="0"/>
    <n v="2"/>
    <n v="4"/>
    <x v="0"/>
    <m/>
    <x v="1"/>
    <s v="No"/>
    <m/>
    <x v="1"/>
    <m/>
    <x v="1"/>
    <n v="1"/>
    <x v="1"/>
    <m/>
    <x v="0"/>
    <n v="1"/>
    <x v="1"/>
  </r>
  <r>
    <n v="4829"/>
    <x v="1"/>
    <x v="16"/>
    <x v="16"/>
    <s v="محمد معروف"/>
    <x v="0"/>
    <n v="1"/>
    <n v="1"/>
    <n v="1"/>
    <n v="4"/>
    <n v="3"/>
    <n v="5"/>
    <n v="5"/>
    <n v="4"/>
    <n v="4"/>
    <n v="0"/>
    <n v="1"/>
    <n v="1"/>
    <n v="3"/>
    <n v="5"/>
    <x v="2"/>
    <m/>
    <x v="1"/>
    <s v="No"/>
    <m/>
    <x v="1"/>
    <m/>
    <x v="1"/>
    <n v="1"/>
    <x v="1"/>
    <n v="1"/>
    <x v="1"/>
    <n v="1"/>
    <x v="1"/>
  </r>
  <r>
    <n v="5746"/>
    <x v="2"/>
    <x v="9"/>
    <x v="9"/>
    <s v="محمد المطلق"/>
    <x v="1"/>
    <n v="0"/>
    <n v="1"/>
    <n v="2"/>
    <n v="2"/>
    <n v="4"/>
    <n v="7"/>
    <n v="2"/>
    <n v="7"/>
    <n v="1"/>
    <n v="1"/>
    <n v="1"/>
    <n v="2"/>
    <n v="0"/>
    <n v="5"/>
    <x v="0"/>
    <n v="1"/>
    <x v="0"/>
    <s v="Yes"/>
    <n v="222"/>
    <x v="0"/>
    <m/>
    <x v="1"/>
    <n v="1"/>
    <x v="1"/>
    <n v="1"/>
    <x v="1"/>
    <m/>
    <x v="0"/>
  </r>
  <r>
    <n v="5297"/>
    <x v="2"/>
    <x v="4"/>
    <x v="4"/>
    <s v="موفق عمر"/>
    <x v="0"/>
    <n v="1"/>
    <n v="1"/>
    <n v="2"/>
    <n v="2"/>
    <n v="2"/>
    <n v="3"/>
    <n v="5"/>
    <n v="2"/>
    <n v="4"/>
    <n v="1"/>
    <n v="1"/>
    <n v="1"/>
    <n v="1"/>
    <n v="4"/>
    <x v="0"/>
    <n v="1"/>
    <x v="0"/>
    <s v="Yes"/>
    <n v="104"/>
    <x v="0"/>
    <n v="1"/>
    <x v="0"/>
    <m/>
    <x v="0"/>
    <m/>
    <x v="0"/>
    <m/>
    <x v="0"/>
  </r>
  <r>
    <n v="6208"/>
    <x v="3"/>
    <x v="6"/>
    <x v="6"/>
    <s v="محمد مطاوع"/>
    <x v="0"/>
    <n v="1"/>
    <n v="1"/>
    <n v="2"/>
    <n v="3"/>
    <n v="3"/>
    <n v="7"/>
    <n v="3"/>
    <n v="6"/>
    <n v="2"/>
    <n v="1"/>
    <n v="1"/>
    <n v="2"/>
    <n v="1"/>
    <n v="5"/>
    <x v="2"/>
    <m/>
    <x v="1"/>
    <s v="No"/>
    <m/>
    <x v="1"/>
    <m/>
    <x v="1"/>
    <n v="1"/>
    <x v="1"/>
    <m/>
    <x v="0"/>
    <n v="1"/>
    <x v="1"/>
  </r>
  <r>
    <n v="4852"/>
    <x v="1"/>
    <x v="18"/>
    <x v="18"/>
    <s v="عبدالرزاق القدور"/>
    <x v="0"/>
    <n v="1"/>
    <n v="1"/>
    <n v="2"/>
    <n v="2"/>
    <n v="1"/>
    <n v="4"/>
    <n v="3"/>
    <n v="3"/>
    <n v="2"/>
    <n v="1"/>
    <n v="1"/>
    <n v="1"/>
    <n v="1"/>
    <n v="3"/>
    <x v="0"/>
    <m/>
    <x v="1"/>
    <s v="No"/>
    <m/>
    <x v="1"/>
    <n v="1"/>
    <x v="0"/>
    <m/>
    <x v="0"/>
    <m/>
    <x v="0"/>
    <n v="1"/>
    <x v="1"/>
  </r>
  <r>
    <n v="5264"/>
    <x v="2"/>
    <x v="4"/>
    <x v="4"/>
    <s v="سلوم الدلال"/>
    <x v="0"/>
    <n v="1"/>
    <n v="1"/>
    <n v="2"/>
    <n v="1"/>
    <n v="0"/>
    <n v="3"/>
    <n v="2"/>
    <n v="2"/>
    <n v="1"/>
    <n v="1"/>
    <n v="1"/>
    <n v="1"/>
    <n v="0"/>
    <n v="2"/>
    <x v="1"/>
    <m/>
    <x v="1"/>
    <s v="No"/>
    <n v="89"/>
    <x v="0"/>
    <m/>
    <x v="1"/>
    <m/>
    <x v="0"/>
    <n v="1"/>
    <x v="1"/>
    <n v="1"/>
    <x v="1"/>
  </r>
  <r>
    <n v="5387"/>
    <x v="2"/>
    <x v="11"/>
    <x v="11"/>
    <s v="عبدالكريم السعيد"/>
    <x v="0"/>
    <n v="1"/>
    <n v="1"/>
    <n v="2"/>
    <n v="0"/>
    <n v="0"/>
    <n v="2"/>
    <n v="2"/>
    <n v="1"/>
    <n v="1"/>
    <n v="1"/>
    <n v="1"/>
    <n v="0"/>
    <n v="0"/>
    <n v="2"/>
    <x v="1"/>
    <m/>
    <x v="1"/>
    <s v="No"/>
    <n v="87"/>
    <x v="0"/>
    <m/>
    <x v="1"/>
    <n v="1"/>
    <x v="1"/>
    <m/>
    <x v="0"/>
    <n v="1"/>
    <x v="1"/>
  </r>
  <r>
    <n v="5612"/>
    <x v="2"/>
    <x v="2"/>
    <x v="2"/>
    <s v="ياسين الطراب"/>
    <x v="0"/>
    <n v="1"/>
    <n v="1"/>
    <n v="1"/>
    <n v="3"/>
    <n v="4"/>
    <n v="8"/>
    <n v="2"/>
    <n v="7"/>
    <n v="1"/>
    <n v="0"/>
    <n v="1"/>
    <n v="3"/>
    <n v="0"/>
    <n v="6"/>
    <x v="2"/>
    <n v="1"/>
    <x v="0"/>
    <s v="Yes"/>
    <n v="189"/>
    <x v="0"/>
    <m/>
    <x v="1"/>
    <m/>
    <x v="0"/>
    <n v="1"/>
    <x v="1"/>
    <m/>
    <x v="0"/>
  </r>
  <r>
    <n v="5381"/>
    <x v="2"/>
    <x v="11"/>
    <x v="11"/>
    <s v="خالد الرويشدي"/>
    <x v="0"/>
    <n v="1"/>
    <n v="1"/>
    <n v="2"/>
    <n v="2"/>
    <n v="1"/>
    <n v="3"/>
    <n v="4"/>
    <n v="2"/>
    <n v="3"/>
    <n v="1"/>
    <n v="1"/>
    <n v="1"/>
    <n v="1"/>
    <n v="3"/>
    <x v="3"/>
    <n v="1"/>
    <x v="0"/>
    <s v="Yes"/>
    <n v="127"/>
    <x v="0"/>
    <m/>
    <x v="1"/>
    <m/>
    <x v="0"/>
    <n v="1"/>
    <x v="1"/>
    <n v="1"/>
    <x v="1"/>
  </r>
  <r>
    <n v="5233"/>
    <x v="2"/>
    <x v="7"/>
    <x v="7"/>
    <s v="حسين الاسود"/>
    <x v="1"/>
    <n v="0"/>
    <n v="1"/>
    <n v="1"/>
    <n v="1"/>
    <n v="1"/>
    <n v="3"/>
    <n v="1"/>
    <n v="3"/>
    <n v="0"/>
    <n v="1"/>
    <n v="0"/>
    <n v="1"/>
    <n v="0"/>
    <n v="2"/>
    <x v="0"/>
    <n v="1"/>
    <x v="0"/>
    <s v="Yes"/>
    <n v="195"/>
    <x v="0"/>
    <n v="1"/>
    <x v="0"/>
    <m/>
    <x v="0"/>
    <m/>
    <x v="0"/>
    <m/>
    <x v="0"/>
  </r>
  <r>
    <n v="5665"/>
    <x v="2"/>
    <x v="9"/>
    <x v="9"/>
    <s v="خالد سطم"/>
    <x v="0"/>
    <n v="1"/>
    <n v="1"/>
    <n v="1"/>
    <n v="1"/>
    <n v="0"/>
    <n v="3"/>
    <n v="1"/>
    <n v="2"/>
    <n v="0"/>
    <n v="1"/>
    <n v="0"/>
    <n v="1"/>
    <n v="0"/>
    <n v="2"/>
    <x v="0"/>
    <n v="1"/>
    <x v="0"/>
    <s v="Yes"/>
    <n v="200"/>
    <x v="0"/>
    <m/>
    <x v="1"/>
    <m/>
    <x v="0"/>
    <m/>
    <x v="0"/>
    <m/>
    <x v="0"/>
  </r>
  <r>
    <n v="5005"/>
    <x v="0"/>
    <x v="17"/>
    <x v="17"/>
    <s v="حسين العموري"/>
    <x v="0"/>
    <n v="1"/>
    <n v="1"/>
    <n v="2"/>
    <n v="2"/>
    <n v="2"/>
    <n v="2"/>
    <n v="6"/>
    <n v="1"/>
    <n v="5"/>
    <n v="1"/>
    <n v="1"/>
    <n v="0"/>
    <n v="2"/>
    <n v="4"/>
    <x v="0"/>
    <n v="1"/>
    <x v="0"/>
    <s v="Yes"/>
    <n v="126"/>
    <x v="0"/>
    <n v="1"/>
    <x v="0"/>
    <m/>
    <x v="0"/>
    <m/>
    <x v="0"/>
    <m/>
    <x v="0"/>
  </r>
  <r>
    <n v="4971"/>
    <x v="0"/>
    <x v="0"/>
    <x v="0"/>
    <s v="فرحان الشيخ فلفل "/>
    <x v="0"/>
    <n v="1"/>
    <n v="1"/>
    <n v="2"/>
    <n v="1"/>
    <n v="0"/>
    <n v="2"/>
    <n v="3"/>
    <n v="1"/>
    <n v="2"/>
    <n v="1"/>
    <n v="1"/>
    <n v="0"/>
    <n v="1"/>
    <n v="2"/>
    <x v="0"/>
    <m/>
    <x v="1"/>
    <s v="No"/>
    <m/>
    <x v="1"/>
    <n v="1"/>
    <x v="0"/>
    <m/>
    <x v="0"/>
    <m/>
    <x v="0"/>
    <n v="1"/>
    <x v="1"/>
  </r>
  <r>
    <n v="5849"/>
    <x v="3"/>
    <x v="10"/>
    <x v="10"/>
    <s v="خالد بحبوح"/>
    <x v="0"/>
    <n v="1"/>
    <n v="1"/>
    <n v="1"/>
    <n v="1"/>
    <n v="0"/>
    <n v="3"/>
    <n v="1"/>
    <n v="2"/>
    <n v="0"/>
    <n v="1"/>
    <n v="0"/>
    <n v="1"/>
    <n v="0"/>
    <n v="2"/>
    <x v="0"/>
    <m/>
    <x v="1"/>
    <s v="No"/>
    <n v="109"/>
    <x v="0"/>
    <n v="1"/>
    <x v="0"/>
    <m/>
    <x v="0"/>
    <n v="1"/>
    <x v="1"/>
    <n v="1"/>
    <x v="1"/>
  </r>
  <r>
    <n v="5790"/>
    <x v="3"/>
    <x v="10"/>
    <x v="10"/>
    <s v="رياض عوض"/>
    <x v="0"/>
    <n v="1"/>
    <n v="1"/>
    <n v="2"/>
    <n v="1"/>
    <n v="0"/>
    <n v="3"/>
    <n v="2"/>
    <n v="2"/>
    <n v="1"/>
    <n v="1"/>
    <n v="1"/>
    <n v="1"/>
    <n v="0"/>
    <n v="2"/>
    <x v="1"/>
    <m/>
    <x v="1"/>
    <s v="No"/>
    <n v="85"/>
    <x v="0"/>
    <m/>
    <x v="1"/>
    <m/>
    <x v="0"/>
    <m/>
    <x v="0"/>
    <n v="1"/>
    <x v="1"/>
  </r>
  <r>
    <n v="5511"/>
    <x v="2"/>
    <x v="2"/>
    <x v="2"/>
    <s v="سليمان احمد"/>
    <x v="1"/>
    <n v="0"/>
    <n v="1"/>
    <n v="2"/>
    <n v="4"/>
    <n v="3"/>
    <n v="9"/>
    <n v="1"/>
    <n v="9"/>
    <n v="0"/>
    <n v="2"/>
    <n v="0"/>
    <n v="4"/>
    <n v="0"/>
    <n v="4"/>
    <x v="0"/>
    <m/>
    <x v="1"/>
    <s v="No"/>
    <n v="96"/>
    <x v="0"/>
    <m/>
    <x v="1"/>
    <m/>
    <x v="0"/>
    <m/>
    <x v="0"/>
    <n v="1"/>
    <x v="1"/>
  </r>
  <r>
    <n v="4940"/>
    <x v="0"/>
    <x v="13"/>
    <x v="13"/>
    <s v="فواز الخطاب"/>
    <x v="0"/>
    <n v="1"/>
    <n v="1"/>
    <n v="0"/>
    <n v="2"/>
    <n v="3"/>
    <n v="6"/>
    <n v="1"/>
    <n v="5"/>
    <n v="0"/>
    <n v="0"/>
    <n v="0"/>
    <n v="2"/>
    <n v="0"/>
    <n v="5"/>
    <x v="3"/>
    <m/>
    <x v="1"/>
    <s v="No"/>
    <n v="96"/>
    <x v="0"/>
    <n v="1"/>
    <x v="0"/>
    <n v="1"/>
    <x v="1"/>
    <n v="1"/>
    <x v="1"/>
    <n v="1"/>
    <x v="1"/>
  </r>
  <r>
    <n v="4802"/>
    <x v="1"/>
    <x v="16"/>
    <x v="16"/>
    <s v="توفيق حجيراتي "/>
    <x v="0"/>
    <n v="1"/>
    <n v="1"/>
    <n v="1"/>
    <n v="4"/>
    <n v="3"/>
    <n v="5"/>
    <n v="5"/>
    <n v="4"/>
    <n v="4"/>
    <n v="0"/>
    <n v="1"/>
    <n v="3"/>
    <n v="1"/>
    <n v="5"/>
    <x v="2"/>
    <m/>
    <x v="1"/>
    <s v="No"/>
    <m/>
    <x v="1"/>
    <n v="1"/>
    <x v="0"/>
    <n v="1"/>
    <x v="1"/>
    <n v="1"/>
    <x v="1"/>
    <n v="1"/>
    <x v="1"/>
  </r>
  <r>
    <n v="6258"/>
    <x v="3"/>
    <x v="6"/>
    <x v="6"/>
    <s v="علي عز الدين"/>
    <x v="0"/>
    <n v="1"/>
    <n v="1"/>
    <n v="2"/>
    <n v="3"/>
    <n v="3"/>
    <n v="3"/>
    <n v="7"/>
    <n v="2"/>
    <n v="6"/>
    <n v="1"/>
    <n v="1"/>
    <n v="1"/>
    <n v="2"/>
    <n v="5"/>
    <x v="0"/>
    <m/>
    <x v="1"/>
    <s v="No"/>
    <m/>
    <x v="1"/>
    <m/>
    <x v="1"/>
    <m/>
    <x v="0"/>
    <m/>
    <x v="0"/>
    <n v="1"/>
    <x v="1"/>
  </r>
  <r>
    <n v="5529"/>
    <x v="2"/>
    <x v="2"/>
    <x v="2"/>
    <s v="محمد البلخي"/>
    <x v="0"/>
    <n v="1"/>
    <n v="1"/>
    <n v="2"/>
    <n v="2"/>
    <n v="3"/>
    <n v="7"/>
    <n v="2"/>
    <n v="6"/>
    <n v="1"/>
    <n v="1"/>
    <n v="1"/>
    <n v="2"/>
    <n v="0"/>
    <n v="5"/>
    <x v="1"/>
    <m/>
    <x v="1"/>
    <s v="No"/>
    <m/>
    <x v="1"/>
    <m/>
    <x v="1"/>
    <n v="1"/>
    <x v="1"/>
    <m/>
    <x v="0"/>
    <n v="1"/>
    <x v="1"/>
  </r>
  <r>
    <n v="5738"/>
    <x v="2"/>
    <x v="9"/>
    <x v="9"/>
    <s v="تركي العمري"/>
    <x v="1"/>
    <n v="0"/>
    <n v="1"/>
    <n v="2"/>
    <n v="2"/>
    <n v="2"/>
    <n v="5"/>
    <n v="2"/>
    <n v="5"/>
    <n v="1"/>
    <n v="1"/>
    <n v="1"/>
    <n v="2"/>
    <n v="0"/>
    <n v="3"/>
    <x v="0"/>
    <n v="1"/>
    <x v="0"/>
    <s v="Yes"/>
    <n v="221"/>
    <x v="0"/>
    <m/>
    <x v="1"/>
    <m/>
    <x v="0"/>
    <m/>
    <x v="0"/>
    <n v="1"/>
    <x v="1"/>
  </r>
  <r>
    <n v="5314"/>
    <x v="2"/>
    <x v="4"/>
    <x v="4"/>
    <s v="عبدالرزاق منور"/>
    <x v="1"/>
    <n v="0"/>
    <n v="1"/>
    <n v="2"/>
    <n v="2"/>
    <n v="2"/>
    <n v="5"/>
    <n v="2"/>
    <n v="5"/>
    <n v="1"/>
    <n v="1"/>
    <n v="1"/>
    <n v="2"/>
    <n v="0"/>
    <n v="3"/>
    <x v="1"/>
    <m/>
    <x v="1"/>
    <s v="No"/>
    <n v="72"/>
    <x v="0"/>
    <n v="1"/>
    <x v="0"/>
    <m/>
    <x v="0"/>
    <n v="1"/>
    <x v="1"/>
    <n v="1"/>
    <x v="1"/>
  </r>
  <r>
    <n v="5907"/>
    <x v="3"/>
    <x v="12"/>
    <x v="12"/>
    <s v="خالد الخليل بكور"/>
    <x v="1"/>
    <n v="0"/>
    <n v="1"/>
    <n v="2"/>
    <n v="2"/>
    <n v="4"/>
    <n v="2"/>
    <n v="7"/>
    <n v="2"/>
    <n v="6"/>
    <n v="1"/>
    <n v="1"/>
    <n v="0"/>
    <n v="2"/>
    <n v="5"/>
    <x v="0"/>
    <m/>
    <x v="1"/>
    <s v="No"/>
    <m/>
    <x v="1"/>
    <n v="1"/>
    <x v="0"/>
    <m/>
    <x v="0"/>
    <n v="1"/>
    <x v="1"/>
    <n v="1"/>
    <x v="1"/>
  </r>
  <r>
    <n v="5187"/>
    <x v="2"/>
    <x v="7"/>
    <x v="7"/>
    <s v="صالح الاسعد"/>
    <x v="1"/>
    <n v="0"/>
    <n v="1"/>
    <n v="2"/>
    <n v="2"/>
    <n v="3"/>
    <n v="4"/>
    <n v="4"/>
    <n v="4"/>
    <n v="3"/>
    <n v="1"/>
    <n v="1"/>
    <n v="1"/>
    <n v="1"/>
    <n v="4"/>
    <x v="0"/>
    <n v="1"/>
    <x v="0"/>
    <s v="Yes"/>
    <n v="156"/>
    <x v="0"/>
    <m/>
    <x v="1"/>
    <m/>
    <x v="0"/>
    <m/>
    <x v="0"/>
    <m/>
    <x v="0"/>
  </r>
  <r>
    <n v="5538"/>
    <x v="2"/>
    <x v="2"/>
    <x v="2"/>
    <s v="اسماعيل الحويل"/>
    <x v="0"/>
    <n v="1"/>
    <n v="1"/>
    <n v="2"/>
    <n v="0"/>
    <n v="0"/>
    <n v="2"/>
    <n v="2"/>
    <n v="1"/>
    <n v="1"/>
    <n v="1"/>
    <n v="1"/>
    <n v="0"/>
    <n v="0"/>
    <n v="2"/>
    <x v="0"/>
    <m/>
    <x v="1"/>
    <s v="No"/>
    <m/>
    <x v="1"/>
    <n v="1"/>
    <x v="0"/>
    <m/>
    <x v="0"/>
    <n v="1"/>
    <x v="1"/>
    <n v="1"/>
    <x v="1"/>
  </r>
  <r>
    <n v="5435"/>
    <x v="2"/>
    <x v="11"/>
    <x v="11"/>
    <s v="محمد السمر"/>
    <x v="1"/>
    <n v="0"/>
    <n v="1"/>
    <n v="2"/>
    <n v="1"/>
    <n v="1"/>
    <n v="3"/>
    <n v="2"/>
    <n v="3"/>
    <n v="1"/>
    <n v="1"/>
    <n v="1"/>
    <n v="1"/>
    <n v="0"/>
    <n v="2"/>
    <x v="1"/>
    <m/>
    <x v="1"/>
    <s v="No"/>
    <m/>
    <x v="1"/>
    <n v="1"/>
    <x v="0"/>
    <n v="1"/>
    <x v="1"/>
    <m/>
    <x v="0"/>
    <n v="1"/>
    <x v="1"/>
  </r>
  <r>
    <n v="4980"/>
    <x v="0"/>
    <x v="0"/>
    <x v="0"/>
    <s v="عبد الحسن"/>
    <x v="0"/>
    <n v="1"/>
    <n v="1"/>
    <n v="2"/>
    <n v="2"/>
    <n v="3"/>
    <n v="2"/>
    <n v="7"/>
    <n v="1"/>
    <n v="6"/>
    <n v="1"/>
    <n v="1"/>
    <n v="0"/>
    <n v="2"/>
    <n v="5"/>
    <x v="1"/>
    <n v="1"/>
    <x v="0"/>
    <s v="Yes"/>
    <n v="192"/>
    <x v="0"/>
    <n v="1"/>
    <x v="0"/>
    <m/>
    <x v="0"/>
    <m/>
    <x v="0"/>
    <n v="1"/>
    <x v="1"/>
  </r>
  <r>
    <n v="5679"/>
    <x v="2"/>
    <x v="9"/>
    <x v="9"/>
    <s v="جمعة الخالد"/>
    <x v="0"/>
    <n v="1"/>
    <n v="1"/>
    <n v="1"/>
    <n v="1"/>
    <n v="0"/>
    <n v="3"/>
    <n v="1"/>
    <n v="2"/>
    <n v="0"/>
    <n v="1"/>
    <n v="0"/>
    <n v="1"/>
    <n v="0"/>
    <n v="2"/>
    <x v="1"/>
    <m/>
    <x v="1"/>
    <s v="No"/>
    <m/>
    <x v="1"/>
    <n v="1"/>
    <x v="0"/>
    <n v="1"/>
    <x v="1"/>
    <m/>
    <x v="0"/>
    <n v="1"/>
    <x v="1"/>
  </r>
  <r>
    <n v="4793"/>
    <x v="1"/>
    <x v="16"/>
    <x v="16"/>
    <s v="محمدعمر  العطعوط"/>
    <x v="0"/>
    <n v="1"/>
    <n v="1"/>
    <n v="2"/>
    <n v="1"/>
    <n v="0"/>
    <n v="3"/>
    <n v="2"/>
    <n v="2"/>
    <n v="1"/>
    <n v="1"/>
    <n v="1"/>
    <n v="1"/>
    <n v="0"/>
    <n v="2"/>
    <x v="1"/>
    <m/>
    <x v="1"/>
    <s v="No"/>
    <m/>
    <x v="1"/>
    <n v="1"/>
    <x v="0"/>
    <m/>
    <x v="0"/>
    <m/>
    <x v="0"/>
    <n v="1"/>
    <x v="1"/>
  </r>
  <r>
    <n v="5212"/>
    <x v="2"/>
    <x v="7"/>
    <x v="7"/>
    <s v="شحادي سطم"/>
    <x v="0"/>
    <n v="1"/>
    <n v="1"/>
    <n v="2"/>
    <n v="1"/>
    <n v="0"/>
    <n v="2"/>
    <n v="3"/>
    <n v="1"/>
    <n v="2"/>
    <n v="1"/>
    <n v="1"/>
    <n v="0"/>
    <n v="1"/>
    <n v="2"/>
    <x v="2"/>
    <m/>
    <x v="1"/>
    <s v="No"/>
    <n v="116"/>
    <x v="0"/>
    <m/>
    <x v="1"/>
    <n v="1"/>
    <x v="1"/>
    <n v="1"/>
    <x v="1"/>
    <n v="1"/>
    <x v="1"/>
  </r>
  <r>
    <n v="4895"/>
    <x v="0"/>
    <x v="13"/>
    <x v="13"/>
    <s v="طيفور عجينة"/>
    <x v="0"/>
    <n v="1"/>
    <n v="1"/>
    <n v="3"/>
    <n v="2"/>
    <n v="1"/>
    <n v="6"/>
    <n v="2"/>
    <n v="5"/>
    <n v="1"/>
    <n v="2"/>
    <n v="1"/>
    <n v="2"/>
    <n v="0"/>
    <n v="3"/>
    <x v="0"/>
    <n v="1"/>
    <x v="0"/>
    <s v="Yes"/>
    <n v="144"/>
    <x v="0"/>
    <m/>
    <x v="1"/>
    <m/>
    <x v="0"/>
    <m/>
    <x v="0"/>
    <m/>
    <x v="0"/>
  </r>
  <r>
    <n v="5838"/>
    <x v="3"/>
    <x v="10"/>
    <x v="10"/>
    <s v="خالد باكير"/>
    <x v="0"/>
    <n v="1"/>
    <n v="1"/>
    <n v="2"/>
    <n v="3"/>
    <n v="3"/>
    <n v="5"/>
    <n v="5"/>
    <n v="4"/>
    <n v="4"/>
    <n v="1"/>
    <n v="1"/>
    <n v="2"/>
    <n v="1"/>
    <n v="5"/>
    <x v="1"/>
    <m/>
    <x v="1"/>
    <s v="No"/>
    <n v="61"/>
    <x v="0"/>
    <n v="1"/>
    <x v="0"/>
    <m/>
    <x v="0"/>
    <m/>
    <x v="0"/>
    <n v="1"/>
    <x v="1"/>
  </r>
  <r>
    <n v="5182"/>
    <x v="2"/>
    <x v="7"/>
    <x v="7"/>
    <s v="محمود عمر"/>
    <x v="0"/>
    <n v="1"/>
    <n v="1"/>
    <n v="1"/>
    <n v="3"/>
    <n v="3"/>
    <n v="8"/>
    <n v="1"/>
    <n v="7"/>
    <n v="0"/>
    <n v="1"/>
    <n v="0"/>
    <n v="3"/>
    <n v="0"/>
    <n v="5"/>
    <x v="3"/>
    <n v="1"/>
    <x v="0"/>
    <s v="Yes"/>
    <n v="214"/>
    <x v="0"/>
    <n v="1"/>
    <x v="0"/>
    <m/>
    <x v="0"/>
    <n v="1"/>
    <x v="1"/>
    <m/>
    <x v="0"/>
  </r>
  <r>
    <n v="5174"/>
    <x v="2"/>
    <x v="7"/>
    <x v="7"/>
    <s v="محمد العلي"/>
    <x v="1"/>
    <n v="0"/>
    <n v="1"/>
    <n v="1"/>
    <n v="1"/>
    <n v="4"/>
    <n v="5"/>
    <n v="2"/>
    <n v="5"/>
    <n v="1"/>
    <n v="0"/>
    <n v="1"/>
    <n v="1"/>
    <n v="0"/>
    <n v="5"/>
    <x v="0"/>
    <n v="1"/>
    <x v="0"/>
    <s v="Yes"/>
    <n v="166"/>
    <x v="0"/>
    <m/>
    <x v="1"/>
    <n v="1"/>
    <x v="1"/>
    <m/>
    <x v="0"/>
    <m/>
    <x v="0"/>
  </r>
  <r>
    <n v="5825"/>
    <x v="3"/>
    <x v="10"/>
    <x v="10"/>
    <s v="عبدالمنعم محيميد"/>
    <x v="1"/>
    <n v="0"/>
    <n v="1"/>
    <n v="1"/>
    <n v="4"/>
    <n v="4"/>
    <n v="4"/>
    <n v="6"/>
    <n v="4"/>
    <n v="5"/>
    <n v="0"/>
    <n v="1"/>
    <n v="2"/>
    <n v="2"/>
    <n v="5"/>
    <x v="0"/>
    <n v="1"/>
    <x v="0"/>
    <s v="Yes"/>
    <n v="125"/>
    <x v="0"/>
    <m/>
    <x v="1"/>
    <m/>
    <x v="0"/>
    <m/>
    <x v="0"/>
    <m/>
    <x v="0"/>
  </r>
  <r>
    <n v="5797"/>
    <x v="3"/>
    <x v="10"/>
    <x v="10"/>
    <s v="فيفي ابوصالح"/>
    <x v="1"/>
    <n v="0"/>
    <n v="1"/>
    <n v="2"/>
    <n v="1"/>
    <n v="2"/>
    <n v="2"/>
    <n v="4"/>
    <n v="2"/>
    <n v="3"/>
    <n v="1"/>
    <n v="1"/>
    <n v="0"/>
    <n v="1"/>
    <n v="3"/>
    <x v="0"/>
    <m/>
    <x v="1"/>
    <s v="No"/>
    <m/>
    <x v="1"/>
    <m/>
    <x v="1"/>
    <m/>
    <x v="0"/>
    <m/>
    <x v="0"/>
    <n v="1"/>
    <x v="1"/>
  </r>
  <r>
    <n v="5368"/>
    <x v="2"/>
    <x v="4"/>
    <x v="4"/>
    <s v="عبد علي"/>
    <x v="0"/>
    <n v="1"/>
    <n v="1"/>
    <n v="2"/>
    <n v="2"/>
    <n v="3"/>
    <n v="7"/>
    <n v="2"/>
    <n v="6"/>
    <n v="1"/>
    <n v="1"/>
    <n v="1"/>
    <n v="2"/>
    <n v="0"/>
    <n v="5"/>
    <x v="3"/>
    <m/>
    <x v="1"/>
    <s v="No"/>
    <n v="67"/>
    <x v="0"/>
    <n v="1"/>
    <x v="0"/>
    <m/>
    <x v="0"/>
    <m/>
    <x v="0"/>
    <n v="1"/>
    <x v="1"/>
  </r>
  <r>
    <n v="5313"/>
    <x v="2"/>
    <x v="4"/>
    <x v="4"/>
    <s v="عبدالفتاح الحمصي "/>
    <x v="0"/>
    <n v="1"/>
    <n v="1"/>
    <n v="2"/>
    <n v="2"/>
    <n v="2"/>
    <n v="2"/>
    <n v="6"/>
    <n v="1"/>
    <n v="5"/>
    <n v="1"/>
    <n v="1"/>
    <n v="0"/>
    <n v="2"/>
    <n v="4"/>
    <x v="2"/>
    <m/>
    <x v="1"/>
    <s v="No"/>
    <n v="58"/>
    <x v="0"/>
    <n v="1"/>
    <x v="0"/>
    <n v="1"/>
    <x v="1"/>
    <n v="1"/>
    <x v="1"/>
    <n v="1"/>
    <x v="1"/>
  </r>
  <r>
    <n v="6012"/>
    <x v="3"/>
    <x v="3"/>
    <x v="3"/>
    <s v="خليف حيدر"/>
    <x v="1"/>
    <n v="0"/>
    <n v="1"/>
    <n v="2"/>
    <n v="1"/>
    <n v="0"/>
    <n v="1"/>
    <n v="3"/>
    <n v="1"/>
    <n v="2"/>
    <n v="1"/>
    <n v="1"/>
    <n v="0"/>
    <n v="1"/>
    <n v="1"/>
    <x v="1"/>
    <n v="1"/>
    <x v="0"/>
    <s v="Yes"/>
    <n v="120"/>
    <x v="0"/>
    <m/>
    <x v="1"/>
    <m/>
    <x v="0"/>
    <m/>
    <x v="0"/>
    <m/>
    <x v="0"/>
  </r>
  <r>
    <n v="6027"/>
    <x v="3"/>
    <x v="3"/>
    <x v="3"/>
    <s v="رياض الدين"/>
    <x v="0"/>
    <n v="1"/>
    <n v="1"/>
    <n v="2"/>
    <n v="2"/>
    <n v="3"/>
    <n v="2"/>
    <n v="7"/>
    <n v="1"/>
    <n v="6"/>
    <n v="1"/>
    <n v="1"/>
    <n v="0"/>
    <n v="2"/>
    <n v="5"/>
    <x v="0"/>
    <m/>
    <x v="1"/>
    <s v="No"/>
    <n v="75"/>
    <x v="0"/>
    <m/>
    <x v="1"/>
    <m/>
    <x v="0"/>
    <m/>
    <x v="0"/>
    <n v="1"/>
    <x v="1"/>
  </r>
  <r>
    <n v="5636"/>
    <x v="2"/>
    <x v="2"/>
    <x v="2"/>
    <s v="خضر دعميش"/>
    <x v="0"/>
    <n v="1"/>
    <n v="1"/>
    <n v="2"/>
    <n v="3"/>
    <n v="3"/>
    <n v="6"/>
    <n v="4"/>
    <n v="5"/>
    <n v="3"/>
    <n v="1"/>
    <n v="1"/>
    <n v="2"/>
    <n v="1"/>
    <n v="5"/>
    <x v="0"/>
    <n v="1"/>
    <x v="0"/>
    <s v="Yes"/>
    <n v="107"/>
    <x v="0"/>
    <n v="1"/>
    <x v="0"/>
    <m/>
    <x v="0"/>
    <m/>
    <x v="0"/>
    <m/>
    <x v="0"/>
  </r>
  <r>
    <n v="5086"/>
    <x v="0"/>
    <x v="5"/>
    <x v="5"/>
    <s v="عبدالكافي العموري"/>
    <x v="0"/>
    <n v="1"/>
    <n v="1"/>
    <n v="3"/>
    <n v="2"/>
    <n v="1"/>
    <n v="4"/>
    <n v="4"/>
    <n v="3"/>
    <n v="3"/>
    <n v="2"/>
    <n v="1"/>
    <n v="1"/>
    <n v="1"/>
    <n v="3"/>
    <x v="0"/>
    <m/>
    <x v="1"/>
    <s v="No"/>
    <m/>
    <x v="1"/>
    <n v="1"/>
    <x v="0"/>
    <m/>
    <x v="0"/>
    <n v="1"/>
    <x v="1"/>
    <n v="1"/>
    <x v="1"/>
  </r>
  <r>
    <n v="4968"/>
    <x v="0"/>
    <x v="0"/>
    <x v="0"/>
    <s v="جاسم  الضناوي  او الضاوي"/>
    <x v="0"/>
    <n v="1"/>
    <n v="1"/>
    <n v="1"/>
    <n v="3"/>
    <n v="3"/>
    <n v="4"/>
    <n v="5"/>
    <n v="3"/>
    <n v="4"/>
    <n v="0"/>
    <n v="1"/>
    <n v="2"/>
    <n v="1"/>
    <n v="5"/>
    <x v="3"/>
    <m/>
    <x v="1"/>
    <s v="No"/>
    <m/>
    <x v="1"/>
    <n v="1"/>
    <x v="0"/>
    <m/>
    <x v="0"/>
    <m/>
    <x v="0"/>
    <n v="1"/>
    <x v="1"/>
  </r>
  <r>
    <n v="6183"/>
    <x v="3"/>
    <x v="6"/>
    <x v="6"/>
    <s v="عبدالجليل نجار"/>
    <x v="0"/>
    <n v="1"/>
    <n v="1"/>
    <n v="2"/>
    <n v="1"/>
    <n v="1"/>
    <n v="4"/>
    <n v="2"/>
    <n v="3"/>
    <n v="1"/>
    <n v="1"/>
    <n v="1"/>
    <n v="1"/>
    <n v="0"/>
    <n v="3"/>
    <x v="2"/>
    <m/>
    <x v="1"/>
    <s v="No"/>
    <m/>
    <x v="1"/>
    <m/>
    <x v="1"/>
    <m/>
    <x v="0"/>
    <m/>
    <x v="0"/>
    <n v="1"/>
    <x v="1"/>
  </r>
  <r>
    <n v="4755"/>
    <x v="1"/>
    <x v="15"/>
    <x v="15"/>
    <s v="مصطفى شعبان"/>
    <x v="1"/>
    <n v="0"/>
    <n v="1"/>
    <n v="1"/>
    <n v="2"/>
    <n v="3"/>
    <n v="6"/>
    <n v="1"/>
    <n v="6"/>
    <n v="0"/>
    <n v="1"/>
    <n v="0"/>
    <n v="2"/>
    <n v="0"/>
    <n v="4"/>
    <x v="1"/>
    <m/>
    <x v="1"/>
    <s v="No"/>
    <m/>
    <x v="1"/>
    <n v="1"/>
    <x v="0"/>
    <n v="1"/>
    <x v="1"/>
    <n v="1"/>
    <x v="1"/>
    <n v="1"/>
    <x v="1"/>
  </r>
  <r>
    <n v="6036"/>
    <x v="3"/>
    <x v="3"/>
    <x v="3"/>
    <s v="عبدالرحمن الحصين"/>
    <x v="1"/>
    <n v="0"/>
    <n v="1"/>
    <n v="2"/>
    <n v="2"/>
    <n v="2"/>
    <n v="2"/>
    <n v="5"/>
    <n v="2"/>
    <n v="4"/>
    <n v="1"/>
    <n v="1"/>
    <n v="0"/>
    <n v="2"/>
    <n v="3"/>
    <x v="0"/>
    <m/>
    <x v="1"/>
    <s v="No"/>
    <m/>
    <x v="1"/>
    <n v="1"/>
    <x v="0"/>
    <m/>
    <x v="0"/>
    <n v="1"/>
    <x v="1"/>
    <n v="1"/>
    <x v="1"/>
  </r>
  <r>
    <n v="4918"/>
    <x v="0"/>
    <x v="13"/>
    <x v="13"/>
    <s v="سليمان سليم"/>
    <x v="0"/>
    <n v="1"/>
    <n v="1"/>
    <n v="2"/>
    <n v="2"/>
    <n v="2"/>
    <n v="3"/>
    <n v="5"/>
    <n v="2"/>
    <n v="4"/>
    <n v="1"/>
    <n v="1"/>
    <n v="1"/>
    <n v="1"/>
    <n v="4"/>
    <x v="3"/>
    <n v="1"/>
    <x v="0"/>
    <s v="Yes"/>
    <n v="103"/>
    <x v="0"/>
    <m/>
    <x v="1"/>
    <n v="1"/>
    <x v="1"/>
    <m/>
    <x v="0"/>
    <n v="1"/>
    <x v="1"/>
  </r>
  <r>
    <n v="6332"/>
    <x v="3"/>
    <x v="14"/>
    <x v="14"/>
    <s v="محمد الحويل"/>
    <x v="0"/>
    <n v="1"/>
    <n v="1"/>
    <n v="2"/>
    <n v="1"/>
    <n v="1"/>
    <n v="2"/>
    <n v="4"/>
    <n v="1"/>
    <n v="3"/>
    <n v="1"/>
    <n v="1"/>
    <n v="0"/>
    <n v="1"/>
    <n v="3"/>
    <x v="0"/>
    <n v="1"/>
    <x v="0"/>
    <s v="Yes"/>
    <n v="165"/>
    <x v="0"/>
    <n v="1"/>
    <x v="0"/>
    <n v="1"/>
    <x v="1"/>
    <n v="1"/>
    <x v="1"/>
    <m/>
    <x v="0"/>
  </r>
  <r>
    <n v="4690"/>
    <x v="1"/>
    <x v="1"/>
    <x v="1"/>
    <s v="محمدسامر حمادة"/>
    <x v="0"/>
    <n v="1"/>
    <n v="1"/>
    <n v="2"/>
    <n v="1"/>
    <n v="1"/>
    <n v="4"/>
    <n v="2"/>
    <n v="3"/>
    <n v="1"/>
    <n v="1"/>
    <n v="1"/>
    <n v="1"/>
    <n v="0"/>
    <n v="3"/>
    <x v="0"/>
    <n v="1"/>
    <x v="0"/>
    <s v="Yes"/>
    <n v="220"/>
    <x v="0"/>
    <n v="1"/>
    <x v="0"/>
    <n v="1"/>
    <x v="1"/>
    <m/>
    <x v="0"/>
    <n v="1"/>
    <x v="1"/>
  </r>
  <r>
    <n v="4919"/>
    <x v="0"/>
    <x v="13"/>
    <x v="13"/>
    <s v="خضر الفجر"/>
    <x v="0"/>
    <n v="1"/>
    <n v="1"/>
    <n v="2"/>
    <n v="1"/>
    <n v="0"/>
    <n v="3"/>
    <n v="2"/>
    <n v="2"/>
    <n v="1"/>
    <n v="1"/>
    <n v="1"/>
    <n v="1"/>
    <n v="0"/>
    <n v="2"/>
    <x v="0"/>
    <m/>
    <x v="1"/>
    <s v="No"/>
    <m/>
    <x v="1"/>
    <n v="1"/>
    <x v="0"/>
    <m/>
    <x v="0"/>
    <m/>
    <x v="0"/>
    <n v="1"/>
    <x v="1"/>
  </r>
  <r>
    <n v="5993"/>
    <x v="3"/>
    <x v="3"/>
    <x v="3"/>
    <s v="محمود القباني"/>
    <x v="0"/>
    <n v="1"/>
    <n v="1"/>
    <n v="2"/>
    <n v="1"/>
    <n v="1"/>
    <n v="4"/>
    <n v="2"/>
    <n v="3"/>
    <n v="1"/>
    <n v="1"/>
    <n v="1"/>
    <n v="1"/>
    <n v="0"/>
    <n v="3"/>
    <x v="1"/>
    <m/>
    <x v="1"/>
    <s v="No"/>
    <n v="118"/>
    <x v="0"/>
    <n v="1"/>
    <x v="0"/>
    <m/>
    <x v="0"/>
    <m/>
    <x v="0"/>
    <n v="1"/>
    <x v="1"/>
  </r>
  <r>
    <n v="5260"/>
    <x v="2"/>
    <x v="4"/>
    <x v="4"/>
    <s v="احمد عبدربه"/>
    <x v="1"/>
    <n v="0"/>
    <n v="1"/>
    <n v="2"/>
    <n v="1"/>
    <n v="1"/>
    <n v="3"/>
    <n v="2"/>
    <n v="3"/>
    <n v="1"/>
    <n v="1"/>
    <n v="1"/>
    <n v="1"/>
    <n v="0"/>
    <n v="2"/>
    <x v="0"/>
    <n v="1"/>
    <x v="0"/>
    <s v="Yes"/>
    <n v="165"/>
    <x v="0"/>
    <m/>
    <x v="1"/>
    <m/>
    <x v="0"/>
    <n v="1"/>
    <x v="1"/>
    <m/>
    <x v="0"/>
  </r>
  <r>
    <n v="4924"/>
    <x v="0"/>
    <x v="13"/>
    <x v="13"/>
    <s v="عبدالمعين الرفاعي"/>
    <x v="0"/>
    <n v="1"/>
    <n v="1"/>
    <n v="1"/>
    <n v="1"/>
    <n v="0"/>
    <n v="2"/>
    <n v="2"/>
    <n v="1"/>
    <n v="1"/>
    <n v="0"/>
    <n v="1"/>
    <n v="1"/>
    <n v="0"/>
    <n v="2"/>
    <x v="0"/>
    <m/>
    <x v="1"/>
    <s v="No"/>
    <m/>
    <x v="1"/>
    <n v="1"/>
    <x v="0"/>
    <m/>
    <x v="0"/>
    <m/>
    <x v="0"/>
    <n v="1"/>
    <x v="1"/>
  </r>
  <r>
    <n v="5888"/>
    <x v="3"/>
    <x v="12"/>
    <x v="12"/>
    <s v="محمود العاصي"/>
    <x v="0"/>
    <n v="1"/>
    <n v="1"/>
    <n v="1"/>
    <n v="1"/>
    <n v="0"/>
    <n v="1"/>
    <n v="3"/>
    <n v="0"/>
    <n v="2"/>
    <n v="0"/>
    <n v="1"/>
    <n v="0"/>
    <n v="1"/>
    <n v="2"/>
    <x v="1"/>
    <m/>
    <x v="1"/>
    <s v="No"/>
    <m/>
    <x v="1"/>
    <m/>
    <x v="1"/>
    <m/>
    <x v="0"/>
    <m/>
    <x v="0"/>
    <n v="1"/>
    <x v="1"/>
  </r>
  <r>
    <n v="5890"/>
    <x v="3"/>
    <x v="12"/>
    <x v="12"/>
    <s v="ناصر العمري"/>
    <x v="0"/>
    <n v="1"/>
    <n v="1"/>
    <n v="1"/>
    <n v="1"/>
    <n v="0"/>
    <n v="3"/>
    <n v="1"/>
    <n v="2"/>
    <n v="0"/>
    <n v="1"/>
    <n v="0"/>
    <n v="1"/>
    <n v="0"/>
    <n v="2"/>
    <x v="1"/>
    <m/>
    <x v="1"/>
    <s v="No"/>
    <m/>
    <x v="1"/>
    <m/>
    <x v="1"/>
    <n v="1"/>
    <x v="1"/>
    <m/>
    <x v="0"/>
    <n v="1"/>
    <x v="1"/>
  </r>
  <r>
    <n v="5896"/>
    <x v="3"/>
    <x v="12"/>
    <x v="12"/>
    <s v="فاضل العبيد"/>
    <x v="0"/>
    <n v="1"/>
    <n v="1"/>
    <n v="3"/>
    <n v="3"/>
    <n v="2"/>
    <n v="6"/>
    <n v="4"/>
    <n v="5"/>
    <n v="3"/>
    <n v="1"/>
    <n v="2"/>
    <n v="2"/>
    <n v="1"/>
    <n v="4"/>
    <x v="2"/>
    <n v="1"/>
    <x v="0"/>
    <s v="Yes"/>
    <n v="102"/>
    <x v="0"/>
    <n v="1"/>
    <x v="0"/>
    <m/>
    <x v="0"/>
    <m/>
    <x v="0"/>
    <m/>
    <x v="0"/>
  </r>
  <r>
    <n v="4816"/>
    <x v="1"/>
    <x v="16"/>
    <x v="16"/>
    <s v="جاسم بحسيك"/>
    <x v="1"/>
    <n v="0"/>
    <n v="1"/>
    <n v="2"/>
    <n v="1"/>
    <n v="2"/>
    <n v="2"/>
    <n v="4"/>
    <n v="2"/>
    <n v="3"/>
    <n v="1"/>
    <n v="1"/>
    <n v="0"/>
    <n v="1"/>
    <n v="3"/>
    <x v="3"/>
    <m/>
    <x v="1"/>
    <s v="No"/>
    <n v="95"/>
    <x v="0"/>
    <n v="1"/>
    <x v="0"/>
    <m/>
    <x v="0"/>
    <n v="1"/>
    <x v="1"/>
    <n v="1"/>
    <x v="1"/>
  </r>
  <r>
    <n v="5756"/>
    <x v="2"/>
    <x v="9"/>
    <x v="9"/>
    <s v="عبدالله النبهان"/>
    <x v="1"/>
    <n v="0"/>
    <n v="1"/>
    <n v="2"/>
    <n v="1"/>
    <n v="2"/>
    <n v="4"/>
    <n v="2"/>
    <n v="4"/>
    <n v="1"/>
    <n v="1"/>
    <n v="1"/>
    <n v="1"/>
    <n v="0"/>
    <n v="3"/>
    <x v="3"/>
    <m/>
    <x v="1"/>
    <s v="No"/>
    <m/>
    <x v="1"/>
    <n v="1"/>
    <x v="0"/>
    <m/>
    <x v="0"/>
    <m/>
    <x v="0"/>
    <n v="1"/>
    <x v="1"/>
  </r>
  <r>
    <n v="5379"/>
    <x v="2"/>
    <x v="4"/>
    <x v="4"/>
    <s v="ذيب عوض"/>
    <x v="1"/>
    <n v="0"/>
    <n v="1"/>
    <n v="2"/>
    <n v="2"/>
    <n v="3"/>
    <n v="5"/>
    <n v="3"/>
    <n v="5"/>
    <n v="2"/>
    <n v="1"/>
    <n v="1"/>
    <n v="1"/>
    <n v="1"/>
    <n v="4"/>
    <x v="2"/>
    <m/>
    <x v="1"/>
    <s v="No"/>
    <n v="77"/>
    <x v="0"/>
    <n v="1"/>
    <x v="0"/>
    <m/>
    <x v="0"/>
    <m/>
    <x v="0"/>
    <n v="1"/>
    <x v="1"/>
  </r>
  <r>
    <n v="5012"/>
    <x v="0"/>
    <x v="17"/>
    <x v="17"/>
    <s v="عبدو البرازي"/>
    <x v="1"/>
    <n v="0"/>
    <n v="1"/>
    <n v="2"/>
    <n v="2"/>
    <n v="4"/>
    <n v="2"/>
    <n v="7"/>
    <n v="2"/>
    <n v="6"/>
    <n v="1"/>
    <n v="1"/>
    <n v="0"/>
    <n v="2"/>
    <n v="5"/>
    <x v="1"/>
    <n v="1"/>
    <x v="0"/>
    <s v="Yes"/>
    <n v="126"/>
    <x v="0"/>
    <n v="1"/>
    <x v="0"/>
    <m/>
    <x v="0"/>
    <m/>
    <x v="0"/>
    <m/>
    <x v="0"/>
  </r>
  <r>
    <n v="6287"/>
    <x v="3"/>
    <x v="14"/>
    <x v="14"/>
    <s v="محمد المعصراني"/>
    <x v="1"/>
    <n v="0"/>
    <n v="1"/>
    <n v="2"/>
    <n v="1"/>
    <n v="2"/>
    <n v="2"/>
    <n v="4"/>
    <n v="2"/>
    <n v="3"/>
    <n v="1"/>
    <n v="1"/>
    <n v="0"/>
    <n v="1"/>
    <n v="3"/>
    <x v="0"/>
    <n v="1"/>
    <x v="0"/>
    <s v="Yes"/>
    <n v="210"/>
    <x v="0"/>
    <m/>
    <x v="1"/>
    <n v="1"/>
    <x v="1"/>
    <m/>
    <x v="0"/>
    <n v="1"/>
    <x v="1"/>
  </r>
  <r>
    <n v="5210"/>
    <x v="2"/>
    <x v="7"/>
    <x v="7"/>
    <s v="تاج الدين الحراكي"/>
    <x v="0"/>
    <n v="1"/>
    <n v="1"/>
    <n v="1"/>
    <n v="4"/>
    <n v="3"/>
    <n v="5"/>
    <n v="5"/>
    <n v="4"/>
    <n v="4"/>
    <n v="0"/>
    <n v="1"/>
    <n v="3"/>
    <n v="1"/>
    <n v="5"/>
    <x v="0"/>
    <n v="1"/>
    <x v="0"/>
    <s v="Yes"/>
    <n v="127"/>
    <x v="0"/>
    <n v="1"/>
    <x v="0"/>
    <n v="1"/>
    <x v="1"/>
    <m/>
    <x v="0"/>
    <n v="1"/>
    <x v="1"/>
  </r>
  <r>
    <n v="4854"/>
    <x v="1"/>
    <x v="18"/>
    <x v="18"/>
    <s v="علي الشامي"/>
    <x v="1"/>
    <n v="0"/>
    <n v="1"/>
    <n v="2"/>
    <n v="1"/>
    <n v="0"/>
    <n v="1"/>
    <n v="3"/>
    <n v="1"/>
    <n v="2"/>
    <n v="1"/>
    <n v="1"/>
    <n v="0"/>
    <n v="1"/>
    <n v="1"/>
    <x v="0"/>
    <n v="1"/>
    <x v="0"/>
    <s v="Yes"/>
    <n v="184"/>
    <x v="0"/>
    <n v="1"/>
    <x v="0"/>
    <n v="1"/>
    <x v="1"/>
    <m/>
    <x v="0"/>
    <m/>
    <x v="0"/>
  </r>
  <r>
    <n v="6315"/>
    <x v="3"/>
    <x v="14"/>
    <x v="14"/>
    <s v="محسن البقاعي"/>
    <x v="0"/>
    <n v="1"/>
    <n v="1"/>
    <n v="3"/>
    <n v="3"/>
    <n v="2"/>
    <n v="6"/>
    <n v="4"/>
    <n v="5"/>
    <n v="3"/>
    <n v="2"/>
    <n v="1"/>
    <n v="2"/>
    <n v="1"/>
    <n v="4"/>
    <x v="0"/>
    <m/>
    <x v="1"/>
    <s v="No"/>
    <m/>
    <x v="1"/>
    <m/>
    <x v="1"/>
    <m/>
    <x v="0"/>
    <m/>
    <x v="0"/>
    <n v="1"/>
    <x v="1"/>
  </r>
  <r>
    <n v="5996"/>
    <x v="3"/>
    <x v="3"/>
    <x v="3"/>
    <s v="مصطفى البرازي"/>
    <x v="0"/>
    <n v="1"/>
    <n v="1"/>
    <n v="2"/>
    <n v="2"/>
    <n v="1"/>
    <n v="3"/>
    <n v="4"/>
    <n v="2"/>
    <n v="3"/>
    <n v="1"/>
    <n v="1"/>
    <n v="1"/>
    <n v="1"/>
    <n v="3"/>
    <x v="2"/>
    <m/>
    <x v="1"/>
    <s v="No"/>
    <n v="115"/>
    <x v="0"/>
    <n v="1"/>
    <x v="0"/>
    <n v="1"/>
    <x v="1"/>
    <m/>
    <x v="0"/>
    <n v="1"/>
    <x v="1"/>
  </r>
  <r>
    <n v="6112"/>
    <x v="3"/>
    <x v="8"/>
    <x v="8"/>
    <s v="محمود الابراهيم"/>
    <x v="1"/>
    <n v="0"/>
    <n v="1"/>
    <n v="1"/>
    <n v="1"/>
    <n v="2"/>
    <n v="4"/>
    <n v="1"/>
    <n v="4"/>
    <n v="0"/>
    <n v="1"/>
    <n v="0"/>
    <n v="1"/>
    <n v="0"/>
    <n v="3"/>
    <x v="2"/>
    <m/>
    <x v="1"/>
    <s v="No"/>
    <n v="97"/>
    <x v="0"/>
    <n v="1"/>
    <x v="0"/>
    <m/>
    <x v="0"/>
    <m/>
    <x v="0"/>
    <n v="1"/>
    <x v="1"/>
  </r>
  <r>
    <n v="4827"/>
    <x v="1"/>
    <x v="16"/>
    <x v="16"/>
    <s v="جميل بركات"/>
    <x v="1"/>
    <n v="0"/>
    <n v="1"/>
    <n v="2"/>
    <n v="1"/>
    <n v="0"/>
    <n v="1"/>
    <n v="3"/>
    <n v="1"/>
    <n v="2"/>
    <n v="1"/>
    <n v="1"/>
    <n v="0"/>
    <n v="1"/>
    <n v="1"/>
    <x v="0"/>
    <m/>
    <x v="1"/>
    <s v="No"/>
    <m/>
    <x v="1"/>
    <n v="1"/>
    <x v="0"/>
    <m/>
    <x v="0"/>
    <n v="1"/>
    <x v="1"/>
    <n v="1"/>
    <x v="1"/>
  </r>
  <r>
    <n v="6306"/>
    <x v="3"/>
    <x v="14"/>
    <x v="14"/>
    <s v="عليوي الزعبي"/>
    <x v="0"/>
    <n v="1"/>
    <n v="1"/>
    <n v="2"/>
    <n v="1"/>
    <n v="1"/>
    <n v="2"/>
    <n v="4"/>
    <n v="1"/>
    <n v="3"/>
    <n v="1"/>
    <n v="1"/>
    <n v="0"/>
    <n v="1"/>
    <n v="3"/>
    <x v="1"/>
    <n v="1"/>
    <x v="0"/>
    <s v="Yes"/>
    <n v="137"/>
    <x v="0"/>
    <m/>
    <x v="1"/>
    <m/>
    <x v="0"/>
    <m/>
    <x v="0"/>
    <n v="1"/>
    <x v="1"/>
  </r>
  <r>
    <n v="5140"/>
    <x v="2"/>
    <x v="7"/>
    <x v="7"/>
    <s v="ابراهيم تيزري"/>
    <x v="0"/>
    <n v="1"/>
    <n v="1"/>
    <n v="2"/>
    <n v="4"/>
    <n v="2"/>
    <n v="3"/>
    <n v="7"/>
    <n v="2"/>
    <n v="6"/>
    <n v="1"/>
    <n v="1"/>
    <n v="1"/>
    <n v="3"/>
    <n v="4"/>
    <x v="1"/>
    <m/>
    <x v="1"/>
    <s v="No"/>
    <m/>
    <x v="1"/>
    <n v="1"/>
    <x v="0"/>
    <n v="1"/>
    <x v="1"/>
    <m/>
    <x v="0"/>
    <n v="1"/>
    <x v="1"/>
  </r>
  <r>
    <n v="5626"/>
    <x v="2"/>
    <x v="2"/>
    <x v="2"/>
    <s v="محمد بكار"/>
    <x v="0"/>
    <n v="1"/>
    <n v="1"/>
    <n v="1"/>
    <n v="1"/>
    <n v="0"/>
    <n v="3"/>
    <n v="1"/>
    <n v="2"/>
    <n v="0"/>
    <n v="1"/>
    <n v="0"/>
    <n v="1"/>
    <n v="0"/>
    <n v="2"/>
    <x v="3"/>
    <n v="1"/>
    <x v="0"/>
    <s v="Yes"/>
    <n v="173"/>
    <x v="0"/>
    <m/>
    <x v="1"/>
    <n v="1"/>
    <x v="1"/>
    <m/>
    <x v="0"/>
    <n v="1"/>
    <x v="1"/>
  </r>
  <r>
    <n v="5262"/>
    <x v="2"/>
    <x v="4"/>
    <x v="4"/>
    <s v="محمدسليم البقاعي"/>
    <x v="0"/>
    <n v="1"/>
    <n v="1"/>
    <n v="2"/>
    <n v="1"/>
    <n v="0"/>
    <n v="3"/>
    <n v="2"/>
    <n v="2"/>
    <n v="1"/>
    <n v="1"/>
    <n v="1"/>
    <n v="1"/>
    <n v="0"/>
    <n v="2"/>
    <x v="0"/>
    <m/>
    <x v="1"/>
    <s v="No"/>
    <m/>
    <x v="1"/>
    <n v="1"/>
    <x v="0"/>
    <n v="1"/>
    <x v="1"/>
    <m/>
    <x v="0"/>
    <n v="1"/>
    <x v="1"/>
  </r>
  <r>
    <n v="5113"/>
    <x v="2"/>
    <x v="7"/>
    <x v="7"/>
    <s v="محمدفهد الدبس"/>
    <x v="0"/>
    <n v="1"/>
    <n v="1"/>
    <n v="3"/>
    <n v="2"/>
    <n v="2"/>
    <n v="7"/>
    <n v="2"/>
    <n v="6"/>
    <n v="1"/>
    <n v="2"/>
    <n v="1"/>
    <n v="2"/>
    <n v="0"/>
    <n v="4"/>
    <x v="1"/>
    <m/>
    <x v="1"/>
    <s v="No"/>
    <m/>
    <x v="1"/>
    <n v="1"/>
    <x v="0"/>
    <n v="1"/>
    <x v="1"/>
    <m/>
    <x v="0"/>
    <n v="1"/>
    <x v="1"/>
  </r>
  <r>
    <n v="5092"/>
    <x v="0"/>
    <x v="5"/>
    <x v="5"/>
    <s v="ذيب الزنك"/>
    <x v="1"/>
    <n v="0"/>
    <n v="1"/>
    <n v="2"/>
    <n v="2"/>
    <n v="2"/>
    <n v="4"/>
    <n v="3"/>
    <n v="4"/>
    <n v="2"/>
    <n v="1"/>
    <n v="1"/>
    <n v="1"/>
    <n v="1"/>
    <n v="3"/>
    <x v="1"/>
    <n v="1"/>
    <x v="0"/>
    <s v="Yes"/>
    <n v="191"/>
    <x v="0"/>
    <n v="1"/>
    <x v="0"/>
    <n v="1"/>
    <x v="1"/>
    <m/>
    <x v="0"/>
    <m/>
    <x v="0"/>
  </r>
  <r>
    <n v="5373"/>
    <x v="2"/>
    <x v="4"/>
    <x v="4"/>
    <s v="عبدالفتاح العاصي"/>
    <x v="1"/>
    <n v="0"/>
    <n v="1"/>
    <n v="2"/>
    <n v="1"/>
    <n v="3"/>
    <n v="2"/>
    <n v="5"/>
    <n v="2"/>
    <n v="4"/>
    <n v="1"/>
    <n v="1"/>
    <n v="0"/>
    <n v="1"/>
    <n v="4"/>
    <x v="0"/>
    <m/>
    <x v="1"/>
    <s v="No"/>
    <m/>
    <x v="1"/>
    <m/>
    <x v="1"/>
    <n v="1"/>
    <x v="1"/>
    <n v="1"/>
    <x v="1"/>
    <n v="1"/>
    <x v="1"/>
  </r>
  <r>
    <n v="5172"/>
    <x v="2"/>
    <x v="7"/>
    <x v="7"/>
    <s v="صبري صوفان"/>
    <x v="0"/>
    <n v="1"/>
    <n v="1"/>
    <n v="2"/>
    <n v="1"/>
    <n v="1"/>
    <n v="4"/>
    <n v="2"/>
    <n v="3"/>
    <n v="1"/>
    <n v="1"/>
    <n v="1"/>
    <n v="1"/>
    <n v="0"/>
    <n v="3"/>
    <x v="1"/>
    <n v="1"/>
    <x v="0"/>
    <s v="Yes"/>
    <n v="215"/>
    <x v="0"/>
    <n v="1"/>
    <x v="0"/>
    <n v="1"/>
    <x v="1"/>
    <m/>
    <x v="0"/>
    <m/>
    <x v="0"/>
  </r>
  <r>
    <n v="5853"/>
    <x v="3"/>
    <x v="10"/>
    <x v="10"/>
    <s v="نضال رنكو"/>
    <x v="0"/>
    <n v="1"/>
    <n v="1"/>
    <n v="2"/>
    <n v="2"/>
    <n v="2"/>
    <n v="2"/>
    <n v="6"/>
    <n v="1"/>
    <n v="5"/>
    <n v="1"/>
    <n v="1"/>
    <n v="0"/>
    <n v="2"/>
    <n v="4"/>
    <x v="1"/>
    <m/>
    <x v="1"/>
    <s v="No"/>
    <m/>
    <x v="1"/>
    <n v="1"/>
    <x v="0"/>
    <m/>
    <x v="0"/>
    <n v="1"/>
    <x v="1"/>
    <n v="1"/>
    <x v="1"/>
  </r>
  <r>
    <n v="5759"/>
    <x v="3"/>
    <x v="10"/>
    <x v="10"/>
    <s v="احمد ادريس"/>
    <x v="0"/>
    <n v="1"/>
    <n v="1"/>
    <n v="1"/>
    <n v="1"/>
    <n v="0"/>
    <n v="3"/>
    <n v="1"/>
    <n v="2"/>
    <n v="0"/>
    <n v="1"/>
    <n v="0"/>
    <n v="1"/>
    <n v="0"/>
    <n v="2"/>
    <x v="3"/>
    <m/>
    <x v="1"/>
    <s v="No"/>
    <n v="107"/>
    <x v="0"/>
    <n v="1"/>
    <x v="0"/>
    <n v="1"/>
    <x v="1"/>
    <m/>
    <x v="0"/>
    <n v="1"/>
    <x v="1"/>
  </r>
  <r>
    <n v="5506"/>
    <x v="2"/>
    <x v="2"/>
    <x v="2"/>
    <s v="حسين الدعاس"/>
    <x v="1"/>
    <n v="0"/>
    <n v="1"/>
    <n v="3"/>
    <n v="3"/>
    <n v="3"/>
    <n v="7"/>
    <n v="3"/>
    <n v="7"/>
    <n v="2"/>
    <n v="2"/>
    <n v="1"/>
    <n v="2"/>
    <n v="1"/>
    <n v="4"/>
    <x v="3"/>
    <m/>
    <x v="1"/>
    <s v="No"/>
    <m/>
    <x v="1"/>
    <n v="1"/>
    <x v="0"/>
    <m/>
    <x v="0"/>
    <m/>
    <x v="0"/>
    <n v="1"/>
    <x v="1"/>
  </r>
  <r>
    <n v="5834"/>
    <x v="3"/>
    <x v="10"/>
    <x v="10"/>
    <s v="فايق العلي"/>
    <x v="0"/>
    <n v="1"/>
    <n v="1"/>
    <n v="2"/>
    <n v="1"/>
    <n v="1"/>
    <n v="4"/>
    <n v="2"/>
    <n v="3"/>
    <n v="1"/>
    <n v="1"/>
    <n v="1"/>
    <n v="1"/>
    <n v="0"/>
    <n v="3"/>
    <x v="1"/>
    <m/>
    <x v="1"/>
    <s v="No"/>
    <m/>
    <x v="1"/>
    <m/>
    <x v="1"/>
    <m/>
    <x v="0"/>
    <m/>
    <x v="0"/>
    <n v="1"/>
    <x v="1"/>
  </r>
  <r>
    <n v="4799"/>
    <x v="1"/>
    <x v="16"/>
    <x v="16"/>
    <s v="حسن الكردي"/>
    <x v="0"/>
    <n v="1"/>
    <n v="1"/>
    <n v="2"/>
    <n v="1"/>
    <n v="0"/>
    <n v="3"/>
    <n v="2"/>
    <n v="2"/>
    <n v="1"/>
    <n v="1"/>
    <n v="1"/>
    <n v="1"/>
    <n v="0"/>
    <n v="2"/>
    <x v="0"/>
    <n v="1"/>
    <x v="0"/>
    <s v="Yes"/>
    <n v="150"/>
    <x v="0"/>
    <n v="1"/>
    <x v="0"/>
    <m/>
    <x v="0"/>
    <m/>
    <x v="0"/>
    <m/>
    <x v="0"/>
  </r>
  <r>
    <n v="5483"/>
    <x v="2"/>
    <x v="11"/>
    <x v="11"/>
    <s v="فرحان ابوصالح"/>
    <x v="1"/>
    <n v="0"/>
    <n v="1"/>
    <n v="2"/>
    <n v="2"/>
    <n v="3"/>
    <n v="2"/>
    <n v="6"/>
    <n v="2"/>
    <n v="5"/>
    <n v="1"/>
    <n v="1"/>
    <n v="0"/>
    <n v="2"/>
    <n v="4"/>
    <x v="2"/>
    <m/>
    <x v="1"/>
    <s v="No"/>
    <m/>
    <x v="1"/>
    <n v="1"/>
    <x v="0"/>
    <m/>
    <x v="0"/>
    <m/>
    <x v="0"/>
    <n v="1"/>
    <x v="1"/>
  </r>
  <r>
    <n v="5923"/>
    <x v="3"/>
    <x v="12"/>
    <x v="12"/>
    <s v="مازن الويس"/>
    <x v="0"/>
    <n v="1"/>
    <n v="1"/>
    <n v="2"/>
    <n v="0"/>
    <n v="0"/>
    <n v="2"/>
    <n v="2"/>
    <n v="1"/>
    <n v="1"/>
    <n v="1"/>
    <n v="1"/>
    <n v="0"/>
    <n v="0"/>
    <n v="2"/>
    <x v="0"/>
    <n v="1"/>
    <x v="0"/>
    <s v="Yes"/>
    <n v="170"/>
    <x v="0"/>
    <m/>
    <x v="1"/>
    <m/>
    <x v="0"/>
    <m/>
    <x v="0"/>
    <n v="1"/>
    <x v="1"/>
  </r>
  <r>
    <n v="5798"/>
    <x v="3"/>
    <x v="10"/>
    <x v="10"/>
    <s v="عبدالمجيد الدقة"/>
    <x v="1"/>
    <n v="0"/>
    <n v="1"/>
    <n v="2"/>
    <n v="1"/>
    <n v="0"/>
    <n v="2"/>
    <n v="2"/>
    <n v="2"/>
    <n v="1"/>
    <n v="1"/>
    <n v="1"/>
    <n v="1"/>
    <n v="0"/>
    <n v="1"/>
    <x v="1"/>
    <m/>
    <x v="1"/>
    <s v="No"/>
    <m/>
    <x v="1"/>
    <n v="1"/>
    <x v="0"/>
    <m/>
    <x v="0"/>
    <m/>
    <x v="0"/>
    <n v="1"/>
    <x v="1"/>
  </r>
  <r>
    <n v="4808"/>
    <x v="1"/>
    <x v="16"/>
    <x v="16"/>
    <s v="محمد الكدرو"/>
    <x v="1"/>
    <n v="0"/>
    <n v="1"/>
    <n v="2"/>
    <n v="3"/>
    <n v="4"/>
    <n v="6"/>
    <n v="4"/>
    <n v="6"/>
    <n v="3"/>
    <n v="1"/>
    <n v="1"/>
    <n v="2"/>
    <n v="1"/>
    <n v="5"/>
    <x v="0"/>
    <m/>
    <x v="1"/>
    <s v="No"/>
    <m/>
    <x v="1"/>
    <m/>
    <x v="1"/>
    <m/>
    <x v="0"/>
    <m/>
    <x v="0"/>
    <n v="1"/>
    <x v="1"/>
  </r>
  <r>
    <n v="5541"/>
    <x v="2"/>
    <x v="2"/>
    <x v="2"/>
    <s v="علي قطينـي"/>
    <x v="0"/>
    <n v="1"/>
    <n v="1"/>
    <n v="2"/>
    <n v="1"/>
    <n v="0"/>
    <n v="3"/>
    <n v="2"/>
    <n v="2"/>
    <n v="1"/>
    <n v="1"/>
    <n v="1"/>
    <n v="1"/>
    <n v="0"/>
    <n v="2"/>
    <x v="0"/>
    <m/>
    <x v="1"/>
    <s v="No"/>
    <m/>
    <x v="1"/>
    <m/>
    <x v="1"/>
    <m/>
    <x v="0"/>
    <n v="1"/>
    <x v="1"/>
    <n v="1"/>
    <x v="1"/>
  </r>
  <r>
    <n v="6356"/>
    <x v="3"/>
    <x v="14"/>
    <x v="14"/>
    <s v="خالد مهاوش"/>
    <x v="0"/>
    <n v="1"/>
    <n v="1"/>
    <n v="2"/>
    <n v="1"/>
    <n v="0"/>
    <n v="3"/>
    <n v="2"/>
    <n v="2"/>
    <n v="1"/>
    <n v="1"/>
    <n v="1"/>
    <n v="1"/>
    <n v="0"/>
    <n v="2"/>
    <x v="1"/>
    <m/>
    <x v="1"/>
    <s v="No"/>
    <m/>
    <x v="1"/>
    <n v="1"/>
    <x v="0"/>
    <n v="1"/>
    <x v="1"/>
    <m/>
    <x v="0"/>
    <n v="1"/>
    <x v="1"/>
  </r>
  <r>
    <n v="5813"/>
    <x v="3"/>
    <x v="10"/>
    <x v="10"/>
    <s v="محمود بحبوح"/>
    <x v="0"/>
    <n v="1"/>
    <n v="1"/>
    <n v="3"/>
    <n v="2"/>
    <n v="2"/>
    <n v="5"/>
    <n v="4"/>
    <n v="4"/>
    <n v="3"/>
    <n v="2"/>
    <n v="1"/>
    <n v="1"/>
    <n v="1"/>
    <n v="4"/>
    <x v="0"/>
    <m/>
    <x v="1"/>
    <s v="No"/>
    <m/>
    <x v="1"/>
    <n v="1"/>
    <x v="0"/>
    <m/>
    <x v="0"/>
    <n v="1"/>
    <x v="1"/>
    <n v="1"/>
    <x v="1"/>
  </r>
  <r>
    <n v="6037"/>
    <x v="3"/>
    <x v="3"/>
    <x v="3"/>
    <s v="محمدخير الصبرة"/>
    <x v="0"/>
    <n v="1"/>
    <n v="1"/>
    <n v="1"/>
    <n v="3"/>
    <n v="3"/>
    <n v="8"/>
    <n v="1"/>
    <n v="7"/>
    <n v="0"/>
    <n v="1"/>
    <n v="0"/>
    <n v="3"/>
    <n v="0"/>
    <n v="5"/>
    <x v="1"/>
    <m/>
    <x v="1"/>
    <s v="No"/>
    <n v="115"/>
    <x v="0"/>
    <n v="1"/>
    <x v="0"/>
    <n v="1"/>
    <x v="1"/>
    <m/>
    <x v="0"/>
    <n v="1"/>
    <x v="1"/>
  </r>
  <r>
    <n v="5711"/>
    <x v="2"/>
    <x v="9"/>
    <x v="9"/>
    <s v="محمدجميل العمر"/>
    <x v="0"/>
    <n v="1"/>
    <n v="1"/>
    <n v="3"/>
    <n v="2"/>
    <n v="2"/>
    <n v="7"/>
    <n v="2"/>
    <n v="6"/>
    <n v="1"/>
    <n v="2"/>
    <n v="1"/>
    <n v="2"/>
    <n v="0"/>
    <n v="4"/>
    <x v="2"/>
    <n v="1"/>
    <x v="0"/>
    <s v="Yes"/>
    <n v="190"/>
    <x v="0"/>
    <n v="1"/>
    <x v="0"/>
    <n v="1"/>
    <x v="1"/>
    <m/>
    <x v="0"/>
    <n v="1"/>
    <x v="1"/>
  </r>
  <r>
    <n v="5858"/>
    <x v="3"/>
    <x v="12"/>
    <x v="12"/>
    <s v="احمد الخطيب"/>
    <x v="0"/>
    <n v="1"/>
    <n v="1"/>
    <n v="2"/>
    <n v="1"/>
    <n v="1"/>
    <n v="2"/>
    <n v="4"/>
    <n v="1"/>
    <n v="3"/>
    <n v="1"/>
    <n v="1"/>
    <n v="0"/>
    <n v="1"/>
    <n v="3"/>
    <x v="0"/>
    <m/>
    <x v="1"/>
    <s v="No"/>
    <m/>
    <x v="1"/>
    <m/>
    <x v="1"/>
    <m/>
    <x v="0"/>
    <n v="1"/>
    <x v="1"/>
    <n v="1"/>
    <x v="1"/>
  </r>
  <r>
    <n v="5127"/>
    <x v="2"/>
    <x v="7"/>
    <x v="7"/>
    <s v="محمود العمر"/>
    <x v="1"/>
    <n v="0"/>
    <n v="1"/>
    <n v="2"/>
    <n v="1"/>
    <n v="1"/>
    <n v="2"/>
    <n v="3"/>
    <n v="2"/>
    <n v="2"/>
    <n v="1"/>
    <n v="1"/>
    <n v="0"/>
    <n v="1"/>
    <n v="2"/>
    <x v="1"/>
    <m/>
    <x v="1"/>
    <s v="No"/>
    <n v="93"/>
    <x v="0"/>
    <n v="1"/>
    <x v="0"/>
    <m/>
    <x v="0"/>
    <n v="1"/>
    <x v="1"/>
    <n v="1"/>
    <x v="1"/>
  </r>
  <r>
    <n v="5719"/>
    <x v="2"/>
    <x v="9"/>
    <x v="9"/>
    <s v="محمود محيميد"/>
    <x v="0"/>
    <n v="1"/>
    <n v="1"/>
    <n v="2"/>
    <n v="2"/>
    <n v="1"/>
    <n v="4"/>
    <n v="3"/>
    <n v="3"/>
    <n v="2"/>
    <n v="1"/>
    <n v="1"/>
    <n v="1"/>
    <n v="1"/>
    <n v="3"/>
    <x v="1"/>
    <m/>
    <x v="1"/>
    <s v="No"/>
    <m/>
    <x v="1"/>
    <m/>
    <x v="1"/>
    <m/>
    <x v="0"/>
    <n v="1"/>
    <x v="1"/>
    <n v="1"/>
    <x v="1"/>
  </r>
  <r>
    <n v="5745"/>
    <x v="2"/>
    <x v="9"/>
    <x v="9"/>
    <s v="فيفي حبيجان"/>
    <x v="0"/>
    <n v="1"/>
    <n v="1"/>
    <n v="2"/>
    <n v="1"/>
    <n v="0"/>
    <n v="3"/>
    <n v="2"/>
    <n v="2"/>
    <n v="1"/>
    <n v="1"/>
    <n v="1"/>
    <n v="1"/>
    <n v="0"/>
    <n v="2"/>
    <x v="0"/>
    <m/>
    <x v="1"/>
    <s v="No"/>
    <n v="116"/>
    <x v="0"/>
    <n v="1"/>
    <x v="0"/>
    <m/>
    <x v="0"/>
    <m/>
    <x v="0"/>
    <n v="1"/>
    <x v="1"/>
  </r>
  <r>
    <n v="4882"/>
    <x v="1"/>
    <x v="18"/>
    <x v="18"/>
    <s v="فيصل جمعة العرندس"/>
    <x v="0"/>
    <n v="1"/>
    <n v="1"/>
    <n v="2"/>
    <n v="2"/>
    <n v="1"/>
    <n v="4"/>
    <n v="3"/>
    <n v="3"/>
    <n v="2"/>
    <n v="1"/>
    <n v="1"/>
    <n v="1"/>
    <n v="1"/>
    <n v="3"/>
    <x v="3"/>
    <m/>
    <x v="1"/>
    <s v="No"/>
    <n v="54"/>
    <x v="0"/>
    <n v="1"/>
    <x v="0"/>
    <n v="1"/>
    <x v="1"/>
    <m/>
    <x v="0"/>
    <n v="1"/>
    <x v="1"/>
  </r>
  <r>
    <n v="4713"/>
    <x v="1"/>
    <x v="1"/>
    <x v="1"/>
    <s v="محمدعيد عجينة"/>
    <x v="0"/>
    <n v="1"/>
    <n v="1"/>
    <n v="1"/>
    <n v="2"/>
    <n v="1"/>
    <n v="5"/>
    <n v="1"/>
    <n v="4"/>
    <n v="0"/>
    <n v="1"/>
    <n v="0"/>
    <n v="2"/>
    <n v="0"/>
    <n v="3"/>
    <x v="1"/>
    <n v="1"/>
    <x v="0"/>
    <s v="Yes"/>
    <n v="205"/>
    <x v="0"/>
    <n v="1"/>
    <x v="0"/>
    <m/>
    <x v="0"/>
    <m/>
    <x v="0"/>
    <m/>
    <x v="0"/>
  </r>
  <r>
    <n v="5860"/>
    <x v="3"/>
    <x v="12"/>
    <x v="12"/>
    <s v="محمد السقا"/>
    <x v="1"/>
    <n v="0"/>
    <n v="1"/>
    <n v="2"/>
    <n v="1"/>
    <n v="0"/>
    <n v="2"/>
    <n v="2"/>
    <n v="2"/>
    <n v="1"/>
    <n v="1"/>
    <n v="1"/>
    <n v="1"/>
    <n v="0"/>
    <n v="1"/>
    <x v="1"/>
    <m/>
    <x v="1"/>
    <s v="No"/>
    <m/>
    <x v="1"/>
    <n v="1"/>
    <x v="0"/>
    <m/>
    <x v="0"/>
    <n v="1"/>
    <x v="1"/>
    <n v="1"/>
    <x v="1"/>
  </r>
  <r>
    <n v="5930"/>
    <x v="3"/>
    <x v="12"/>
    <x v="12"/>
    <s v="محمد الربيع"/>
    <x v="0"/>
    <n v="1"/>
    <n v="1"/>
    <n v="2"/>
    <n v="2"/>
    <n v="2"/>
    <n v="7"/>
    <n v="1"/>
    <n v="6"/>
    <n v="0"/>
    <n v="2"/>
    <n v="0"/>
    <n v="2"/>
    <n v="0"/>
    <n v="4"/>
    <x v="2"/>
    <n v="1"/>
    <x v="0"/>
    <s v="Yes"/>
    <n v="109"/>
    <x v="0"/>
    <m/>
    <x v="1"/>
    <m/>
    <x v="0"/>
    <m/>
    <x v="0"/>
    <m/>
    <x v="0"/>
  </r>
  <r>
    <n v="5926"/>
    <x v="3"/>
    <x v="12"/>
    <x v="12"/>
    <s v="احمد عبدالكريم"/>
    <x v="0"/>
    <n v="1"/>
    <n v="1"/>
    <n v="2"/>
    <n v="1"/>
    <n v="0"/>
    <n v="3"/>
    <n v="2"/>
    <n v="2"/>
    <n v="1"/>
    <n v="1"/>
    <n v="1"/>
    <n v="1"/>
    <n v="0"/>
    <n v="2"/>
    <x v="1"/>
    <m/>
    <x v="1"/>
    <s v="No"/>
    <n v="75"/>
    <x v="0"/>
    <m/>
    <x v="1"/>
    <n v="1"/>
    <x v="1"/>
    <n v="1"/>
    <x v="1"/>
    <n v="1"/>
    <x v="1"/>
  </r>
  <r>
    <n v="5577"/>
    <x v="2"/>
    <x v="2"/>
    <x v="2"/>
    <s v="خالد الاقرع"/>
    <x v="0"/>
    <n v="1"/>
    <n v="1"/>
    <n v="1"/>
    <n v="1"/>
    <n v="0"/>
    <n v="3"/>
    <n v="1"/>
    <n v="2"/>
    <n v="0"/>
    <n v="1"/>
    <n v="0"/>
    <n v="1"/>
    <n v="0"/>
    <n v="2"/>
    <x v="1"/>
    <m/>
    <x v="1"/>
    <s v="No"/>
    <m/>
    <x v="1"/>
    <n v="1"/>
    <x v="0"/>
    <m/>
    <x v="0"/>
    <m/>
    <x v="0"/>
    <n v="1"/>
    <x v="1"/>
  </r>
  <r>
    <n v="6333"/>
    <x v="3"/>
    <x v="14"/>
    <x v="14"/>
    <s v="محمد محمود"/>
    <x v="0"/>
    <n v="1"/>
    <n v="1"/>
    <n v="3"/>
    <n v="2"/>
    <n v="3"/>
    <n v="2"/>
    <n v="8"/>
    <n v="1"/>
    <n v="7"/>
    <n v="1"/>
    <n v="2"/>
    <n v="0"/>
    <n v="2"/>
    <n v="5"/>
    <x v="2"/>
    <n v="1"/>
    <x v="0"/>
    <s v="Yes"/>
    <n v="125"/>
    <x v="0"/>
    <m/>
    <x v="1"/>
    <n v="1"/>
    <x v="1"/>
    <m/>
    <x v="0"/>
    <n v="1"/>
    <x v="1"/>
  </r>
  <r>
    <n v="5879"/>
    <x v="3"/>
    <x v="12"/>
    <x v="12"/>
    <s v="محمد محيميد"/>
    <x v="0"/>
    <n v="1"/>
    <n v="1"/>
    <n v="2"/>
    <n v="1"/>
    <n v="1"/>
    <n v="4"/>
    <n v="2"/>
    <n v="3"/>
    <n v="1"/>
    <n v="1"/>
    <n v="1"/>
    <n v="1"/>
    <n v="0"/>
    <n v="3"/>
    <x v="0"/>
    <m/>
    <x v="1"/>
    <s v="No"/>
    <n v="82"/>
    <x v="0"/>
    <n v="1"/>
    <x v="0"/>
    <m/>
    <x v="0"/>
    <m/>
    <x v="0"/>
    <n v="1"/>
    <x v="1"/>
  </r>
  <r>
    <n v="5248"/>
    <x v="2"/>
    <x v="4"/>
    <x v="4"/>
    <s v="مصطفى الطراب"/>
    <x v="1"/>
    <n v="0"/>
    <n v="1"/>
    <n v="2"/>
    <n v="2"/>
    <n v="3"/>
    <n v="2"/>
    <n v="6"/>
    <n v="2"/>
    <n v="5"/>
    <n v="1"/>
    <n v="1"/>
    <n v="0"/>
    <n v="2"/>
    <n v="4"/>
    <x v="0"/>
    <n v="1"/>
    <x v="0"/>
    <s v="Yes"/>
    <n v="210"/>
    <x v="0"/>
    <n v="1"/>
    <x v="0"/>
    <n v="1"/>
    <x v="1"/>
    <m/>
    <x v="0"/>
    <m/>
    <x v="0"/>
  </r>
  <r>
    <n v="4687"/>
    <x v="1"/>
    <x v="1"/>
    <x v="1"/>
    <s v="عبدو العرندس"/>
    <x v="0"/>
    <n v="1"/>
    <n v="1"/>
    <n v="2"/>
    <n v="2"/>
    <n v="2"/>
    <n v="6"/>
    <n v="2"/>
    <n v="5"/>
    <n v="1"/>
    <n v="1"/>
    <n v="1"/>
    <n v="2"/>
    <n v="0"/>
    <n v="4"/>
    <x v="1"/>
    <m/>
    <x v="1"/>
    <s v="No"/>
    <m/>
    <x v="1"/>
    <n v="1"/>
    <x v="0"/>
    <n v="1"/>
    <x v="1"/>
    <n v="1"/>
    <x v="1"/>
    <n v="1"/>
    <x v="1"/>
  </r>
  <r>
    <n v="5562"/>
    <x v="2"/>
    <x v="2"/>
    <x v="2"/>
    <s v="صالح حربا"/>
    <x v="0"/>
    <n v="1"/>
    <n v="1"/>
    <n v="2"/>
    <n v="2"/>
    <n v="2"/>
    <n v="3"/>
    <n v="5"/>
    <n v="2"/>
    <n v="4"/>
    <n v="1"/>
    <n v="1"/>
    <n v="1"/>
    <n v="1"/>
    <n v="4"/>
    <x v="1"/>
    <n v="1"/>
    <x v="0"/>
    <s v="Yes"/>
    <n v="142"/>
    <x v="0"/>
    <m/>
    <x v="1"/>
    <n v="1"/>
    <x v="1"/>
    <n v="1"/>
    <x v="1"/>
    <n v="1"/>
    <x v="1"/>
  </r>
  <r>
    <n v="5085"/>
    <x v="0"/>
    <x v="5"/>
    <x v="5"/>
    <s v="محمدخير منصور"/>
    <x v="0"/>
    <n v="1"/>
    <n v="1"/>
    <n v="1"/>
    <n v="1"/>
    <n v="0"/>
    <n v="2"/>
    <n v="2"/>
    <n v="1"/>
    <n v="1"/>
    <n v="0"/>
    <n v="1"/>
    <n v="1"/>
    <n v="0"/>
    <n v="2"/>
    <x v="2"/>
    <m/>
    <x v="1"/>
    <s v="No"/>
    <m/>
    <x v="1"/>
    <n v="1"/>
    <x v="0"/>
    <m/>
    <x v="0"/>
    <m/>
    <x v="0"/>
    <n v="1"/>
    <x v="1"/>
  </r>
  <r>
    <n v="6044"/>
    <x v="3"/>
    <x v="3"/>
    <x v="3"/>
    <s v="سليمان درة"/>
    <x v="0"/>
    <n v="1"/>
    <n v="1"/>
    <n v="2"/>
    <n v="2"/>
    <n v="2"/>
    <n v="2"/>
    <n v="6"/>
    <n v="1"/>
    <n v="5"/>
    <n v="1"/>
    <n v="1"/>
    <n v="0"/>
    <n v="2"/>
    <n v="4"/>
    <x v="0"/>
    <m/>
    <x v="1"/>
    <s v="No"/>
    <n v="110"/>
    <x v="0"/>
    <n v="1"/>
    <x v="0"/>
    <n v="1"/>
    <x v="1"/>
    <n v="1"/>
    <x v="1"/>
    <n v="1"/>
    <x v="1"/>
  </r>
  <r>
    <n v="5015"/>
    <x v="0"/>
    <x v="17"/>
    <x v="17"/>
    <s v="خليل الاقرع"/>
    <x v="0"/>
    <n v="1"/>
    <n v="1"/>
    <n v="1"/>
    <n v="1"/>
    <n v="0"/>
    <n v="2"/>
    <n v="2"/>
    <n v="1"/>
    <n v="1"/>
    <n v="1"/>
    <n v="0"/>
    <n v="0"/>
    <n v="1"/>
    <n v="2"/>
    <x v="0"/>
    <n v="1"/>
    <x v="0"/>
    <s v="Yes"/>
    <n v="126"/>
    <x v="0"/>
    <n v="1"/>
    <x v="0"/>
    <m/>
    <x v="0"/>
    <n v="1"/>
    <x v="1"/>
    <m/>
    <x v="0"/>
  </r>
  <r>
    <n v="6127"/>
    <x v="3"/>
    <x v="8"/>
    <x v="8"/>
    <s v="جمعة الاسعد"/>
    <x v="0"/>
    <n v="1"/>
    <n v="1"/>
    <n v="2"/>
    <n v="1"/>
    <n v="0"/>
    <n v="3"/>
    <n v="2"/>
    <n v="2"/>
    <n v="1"/>
    <n v="1"/>
    <n v="1"/>
    <n v="1"/>
    <n v="0"/>
    <n v="2"/>
    <x v="1"/>
    <n v="1"/>
    <x v="0"/>
    <s v="Yes"/>
    <n v="115"/>
    <x v="0"/>
    <n v="1"/>
    <x v="0"/>
    <n v="1"/>
    <x v="1"/>
    <m/>
    <x v="0"/>
    <m/>
    <x v="0"/>
  </r>
  <r>
    <n v="5573"/>
    <x v="2"/>
    <x v="2"/>
    <x v="2"/>
    <s v="عبدالباسط الدراوشة"/>
    <x v="1"/>
    <n v="0"/>
    <n v="1"/>
    <n v="2"/>
    <n v="2"/>
    <n v="4"/>
    <n v="7"/>
    <n v="2"/>
    <n v="7"/>
    <n v="1"/>
    <n v="1"/>
    <n v="1"/>
    <n v="2"/>
    <n v="0"/>
    <n v="5"/>
    <x v="2"/>
    <m/>
    <x v="1"/>
    <s v="No"/>
    <m/>
    <x v="1"/>
    <m/>
    <x v="1"/>
    <m/>
    <x v="0"/>
    <m/>
    <x v="0"/>
    <n v="1"/>
    <x v="1"/>
  </r>
  <r>
    <n v="5361"/>
    <x v="2"/>
    <x v="4"/>
    <x v="4"/>
    <s v="علي الحردان"/>
    <x v="1"/>
    <n v="0"/>
    <n v="1"/>
    <n v="2"/>
    <n v="1"/>
    <n v="1"/>
    <n v="3"/>
    <n v="2"/>
    <n v="3"/>
    <n v="1"/>
    <n v="1"/>
    <n v="1"/>
    <n v="1"/>
    <n v="0"/>
    <n v="2"/>
    <x v="1"/>
    <m/>
    <x v="1"/>
    <s v="No"/>
    <m/>
    <x v="1"/>
    <n v="1"/>
    <x v="0"/>
    <m/>
    <x v="0"/>
    <m/>
    <x v="0"/>
    <n v="1"/>
    <x v="1"/>
  </r>
  <r>
    <n v="4676"/>
    <x v="1"/>
    <x v="1"/>
    <x v="1"/>
    <s v="حسن عبدالكريم"/>
    <x v="0"/>
    <n v="1"/>
    <n v="1"/>
    <n v="1"/>
    <n v="1"/>
    <n v="0"/>
    <n v="3"/>
    <n v="1"/>
    <n v="2"/>
    <n v="0"/>
    <n v="1"/>
    <n v="0"/>
    <n v="1"/>
    <n v="0"/>
    <n v="2"/>
    <x v="2"/>
    <m/>
    <x v="1"/>
    <s v="No"/>
    <m/>
    <x v="1"/>
    <n v="1"/>
    <x v="0"/>
    <m/>
    <x v="0"/>
    <m/>
    <x v="0"/>
    <n v="1"/>
    <x v="1"/>
  </r>
  <r>
    <n v="6187"/>
    <x v="3"/>
    <x v="6"/>
    <x v="6"/>
    <s v="خالد العبدالله "/>
    <x v="0"/>
    <n v="1"/>
    <n v="1"/>
    <n v="1"/>
    <n v="2"/>
    <n v="3"/>
    <n v="6"/>
    <n v="2"/>
    <n v="5"/>
    <n v="1"/>
    <n v="0"/>
    <n v="1"/>
    <n v="2"/>
    <n v="0"/>
    <n v="5"/>
    <x v="0"/>
    <m/>
    <x v="1"/>
    <s v="No"/>
    <m/>
    <x v="1"/>
    <n v="1"/>
    <x v="0"/>
    <n v="1"/>
    <x v="1"/>
    <n v="1"/>
    <x v="1"/>
    <n v="1"/>
    <x v="1"/>
  </r>
  <r>
    <n v="6311"/>
    <x v="3"/>
    <x v="14"/>
    <x v="14"/>
    <s v="مرعي  فرحات "/>
    <x v="1"/>
    <n v="0"/>
    <n v="1"/>
    <n v="2"/>
    <n v="5"/>
    <n v="2"/>
    <n v="4"/>
    <n v="6"/>
    <n v="4"/>
    <n v="5"/>
    <n v="1"/>
    <n v="1"/>
    <n v="2"/>
    <n v="3"/>
    <n v="3"/>
    <x v="3"/>
    <n v="1"/>
    <x v="0"/>
    <s v="Yes"/>
    <n v="183"/>
    <x v="0"/>
    <n v="1"/>
    <x v="0"/>
    <n v="1"/>
    <x v="1"/>
    <m/>
    <x v="0"/>
    <n v="1"/>
    <x v="1"/>
  </r>
  <r>
    <n v="5906"/>
    <x v="3"/>
    <x v="12"/>
    <x v="12"/>
    <s v="اسماعيل كوجك"/>
    <x v="1"/>
    <n v="0"/>
    <n v="1"/>
    <n v="2"/>
    <n v="1"/>
    <n v="1"/>
    <n v="3"/>
    <n v="2"/>
    <n v="3"/>
    <n v="1"/>
    <n v="1"/>
    <n v="1"/>
    <n v="1"/>
    <n v="0"/>
    <n v="2"/>
    <x v="0"/>
    <n v="1"/>
    <x v="0"/>
    <s v="Yes"/>
    <n v="126"/>
    <x v="0"/>
    <n v="1"/>
    <x v="0"/>
    <m/>
    <x v="0"/>
    <m/>
    <x v="0"/>
    <n v="1"/>
    <x v="1"/>
  </r>
  <r>
    <n v="4871"/>
    <x v="1"/>
    <x v="18"/>
    <x v="18"/>
    <s v="علي الزرير"/>
    <x v="0"/>
    <n v="1"/>
    <n v="1"/>
    <n v="2"/>
    <n v="4"/>
    <n v="2"/>
    <n v="4"/>
    <n v="6"/>
    <n v="3"/>
    <n v="5"/>
    <n v="1"/>
    <n v="1"/>
    <n v="2"/>
    <n v="2"/>
    <n v="4"/>
    <x v="3"/>
    <m/>
    <x v="1"/>
    <s v="No"/>
    <m/>
    <x v="1"/>
    <m/>
    <x v="1"/>
    <m/>
    <x v="0"/>
    <m/>
    <x v="0"/>
    <n v="1"/>
    <x v="1"/>
  </r>
  <r>
    <n v="5284"/>
    <x v="2"/>
    <x v="4"/>
    <x v="4"/>
    <s v="حسن حيدر"/>
    <x v="0"/>
    <n v="1"/>
    <n v="1"/>
    <n v="2"/>
    <n v="2"/>
    <n v="3"/>
    <n v="4"/>
    <n v="5"/>
    <n v="3"/>
    <n v="4"/>
    <n v="1"/>
    <n v="1"/>
    <n v="1"/>
    <n v="1"/>
    <n v="5"/>
    <x v="3"/>
    <n v="1"/>
    <x v="0"/>
    <s v="Yes"/>
    <n v="132"/>
    <x v="0"/>
    <n v="1"/>
    <x v="0"/>
    <m/>
    <x v="0"/>
    <n v="1"/>
    <x v="1"/>
    <m/>
    <x v="0"/>
  </r>
  <r>
    <n v="4927"/>
    <x v="0"/>
    <x v="13"/>
    <x v="13"/>
    <s v="سامي عنان"/>
    <x v="0"/>
    <n v="1"/>
    <n v="1"/>
    <n v="1"/>
    <n v="1"/>
    <n v="0"/>
    <n v="2"/>
    <n v="2"/>
    <n v="1"/>
    <n v="1"/>
    <n v="0"/>
    <n v="1"/>
    <n v="1"/>
    <n v="0"/>
    <n v="2"/>
    <x v="0"/>
    <m/>
    <x v="1"/>
    <s v="No"/>
    <m/>
    <x v="1"/>
    <n v="1"/>
    <x v="0"/>
    <n v="1"/>
    <x v="1"/>
    <m/>
    <x v="0"/>
    <n v="1"/>
    <x v="1"/>
  </r>
  <r>
    <n v="6075"/>
    <x v="3"/>
    <x v="8"/>
    <x v="8"/>
    <s v="خالد العصورة"/>
    <x v="0"/>
    <n v="1"/>
    <n v="1"/>
    <n v="3"/>
    <n v="2"/>
    <n v="1"/>
    <n v="6"/>
    <n v="2"/>
    <n v="5"/>
    <n v="1"/>
    <n v="2"/>
    <n v="1"/>
    <n v="2"/>
    <n v="0"/>
    <n v="3"/>
    <x v="1"/>
    <m/>
    <x v="1"/>
    <s v="No"/>
    <n v="110"/>
    <x v="0"/>
    <n v="1"/>
    <x v="0"/>
    <n v="1"/>
    <x v="1"/>
    <m/>
    <x v="0"/>
    <n v="1"/>
    <x v="1"/>
  </r>
  <r>
    <n v="5800"/>
    <x v="3"/>
    <x v="10"/>
    <x v="10"/>
    <s v="حسن المصري"/>
    <x v="0"/>
    <n v="1"/>
    <n v="1"/>
    <n v="2"/>
    <n v="1"/>
    <n v="0"/>
    <n v="3"/>
    <n v="2"/>
    <n v="2"/>
    <n v="1"/>
    <n v="1"/>
    <n v="1"/>
    <n v="1"/>
    <n v="0"/>
    <n v="2"/>
    <x v="3"/>
    <n v="1"/>
    <x v="0"/>
    <s v="Yes"/>
    <n v="162"/>
    <x v="0"/>
    <n v="1"/>
    <x v="0"/>
    <m/>
    <x v="0"/>
    <m/>
    <x v="0"/>
    <n v="1"/>
    <x v="1"/>
  </r>
  <r>
    <n v="6261"/>
    <x v="3"/>
    <x v="6"/>
    <x v="6"/>
    <s v="عبدالمعين بتول"/>
    <x v="0"/>
    <n v="1"/>
    <n v="1"/>
    <n v="3"/>
    <n v="2"/>
    <n v="2"/>
    <n v="7"/>
    <n v="2"/>
    <n v="6"/>
    <n v="1"/>
    <n v="2"/>
    <n v="1"/>
    <n v="2"/>
    <n v="0"/>
    <n v="4"/>
    <x v="1"/>
    <m/>
    <x v="1"/>
    <s v="No"/>
    <n v="51"/>
    <x v="0"/>
    <n v="1"/>
    <x v="0"/>
    <n v="1"/>
    <x v="1"/>
    <m/>
    <x v="0"/>
    <n v="1"/>
    <x v="1"/>
  </r>
  <r>
    <n v="5932"/>
    <x v="3"/>
    <x v="12"/>
    <x v="12"/>
    <s v="مصطفى رفاعي "/>
    <x v="0"/>
    <n v="1"/>
    <n v="1"/>
    <n v="2"/>
    <n v="1"/>
    <n v="1"/>
    <n v="4"/>
    <n v="2"/>
    <n v="3"/>
    <n v="1"/>
    <n v="1"/>
    <n v="1"/>
    <n v="1"/>
    <n v="0"/>
    <n v="3"/>
    <x v="2"/>
    <m/>
    <x v="1"/>
    <s v="No"/>
    <n v="113"/>
    <x v="0"/>
    <n v="1"/>
    <x v="0"/>
    <n v="1"/>
    <x v="1"/>
    <m/>
    <x v="0"/>
    <n v="1"/>
    <x v="1"/>
  </r>
  <r>
    <n v="5401"/>
    <x v="2"/>
    <x v="11"/>
    <x v="11"/>
    <s v="موفق العاصي"/>
    <x v="0"/>
    <n v="1"/>
    <n v="1"/>
    <n v="2"/>
    <n v="2"/>
    <n v="3"/>
    <n v="5"/>
    <n v="4"/>
    <n v="4"/>
    <n v="3"/>
    <n v="1"/>
    <n v="1"/>
    <n v="1"/>
    <n v="1"/>
    <n v="5"/>
    <x v="2"/>
    <m/>
    <x v="1"/>
    <s v="No"/>
    <m/>
    <x v="1"/>
    <n v="1"/>
    <x v="0"/>
    <m/>
    <x v="0"/>
    <m/>
    <x v="0"/>
    <n v="1"/>
    <x v="1"/>
  </r>
  <r>
    <n v="4872"/>
    <x v="1"/>
    <x v="18"/>
    <x v="18"/>
    <s v="محمدزكي كاخة"/>
    <x v="0"/>
    <n v="1"/>
    <n v="1"/>
    <n v="2"/>
    <n v="2"/>
    <n v="4"/>
    <n v="2"/>
    <n v="8"/>
    <n v="1"/>
    <n v="7"/>
    <n v="1"/>
    <n v="1"/>
    <n v="0"/>
    <n v="2"/>
    <n v="6"/>
    <x v="1"/>
    <m/>
    <x v="1"/>
    <s v="No"/>
    <n v="93"/>
    <x v="0"/>
    <n v="1"/>
    <x v="0"/>
    <m/>
    <x v="0"/>
    <m/>
    <x v="0"/>
    <n v="1"/>
    <x v="1"/>
  </r>
  <r>
    <n v="5739"/>
    <x v="2"/>
    <x v="9"/>
    <x v="9"/>
    <s v="حمود الدحو"/>
    <x v="0"/>
    <n v="1"/>
    <n v="1"/>
    <n v="2"/>
    <n v="1"/>
    <n v="2"/>
    <n v="2"/>
    <n v="5"/>
    <n v="1"/>
    <n v="4"/>
    <n v="1"/>
    <n v="1"/>
    <n v="0"/>
    <n v="1"/>
    <n v="4"/>
    <x v="0"/>
    <m/>
    <x v="1"/>
    <s v="No"/>
    <n v="53"/>
    <x v="0"/>
    <m/>
    <x v="1"/>
    <m/>
    <x v="0"/>
    <m/>
    <x v="0"/>
    <n v="1"/>
    <x v="1"/>
  </r>
  <r>
    <n v="5358"/>
    <x v="2"/>
    <x v="4"/>
    <x v="4"/>
    <s v="عمر حسون السلامة"/>
    <x v="1"/>
    <n v="0"/>
    <n v="1"/>
    <n v="2"/>
    <n v="2"/>
    <n v="2"/>
    <n v="3"/>
    <n v="4"/>
    <n v="3"/>
    <n v="3"/>
    <n v="1"/>
    <n v="1"/>
    <n v="1"/>
    <n v="1"/>
    <n v="3"/>
    <x v="0"/>
    <m/>
    <x v="1"/>
    <s v="No"/>
    <m/>
    <x v="1"/>
    <m/>
    <x v="1"/>
    <n v="1"/>
    <x v="1"/>
    <m/>
    <x v="0"/>
    <n v="1"/>
    <x v="1"/>
  </r>
  <r>
    <n v="5411"/>
    <x v="2"/>
    <x v="11"/>
    <x v="11"/>
    <s v="حسن  الشلح"/>
    <x v="0"/>
    <n v="1"/>
    <n v="1"/>
    <n v="1"/>
    <n v="2"/>
    <n v="1"/>
    <n v="5"/>
    <n v="1"/>
    <n v="4"/>
    <n v="0"/>
    <n v="1"/>
    <n v="0"/>
    <n v="2"/>
    <n v="0"/>
    <n v="3"/>
    <x v="1"/>
    <n v="1"/>
    <x v="0"/>
    <s v="Yes"/>
    <n v="109"/>
    <x v="0"/>
    <n v="1"/>
    <x v="0"/>
    <m/>
    <x v="0"/>
    <m/>
    <x v="0"/>
    <m/>
    <x v="0"/>
  </r>
  <r>
    <n v="6017"/>
    <x v="3"/>
    <x v="3"/>
    <x v="3"/>
    <s v="نايف الطه"/>
    <x v="0"/>
    <n v="1"/>
    <n v="1"/>
    <n v="2"/>
    <n v="2"/>
    <n v="3"/>
    <n v="2"/>
    <n v="7"/>
    <n v="1"/>
    <n v="6"/>
    <n v="1"/>
    <n v="1"/>
    <n v="0"/>
    <n v="2"/>
    <n v="5"/>
    <x v="2"/>
    <n v="1"/>
    <x v="0"/>
    <s v="Yes"/>
    <n v="104"/>
    <x v="0"/>
    <n v="1"/>
    <x v="0"/>
    <n v="1"/>
    <x v="1"/>
    <n v="1"/>
    <x v="1"/>
    <m/>
    <x v="0"/>
  </r>
  <r>
    <n v="4926"/>
    <x v="0"/>
    <x v="13"/>
    <x v="13"/>
    <s v="احمد ابو جبل"/>
    <x v="0"/>
    <n v="1"/>
    <n v="1"/>
    <n v="1"/>
    <n v="2"/>
    <n v="3"/>
    <n v="5"/>
    <n v="3"/>
    <n v="4"/>
    <n v="2"/>
    <n v="0"/>
    <n v="1"/>
    <n v="1"/>
    <n v="1"/>
    <n v="5"/>
    <x v="0"/>
    <m/>
    <x v="1"/>
    <s v="No"/>
    <n v="82"/>
    <x v="0"/>
    <n v="1"/>
    <x v="0"/>
    <m/>
    <x v="0"/>
    <m/>
    <x v="0"/>
    <n v="1"/>
    <x v="1"/>
  </r>
  <r>
    <n v="5014"/>
    <x v="0"/>
    <x v="17"/>
    <x v="17"/>
    <s v="فيفي حربا"/>
    <x v="0"/>
    <n v="1"/>
    <n v="1"/>
    <n v="2"/>
    <n v="1"/>
    <n v="0"/>
    <n v="2"/>
    <n v="3"/>
    <n v="1"/>
    <n v="2"/>
    <n v="1"/>
    <n v="1"/>
    <n v="0"/>
    <n v="1"/>
    <n v="2"/>
    <x v="1"/>
    <m/>
    <x v="1"/>
    <s v="No"/>
    <m/>
    <x v="1"/>
    <m/>
    <x v="1"/>
    <n v="1"/>
    <x v="1"/>
    <m/>
    <x v="0"/>
    <n v="1"/>
    <x v="1"/>
  </r>
  <r>
    <n v="4698"/>
    <x v="1"/>
    <x v="1"/>
    <x v="1"/>
    <s v="خالد الزعبي"/>
    <x v="0"/>
    <n v="1"/>
    <n v="1"/>
    <n v="2"/>
    <n v="1"/>
    <n v="1"/>
    <n v="4"/>
    <n v="2"/>
    <n v="3"/>
    <n v="1"/>
    <n v="1"/>
    <n v="1"/>
    <n v="1"/>
    <n v="0"/>
    <n v="3"/>
    <x v="3"/>
    <n v="1"/>
    <x v="0"/>
    <s v="Yes"/>
    <n v="181"/>
    <x v="0"/>
    <n v="1"/>
    <x v="0"/>
    <m/>
    <x v="0"/>
    <n v="1"/>
    <x v="1"/>
    <n v="1"/>
    <x v="1"/>
  </r>
  <r>
    <n v="5410"/>
    <x v="2"/>
    <x v="11"/>
    <x v="11"/>
    <s v="محمود دعميش"/>
    <x v="0"/>
    <n v="1"/>
    <n v="1"/>
    <n v="3"/>
    <n v="2"/>
    <n v="3"/>
    <n v="8"/>
    <n v="2"/>
    <n v="7"/>
    <n v="1"/>
    <n v="2"/>
    <n v="1"/>
    <n v="2"/>
    <n v="0"/>
    <n v="5"/>
    <x v="2"/>
    <m/>
    <x v="1"/>
    <s v="No"/>
    <m/>
    <x v="1"/>
    <m/>
    <x v="1"/>
    <n v="1"/>
    <x v="1"/>
    <n v="1"/>
    <x v="1"/>
    <n v="1"/>
    <x v="1"/>
  </r>
  <r>
    <n v="5801"/>
    <x v="3"/>
    <x v="10"/>
    <x v="10"/>
    <s v="خليل المحميد"/>
    <x v="1"/>
    <n v="0"/>
    <n v="1"/>
    <n v="2"/>
    <n v="1"/>
    <n v="2"/>
    <n v="4"/>
    <n v="2"/>
    <n v="4"/>
    <n v="1"/>
    <n v="1"/>
    <n v="1"/>
    <n v="1"/>
    <n v="0"/>
    <n v="3"/>
    <x v="1"/>
    <n v="1"/>
    <x v="0"/>
    <s v="Yes"/>
    <n v="155"/>
    <x v="0"/>
    <n v="1"/>
    <x v="0"/>
    <n v="1"/>
    <x v="1"/>
    <m/>
    <x v="0"/>
    <m/>
    <x v="0"/>
  </r>
  <r>
    <n v="5558"/>
    <x v="2"/>
    <x v="2"/>
    <x v="2"/>
    <s v="علي سطم"/>
    <x v="1"/>
    <n v="0"/>
    <n v="1"/>
    <n v="2"/>
    <n v="2"/>
    <n v="4"/>
    <n v="5"/>
    <n v="4"/>
    <n v="5"/>
    <n v="3"/>
    <n v="1"/>
    <n v="1"/>
    <n v="1"/>
    <n v="1"/>
    <n v="5"/>
    <x v="1"/>
    <m/>
    <x v="1"/>
    <s v="No"/>
    <m/>
    <x v="1"/>
    <m/>
    <x v="1"/>
    <n v="1"/>
    <x v="1"/>
    <m/>
    <x v="0"/>
    <n v="1"/>
    <x v="1"/>
  </r>
  <r>
    <n v="4885"/>
    <x v="1"/>
    <x v="18"/>
    <x v="18"/>
    <s v="محمداديب حمادة"/>
    <x v="0"/>
    <n v="1"/>
    <n v="1"/>
    <n v="2"/>
    <n v="2"/>
    <n v="1"/>
    <n v="6"/>
    <n v="1"/>
    <n v="5"/>
    <n v="0"/>
    <n v="2"/>
    <n v="0"/>
    <n v="2"/>
    <n v="0"/>
    <n v="3"/>
    <x v="0"/>
    <n v="1"/>
    <x v="0"/>
    <s v="Yes"/>
    <n v="131"/>
    <x v="0"/>
    <n v="1"/>
    <x v="0"/>
    <n v="1"/>
    <x v="1"/>
    <n v="1"/>
    <x v="1"/>
    <m/>
    <x v="0"/>
  </r>
  <r>
    <n v="5515"/>
    <x v="2"/>
    <x v="2"/>
    <x v="2"/>
    <s v="حيدر العبيد"/>
    <x v="0"/>
    <n v="1"/>
    <n v="1"/>
    <n v="2"/>
    <n v="1"/>
    <n v="0"/>
    <n v="3"/>
    <n v="2"/>
    <n v="2"/>
    <n v="1"/>
    <n v="1"/>
    <n v="1"/>
    <n v="1"/>
    <n v="0"/>
    <n v="2"/>
    <x v="1"/>
    <n v="1"/>
    <x v="0"/>
    <s v="Yes"/>
    <n v="221"/>
    <x v="0"/>
    <m/>
    <x v="1"/>
    <m/>
    <x v="0"/>
    <m/>
    <x v="0"/>
    <n v="1"/>
    <x v="1"/>
  </r>
  <r>
    <n v="5692"/>
    <x v="2"/>
    <x v="9"/>
    <x v="9"/>
    <s v="جاسم الزعبي"/>
    <x v="0"/>
    <n v="1"/>
    <n v="1"/>
    <n v="2"/>
    <n v="1"/>
    <n v="0"/>
    <n v="3"/>
    <n v="2"/>
    <n v="2"/>
    <n v="1"/>
    <n v="1"/>
    <n v="1"/>
    <n v="1"/>
    <n v="0"/>
    <n v="2"/>
    <x v="1"/>
    <m/>
    <x v="1"/>
    <s v="No"/>
    <m/>
    <x v="1"/>
    <m/>
    <x v="1"/>
    <m/>
    <x v="0"/>
    <m/>
    <x v="0"/>
    <n v="1"/>
    <x v="1"/>
  </r>
  <r>
    <n v="6217"/>
    <x v="3"/>
    <x v="6"/>
    <x v="6"/>
    <s v="ماجد الخالد"/>
    <x v="1"/>
    <n v="0"/>
    <n v="1"/>
    <n v="2"/>
    <n v="3"/>
    <n v="4"/>
    <n v="7"/>
    <n v="3"/>
    <n v="7"/>
    <n v="2"/>
    <n v="1"/>
    <n v="1"/>
    <n v="2"/>
    <n v="1"/>
    <n v="5"/>
    <x v="1"/>
    <m/>
    <x v="1"/>
    <s v="No"/>
    <m/>
    <x v="1"/>
    <n v="1"/>
    <x v="0"/>
    <m/>
    <x v="0"/>
    <m/>
    <x v="0"/>
    <n v="1"/>
    <x v="1"/>
  </r>
  <r>
    <n v="5965"/>
    <x v="3"/>
    <x v="3"/>
    <x v="3"/>
    <s v="ميحيمد الخالد"/>
    <x v="0"/>
    <n v="1"/>
    <n v="1"/>
    <n v="2"/>
    <n v="0"/>
    <n v="0"/>
    <n v="2"/>
    <n v="2"/>
    <n v="1"/>
    <n v="1"/>
    <n v="1"/>
    <n v="1"/>
    <n v="0"/>
    <n v="0"/>
    <n v="2"/>
    <x v="0"/>
    <m/>
    <x v="1"/>
    <s v="No"/>
    <n v="95"/>
    <x v="0"/>
    <n v="1"/>
    <x v="0"/>
    <m/>
    <x v="0"/>
    <n v="1"/>
    <x v="1"/>
    <n v="1"/>
    <x v="1"/>
  </r>
  <r>
    <n v="4888"/>
    <x v="0"/>
    <x v="13"/>
    <x v="13"/>
    <s v="خمو شماس"/>
    <x v="0"/>
    <n v="1"/>
    <n v="1"/>
    <n v="3"/>
    <n v="2"/>
    <n v="2"/>
    <n v="4"/>
    <n v="5"/>
    <n v="3"/>
    <n v="4"/>
    <n v="2"/>
    <n v="1"/>
    <n v="1"/>
    <n v="1"/>
    <n v="4"/>
    <x v="0"/>
    <m/>
    <x v="1"/>
    <s v="No"/>
    <m/>
    <x v="1"/>
    <n v="1"/>
    <x v="0"/>
    <m/>
    <x v="0"/>
    <n v="1"/>
    <x v="1"/>
    <n v="1"/>
    <x v="1"/>
  </r>
  <r>
    <n v="6240"/>
    <x v="3"/>
    <x v="6"/>
    <x v="6"/>
    <s v="اسمر البردان"/>
    <x v="0"/>
    <n v="1"/>
    <n v="1"/>
    <n v="3"/>
    <n v="1"/>
    <n v="1"/>
    <n v="5"/>
    <n v="2"/>
    <n v="4"/>
    <n v="1"/>
    <n v="2"/>
    <n v="1"/>
    <n v="1"/>
    <n v="0"/>
    <n v="3"/>
    <x v="0"/>
    <m/>
    <x v="1"/>
    <s v="No"/>
    <m/>
    <x v="1"/>
    <n v="1"/>
    <x v="0"/>
    <n v="1"/>
    <x v="1"/>
    <n v="1"/>
    <x v="1"/>
    <n v="1"/>
    <x v="1"/>
  </r>
  <r>
    <n v="6298"/>
    <x v="3"/>
    <x v="14"/>
    <x v="14"/>
    <s v="محمدعدنان المحميد"/>
    <x v="0"/>
    <n v="1"/>
    <n v="1"/>
    <n v="2"/>
    <n v="1"/>
    <n v="0"/>
    <n v="2"/>
    <n v="3"/>
    <n v="1"/>
    <n v="2"/>
    <n v="1"/>
    <n v="1"/>
    <n v="0"/>
    <n v="1"/>
    <n v="2"/>
    <x v="2"/>
    <n v="1"/>
    <x v="0"/>
    <s v="Yes"/>
    <n v="142"/>
    <x v="0"/>
    <n v="1"/>
    <x v="0"/>
    <n v="1"/>
    <x v="1"/>
    <m/>
    <x v="0"/>
    <m/>
    <x v="0"/>
  </r>
  <r>
    <n v="5604"/>
    <x v="2"/>
    <x v="2"/>
    <x v="2"/>
    <s v="عبدالمعين العكش"/>
    <x v="1"/>
    <n v="0"/>
    <n v="1"/>
    <n v="2"/>
    <n v="1"/>
    <n v="2"/>
    <n v="2"/>
    <n v="4"/>
    <n v="2"/>
    <n v="3"/>
    <n v="1"/>
    <n v="1"/>
    <n v="0"/>
    <n v="1"/>
    <n v="3"/>
    <x v="1"/>
    <m/>
    <x v="1"/>
    <s v="No"/>
    <m/>
    <x v="1"/>
    <m/>
    <x v="1"/>
    <n v="1"/>
    <x v="1"/>
    <m/>
    <x v="0"/>
    <n v="1"/>
    <x v="1"/>
  </r>
  <r>
    <n v="5267"/>
    <x v="2"/>
    <x v="4"/>
    <x v="4"/>
    <s v="محمدالحميد العنـزي"/>
    <x v="0"/>
    <n v="1"/>
    <n v="1"/>
    <n v="2"/>
    <n v="1"/>
    <n v="0"/>
    <n v="3"/>
    <n v="2"/>
    <n v="2"/>
    <n v="1"/>
    <n v="1"/>
    <n v="1"/>
    <n v="1"/>
    <n v="0"/>
    <n v="2"/>
    <x v="1"/>
    <n v="1"/>
    <x v="0"/>
    <s v="Yes"/>
    <n v="149"/>
    <x v="0"/>
    <n v="1"/>
    <x v="0"/>
    <m/>
    <x v="0"/>
    <n v="1"/>
    <x v="1"/>
    <m/>
    <x v="0"/>
  </r>
  <r>
    <n v="5196"/>
    <x v="2"/>
    <x v="7"/>
    <x v="7"/>
    <s v="زكريا الخالد"/>
    <x v="0"/>
    <n v="1"/>
    <n v="1"/>
    <n v="2"/>
    <n v="0"/>
    <n v="0"/>
    <n v="2"/>
    <n v="2"/>
    <n v="1"/>
    <n v="1"/>
    <n v="1"/>
    <n v="1"/>
    <n v="0"/>
    <n v="0"/>
    <n v="2"/>
    <x v="1"/>
    <n v="1"/>
    <x v="0"/>
    <s v="Yes"/>
    <n v="168"/>
    <x v="0"/>
    <n v="1"/>
    <x v="0"/>
    <m/>
    <x v="0"/>
    <n v="1"/>
    <x v="1"/>
    <n v="1"/>
    <x v="1"/>
  </r>
  <r>
    <n v="4772"/>
    <x v="1"/>
    <x v="16"/>
    <x v="16"/>
    <s v="خالد الجاموس"/>
    <x v="0"/>
    <n v="1"/>
    <n v="1"/>
    <n v="1"/>
    <n v="1"/>
    <n v="0"/>
    <n v="3"/>
    <n v="1"/>
    <n v="2"/>
    <n v="0"/>
    <n v="1"/>
    <n v="0"/>
    <n v="1"/>
    <n v="0"/>
    <n v="2"/>
    <x v="2"/>
    <m/>
    <x v="1"/>
    <s v="No"/>
    <m/>
    <x v="1"/>
    <n v="1"/>
    <x v="0"/>
    <n v="1"/>
    <x v="1"/>
    <n v="1"/>
    <x v="1"/>
    <n v="1"/>
    <x v="1"/>
  </r>
  <r>
    <n v="5106"/>
    <x v="0"/>
    <x v="5"/>
    <x v="5"/>
    <s v="سليمان سطم"/>
    <x v="0"/>
    <n v="1"/>
    <n v="1"/>
    <n v="1"/>
    <n v="1"/>
    <n v="1"/>
    <n v="4"/>
    <n v="1"/>
    <n v="3"/>
    <n v="0"/>
    <n v="1"/>
    <n v="0"/>
    <n v="1"/>
    <n v="0"/>
    <n v="3"/>
    <x v="1"/>
    <n v="1"/>
    <x v="0"/>
    <s v="Yes"/>
    <n v="180"/>
    <x v="0"/>
    <n v="1"/>
    <x v="0"/>
    <m/>
    <x v="0"/>
    <m/>
    <x v="0"/>
    <m/>
    <x v="0"/>
  </r>
  <r>
    <n v="5137"/>
    <x v="2"/>
    <x v="7"/>
    <x v="7"/>
    <s v="احمد الابراهيم"/>
    <x v="0"/>
    <n v="1"/>
    <n v="1"/>
    <n v="2"/>
    <n v="2"/>
    <n v="2"/>
    <n v="5"/>
    <n v="3"/>
    <n v="4"/>
    <n v="2"/>
    <n v="1"/>
    <n v="1"/>
    <n v="1"/>
    <n v="1"/>
    <n v="4"/>
    <x v="1"/>
    <n v="1"/>
    <x v="0"/>
    <s v="Yes"/>
    <n v="139"/>
    <x v="0"/>
    <n v="1"/>
    <x v="0"/>
    <m/>
    <x v="0"/>
    <m/>
    <x v="0"/>
    <n v="1"/>
    <x v="1"/>
  </r>
  <r>
    <n v="5812"/>
    <x v="3"/>
    <x v="10"/>
    <x v="10"/>
    <s v="محمود زين الدين"/>
    <x v="0"/>
    <n v="1"/>
    <n v="1"/>
    <n v="2"/>
    <n v="2"/>
    <n v="0"/>
    <n v="3"/>
    <n v="3"/>
    <n v="2"/>
    <n v="2"/>
    <n v="1"/>
    <n v="1"/>
    <n v="1"/>
    <n v="1"/>
    <n v="2"/>
    <x v="2"/>
    <m/>
    <x v="1"/>
    <s v="No"/>
    <m/>
    <x v="1"/>
    <n v="1"/>
    <x v="0"/>
    <m/>
    <x v="0"/>
    <m/>
    <x v="0"/>
    <n v="1"/>
    <x v="1"/>
  </r>
  <r>
    <n v="4857"/>
    <x v="1"/>
    <x v="18"/>
    <x v="18"/>
    <s v="احمد الجاسم"/>
    <x v="1"/>
    <n v="0"/>
    <n v="1"/>
    <n v="2"/>
    <n v="3"/>
    <n v="4"/>
    <n v="8"/>
    <n v="2"/>
    <n v="8"/>
    <n v="1"/>
    <n v="1"/>
    <n v="1"/>
    <n v="3"/>
    <n v="0"/>
    <n v="5"/>
    <x v="1"/>
    <n v="1"/>
    <x v="0"/>
    <s v="Yes"/>
    <n v="110"/>
    <x v="0"/>
    <n v="1"/>
    <x v="0"/>
    <m/>
    <x v="0"/>
    <n v="1"/>
    <x v="1"/>
    <m/>
    <x v="0"/>
  </r>
  <r>
    <n v="5104"/>
    <x v="0"/>
    <x v="5"/>
    <x v="5"/>
    <s v="انور سيف"/>
    <x v="0"/>
    <n v="1"/>
    <n v="1"/>
    <n v="1"/>
    <n v="1"/>
    <n v="1"/>
    <n v="4"/>
    <n v="1"/>
    <n v="3"/>
    <n v="0"/>
    <n v="1"/>
    <n v="0"/>
    <n v="1"/>
    <n v="0"/>
    <n v="3"/>
    <x v="1"/>
    <m/>
    <x v="1"/>
    <s v="No"/>
    <m/>
    <x v="1"/>
    <m/>
    <x v="1"/>
    <m/>
    <x v="0"/>
    <m/>
    <x v="0"/>
    <n v="1"/>
    <x v="1"/>
  </r>
  <r>
    <n v="5974"/>
    <x v="3"/>
    <x v="3"/>
    <x v="3"/>
    <s v="عبدالحليم ايوب "/>
    <x v="0"/>
    <n v="1"/>
    <n v="1"/>
    <n v="3"/>
    <n v="2"/>
    <n v="3"/>
    <n v="2"/>
    <n v="8"/>
    <n v="1"/>
    <n v="7"/>
    <n v="1"/>
    <n v="2"/>
    <n v="0"/>
    <n v="2"/>
    <n v="5"/>
    <x v="0"/>
    <n v="1"/>
    <x v="0"/>
    <s v="Yes"/>
    <n v="221"/>
    <x v="0"/>
    <m/>
    <x v="1"/>
    <m/>
    <x v="0"/>
    <m/>
    <x v="0"/>
    <m/>
    <x v="0"/>
  </r>
  <r>
    <n v="5526"/>
    <x v="2"/>
    <x v="2"/>
    <x v="2"/>
    <s v="عبدالعزيز الزعبي"/>
    <x v="0"/>
    <n v="1"/>
    <n v="1"/>
    <n v="2"/>
    <n v="3"/>
    <n v="3"/>
    <n v="9"/>
    <n v="1"/>
    <n v="8"/>
    <n v="0"/>
    <n v="2"/>
    <n v="0"/>
    <n v="3"/>
    <n v="0"/>
    <n v="5"/>
    <x v="1"/>
    <m/>
    <x v="1"/>
    <s v="No"/>
    <m/>
    <x v="1"/>
    <n v="1"/>
    <x v="0"/>
    <n v="1"/>
    <x v="1"/>
    <m/>
    <x v="0"/>
    <n v="1"/>
    <x v="1"/>
  </r>
  <r>
    <n v="6230"/>
    <x v="3"/>
    <x v="6"/>
    <x v="6"/>
    <s v="احمد قندقجي"/>
    <x v="0"/>
    <n v="1"/>
    <n v="1"/>
    <n v="2"/>
    <n v="1"/>
    <n v="0"/>
    <n v="3"/>
    <n v="2"/>
    <n v="2"/>
    <n v="1"/>
    <n v="1"/>
    <n v="1"/>
    <n v="1"/>
    <n v="0"/>
    <n v="2"/>
    <x v="1"/>
    <n v="1"/>
    <x v="0"/>
    <s v="Yes"/>
    <n v="125"/>
    <x v="0"/>
    <n v="1"/>
    <x v="0"/>
    <m/>
    <x v="0"/>
    <n v="1"/>
    <x v="1"/>
    <m/>
    <x v="0"/>
  </r>
  <r>
    <n v="5120"/>
    <x v="2"/>
    <x v="7"/>
    <x v="7"/>
    <s v="خضر دعاس"/>
    <x v="1"/>
    <n v="0"/>
    <n v="1"/>
    <n v="1"/>
    <n v="1"/>
    <n v="2"/>
    <n v="4"/>
    <n v="1"/>
    <n v="4"/>
    <n v="0"/>
    <n v="1"/>
    <n v="0"/>
    <n v="1"/>
    <n v="0"/>
    <n v="3"/>
    <x v="0"/>
    <n v="1"/>
    <x v="0"/>
    <s v="Yes"/>
    <n v="218"/>
    <x v="0"/>
    <n v="1"/>
    <x v="0"/>
    <m/>
    <x v="0"/>
    <m/>
    <x v="0"/>
    <n v="1"/>
    <x v="1"/>
  </r>
  <r>
    <n v="4960"/>
    <x v="0"/>
    <x v="0"/>
    <x v="0"/>
    <s v="احمد البرازي"/>
    <x v="0"/>
    <n v="1"/>
    <n v="1"/>
    <n v="1"/>
    <n v="1"/>
    <n v="0"/>
    <n v="3"/>
    <n v="1"/>
    <n v="2"/>
    <n v="0"/>
    <n v="1"/>
    <n v="0"/>
    <n v="1"/>
    <n v="0"/>
    <n v="2"/>
    <x v="0"/>
    <m/>
    <x v="1"/>
    <s v="No"/>
    <m/>
    <x v="1"/>
    <n v="1"/>
    <x v="0"/>
    <m/>
    <x v="0"/>
    <m/>
    <x v="0"/>
    <n v="1"/>
    <x v="1"/>
  </r>
  <r>
    <n v="5503"/>
    <x v="2"/>
    <x v="11"/>
    <x v="11"/>
    <s v="علي السليم"/>
    <x v="1"/>
    <n v="0"/>
    <n v="1"/>
    <n v="2"/>
    <n v="0"/>
    <n v="1"/>
    <n v="2"/>
    <n v="2"/>
    <n v="2"/>
    <n v="1"/>
    <n v="1"/>
    <n v="1"/>
    <n v="0"/>
    <n v="0"/>
    <n v="2"/>
    <x v="2"/>
    <m/>
    <x v="1"/>
    <s v="No"/>
    <n v="94"/>
    <x v="0"/>
    <m/>
    <x v="1"/>
    <m/>
    <x v="0"/>
    <n v="1"/>
    <x v="1"/>
    <n v="1"/>
    <x v="1"/>
  </r>
  <r>
    <n v="4995"/>
    <x v="0"/>
    <x v="0"/>
    <x v="0"/>
    <s v="احمد العلي"/>
    <x v="0"/>
    <n v="1"/>
    <n v="1"/>
    <n v="2"/>
    <n v="2"/>
    <n v="3"/>
    <n v="2"/>
    <n v="7"/>
    <n v="1"/>
    <n v="6"/>
    <n v="1"/>
    <n v="1"/>
    <n v="0"/>
    <n v="2"/>
    <n v="5"/>
    <x v="1"/>
    <m/>
    <x v="1"/>
    <s v="No"/>
    <n v="97"/>
    <x v="0"/>
    <n v="1"/>
    <x v="0"/>
    <m/>
    <x v="0"/>
    <n v="1"/>
    <x v="1"/>
    <n v="1"/>
    <x v="1"/>
  </r>
  <r>
    <n v="5646"/>
    <x v="2"/>
    <x v="9"/>
    <x v="9"/>
    <s v="رضوان المرعي"/>
    <x v="0"/>
    <n v="1"/>
    <n v="1"/>
    <n v="1"/>
    <n v="2"/>
    <n v="1"/>
    <n v="5"/>
    <n v="1"/>
    <n v="4"/>
    <n v="0"/>
    <n v="1"/>
    <n v="0"/>
    <n v="2"/>
    <n v="0"/>
    <n v="3"/>
    <x v="1"/>
    <m/>
    <x v="1"/>
    <s v="No"/>
    <m/>
    <x v="1"/>
    <m/>
    <x v="1"/>
    <n v="1"/>
    <x v="1"/>
    <m/>
    <x v="0"/>
    <n v="1"/>
    <x v="1"/>
  </r>
  <r>
    <n v="6103"/>
    <x v="3"/>
    <x v="8"/>
    <x v="8"/>
    <s v="هايل شماس"/>
    <x v="0"/>
    <n v="1"/>
    <n v="1"/>
    <n v="2"/>
    <n v="1"/>
    <n v="1"/>
    <n v="2"/>
    <n v="4"/>
    <n v="1"/>
    <n v="3"/>
    <n v="1"/>
    <n v="1"/>
    <n v="0"/>
    <n v="1"/>
    <n v="3"/>
    <x v="1"/>
    <n v="1"/>
    <x v="0"/>
    <s v="Yes"/>
    <n v="130"/>
    <x v="0"/>
    <m/>
    <x v="1"/>
    <n v="1"/>
    <x v="1"/>
    <m/>
    <x v="0"/>
    <m/>
    <x v="0"/>
  </r>
  <r>
    <n v="5509"/>
    <x v="2"/>
    <x v="2"/>
    <x v="2"/>
    <s v="خالد العلي"/>
    <x v="0"/>
    <n v="1"/>
    <n v="1"/>
    <n v="2"/>
    <n v="1"/>
    <n v="0"/>
    <n v="3"/>
    <n v="2"/>
    <n v="2"/>
    <n v="1"/>
    <n v="1"/>
    <n v="1"/>
    <n v="1"/>
    <n v="0"/>
    <n v="2"/>
    <x v="0"/>
    <m/>
    <x v="1"/>
    <s v="No"/>
    <m/>
    <x v="1"/>
    <n v="1"/>
    <x v="0"/>
    <n v="1"/>
    <x v="1"/>
    <n v="1"/>
    <x v="1"/>
    <n v="1"/>
    <x v="1"/>
  </r>
  <r>
    <n v="5995"/>
    <x v="3"/>
    <x v="3"/>
    <x v="3"/>
    <s v="محمدعلي البقاعي"/>
    <x v="1"/>
    <n v="0"/>
    <n v="1"/>
    <n v="1"/>
    <n v="1"/>
    <n v="2"/>
    <n v="4"/>
    <n v="1"/>
    <n v="4"/>
    <n v="0"/>
    <n v="1"/>
    <n v="0"/>
    <n v="1"/>
    <n v="0"/>
    <n v="3"/>
    <x v="1"/>
    <m/>
    <x v="1"/>
    <s v="No"/>
    <m/>
    <x v="1"/>
    <n v="1"/>
    <x v="0"/>
    <m/>
    <x v="0"/>
    <n v="1"/>
    <x v="1"/>
    <n v="1"/>
    <x v="1"/>
  </r>
  <r>
    <n v="5715"/>
    <x v="2"/>
    <x v="9"/>
    <x v="9"/>
    <s v="عبدو ابراهيم"/>
    <x v="0"/>
    <n v="1"/>
    <n v="1"/>
    <n v="1"/>
    <n v="2"/>
    <n v="1"/>
    <n v="5"/>
    <n v="1"/>
    <n v="4"/>
    <n v="0"/>
    <n v="1"/>
    <n v="0"/>
    <n v="2"/>
    <n v="0"/>
    <n v="3"/>
    <x v="2"/>
    <m/>
    <x v="1"/>
    <s v="No"/>
    <n v="76"/>
    <x v="0"/>
    <n v="1"/>
    <x v="0"/>
    <n v="1"/>
    <x v="1"/>
    <n v="1"/>
    <x v="1"/>
    <n v="1"/>
    <x v="1"/>
  </r>
  <r>
    <n v="5713"/>
    <x v="2"/>
    <x v="9"/>
    <x v="9"/>
    <s v="ياسين بدوي "/>
    <x v="0"/>
    <n v="1"/>
    <n v="1"/>
    <n v="2"/>
    <n v="1"/>
    <n v="2"/>
    <n v="2"/>
    <n v="5"/>
    <n v="1"/>
    <n v="4"/>
    <n v="1"/>
    <n v="1"/>
    <n v="0"/>
    <n v="1"/>
    <n v="4"/>
    <x v="1"/>
    <m/>
    <x v="1"/>
    <s v="No"/>
    <m/>
    <x v="1"/>
    <m/>
    <x v="1"/>
    <n v="1"/>
    <x v="1"/>
    <n v="1"/>
    <x v="1"/>
    <n v="1"/>
    <x v="1"/>
  </r>
  <r>
    <n v="5855"/>
    <x v="3"/>
    <x v="10"/>
    <x v="10"/>
    <s v="قاسم غصن"/>
    <x v="0"/>
    <n v="1"/>
    <n v="1"/>
    <n v="2"/>
    <n v="1"/>
    <n v="1"/>
    <n v="4"/>
    <n v="2"/>
    <n v="3"/>
    <n v="1"/>
    <n v="1"/>
    <n v="1"/>
    <n v="1"/>
    <n v="0"/>
    <n v="3"/>
    <x v="1"/>
    <m/>
    <x v="1"/>
    <s v="No"/>
    <m/>
    <x v="1"/>
    <n v="1"/>
    <x v="0"/>
    <n v="1"/>
    <x v="1"/>
    <m/>
    <x v="0"/>
    <n v="1"/>
    <x v="1"/>
  </r>
  <r>
    <n v="5164"/>
    <x v="2"/>
    <x v="7"/>
    <x v="7"/>
    <s v="قاسم كوجك"/>
    <x v="1"/>
    <n v="0"/>
    <n v="1"/>
    <n v="4"/>
    <n v="4"/>
    <n v="1"/>
    <n v="6"/>
    <n v="4"/>
    <n v="6"/>
    <n v="3"/>
    <n v="2"/>
    <n v="2"/>
    <n v="3"/>
    <n v="1"/>
    <n v="2"/>
    <x v="2"/>
    <m/>
    <x v="1"/>
    <s v="No"/>
    <n v="108"/>
    <x v="0"/>
    <n v="1"/>
    <x v="0"/>
    <m/>
    <x v="0"/>
    <m/>
    <x v="0"/>
    <n v="1"/>
    <x v="1"/>
  </r>
  <r>
    <n v="5096"/>
    <x v="0"/>
    <x v="5"/>
    <x v="5"/>
    <s v="محمد المصري"/>
    <x v="0"/>
    <n v="1"/>
    <n v="1"/>
    <n v="2"/>
    <n v="1"/>
    <n v="2"/>
    <n v="5"/>
    <n v="2"/>
    <n v="4"/>
    <n v="1"/>
    <n v="1"/>
    <n v="1"/>
    <n v="1"/>
    <n v="0"/>
    <n v="4"/>
    <x v="2"/>
    <n v="1"/>
    <x v="0"/>
    <s v="Yes"/>
    <n v="152"/>
    <x v="0"/>
    <n v="1"/>
    <x v="0"/>
    <m/>
    <x v="0"/>
    <n v="1"/>
    <x v="1"/>
    <m/>
    <x v="0"/>
  </r>
  <r>
    <n v="5735"/>
    <x v="2"/>
    <x v="9"/>
    <x v="9"/>
    <s v="خليف حجواني"/>
    <x v="1"/>
    <n v="0"/>
    <n v="1"/>
    <n v="2"/>
    <n v="3"/>
    <n v="4"/>
    <n v="6"/>
    <n v="4"/>
    <n v="6"/>
    <n v="3"/>
    <n v="1"/>
    <n v="1"/>
    <n v="2"/>
    <n v="1"/>
    <n v="5"/>
    <x v="2"/>
    <m/>
    <x v="1"/>
    <s v="No"/>
    <m/>
    <x v="1"/>
    <m/>
    <x v="1"/>
    <m/>
    <x v="0"/>
    <m/>
    <x v="0"/>
    <n v="1"/>
    <x v="1"/>
  </r>
  <r>
    <n v="5209"/>
    <x v="2"/>
    <x v="7"/>
    <x v="7"/>
    <s v="اسماعيل العبدالعلي"/>
    <x v="0"/>
    <n v="1"/>
    <n v="1"/>
    <n v="1"/>
    <n v="2"/>
    <n v="2"/>
    <n v="6"/>
    <n v="1"/>
    <n v="5"/>
    <n v="0"/>
    <n v="1"/>
    <n v="0"/>
    <n v="2"/>
    <n v="0"/>
    <n v="4"/>
    <x v="3"/>
    <m/>
    <x v="1"/>
    <s v="No"/>
    <m/>
    <x v="1"/>
    <n v="1"/>
    <x v="0"/>
    <n v="1"/>
    <x v="1"/>
    <n v="1"/>
    <x v="1"/>
    <n v="1"/>
    <x v="1"/>
  </r>
  <r>
    <n v="6221"/>
    <x v="3"/>
    <x v="6"/>
    <x v="6"/>
    <s v="محمد البركاوي"/>
    <x v="1"/>
    <n v="0"/>
    <n v="1"/>
    <n v="2"/>
    <n v="2"/>
    <n v="1"/>
    <n v="3"/>
    <n v="3"/>
    <n v="3"/>
    <n v="2"/>
    <n v="1"/>
    <n v="1"/>
    <n v="1"/>
    <n v="1"/>
    <n v="2"/>
    <x v="1"/>
    <m/>
    <x v="1"/>
    <s v="No"/>
    <m/>
    <x v="1"/>
    <n v="1"/>
    <x v="0"/>
    <n v="1"/>
    <x v="1"/>
    <m/>
    <x v="0"/>
    <n v="1"/>
    <x v="1"/>
  </r>
  <r>
    <n v="5421"/>
    <x v="2"/>
    <x v="11"/>
    <x v="11"/>
    <s v="محمود الكردي"/>
    <x v="0"/>
    <n v="1"/>
    <n v="1"/>
    <n v="2"/>
    <n v="3"/>
    <n v="2"/>
    <n v="3"/>
    <n v="6"/>
    <n v="2"/>
    <n v="5"/>
    <n v="1"/>
    <n v="1"/>
    <n v="1"/>
    <n v="2"/>
    <n v="4"/>
    <x v="1"/>
    <n v="1"/>
    <x v="0"/>
    <s v="Yes"/>
    <n v="106"/>
    <x v="0"/>
    <m/>
    <x v="1"/>
    <m/>
    <x v="0"/>
    <n v="1"/>
    <x v="1"/>
    <n v="1"/>
    <x v="1"/>
  </r>
  <r>
    <n v="5724"/>
    <x v="2"/>
    <x v="9"/>
    <x v="9"/>
    <s v="فاضل عوض"/>
    <x v="1"/>
    <n v="0"/>
    <n v="1"/>
    <n v="2"/>
    <n v="2"/>
    <n v="4"/>
    <n v="2"/>
    <n v="7"/>
    <n v="2"/>
    <n v="6"/>
    <n v="1"/>
    <n v="1"/>
    <n v="0"/>
    <n v="2"/>
    <n v="5"/>
    <x v="0"/>
    <n v="1"/>
    <x v="0"/>
    <s v="Yes"/>
    <n v="100"/>
    <x v="0"/>
    <n v="1"/>
    <x v="0"/>
    <n v="1"/>
    <x v="1"/>
    <m/>
    <x v="0"/>
    <n v="1"/>
    <x v="1"/>
  </r>
  <r>
    <n v="5871"/>
    <x v="3"/>
    <x v="12"/>
    <x v="12"/>
    <s v="عبدالحليم شيخي"/>
    <x v="0"/>
    <n v="1"/>
    <n v="1"/>
    <n v="2"/>
    <n v="2"/>
    <n v="2"/>
    <n v="7"/>
    <n v="1"/>
    <n v="6"/>
    <n v="0"/>
    <n v="2"/>
    <n v="0"/>
    <n v="2"/>
    <n v="0"/>
    <n v="4"/>
    <x v="0"/>
    <n v="1"/>
    <x v="0"/>
    <s v="Yes"/>
    <n v="135"/>
    <x v="0"/>
    <n v="1"/>
    <x v="0"/>
    <n v="1"/>
    <x v="1"/>
    <n v="1"/>
    <x v="1"/>
    <m/>
    <x v="0"/>
  </r>
  <r>
    <n v="4957"/>
    <x v="0"/>
    <x v="0"/>
    <x v="0"/>
    <s v="عبدالكريم حسين "/>
    <x v="0"/>
    <n v="1"/>
    <n v="1"/>
    <n v="2"/>
    <n v="1"/>
    <n v="0"/>
    <n v="3"/>
    <n v="2"/>
    <n v="2"/>
    <n v="1"/>
    <n v="1"/>
    <n v="1"/>
    <n v="1"/>
    <n v="0"/>
    <n v="2"/>
    <x v="0"/>
    <m/>
    <x v="1"/>
    <s v="No"/>
    <n v="105"/>
    <x v="0"/>
    <n v="1"/>
    <x v="0"/>
    <m/>
    <x v="0"/>
    <n v="1"/>
    <x v="1"/>
    <n v="1"/>
    <x v="1"/>
  </r>
  <r>
    <n v="5458"/>
    <x v="2"/>
    <x v="11"/>
    <x v="11"/>
    <s v="عليوي بركاوي"/>
    <x v="0"/>
    <n v="1"/>
    <n v="1"/>
    <n v="2"/>
    <n v="0"/>
    <n v="0"/>
    <n v="2"/>
    <n v="2"/>
    <n v="1"/>
    <n v="1"/>
    <n v="1"/>
    <n v="1"/>
    <n v="0"/>
    <n v="0"/>
    <n v="2"/>
    <x v="2"/>
    <n v="1"/>
    <x v="0"/>
    <s v="Yes"/>
    <n v="141"/>
    <x v="0"/>
    <n v="1"/>
    <x v="0"/>
    <n v="1"/>
    <x v="1"/>
    <n v="1"/>
    <x v="1"/>
    <m/>
    <x v="0"/>
  </r>
  <r>
    <n v="4739"/>
    <x v="1"/>
    <x v="15"/>
    <x v="15"/>
    <s v="بشير حبيجان"/>
    <x v="0"/>
    <n v="1"/>
    <n v="1"/>
    <n v="2"/>
    <n v="3"/>
    <n v="3"/>
    <n v="2"/>
    <n v="8"/>
    <n v="1"/>
    <n v="7"/>
    <n v="1"/>
    <n v="1"/>
    <n v="0"/>
    <n v="3"/>
    <n v="5"/>
    <x v="2"/>
    <n v="1"/>
    <x v="0"/>
    <s v="Yes"/>
    <n v="190"/>
    <x v="0"/>
    <m/>
    <x v="1"/>
    <n v="1"/>
    <x v="1"/>
    <m/>
    <x v="0"/>
    <m/>
    <x v="0"/>
  </r>
  <r>
    <n v="4979"/>
    <x v="0"/>
    <x v="0"/>
    <x v="0"/>
    <s v="عبدالرزاق اليوسف"/>
    <x v="0"/>
    <n v="1"/>
    <n v="1"/>
    <n v="3"/>
    <n v="2"/>
    <n v="2"/>
    <n v="5"/>
    <n v="4"/>
    <n v="4"/>
    <n v="3"/>
    <n v="2"/>
    <n v="1"/>
    <n v="1"/>
    <n v="1"/>
    <n v="4"/>
    <x v="2"/>
    <n v="1"/>
    <x v="0"/>
    <s v="Yes"/>
    <n v="101"/>
    <x v="0"/>
    <n v="1"/>
    <x v="0"/>
    <n v="1"/>
    <x v="1"/>
    <n v="1"/>
    <x v="1"/>
    <m/>
    <x v="0"/>
  </r>
  <r>
    <n v="4748"/>
    <x v="1"/>
    <x v="15"/>
    <x v="15"/>
    <s v="محمد فؤاد الدعاس"/>
    <x v="1"/>
    <n v="0"/>
    <n v="1"/>
    <n v="2"/>
    <n v="1"/>
    <n v="2"/>
    <n v="2"/>
    <n v="4"/>
    <n v="2"/>
    <n v="3"/>
    <n v="1"/>
    <n v="1"/>
    <n v="0"/>
    <n v="1"/>
    <n v="3"/>
    <x v="0"/>
    <m/>
    <x v="1"/>
    <s v="No"/>
    <m/>
    <x v="1"/>
    <m/>
    <x v="1"/>
    <n v="1"/>
    <x v="1"/>
    <n v="1"/>
    <x v="1"/>
    <n v="1"/>
    <x v="1"/>
  </r>
  <r>
    <n v="5123"/>
    <x v="2"/>
    <x v="7"/>
    <x v="7"/>
    <s v="اكرم الموسى الاشتر"/>
    <x v="0"/>
    <n v="1"/>
    <n v="1"/>
    <n v="2"/>
    <n v="1"/>
    <n v="0"/>
    <n v="3"/>
    <n v="2"/>
    <n v="2"/>
    <n v="1"/>
    <n v="1"/>
    <n v="1"/>
    <n v="1"/>
    <n v="0"/>
    <n v="2"/>
    <x v="2"/>
    <n v="1"/>
    <x v="0"/>
    <s v="Yes"/>
    <n v="166"/>
    <x v="0"/>
    <n v="1"/>
    <x v="0"/>
    <m/>
    <x v="0"/>
    <m/>
    <x v="0"/>
    <m/>
    <x v="0"/>
  </r>
  <r>
    <n v="5317"/>
    <x v="2"/>
    <x v="4"/>
    <x v="4"/>
    <s v="احمد بحبوح"/>
    <x v="0"/>
    <n v="1"/>
    <n v="1"/>
    <n v="2"/>
    <n v="2"/>
    <n v="3"/>
    <n v="5"/>
    <n v="4"/>
    <n v="4"/>
    <n v="3"/>
    <n v="0"/>
    <n v="2"/>
    <n v="1"/>
    <n v="1"/>
    <n v="5"/>
    <x v="2"/>
    <n v="1"/>
    <x v="0"/>
    <s v="Yes"/>
    <n v="160"/>
    <x v="0"/>
    <m/>
    <x v="1"/>
    <m/>
    <x v="0"/>
    <m/>
    <x v="0"/>
    <n v="1"/>
    <x v="1"/>
  </r>
  <r>
    <n v="6348"/>
    <x v="3"/>
    <x v="14"/>
    <x v="14"/>
    <s v="محمد فؤاد ابو جبل"/>
    <x v="0"/>
    <n v="1"/>
    <n v="1"/>
    <n v="2"/>
    <n v="2"/>
    <n v="1"/>
    <n v="5"/>
    <n v="2"/>
    <n v="4"/>
    <n v="1"/>
    <n v="1"/>
    <n v="1"/>
    <n v="2"/>
    <n v="0"/>
    <n v="3"/>
    <x v="1"/>
    <n v="1"/>
    <x v="0"/>
    <s v="Yes"/>
    <n v="217"/>
    <x v="0"/>
    <m/>
    <x v="1"/>
    <n v="1"/>
    <x v="1"/>
    <m/>
    <x v="0"/>
    <n v="1"/>
    <x v="1"/>
  </r>
  <r>
    <n v="4875"/>
    <x v="1"/>
    <x v="18"/>
    <x v="18"/>
    <s v="فواز الرويشدي"/>
    <x v="0"/>
    <n v="1"/>
    <n v="1"/>
    <n v="2"/>
    <n v="1"/>
    <n v="0"/>
    <n v="2"/>
    <n v="3"/>
    <n v="1"/>
    <n v="2"/>
    <n v="1"/>
    <n v="1"/>
    <n v="0"/>
    <n v="1"/>
    <n v="2"/>
    <x v="3"/>
    <n v="1"/>
    <x v="0"/>
    <s v="Yes"/>
    <n v="174"/>
    <x v="0"/>
    <n v="1"/>
    <x v="0"/>
    <m/>
    <x v="0"/>
    <m/>
    <x v="0"/>
    <m/>
    <x v="0"/>
  </r>
  <r>
    <n v="4969"/>
    <x v="0"/>
    <x v="0"/>
    <x v="0"/>
    <s v="عبدو ناصر"/>
    <x v="0"/>
    <n v="1"/>
    <n v="1"/>
    <n v="1"/>
    <n v="2"/>
    <n v="1"/>
    <n v="5"/>
    <n v="1"/>
    <n v="4"/>
    <n v="0"/>
    <n v="1"/>
    <n v="0"/>
    <n v="2"/>
    <n v="0"/>
    <n v="3"/>
    <x v="1"/>
    <n v="1"/>
    <x v="0"/>
    <s v="Yes"/>
    <n v="227"/>
    <x v="0"/>
    <n v="1"/>
    <x v="0"/>
    <m/>
    <x v="0"/>
    <m/>
    <x v="0"/>
    <n v="1"/>
    <x v="1"/>
  </r>
  <r>
    <n v="5614"/>
    <x v="2"/>
    <x v="2"/>
    <x v="2"/>
    <s v="محمد العصورة"/>
    <x v="1"/>
    <n v="0"/>
    <n v="1"/>
    <n v="1"/>
    <n v="1"/>
    <n v="1"/>
    <n v="3"/>
    <n v="1"/>
    <n v="3"/>
    <n v="0"/>
    <n v="1"/>
    <n v="0"/>
    <n v="1"/>
    <n v="0"/>
    <n v="2"/>
    <x v="1"/>
    <m/>
    <x v="1"/>
    <s v="No"/>
    <n v="59"/>
    <x v="0"/>
    <n v="1"/>
    <x v="0"/>
    <n v="1"/>
    <x v="1"/>
    <m/>
    <x v="0"/>
    <n v="1"/>
    <x v="1"/>
  </r>
  <r>
    <n v="5659"/>
    <x v="2"/>
    <x v="9"/>
    <x v="9"/>
    <s v="نادر الرويشدي"/>
    <x v="0"/>
    <n v="1"/>
    <n v="1"/>
    <n v="2"/>
    <n v="1"/>
    <n v="1"/>
    <n v="2"/>
    <n v="4"/>
    <n v="1"/>
    <n v="3"/>
    <n v="1"/>
    <n v="1"/>
    <n v="0"/>
    <n v="1"/>
    <n v="3"/>
    <x v="1"/>
    <m/>
    <x v="1"/>
    <s v="No"/>
    <m/>
    <x v="1"/>
    <n v="1"/>
    <x v="0"/>
    <m/>
    <x v="0"/>
    <m/>
    <x v="0"/>
    <n v="1"/>
    <x v="1"/>
  </r>
  <r>
    <n v="6288"/>
    <x v="3"/>
    <x v="14"/>
    <x v="14"/>
    <s v="نضال جيجاوي"/>
    <x v="0"/>
    <n v="1"/>
    <n v="1"/>
    <n v="1"/>
    <n v="4"/>
    <n v="2"/>
    <n v="4"/>
    <n v="5"/>
    <n v="3"/>
    <n v="4"/>
    <n v="0"/>
    <n v="1"/>
    <n v="3"/>
    <n v="1"/>
    <n v="4"/>
    <x v="2"/>
    <n v="1"/>
    <x v="0"/>
    <s v="Yes"/>
    <n v="189"/>
    <x v="0"/>
    <n v="1"/>
    <x v="0"/>
    <m/>
    <x v="0"/>
    <n v="1"/>
    <x v="1"/>
    <m/>
    <x v="0"/>
  </r>
  <r>
    <n v="4826"/>
    <x v="1"/>
    <x v="16"/>
    <x v="16"/>
    <s v="اكرم اليوسف"/>
    <x v="0"/>
    <n v="1"/>
    <n v="1"/>
    <n v="1"/>
    <n v="1"/>
    <n v="0"/>
    <n v="2"/>
    <n v="2"/>
    <n v="1"/>
    <n v="1"/>
    <n v="0"/>
    <n v="1"/>
    <n v="1"/>
    <n v="0"/>
    <n v="2"/>
    <x v="1"/>
    <m/>
    <x v="1"/>
    <s v="No"/>
    <n v="76"/>
    <x v="0"/>
    <n v="1"/>
    <x v="0"/>
    <m/>
    <x v="0"/>
    <m/>
    <x v="0"/>
    <n v="1"/>
    <x v="1"/>
  </r>
  <r>
    <n v="5525"/>
    <x v="2"/>
    <x v="2"/>
    <x v="2"/>
    <s v="ابراهيم القويدر"/>
    <x v="0"/>
    <n v="1"/>
    <n v="1"/>
    <n v="1"/>
    <n v="3"/>
    <n v="3"/>
    <n v="7"/>
    <n v="2"/>
    <n v="6"/>
    <n v="1"/>
    <n v="0"/>
    <n v="1"/>
    <n v="3"/>
    <n v="0"/>
    <n v="5"/>
    <x v="0"/>
    <m/>
    <x v="1"/>
    <s v="No"/>
    <n v="111"/>
    <x v="0"/>
    <n v="1"/>
    <x v="0"/>
    <n v="1"/>
    <x v="1"/>
    <n v="1"/>
    <x v="1"/>
    <n v="1"/>
    <x v="1"/>
  </r>
  <r>
    <n v="6342"/>
    <x v="3"/>
    <x v="14"/>
    <x v="14"/>
    <s v="محسن صلاح الدين"/>
    <x v="1"/>
    <n v="0"/>
    <n v="1"/>
    <n v="2"/>
    <n v="2"/>
    <n v="3"/>
    <n v="6"/>
    <n v="2"/>
    <n v="6"/>
    <n v="1"/>
    <n v="1"/>
    <n v="1"/>
    <n v="2"/>
    <n v="0"/>
    <n v="4"/>
    <x v="1"/>
    <m/>
    <x v="1"/>
    <s v="No"/>
    <n v="95"/>
    <x v="0"/>
    <m/>
    <x v="1"/>
    <m/>
    <x v="0"/>
    <n v="1"/>
    <x v="1"/>
    <n v="1"/>
    <x v="1"/>
  </r>
  <r>
    <n v="5308"/>
    <x v="2"/>
    <x v="4"/>
    <x v="4"/>
    <s v="مصطفى  القدور"/>
    <x v="0"/>
    <n v="1"/>
    <n v="1"/>
    <n v="2"/>
    <n v="2"/>
    <n v="1"/>
    <n v="4"/>
    <n v="3"/>
    <n v="3"/>
    <n v="2"/>
    <n v="1"/>
    <n v="1"/>
    <n v="1"/>
    <n v="1"/>
    <n v="3"/>
    <x v="1"/>
    <m/>
    <x v="1"/>
    <s v="No"/>
    <n v="64"/>
    <x v="0"/>
    <m/>
    <x v="1"/>
    <n v="1"/>
    <x v="1"/>
    <m/>
    <x v="0"/>
    <n v="1"/>
    <x v="1"/>
  </r>
  <r>
    <n v="5960"/>
    <x v="3"/>
    <x v="3"/>
    <x v="3"/>
    <s v="عبيد باكير"/>
    <x v="0"/>
    <n v="1"/>
    <n v="1"/>
    <n v="4"/>
    <n v="2"/>
    <n v="2"/>
    <n v="8"/>
    <n v="2"/>
    <n v="7"/>
    <n v="1"/>
    <n v="3"/>
    <n v="1"/>
    <n v="2"/>
    <n v="0"/>
    <n v="4"/>
    <x v="1"/>
    <n v="1"/>
    <x v="0"/>
    <s v="Yes"/>
    <n v="135"/>
    <x v="0"/>
    <n v="1"/>
    <x v="0"/>
    <m/>
    <x v="0"/>
    <m/>
    <x v="0"/>
    <m/>
    <x v="0"/>
  </r>
  <r>
    <n v="5476"/>
    <x v="2"/>
    <x v="11"/>
    <x v="11"/>
    <s v="محمدخير عامر"/>
    <x v="0"/>
    <n v="1"/>
    <n v="1"/>
    <n v="2"/>
    <n v="1"/>
    <n v="0"/>
    <n v="2"/>
    <n v="3"/>
    <n v="1"/>
    <n v="2"/>
    <n v="1"/>
    <n v="1"/>
    <n v="0"/>
    <n v="1"/>
    <n v="2"/>
    <x v="0"/>
    <m/>
    <x v="1"/>
    <s v="No"/>
    <n v="62"/>
    <x v="0"/>
    <n v="1"/>
    <x v="0"/>
    <n v="1"/>
    <x v="1"/>
    <m/>
    <x v="0"/>
    <n v="1"/>
    <x v="1"/>
  </r>
  <r>
    <n v="6056"/>
    <x v="3"/>
    <x v="8"/>
    <x v="8"/>
    <s v="احمد اليوسف"/>
    <x v="0"/>
    <n v="1"/>
    <n v="1"/>
    <n v="2"/>
    <n v="1"/>
    <n v="0"/>
    <n v="3"/>
    <n v="2"/>
    <n v="2"/>
    <n v="1"/>
    <n v="1"/>
    <n v="1"/>
    <n v="1"/>
    <n v="0"/>
    <n v="2"/>
    <x v="1"/>
    <m/>
    <x v="1"/>
    <s v="No"/>
    <m/>
    <x v="1"/>
    <m/>
    <x v="1"/>
    <m/>
    <x v="0"/>
    <n v="1"/>
    <x v="1"/>
    <n v="1"/>
    <x v="1"/>
  </r>
  <r>
    <n v="4951"/>
    <x v="0"/>
    <x v="0"/>
    <x v="0"/>
    <s v="محمد حبيجان"/>
    <x v="0"/>
    <n v="1"/>
    <n v="1"/>
    <n v="1"/>
    <n v="1"/>
    <n v="3"/>
    <n v="5"/>
    <n v="2"/>
    <n v="4"/>
    <n v="1"/>
    <n v="0"/>
    <n v="1"/>
    <n v="1"/>
    <n v="0"/>
    <n v="5"/>
    <x v="0"/>
    <m/>
    <x v="1"/>
    <s v="No"/>
    <m/>
    <x v="1"/>
    <n v="1"/>
    <x v="0"/>
    <m/>
    <x v="0"/>
    <m/>
    <x v="0"/>
    <n v="1"/>
    <x v="1"/>
  </r>
  <r>
    <n v="6042"/>
    <x v="3"/>
    <x v="3"/>
    <x v="3"/>
    <s v="بشير قندقجي"/>
    <x v="1"/>
    <n v="0"/>
    <n v="1"/>
    <n v="2"/>
    <n v="1"/>
    <n v="0"/>
    <n v="2"/>
    <n v="2"/>
    <n v="2"/>
    <n v="1"/>
    <n v="1"/>
    <n v="1"/>
    <n v="1"/>
    <n v="0"/>
    <n v="1"/>
    <x v="0"/>
    <n v="1"/>
    <x v="0"/>
    <s v="Yes"/>
    <n v="220"/>
    <x v="0"/>
    <n v="1"/>
    <x v="0"/>
    <m/>
    <x v="0"/>
    <m/>
    <x v="0"/>
    <n v="1"/>
    <x v="1"/>
  </r>
  <r>
    <n v="5252"/>
    <x v="2"/>
    <x v="4"/>
    <x v="4"/>
    <s v="محمدجلال الكن"/>
    <x v="0"/>
    <n v="1"/>
    <n v="1"/>
    <n v="2"/>
    <n v="2"/>
    <n v="3"/>
    <n v="2"/>
    <n v="7"/>
    <n v="1"/>
    <n v="6"/>
    <n v="1"/>
    <n v="1"/>
    <n v="0"/>
    <n v="2"/>
    <n v="5"/>
    <x v="0"/>
    <m/>
    <x v="1"/>
    <s v="No"/>
    <m/>
    <x v="1"/>
    <n v="1"/>
    <x v="0"/>
    <m/>
    <x v="0"/>
    <n v="1"/>
    <x v="1"/>
    <n v="1"/>
    <x v="1"/>
  </r>
  <r>
    <n v="4794"/>
    <x v="1"/>
    <x v="16"/>
    <x v="16"/>
    <s v="محمد الشمالي"/>
    <x v="0"/>
    <n v="1"/>
    <n v="1"/>
    <n v="1"/>
    <n v="2"/>
    <n v="1"/>
    <n v="5"/>
    <n v="1"/>
    <n v="4"/>
    <n v="0"/>
    <n v="1"/>
    <n v="0"/>
    <n v="2"/>
    <n v="0"/>
    <n v="3"/>
    <x v="2"/>
    <m/>
    <x v="1"/>
    <s v="No"/>
    <n v="58"/>
    <x v="0"/>
    <m/>
    <x v="1"/>
    <n v="1"/>
    <x v="1"/>
    <m/>
    <x v="0"/>
    <n v="1"/>
    <x v="1"/>
  </r>
  <r>
    <n v="5382"/>
    <x v="2"/>
    <x v="11"/>
    <x v="11"/>
    <s v="محمد الحصين"/>
    <x v="1"/>
    <n v="0"/>
    <n v="1"/>
    <n v="3"/>
    <n v="2"/>
    <n v="4"/>
    <n v="2"/>
    <n v="8"/>
    <n v="2"/>
    <n v="7"/>
    <n v="1"/>
    <n v="2"/>
    <n v="0"/>
    <n v="2"/>
    <n v="5"/>
    <x v="1"/>
    <m/>
    <x v="1"/>
    <s v="No"/>
    <m/>
    <x v="1"/>
    <m/>
    <x v="1"/>
    <m/>
    <x v="0"/>
    <m/>
    <x v="0"/>
    <n v="1"/>
    <x v="1"/>
  </r>
  <r>
    <n v="5532"/>
    <x v="2"/>
    <x v="2"/>
    <x v="2"/>
    <s v="زكي المعطي"/>
    <x v="1"/>
    <n v="0"/>
    <n v="1"/>
    <n v="2"/>
    <n v="5"/>
    <n v="2"/>
    <n v="4"/>
    <n v="6"/>
    <n v="4"/>
    <n v="5"/>
    <n v="1"/>
    <n v="1"/>
    <n v="2"/>
    <n v="3"/>
    <n v="3"/>
    <x v="1"/>
    <n v="1"/>
    <x v="0"/>
    <s v="Yes"/>
    <n v="229"/>
    <x v="0"/>
    <m/>
    <x v="1"/>
    <n v="1"/>
    <x v="1"/>
    <n v="1"/>
    <x v="1"/>
    <m/>
    <x v="0"/>
  </r>
  <r>
    <n v="6292"/>
    <x v="3"/>
    <x v="14"/>
    <x v="14"/>
    <s v="فيصل الياسين"/>
    <x v="1"/>
    <n v="0"/>
    <n v="1"/>
    <n v="2"/>
    <n v="2"/>
    <n v="4"/>
    <n v="5"/>
    <n v="4"/>
    <n v="5"/>
    <n v="3"/>
    <n v="0"/>
    <n v="2"/>
    <n v="1"/>
    <n v="1"/>
    <n v="5"/>
    <x v="0"/>
    <m/>
    <x v="1"/>
    <s v="No"/>
    <m/>
    <x v="1"/>
    <m/>
    <x v="1"/>
    <n v="1"/>
    <x v="1"/>
    <n v="1"/>
    <x v="1"/>
    <n v="1"/>
    <x v="1"/>
  </r>
  <r>
    <n v="5205"/>
    <x v="2"/>
    <x v="7"/>
    <x v="7"/>
    <s v="محمدخير حجيراتي "/>
    <x v="0"/>
    <n v="1"/>
    <n v="1"/>
    <n v="1"/>
    <n v="1"/>
    <n v="0"/>
    <n v="3"/>
    <n v="1"/>
    <n v="2"/>
    <n v="0"/>
    <n v="1"/>
    <n v="0"/>
    <n v="1"/>
    <n v="0"/>
    <n v="2"/>
    <x v="0"/>
    <n v="1"/>
    <x v="0"/>
    <s v="Yes"/>
    <n v="122"/>
    <x v="0"/>
    <n v="1"/>
    <x v="0"/>
    <n v="1"/>
    <x v="1"/>
    <m/>
    <x v="0"/>
    <m/>
    <x v="0"/>
  </r>
  <r>
    <n v="6113"/>
    <x v="3"/>
    <x v="8"/>
    <x v="8"/>
    <s v="احمد رحمون"/>
    <x v="1"/>
    <n v="0"/>
    <n v="1"/>
    <n v="3"/>
    <n v="2"/>
    <n v="3"/>
    <n v="4"/>
    <n v="5"/>
    <n v="4"/>
    <n v="4"/>
    <n v="2"/>
    <n v="1"/>
    <n v="1"/>
    <n v="1"/>
    <n v="4"/>
    <x v="0"/>
    <n v="1"/>
    <x v="0"/>
    <s v="Yes"/>
    <n v="118"/>
    <x v="0"/>
    <m/>
    <x v="1"/>
    <m/>
    <x v="0"/>
    <m/>
    <x v="0"/>
    <m/>
    <x v="0"/>
  </r>
  <r>
    <n v="5336"/>
    <x v="2"/>
    <x v="4"/>
    <x v="4"/>
    <s v="صالح عنطوز"/>
    <x v="1"/>
    <n v="0"/>
    <n v="1"/>
    <n v="2"/>
    <n v="1"/>
    <n v="1"/>
    <n v="2"/>
    <n v="3"/>
    <n v="2"/>
    <n v="2"/>
    <n v="1"/>
    <n v="1"/>
    <n v="0"/>
    <n v="1"/>
    <n v="2"/>
    <x v="0"/>
    <m/>
    <x v="1"/>
    <s v="No"/>
    <m/>
    <x v="1"/>
    <n v="1"/>
    <x v="0"/>
    <m/>
    <x v="0"/>
    <m/>
    <x v="0"/>
    <n v="1"/>
    <x v="1"/>
  </r>
  <r>
    <n v="4823"/>
    <x v="1"/>
    <x v="16"/>
    <x v="16"/>
    <s v="درويش الزعبي"/>
    <x v="0"/>
    <n v="1"/>
    <n v="1"/>
    <n v="3"/>
    <n v="2"/>
    <n v="1"/>
    <n v="6"/>
    <n v="2"/>
    <n v="5"/>
    <n v="1"/>
    <n v="2"/>
    <n v="1"/>
    <n v="2"/>
    <n v="0"/>
    <n v="3"/>
    <x v="3"/>
    <m/>
    <x v="1"/>
    <s v="No"/>
    <n v="116"/>
    <x v="0"/>
    <n v="1"/>
    <x v="0"/>
    <n v="1"/>
    <x v="1"/>
    <n v="1"/>
    <x v="1"/>
    <n v="1"/>
    <x v="1"/>
  </r>
  <r>
    <n v="6030"/>
    <x v="3"/>
    <x v="3"/>
    <x v="3"/>
    <s v="عليوي ابو جبل"/>
    <x v="1"/>
    <n v="0"/>
    <n v="1"/>
    <n v="1"/>
    <n v="1"/>
    <n v="1"/>
    <n v="3"/>
    <n v="1"/>
    <n v="3"/>
    <n v="0"/>
    <n v="1"/>
    <n v="0"/>
    <n v="1"/>
    <n v="0"/>
    <n v="2"/>
    <x v="2"/>
    <m/>
    <x v="1"/>
    <s v="No"/>
    <n v="117"/>
    <x v="0"/>
    <m/>
    <x v="1"/>
    <n v="1"/>
    <x v="1"/>
    <m/>
    <x v="0"/>
    <n v="1"/>
    <x v="1"/>
  </r>
  <r>
    <n v="5501"/>
    <x v="2"/>
    <x v="11"/>
    <x v="11"/>
    <s v="عبدالكرم  الكدرو"/>
    <x v="0"/>
    <n v="1"/>
    <n v="1"/>
    <n v="2"/>
    <n v="3"/>
    <n v="2"/>
    <n v="3"/>
    <n v="6"/>
    <n v="2"/>
    <n v="5"/>
    <n v="1"/>
    <n v="1"/>
    <n v="1"/>
    <n v="2"/>
    <n v="4"/>
    <x v="1"/>
    <n v="1"/>
    <x v="0"/>
    <s v="Yes"/>
    <n v="193"/>
    <x v="0"/>
    <n v="1"/>
    <x v="0"/>
    <m/>
    <x v="0"/>
    <m/>
    <x v="0"/>
    <m/>
    <x v="0"/>
  </r>
  <r>
    <n v="5420"/>
    <x v="2"/>
    <x v="11"/>
    <x v="11"/>
    <s v="عبدالكافي العرندس"/>
    <x v="1"/>
    <n v="0"/>
    <n v="1"/>
    <n v="2"/>
    <n v="3"/>
    <n v="4"/>
    <n v="8"/>
    <n v="2"/>
    <n v="8"/>
    <n v="1"/>
    <n v="1"/>
    <n v="1"/>
    <n v="3"/>
    <n v="0"/>
    <n v="5"/>
    <x v="0"/>
    <n v="1"/>
    <x v="0"/>
    <s v="Yes"/>
    <n v="207"/>
    <x v="0"/>
    <n v="1"/>
    <x v="0"/>
    <m/>
    <x v="0"/>
    <n v="1"/>
    <x v="1"/>
    <n v="1"/>
    <x v="1"/>
  </r>
  <r>
    <n v="5436"/>
    <x v="2"/>
    <x v="11"/>
    <x v="11"/>
    <s v="فرهاد السقال"/>
    <x v="0"/>
    <n v="1"/>
    <n v="1"/>
    <n v="2"/>
    <n v="0"/>
    <n v="0"/>
    <n v="2"/>
    <n v="2"/>
    <n v="1"/>
    <n v="1"/>
    <n v="1"/>
    <n v="1"/>
    <n v="0"/>
    <n v="0"/>
    <n v="2"/>
    <x v="1"/>
    <n v="1"/>
    <x v="0"/>
    <s v="Yes"/>
    <n v="118"/>
    <x v="0"/>
    <n v="1"/>
    <x v="0"/>
    <m/>
    <x v="0"/>
    <m/>
    <x v="0"/>
    <n v="1"/>
    <x v="1"/>
  </r>
  <r>
    <n v="5786"/>
    <x v="3"/>
    <x v="10"/>
    <x v="10"/>
    <s v="موسى ادريس"/>
    <x v="0"/>
    <n v="1"/>
    <n v="1"/>
    <n v="1"/>
    <n v="1"/>
    <n v="1"/>
    <n v="4"/>
    <n v="1"/>
    <n v="3"/>
    <n v="0"/>
    <n v="1"/>
    <n v="0"/>
    <n v="1"/>
    <n v="0"/>
    <n v="3"/>
    <x v="0"/>
    <m/>
    <x v="1"/>
    <s v="No"/>
    <m/>
    <x v="1"/>
    <m/>
    <x v="1"/>
    <m/>
    <x v="0"/>
    <n v="1"/>
    <x v="1"/>
    <n v="1"/>
    <x v="1"/>
  </r>
  <r>
    <n v="5463"/>
    <x v="2"/>
    <x v="11"/>
    <x v="11"/>
    <s v="خليف الصغير"/>
    <x v="1"/>
    <n v="0"/>
    <n v="1"/>
    <n v="2"/>
    <n v="1"/>
    <n v="2"/>
    <n v="4"/>
    <n v="2"/>
    <n v="4"/>
    <n v="1"/>
    <n v="1"/>
    <n v="1"/>
    <n v="1"/>
    <n v="0"/>
    <n v="3"/>
    <x v="1"/>
    <m/>
    <x v="1"/>
    <s v="No"/>
    <n v="105"/>
    <x v="0"/>
    <n v="1"/>
    <x v="0"/>
    <m/>
    <x v="0"/>
    <m/>
    <x v="0"/>
    <n v="1"/>
    <x v="1"/>
  </r>
  <r>
    <n v="5983"/>
    <x v="3"/>
    <x v="3"/>
    <x v="3"/>
    <s v="تركي الناري"/>
    <x v="1"/>
    <n v="0"/>
    <n v="1"/>
    <n v="2"/>
    <n v="2"/>
    <n v="2"/>
    <n v="4"/>
    <n v="3"/>
    <n v="4"/>
    <n v="2"/>
    <n v="1"/>
    <n v="1"/>
    <n v="1"/>
    <n v="1"/>
    <n v="3"/>
    <x v="2"/>
    <m/>
    <x v="1"/>
    <s v="No"/>
    <n v="119"/>
    <x v="0"/>
    <n v="1"/>
    <x v="0"/>
    <m/>
    <x v="0"/>
    <m/>
    <x v="0"/>
    <n v="1"/>
    <x v="1"/>
  </r>
  <r>
    <n v="5075"/>
    <x v="0"/>
    <x v="5"/>
    <x v="5"/>
    <s v="فرحان المرعي"/>
    <x v="1"/>
    <n v="0"/>
    <n v="1"/>
    <n v="2"/>
    <n v="1"/>
    <n v="2"/>
    <n v="4"/>
    <n v="2"/>
    <n v="4"/>
    <n v="1"/>
    <n v="1"/>
    <n v="1"/>
    <n v="1"/>
    <n v="0"/>
    <n v="3"/>
    <x v="3"/>
    <n v="1"/>
    <x v="0"/>
    <s v="Yes"/>
    <n v="169"/>
    <x v="0"/>
    <m/>
    <x v="1"/>
    <m/>
    <x v="0"/>
    <m/>
    <x v="0"/>
    <m/>
    <x v="0"/>
  </r>
  <r>
    <n v="5214"/>
    <x v="2"/>
    <x v="7"/>
    <x v="7"/>
    <s v="ياسين المعصراني"/>
    <x v="0"/>
    <n v="1"/>
    <n v="1"/>
    <n v="2"/>
    <n v="1"/>
    <n v="1"/>
    <n v="4"/>
    <n v="2"/>
    <n v="3"/>
    <n v="1"/>
    <n v="1"/>
    <n v="1"/>
    <n v="1"/>
    <n v="0"/>
    <n v="3"/>
    <x v="1"/>
    <n v="1"/>
    <x v="0"/>
    <s v="Yes"/>
    <n v="109"/>
    <x v="0"/>
    <m/>
    <x v="1"/>
    <n v="1"/>
    <x v="1"/>
    <m/>
    <x v="0"/>
    <m/>
    <x v="0"/>
  </r>
  <r>
    <n v="4898"/>
    <x v="0"/>
    <x v="13"/>
    <x v="13"/>
    <s v="خالد الفرحات"/>
    <x v="0"/>
    <n v="1"/>
    <n v="1"/>
    <n v="3"/>
    <n v="3"/>
    <n v="1"/>
    <n v="6"/>
    <n v="3"/>
    <n v="5"/>
    <n v="2"/>
    <n v="2"/>
    <n v="1"/>
    <n v="2"/>
    <n v="1"/>
    <n v="3"/>
    <x v="0"/>
    <m/>
    <x v="1"/>
    <s v="No"/>
    <n v="107"/>
    <x v="0"/>
    <n v="1"/>
    <x v="0"/>
    <m/>
    <x v="0"/>
    <m/>
    <x v="0"/>
    <n v="1"/>
    <x v="1"/>
  </r>
  <r>
    <n v="5258"/>
    <x v="2"/>
    <x v="4"/>
    <x v="4"/>
    <s v="خالد السفراني"/>
    <x v="0"/>
    <n v="1"/>
    <n v="1"/>
    <n v="1"/>
    <n v="1"/>
    <n v="0"/>
    <n v="1"/>
    <n v="3"/>
    <n v="0"/>
    <n v="2"/>
    <n v="0"/>
    <n v="1"/>
    <n v="0"/>
    <n v="1"/>
    <n v="2"/>
    <x v="1"/>
    <m/>
    <x v="1"/>
    <s v="No"/>
    <n v="84"/>
    <x v="0"/>
    <n v="1"/>
    <x v="0"/>
    <m/>
    <x v="0"/>
    <n v="1"/>
    <x v="1"/>
    <n v="1"/>
    <x v="1"/>
  </r>
  <r>
    <n v="5917"/>
    <x v="3"/>
    <x v="12"/>
    <x v="12"/>
    <s v="محمد  حامد"/>
    <x v="0"/>
    <n v="1"/>
    <n v="1"/>
    <n v="2"/>
    <n v="1"/>
    <n v="0"/>
    <n v="3"/>
    <n v="2"/>
    <n v="2"/>
    <n v="1"/>
    <n v="1"/>
    <n v="1"/>
    <n v="1"/>
    <n v="0"/>
    <n v="2"/>
    <x v="1"/>
    <n v="1"/>
    <x v="0"/>
    <s v="Yes"/>
    <n v="215"/>
    <x v="0"/>
    <m/>
    <x v="1"/>
    <m/>
    <x v="0"/>
    <m/>
    <x v="0"/>
    <m/>
    <x v="0"/>
  </r>
  <r>
    <n v="4844"/>
    <x v="1"/>
    <x v="18"/>
    <x v="18"/>
    <s v="فيصل جمعة فهد"/>
    <x v="0"/>
    <n v="1"/>
    <n v="1"/>
    <n v="2"/>
    <n v="0"/>
    <n v="0"/>
    <n v="2"/>
    <n v="2"/>
    <n v="1"/>
    <n v="1"/>
    <n v="1"/>
    <n v="1"/>
    <n v="0"/>
    <n v="0"/>
    <n v="2"/>
    <x v="0"/>
    <m/>
    <x v="1"/>
    <s v="No"/>
    <n v="63"/>
    <x v="0"/>
    <m/>
    <x v="1"/>
    <m/>
    <x v="0"/>
    <m/>
    <x v="0"/>
    <n v="1"/>
    <x v="1"/>
  </r>
  <r>
    <n v="5407"/>
    <x v="2"/>
    <x v="11"/>
    <x v="11"/>
    <s v="محمد كركورة"/>
    <x v="0"/>
    <n v="1"/>
    <n v="1"/>
    <n v="2"/>
    <n v="1"/>
    <n v="0"/>
    <n v="2"/>
    <n v="3"/>
    <n v="1"/>
    <n v="2"/>
    <n v="1"/>
    <n v="1"/>
    <n v="0"/>
    <n v="1"/>
    <n v="2"/>
    <x v="1"/>
    <m/>
    <x v="1"/>
    <s v="No"/>
    <m/>
    <x v="1"/>
    <n v="1"/>
    <x v="0"/>
    <m/>
    <x v="0"/>
    <m/>
    <x v="0"/>
    <n v="1"/>
    <x v="1"/>
  </r>
  <r>
    <n v="5173"/>
    <x v="2"/>
    <x v="7"/>
    <x v="7"/>
    <s v="شحادة غصن"/>
    <x v="0"/>
    <n v="1"/>
    <n v="1"/>
    <n v="2"/>
    <n v="1"/>
    <n v="0"/>
    <n v="2"/>
    <n v="3"/>
    <n v="1"/>
    <n v="2"/>
    <n v="1"/>
    <n v="1"/>
    <n v="0"/>
    <n v="1"/>
    <n v="2"/>
    <x v="0"/>
    <m/>
    <x v="1"/>
    <s v="No"/>
    <n v="93"/>
    <x v="0"/>
    <n v="1"/>
    <x v="0"/>
    <n v="1"/>
    <x v="1"/>
    <m/>
    <x v="0"/>
    <n v="1"/>
    <x v="1"/>
  </r>
  <r>
    <n v="5038"/>
    <x v="0"/>
    <x v="17"/>
    <x v="17"/>
    <s v="فواز فياض"/>
    <x v="0"/>
    <n v="1"/>
    <n v="1"/>
    <n v="2"/>
    <n v="2"/>
    <n v="1"/>
    <n v="2"/>
    <n v="5"/>
    <n v="1"/>
    <n v="4"/>
    <n v="1"/>
    <n v="1"/>
    <n v="0"/>
    <n v="2"/>
    <n v="3"/>
    <x v="2"/>
    <n v="1"/>
    <x v="0"/>
    <s v="Yes"/>
    <n v="186"/>
    <x v="0"/>
    <m/>
    <x v="1"/>
    <n v="1"/>
    <x v="1"/>
    <n v="1"/>
    <x v="1"/>
    <m/>
    <x v="0"/>
  </r>
  <r>
    <n v="5021"/>
    <x v="0"/>
    <x v="17"/>
    <x v="17"/>
    <s v="قاسم فياض"/>
    <x v="1"/>
    <n v="0"/>
    <n v="1"/>
    <n v="2"/>
    <n v="1"/>
    <n v="1"/>
    <n v="3"/>
    <n v="2"/>
    <n v="3"/>
    <n v="1"/>
    <n v="1"/>
    <n v="1"/>
    <n v="1"/>
    <n v="0"/>
    <n v="2"/>
    <x v="0"/>
    <n v="1"/>
    <x v="0"/>
    <s v="Yes"/>
    <n v="135"/>
    <x v="0"/>
    <n v="1"/>
    <x v="0"/>
    <m/>
    <x v="0"/>
    <m/>
    <x v="0"/>
    <m/>
    <x v="0"/>
  </r>
  <r>
    <n v="5230"/>
    <x v="2"/>
    <x v="7"/>
    <x v="7"/>
    <s v="صبري ناصر"/>
    <x v="0"/>
    <n v="1"/>
    <n v="1"/>
    <n v="2"/>
    <n v="2"/>
    <n v="2"/>
    <n v="2"/>
    <n v="6"/>
    <n v="1"/>
    <n v="5"/>
    <n v="1"/>
    <n v="1"/>
    <n v="0"/>
    <n v="2"/>
    <n v="4"/>
    <x v="0"/>
    <m/>
    <x v="1"/>
    <s v="No"/>
    <n v="111"/>
    <x v="0"/>
    <m/>
    <x v="1"/>
    <m/>
    <x v="0"/>
    <m/>
    <x v="0"/>
    <n v="1"/>
    <x v="1"/>
  </r>
  <r>
    <n v="5360"/>
    <x v="2"/>
    <x v="4"/>
    <x v="4"/>
    <s v="حسن اليوسف"/>
    <x v="0"/>
    <n v="1"/>
    <n v="1"/>
    <n v="2"/>
    <n v="1"/>
    <n v="0"/>
    <n v="2"/>
    <n v="3"/>
    <n v="1"/>
    <n v="2"/>
    <n v="1"/>
    <n v="1"/>
    <n v="0"/>
    <n v="1"/>
    <n v="2"/>
    <x v="2"/>
    <n v="1"/>
    <x v="0"/>
    <s v="Yes"/>
    <n v="211"/>
    <x v="0"/>
    <n v="1"/>
    <x v="0"/>
    <m/>
    <x v="0"/>
    <n v="1"/>
    <x v="1"/>
    <m/>
    <x v="0"/>
  </r>
  <r>
    <n v="5924"/>
    <x v="3"/>
    <x v="12"/>
    <x v="12"/>
    <s v="مرعي  مشمش"/>
    <x v="0"/>
    <n v="1"/>
    <n v="1"/>
    <n v="1"/>
    <n v="4"/>
    <n v="2"/>
    <n v="4"/>
    <n v="5"/>
    <n v="3"/>
    <n v="4"/>
    <n v="0"/>
    <n v="1"/>
    <n v="3"/>
    <n v="1"/>
    <n v="4"/>
    <x v="1"/>
    <m/>
    <x v="1"/>
    <s v="No"/>
    <n v="111"/>
    <x v="0"/>
    <m/>
    <x v="1"/>
    <n v="1"/>
    <x v="1"/>
    <m/>
    <x v="0"/>
    <n v="1"/>
    <x v="1"/>
  </r>
  <r>
    <n v="4725"/>
    <x v="1"/>
    <x v="15"/>
    <x v="15"/>
    <s v="حسن الضناوي  او الضاوي"/>
    <x v="0"/>
    <n v="1"/>
    <n v="1"/>
    <n v="3"/>
    <n v="3"/>
    <n v="2"/>
    <n v="6"/>
    <n v="4"/>
    <n v="5"/>
    <n v="3"/>
    <n v="2"/>
    <n v="1"/>
    <n v="2"/>
    <n v="1"/>
    <n v="4"/>
    <x v="1"/>
    <n v="1"/>
    <x v="0"/>
    <s v="Yes"/>
    <n v="194"/>
    <x v="0"/>
    <n v="1"/>
    <x v="0"/>
    <n v="1"/>
    <x v="1"/>
    <m/>
    <x v="0"/>
    <m/>
    <x v="0"/>
  </r>
  <r>
    <n v="5129"/>
    <x v="2"/>
    <x v="7"/>
    <x v="7"/>
    <s v="محمد خضر حربا"/>
    <x v="0"/>
    <n v="1"/>
    <n v="1"/>
    <n v="2"/>
    <n v="0"/>
    <n v="0"/>
    <n v="2"/>
    <n v="2"/>
    <n v="1"/>
    <n v="1"/>
    <n v="1"/>
    <n v="1"/>
    <n v="0"/>
    <n v="0"/>
    <n v="2"/>
    <x v="3"/>
    <n v="1"/>
    <x v="0"/>
    <s v="Yes"/>
    <n v="222"/>
    <x v="0"/>
    <n v="1"/>
    <x v="0"/>
    <m/>
    <x v="0"/>
    <m/>
    <x v="0"/>
    <n v="1"/>
    <x v="1"/>
  </r>
  <r>
    <n v="5472"/>
    <x v="2"/>
    <x v="11"/>
    <x v="11"/>
    <s v="عبدالوهاب بكري"/>
    <x v="0"/>
    <n v="1"/>
    <n v="1"/>
    <n v="1"/>
    <n v="1"/>
    <n v="0"/>
    <n v="2"/>
    <n v="2"/>
    <n v="1"/>
    <n v="1"/>
    <n v="1"/>
    <n v="0"/>
    <n v="0"/>
    <n v="1"/>
    <n v="2"/>
    <x v="2"/>
    <n v="1"/>
    <x v="0"/>
    <s v="Yes"/>
    <n v="101"/>
    <x v="0"/>
    <n v="1"/>
    <x v="0"/>
    <m/>
    <x v="0"/>
    <m/>
    <x v="0"/>
    <n v="1"/>
    <x v="1"/>
  </r>
  <r>
    <n v="6309"/>
    <x v="3"/>
    <x v="14"/>
    <x v="14"/>
    <s v="عبدالباسط غنام"/>
    <x v="1"/>
    <n v="0"/>
    <n v="1"/>
    <n v="0"/>
    <n v="3"/>
    <n v="4"/>
    <n v="7"/>
    <n v="1"/>
    <n v="7"/>
    <n v="0"/>
    <n v="0"/>
    <n v="0"/>
    <n v="3"/>
    <n v="0"/>
    <n v="5"/>
    <x v="2"/>
    <n v="1"/>
    <x v="0"/>
    <s v="Yes"/>
    <n v="202"/>
    <x v="0"/>
    <m/>
    <x v="1"/>
    <m/>
    <x v="0"/>
    <m/>
    <x v="0"/>
    <m/>
    <x v="0"/>
  </r>
  <r>
    <n v="5958"/>
    <x v="3"/>
    <x v="3"/>
    <x v="3"/>
    <s v="عمر حسون سطم"/>
    <x v="1"/>
    <n v="0"/>
    <n v="1"/>
    <n v="2"/>
    <n v="2"/>
    <n v="4"/>
    <n v="4"/>
    <n v="5"/>
    <n v="4"/>
    <n v="4"/>
    <n v="1"/>
    <n v="1"/>
    <n v="1"/>
    <n v="1"/>
    <n v="5"/>
    <x v="0"/>
    <m/>
    <x v="1"/>
    <s v="No"/>
    <n v="63"/>
    <x v="0"/>
    <n v="1"/>
    <x v="0"/>
    <n v="1"/>
    <x v="1"/>
    <n v="1"/>
    <x v="1"/>
    <n v="1"/>
    <x v="1"/>
  </r>
  <r>
    <n v="4964"/>
    <x v="0"/>
    <x v="0"/>
    <x v="0"/>
    <s v="خضر  الشركة"/>
    <x v="0"/>
    <n v="1"/>
    <n v="1"/>
    <n v="2"/>
    <n v="2"/>
    <n v="1"/>
    <n v="3"/>
    <n v="4"/>
    <n v="2"/>
    <n v="3"/>
    <n v="1"/>
    <n v="1"/>
    <n v="1"/>
    <n v="1"/>
    <n v="3"/>
    <x v="0"/>
    <n v="1"/>
    <x v="0"/>
    <s v="Yes"/>
    <n v="132"/>
    <x v="0"/>
    <m/>
    <x v="1"/>
    <m/>
    <x v="0"/>
    <m/>
    <x v="0"/>
    <m/>
    <x v="0"/>
  </r>
  <r>
    <n v="5508"/>
    <x v="2"/>
    <x v="2"/>
    <x v="2"/>
    <s v="محمد التمر"/>
    <x v="0"/>
    <n v="1"/>
    <n v="1"/>
    <n v="1"/>
    <n v="1"/>
    <n v="0"/>
    <n v="2"/>
    <n v="2"/>
    <n v="1"/>
    <n v="1"/>
    <n v="0"/>
    <n v="1"/>
    <n v="1"/>
    <n v="0"/>
    <n v="2"/>
    <x v="3"/>
    <m/>
    <x v="1"/>
    <s v="No"/>
    <n v="100"/>
    <x v="0"/>
    <m/>
    <x v="1"/>
    <m/>
    <x v="0"/>
    <n v="1"/>
    <x v="1"/>
    <n v="1"/>
    <x v="1"/>
  </r>
  <r>
    <n v="5468"/>
    <x v="2"/>
    <x v="11"/>
    <x v="11"/>
    <s v="عبدالعظيم عصمان"/>
    <x v="0"/>
    <n v="1"/>
    <n v="1"/>
    <n v="1"/>
    <n v="1"/>
    <n v="0"/>
    <n v="2"/>
    <n v="2"/>
    <n v="1"/>
    <n v="1"/>
    <n v="0"/>
    <n v="1"/>
    <n v="1"/>
    <n v="0"/>
    <n v="2"/>
    <x v="1"/>
    <n v="1"/>
    <x v="0"/>
    <s v="Yes"/>
    <n v="168"/>
    <x v="0"/>
    <n v="1"/>
    <x v="0"/>
    <m/>
    <x v="0"/>
    <m/>
    <x v="0"/>
    <m/>
    <x v="0"/>
  </r>
  <r>
    <n v="5170"/>
    <x v="2"/>
    <x v="7"/>
    <x v="7"/>
    <s v="رسمي رايد"/>
    <x v="0"/>
    <n v="1"/>
    <n v="1"/>
    <n v="1"/>
    <n v="2"/>
    <n v="1"/>
    <n v="5"/>
    <n v="1"/>
    <n v="4"/>
    <n v="0"/>
    <n v="1"/>
    <n v="0"/>
    <n v="2"/>
    <n v="0"/>
    <n v="3"/>
    <x v="0"/>
    <m/>
    <x v="1"/>
    <s v="No"/>
    <m/>
    <x v="1"/>
    <m/>
    <x v="1"/>
    <n v="1"/>
    <x v="1"/>
    <m/>
    <x v="0"/>
    <n v="1"/>
    <x v="1"/>
  </r>
  <r>
    <n v="6341"/>
    <x v="3"/>
    <x v="14"/>
    <x v="14"/>
    <s v="ماجد محيميد"/>
    <x v="0"/>
    <n v="1"/>
    <n v="1"/>
    <n v="2"/>
    <n v="2"/>
    <n v="1"/>
    <n v="3"/>
    <n v="4"/>
    <n v="2"/>
    <n v="3"/>
    <n v="1"/>
    <n v="1"/>
    <n v="1"/>
    <n v="1"/>
    <n v="3"/>
    <x v="2"/>
    <m/>
    <x v="1"/>
    <s v="No"/>
    <m/>
    <x v="1"/>
    <n v="1"/>
    <x v="0"/>
    <m/>
    <x v="0"/>
    <n v="1"/>
    <x v="1"/>
    <n v="1"/>
    <x v="1"/>
  </r>
  <r>
    <n v="5456"/>
    <x v="2"/>
    <x v="11"/>
    <x v="11"/>
    <s v="احمدراتب الطراب"/>
    <x v="0"/>
    <n v="1"/>
    <n v="1"/>
    <n v="2"/>
    <n v="1"/>
    <n v="0"/>
    <n v="2"/>
    <n v="3"/>
    <n v="1"/>
    <n v="2"/>
    <n v="1"/>
    <n v="1"/>
    <n v="0"/>
    <n v="1"/>
    <n v="2"/>
    <x v="0"/>
    <m/>
    <x v="1"/>
    <s v="No"/>
    <m/>
    <x v="1"/>
    <n v="1"/>
    <x v="0"/>
    <m/>
    <x v="0"/>
    <m/>
    <x v="0"/>
    <n v="1"/>
    <x v="1"/>
  </r>
  <r>
    <n v="6026"/>
    <x v="3"/>
    <x v="3"/>
    <x v="3"/>
    <s v="زهير عبدالله"/>
    <x v="0"/>
    <n v="1"/>
    <n v="1"/>
    <n v="2"/>
    <n v="1"/>
    <n v="0"/>
    <n v="2"/>
    <n v="3"/>
    <n v="1"/>
    <n v="2"/>
    <n v="1"/>
    <n v="1"/>
    <n v="0"/>
    <n v="1"/>
    <n v="2"/>
    <x v="3"/>
    <n v="1"/>
    <x v="0"/>
    <s v="Yes"/>
    <n v="103"/>
    <x v="0"/>
    <m/>
    <x v="1"/>
    <n v="1"/>
    <x v="1"/>
    <n v="1"/>
    <x v="1"/>
    <m/>
    <x v="0"/>
  </r>
  <r>
    <n v="4949"/>
    <x v="0"/>
    <x v="0"/>
    <x v="0"/>
    <s v="محمود احمد"/>
    <x v="0"/>
    <n v="1"/>
    <n v="1"/>
    <n v="2"/>
    <n v="1"/>
    <n v="0"/>
    <n v="3"/>
    <n v="2"/>
    <n v="2"/>
    <n v="1"/>
    <n v="1"/>
    <n v="1"/>
    <n v="1"/>
    <n v="0"/>
    <n v="2"/>
    <x v="0"/>
    <n v="1"/>
    <x v="0"/>
    <s v="Yes"/>
    <n v="219"/>
    <x v="0"/>
    <n v="1"/>
    <x v="0"/>
    <m/>
    <x v="0"/>
    <m/>
    <x v="0"/>
    <n v="1"/>
    <x v="1"/>
  </r>
  <r>
    <n v="4783"/>
    <x v="1"/>
    <x v="16"/>
    <x v="16"/>
    <s v="خالد السلوم"/>
    <x v="0"/>
    <n v="1"/>
    <n v="1"/>
    <n v="0"/>
    <n v="2"/>
    <n v="3"/>
    <n v="6"/>
    <n v="1"/>
    <n v="5"/>
    <n v="0"/>
    <n v="0"/>
    <n v="0"/>
    <n v="2"/>
    <n v="0"/>
    <n v="5"/>
    <x v="1"/>
    <m/>
    <x v="1"/>
    <s v="No"/>
    <m/>
    <x v="1"/>
    <n v="1"/>
    <x v="0"/>
    <n v="1"/>
    <x v="1"/>
    <m/>
    <x v="0"/>
    <n v="1"/>
    <x v="1"/>
  </r>
  <r>
    <n v="4798"/>
    <x v="1"/>
    <x v="16"/>
    <x v="16"/>
    <s v="ذيب السمر"/>
    <x v="0"/>
    <n v="1"/>
    <n v="1"/>
    <n v="2"/>
    <n v="2"/>
    <n v="1"/>
    <n v="2"/>
    <n v="5"/>
    <n v="1"/>
    <n v="4"/>
    <n v="1"/>
    <n v="1"/>
    <n v="0"/>
    <n v="2"/>
    <n v="3"/>
    <x v="2"/>
    <m/>
    <x v="1"/>
    <s v="No"/>
    <m/>
    <x v="1"/>
    <n v="1"/>
    <x v="0"/>
    <n v="1"/>
    <x v="1"/>
    <n v="1"/>
    <x v="1"/>
    <n v="1"/>
    <x v="1"/>
  </r>
  <r>
    <n v="5817"/>
    <x v="3"/>
    <x v="10"/>
    <x v="10"/>
    <s v="سليمان السليم"/>
    <x v="1"/>
    <n v="0"/>
    <n v="1"/>
    <n v="2"/>
    <n v="2"/>
    <n v="2"/>
    <n v="3"/>
    <n v="4"/>
    <n v="3"/>
    <n v="3"/>
    <n v="1"/>
    <n v="1"/>
    <n v="1"/>
    <n v="1"/>
    <n v="3"/>
    <x v="2"/>
    <m/>
    <x v="1"/>
    <s v="No"/>
    <m/>
    <x v="1"/>
    <n v="1"/>
    <x v="0"/>
    <m/>
    <x v="0"/>
    <m/>
    <x v="0"/>
    <n v="1"/>
    <x v="1"/>
  </r>
  <r>
    <n v="5943"/>
    <x v="3"/>
    <x v="12"/>
    <x v="12"/>
    <s v="خالد ايوب "/>
    <x v="0"/>
    <n v="1"/>
    <n v="1"/>
    <n v="2"/>
    <n v="2"/>
    <n v="1"/>
    <n v="3"/>
    <n v="4"/>
    <n v="2"/>
    <n v="3"/>
    <n v="1"/>
    <n v="1"/>
    <n v="1"/>
    <n v="1"/>
    <n v="3"/>
    <x v="3"/>
    <n v="1"/>
    <x v="0"/>
    <s v="Yes"/>
    <n v="149"/>
    <x v="0"/>
    <m/>
    <x v="1"/>
    <n v="1"/>
    <x v="1"/>
    <m/>
    <x v="0"/>
    <m/>
    <x v="0"/>
  </r>
  <r>
    <n v="6305"/>
    <x v="3"/>
    <x v="14"/>
    <x v="14"/>
    <s v="جمال عروق"/>
    <x v="1"/>
    <n v="0"/>
    <n v="1"/>
    <n v="2"/>
    <n v="1"/>
    <n v="0"/>
    <n v="2"/>
    <n v="2"/>
    <n v="2"/>
    <n v="1"/>
    <n v="1"/>
    <n v="1"/>
    <n v="1"/>
    <n v="0"/>
    <n v="1"/>
    <x v="3"/>
    <m/>
    <x v="1"/>
    <s v="No"/>
    <m/>
    <x v="1"/>
    <n v="1"/>
    <x v="0"/>
    <m/>
    <x v="0"/>
    <n v="1"/>
    <x v="1"/>
    <n v="1"/>
    <x v="1"/>
  </r>
  <r>
    <n v="4761"/>
    <x v="1"/>
    <x v="15"/>
    <x v="15"/>
    <s v="خضر الخبي "/>
    <x v="1"/>
    <n v="0"/>
    <n v="1"/>
    <n v="2"/>
    <n v="2"/>
    <n v="3"/>
    <n v="4"/>
    <n v="4"/>
    <n v="4"/>
    <n v="3"/>
    <n v="1"/>
    <n v="1"/>
    <n v="1"/>
    <n v="1"/>
    <n v="4"/>
    <x v="1"/>
    <m/>
    <x v="1"/>
    <s v="No"/>
    <n v="54"/>
    <x v="0"/>
    <n v="1"/>
    <x v="0"/>
    <n v="1"/>
    <x v="1"/>
    <n v="1"/>
    <x v="1"/>
    <n v="1"/>
    <x v="1"/>
  </r>
  <r>
    <n v="4746"/>
    <x v="1"/>
    <x v="15"/>
    <x v="15"/>
    <s v="فيفي غصن"/>
    <x v="0"/>
    <n v="1"/>
    <n v="1"/>
    <n v="2"/>
    <n v="2"/>
    <n v="1"/>
    <n v="2"/>
    <n v="5"/>
    <n v="1"/>
    <n v="4"/>
    <n v="1"/>
    <n v="1"/>
    <n v="0"/>
    <n v="2"/>
    <n v="3"/>
    <x v="1"/>
    <m/>
    <x v="1"/>
    <s v="No"/>
    <n v="69"/>
    <x v="0"/>
    <n v="1"/>
    <x v="0"/>
    <n v="1"/>
    <x v="1"/>
    <n v="1"/>
    <x v="1"/>
    <n v="1"/>
    <x v="1"/>
  </r>
  <r>
    <n v="4997"/>
    <x v="0"/>
    <x v="0"/>
    <x v="0"/>
    <s v="احمد علوان"/>
    <x v="0"/>
    <n v="1"/>
    <n v="1"/>
    <n v="1"/>
    <n v="1"/>
    <n v="0"/>
    <n v="3"/>
    <n v="1"/>
    <n v="2"/>
    <n v="0"/>
    <n v="1"/>
    <n v="0"/>
    <n v="1"/>
    <n v="0"/>
    <n v="2"/>
    <x v="2"/>
    <n v="1"/>
    <x v="0"/>
    <s v="Yes"/>
    <n v="181"/>
    <x v="0"/>
    <n v="1"/>
    <x v="0"/>
    <n v="1"/>
    <x v="1"/>
    <m/>
    <x v="0"/>
    <m/>
    <x v="0"/>
  </r>
  <r>
    <n v="5285"/>
    <x v="2"/>
    <x v="4"/>
    <x v="4"/>
    <s v="وحيد  القاسم"/>
    <x v="0"/>
    <n v="1"/>
    <n v="1"/>
    <n v="1"/>
    <n v="2"/>
    <n v="3"/>
    <n v="6"/>
    <n v="2"/>
    <n v="5"/>
    <n v="1"/>
    <n v="0"/>
    <n v="1"/>
    <n v="2"/>
    <n v="0"/>
    <n v="5"/>
    <x v="1"/>
    <m/>
    <x v="1"/>
    <s v="No"/>
    <m/>
    <x v="1"/>
    <n v="1"/>
    <x v="0"/>
    <n v="1"/>
    <x v="1"/>
    <m/>
    <x v="0"/>
    <n v="1"/>
    <x v="1"/>
  </r>
  <r>
    <n v="5345"/>
    <x v="2"/>
    <x v="4"/>
    <x v="4"/>
    <s v="احمد صوفان"/>
    <x v="0"/>
    <n v="1"/>
    <n v="1"/>
    <n v="2"/>
    <n v="2"/>
    <n v="4"/>
    <n v="2"/>
    <n v="8"/>
    <n v="1"/>
    <n v="7"/>
    <n v="1"/>
    <n v="1"/>
    <n v="0"/>
    <n v="2"/>
    <n v="6"/>
    <x v="1"/>
    <m/>
    <x v="1"/>
    <s v="No"/>
    <m/>
    <x v="1"/>
    <n v="1"/>
    <x v="0"/>
    <m/>
    <x v="0"/>
    <n v="1"/>
    <x v="1"/>
    <n v="1"/>
    <x v="1"/>
  </r>
  <r>
    <n v="5852"/>
    <x v="3"/>
    <x v="10"/>
    <x v="10"/>
    <s v="فواز محمد"/>
    <x v="0"/>
    <n v="1"/>
    <n v="1"/>
    <n v="2"/>
    <n v="2"/>
    <n v="2"/>
    <n v="2"/>
    <n v="6"/>
    <n v="1"/>
    <n v="5"/>
    <n v="1"/>
    <n v="1"/>
    <n v="0"/>
    <n v="2"/>
    <n v="4"/>
    <x v="1"/>
    <m/>
    <x v="1"/>
    <s v="No"/>
    <n v="90"/>
    <x v="0"/>
    <n v="1"/>
    <x v="0"/>
    <m/>
    <x v="0"/>
    <n v="1"/>
    <x v="1"/>
    <n v="1"/>
    <x v="1"/>
  </r>
  <r>
    <n v="5022"/>
    <x v="0"/>
    <x v="17"/>
    <x v="17"/>
    <s v="محمدفهد الحديدي"/>
    <x v="0"/>
    <n v="1"/>
    <n v="1"/>
    <n v="2"/>
    <n v="2"/>
    <n v="2"/>
    <n v="3"/>
    <n v="5"/>
    <n v="2"/>
    <n v="4"/>
    <n v="1"/>
    <n v="1"/>
    <n v="1"/>
    <n v="1"/>
    <n v="4"/>
    <x v="0"/>
    <m/>
    <x v="1"/>
    <s v="No"/>
    <n v="101"/>
    <x v="0"/>
    <n v="1"/>
    <x v="0"/>
    <n v="1"/>
    <x v="1"/>
    <m/>
    <x v="0"/>
    <n v="1"/>
    <x v="1"/>
  </r>
  <r>
    <n v="6076"/>
    <x v="3"/>
    <x v="8"/>
    <x v="8"/>
    <s v="محمد قندقجي"/>
    <x v="0"/>
    <n v="1"/>
    <n v="1"/>
    <n v="2"/>
    <n v="0"/>
    <n v="0"/>
    <n v="2"/>
    <n v="2"/>
    <n v="1"/>
    <n v="1"/>
    <n v="1"/>
    <n v="1"/>
    <n v="0"/>
    <n v="0"/>
    <n v="2"/>
    <x v="0"/>
    <n v="1"/>
    <x v="0"/>
    <s v="Yes"/>
    <n v="195"/>
    <x v="0"/>
    <n v="1"/>
    <x v="0"/>
    <m/>
    <x v="0"/>
    <n v="1"/>
    <x v="1"/>
    <n v="1"/>
    <x v="1"/>
  </r>
  <r>
    <n v="6206"/>
    <x v="3"/>
    <x v="6"/>
    <x v="6"/>
    <s v="احمد الشيخ فلفل "/>
    <x v="0"/>
    <n v="1"/>
    <n v="1"/>
    <n v="2"/>
    <n v="0"/>
    <n v="0"/>
    <n v="2"/>
    <n v="2"/>
    <n v="1"/>
    <n v="1"/>
    <n v="1"/>
    <n v="1"/>
    <n v="0"/>
    <n v="0"/>
    <n v="2"/>
    <x v="0"/>
    <n v="1"/>
    <x v="0"/>
    <s v="Yes"/>
    <n v="137"/>
    <x v="0"/>
    <n v="1"/>
    <x v="0"/>
    <n v="1"/>
    <x v="1"/>
    <m/>
    <x v="0"/>
    <m/>
    <x v="0"/>
  </r>
  <r>
    <n v="5548"/>
    <x v="2"/>
    <x v="2"/>
    <x v="2"/>
    <s v="سليمان ناجي"/>
    <x v="1"/>
    <n v="0"/>
    <n v="1"/>
    <n v="2"/>
    <n v="1"/>
    <n v="1"/>
    <n v="2"/>
    <n v="3"/>
    <n v="2"/>
    <n v="2"/>
    <n v="1"/>
    <n v="1"/>
    <n v="0"/>
    <n v="1"/>
    <n v="2"/>
    <x v="0"/>
    <n v="1"/>
    <x v="0"/>
    <s v="Yes"/>
    <n v="145"/>
    <x v="0"/>
    <n v="1"/>
    <x v="0"/>
    <n v="1"/>
    <x v="1"/>
    <m/>
    <x v="0"/>
    <m/>
    <x v="0"/>
  </r>
  <r>
    <n v="5946"/>
    <x v="3"/>
    <x v="12"/>
    <x v="12"/>
    <s v="عبدالغفار كحيل "/>
    <x v="0"/>
    <n v="1"/>
    <n v="1"/>
    <n v="1"/>
    <n v="1"/>
    <n v="1"/>
    <n v="4"/>
    <n v="1"/>
    <n v="3"/>
    <n v="0"/>
    <n v="1"/>
    <n v="0"/>
    <n v="1"/>
    <n v="0"/>
    <n v="3"/>
    <x v="2"/>
    <m/>
    <x v="1"/>
    <s v="No"/>
    <m/>
    <x v="1"/>
    <m/>
    <x v="1"/>
    <m/>
    <x v="0"/>
    <m/>
    <x v="0"/>
    <n v="1"/>
    <x v="1"/>
  </r>
  <r>
    <n v="5151"/>
    <x v="2"/>
    <x v="7"/>
    <x v="7"/>
    <s v="علي الخبي "/>
    <x v="1"/>
    <n v="0"/>
    <n v="1"/>
    <n v="2"/>
    <n v="3"/>
    <n v="4"/>
    <n v="3"/>
    <n v="7"/>
    <n v="3"/>
    <n v="6"/>
    <n v="1"/>
    <n v="1"/>
    <n v="1"/>
    <n v="2"/>
    <n v="5"/>
    <x v="2"/>
    <n v="1"/>
    <x v="0"/>
    <s v="Yes"/>
    <n v="155"/>
    <x v="0"/>
    <m/>
    <x v="1"/>
    <n v="1"/>
    <x v="1"/>
    <n v="1"/>
    <x v="1"/>
    <n v="1"/>
    <x v="1"/>
  </r>
  <r>
    <n v="4843"/>
    <x v="1"/>
    <x v="18"/>
    <x v="18"/>
    <s v="تيسير حربا"/>
    <x v="1"/>
    <n v="0"/>
    <n v="1"/>
    <n v="2"/>
    <n v="1"/>
    <n v="2"/>
    <n v="2"/>
    <n v="4"/>
    <n v="2"/>
    <n v="3"/>
    <n v="1"/>
    <n v="1"/>
    <n v="0"/>
    <n v="1"/>
    <n v="3"/>
    <x v="1"/>
    <n v="1"/>
    <x v="0"/>
    <s v="Yes"/>
    <n v="206"/>
    <x v="0"/>
    <n v="1"/>
    <x v="0"/>
    <m/>
    <x v="0"/>
    <m/>
    <x v="0"/>
    <m/>
    <x v="0"/>
  </r>
  <r>
    <n v="6087"/>
    <x v="3"/>
    <x v="8"/>
    <x v="8"/>
    <s v="محمدجلال قشوع"/>
    <x v="1"/>
    <n v="0"/>
    <n v="1"/>
    <n v="1"/>
    <n v="2"/>
    <n v="2"/>
    <n v="5"/>
    <n v="1"/>
    <n v="5"/>
    <n v="0"/>
    <n v="1"/>
    <n v="0"/>
    <n v="2"/>
    <n v="0"/>
    <n v="3"/>
    <x v="1"/>
    <n v="1"/>
    <x v="0"/>
    <s v="Yes"/>
    <n v="220"/>
    <x v="0"/>
    <m/>
    <x v="1"/>
    <n v="1"/>
    <x v="1"/>
    <m/>
    <x v="0"/>
    <m/>
    <x v="0"/>
  </r>
  <r>
    <n v="4874"/>
    <x v="1"/>
    <x v="18"/>
    <x v="18"/>
    <s v="ماجد الصبرة"/>
    <x v="1"/>
    <n v="0"/>
    <n v="1"/>
    <n v="2"/>
    <n v="2"/>
    <n v="2"/>
    <n v="2"/>
    <n v="5"/>
    <n v="2"/>
    <n v="4"/>
    <n v="1"/>
    <n v="1"/>
    <n v="0"/>
    <n v="2"/>
    <n v="3"/>
    <x v="0"/>
    <m/>
    <x v="1"/>
    <s v="No"/>
    <m/>
    <x v="1"/>
    <m/>
    <x v="1"/>
    <m/>
    <x v="0"/>
    <m/>
    <x v="0"/>
    <n v="1"/>
    <x v="1"/>
  </r>
  <r>
    <n v="5712"/>
    <x v="2"/>
    <x v="9"/>
    <x v="9"/>
    <s v="عبدالمجيد موسى"/>
    <x v="0"/>
    <n v="1"/>
    <n v="1"/>
    <n v="0"/>
    <n v="2"/>
    <n v="3"/>
    <n v="6"/>
    <n v="1"/>
    <n v="5"/>
    <n v="0"/>
    <n v="0"/>
    <n v="0"/>
    <n v="2"/>
    <n v="0"/>
    <n v="5"/>
    <x v="2"/>
    <n v="1"/>
    <x v="0"/>
    <s v="Yes"/>
    <n v="218"/>
    <x v="0"/>
    <m/>
    <x v="1"/>
    <n v="1"/>
    <x v="1"/>
    <m/>
    <x v="0"/>
    <n v="1"/>
    <x v="1"/>
  </r>
  <r>
    <n v="4672"/>
    <x v="1"/>
    <x v="1"/>
    <x v="1"/>
    <s v="محمد علوان"/>
    <x v="1"/>
    <n v="0"/>
    <n v="1"/>
    <n v="1"/>
    <n v="7"/>
    <n v="1"/>
    <n v="6"/>
    <n v="4"/>
    <n v="6"/>
    <n v="3"/>
    <n v="1"/>
    <n v="0"/>
    <n v="4"/>
    <n v="3"/>
    <n v="2"/>
    <x v="2"/>
    <m/>
    <x v="1"/>
    <s v="No"/>
    <n v="99"/>
    <x v="0"/>
    <n v="1"/>
    <x v="0"/>
    <n v="1"/>
    <x v="1"/>
    <m/>
    <x v="0"/>
    <n v="1"/>
    <x v="1"/>
  </r>
  <r>
    <n v="6211"/>
    <x v="3"/>
    <x v="6"/>
    <x v="6"/>
    <s v="اسماعيل ادريس"/>
    <x v="0"/>
    <n v="1"/>
    <n v="1"/>
    <n v="3"/>
    <n v="2"/>
    <n v="1"/>
    <n v="6"/>
    <n v="2"/>
    <n v="5"/>
    <n v="1"/>
    <n v="2"/>
    <n v="1"/>
    <n v="2"/>
    <n v="0"/>
    <n v="3"/>
    <x v="0"/>
    <n v="1"/>
    <x v="0"/>
    <s v="Yes"/>
    <n v="139"/>
    <x v="0"/>
    <m/>
    <x v="1"/>
    <n v="1"/>
    <x v="1"/>
    <m/>
    <x v="0"/>
    <m/>
    <x v="0"/>
  </r>
  <r>
    <n v="5183"/>
    <x v="2"/>
    <x v="7"/>
    <x v="7"/>
    <s v="عبدالرزاق عمو"/>
    <x v="1"/>
    <n v="0"/>
    <n v="1"/>
    <n v="2"/>
    <n v="2"/>
    <n v="3"/>
    <n v="6"/>
    <n v="2"/>
    <n v="6"/>
    <n v="1"/>
    <n v="1"/>
    <n v="1"/>
    <n v="2"/>
    <n v="0"/>
    <n v="4"/>
    <x v="1"/>
    <m/>
    <x v="1"/>
    <s v="No"/>
    <m/>
    <x v="1"/>
    <n v="1"/>
    <x v="0"/>
    <n v="1"/>
    <x v="1"/>
    <n v="1"/>
    <x v="1"/>
    <n v="1"/>
    <x v="1"/>
  </r>
  <r>
    <n v="5465"/>
    <x v="2"/>
    <x v="11"/>
    <x v="11"/>
    <s v="رياض الشيخ"/>
    <x v="0"/>
    <n v="1"/>
    <n v="1"/>
    <n v="1"/>
    <n v="1"/>
    <n v="0"/>
    <n v="2"/>
    <n v="2"/>
    <n v="1"/>
    <n v="1"/>
    <n v="1"/>
    <n v="0"/>
    <n v="0"/>
    <n v="1"/>
    <n v="2"/>
    <x v="1"/>
    <m/>
    <x v="1"/>
    <s v="No"/>
    <m/>
    <x v="1"/>
    <n v="1"/>
    <x v="0"/>
    <m/>
    <x v="0"/>
    <m/>
    <x v="0"/>
    <n v="1"/>
    <x v="1"/>
  </r>
  <r>
    <n v="5122"/>
    <x v="2"/>
    <x v="7"/>
    <x v="7"/>
    <s v="ديبو الحسين"/>
    <x v="1"/>
    <n v="0"/>
    <n v="1"/>
    <n v="2"/>
    <n v="1"/>
    <n v="0"/>
    <n v="2"/>
    <n v="2"/>
    <n v="2"/>
    <n v="1"/>
    <n v="1"/>
    <n v="1"/>
    <n v="1"/>
    <n v="0"/>
    <n v="1"/>
    <x v="1"/>
    <n v="1"/>
    <x v="0"/>
    <s v="Yes"/>
    <n v="111"/>
    <x v="0"/>
    <n v="1"/>
    <x v="0"/>
    <m/>
    <x v="0"/>
    <m/>
    <x v="0"/>
    <n v="1"/>
    <x v="1"/>
  </r>
  <r>
    <n v="5478"/>
    <x v="2"/>
    <x v="11"/>
    <x v="11"/>
    <s v="عبدالكريم الجاسم"/>
    <x v="0"/>
    <n v="1"/>
    <n v="1"/>
    <n v="2"/>
    <n v="3"/>
    <n v="3"/>
    <n v="3"/>
    <n v="7"/>
    <n v="2"/>
    <n v="6"/>
    <n v="1"/>
    <n v="1"/>
    <n v="1"/>
    <n v="2"/>
    <n v="5"/>
    <x v="2"/>
    <n v="1"/>
    <x v="0"/>
    <s v="Yes"/>
    <n v="120"/>
    <x v="0"/>
    <n v="1"/>
    <x v="0"/>
    <m/>
    <x v="0"/>
    <m/>
    <x v="0"/>
    <m/>
    <x v="0"/>
  </r>
  <r>
    <n v="6343"/>
    <x v="3"/>
    <x v="14"/>
    <x v="14"/>
    <s v="حسون الموالي العمر"/>
    <x v="1"/>
    <n v="0"/>
    <n v="1"/>
    <n v="2"/>
    <n v="1"/>
    <n v="1"/>
    <n v="2"/>
    <n v="3"/>
    <n v="2"/>
    <n v="2"/>
    <n v="1"/>
    <n v="1"/>
    <n v="0"/>
    <n v="1"/>
    <n v="2"/>
    <x v="1"/>
    <n v="1"/>
    <x v="0"/>
    <s v="Yes"/>
    <n v="125"/>
    <x v="0"/>
    <m/>
    <x v="1"/>
    <m/>
    <x v="0"/>
    <m/>
    <x v="0"/>
    <m/>
    <x v="0"/>
  </r>
  <r>
    <n v="5166"/>
    <x v="2"/>
    <x v="7"/>
    <x v="7"/>
    <s v="احمد الطه"/>
    <x v="0"/>
    <n v="1"/>
    <n v="1"/>
    <n v="1"/>
    <n v="1"/>
    <n v="0"/>
    <n v="1"/>
    <n v="3"/>
    <n v="0"/>
    <n v="2"/>
    <n v="0"/>
    <n v="1"/>
    <n v="0"/>
    <n v="1"/>
    <n v="2"/>
    <x v="2"/>
    <m/>
    <x v="1"/>
    <s v="No"/>
    <n v="108"/>
    <x v="0"/>
    <n v="1"/>
    <x v="0"/>
    <m/>
    <x v="0"/>
    <m/>
    <x v="0"/>
    <n v="1"/>
    <x v="1"/>
  </r>
  <r>
    <n v="5832"/>
    <x v="3"/>
    <x v="10"/>
    <x v="10"/>
    <s v="فارس  اباظة"/>
    <x v="0"/>
    <n v="1"/>
    <n v="1"/>
    <n v="2"/>
    <n v="2"/>
    <n v="1"/>
    <n v="3"/>
    <n v="4"/>
    <n v="2"/>
    <n v="3"/>
    <n v="1"/>
    <n v="1"/>
    <n v="1"/>
    <n v="1"/>
    <n v="3"/>
    <x v="2"/>
    <m/>
    <x v="1"/>
    <s v="No"/>
    <n v="74"/>
    <x v="0"/>
    <n v="1"/>
    <x v="0"/>
    <m/>
    <x v="0"/>
    <n v="1"/>
    <x v="1"/>
    <n v="1"/>
    <x v="1"/>
  </r>
  <r>
    <n v="5250"/>
    <x v="2"/>
    <x v="4"/>
    <x v="4"/>
    <s v="احمد ابو خالد"/>
    <x v="0"/>
    <n v="1"/>
    <n v="1"/>
    <n v="2"/>
    <n v="2"/>
    <n v="2"/>
    <n v="6"/>
    <n v="2"/>
    <n v="5"/>
    <n v="1"/>
    <n v="1"/>
    <n v="1"/>
    <n v="2"/>
    <n v="0"/>
    <n v="4"/>
    <x v="1"/>
    <n v="1"/>
    <x v="0"/>
    <s v="Yes"/>
    <n v="102"/>
    <x v="0"/>
    <n v="1"/>
    <x v="0"/>
    <n v="1"/>
    <x v="1"/>
    <m/>
    <x v="0"/>
    <m/>
    <x v="0"/>
  </r>
  <r>
    <n v="5296"/>
    <x v="2"/>
    <x v="4"/>
    <x v="4"/>
    <s v="محمد  حمادة"/>
    <x v="1"/>
    <n v="0"/>
    <n v="1"/>
    <n v="2"/>
    <n v="3"/>
    <n v="4"/>
    <n v="2"/>
    <n v="8"/>
    <n v="2"/>
    <n v="7"/>
    <n v="1"/>
    <n v="1"/>
    <n v="0"/>
    <n v="3"/>
    <n v="5"/>
    <x v="0"/>
    <m/>
    <x v="1"/>
    <s v="No"/>
    <n v="108"/>
    <x v="0"/>
    <m/>
    <x v="1"/>
    <m/>
    <x v="0"/>
    <m/>
    <x v="0"/>
    <n v="1"/>
    <x v="1"/>
  </r>
  <r>
    <n v="4892"/>
    <x v="0"/>
    <x v="13"/>
    <x v="13"/>
    <s v="فارس  مخباط "/>
    <x v="1"/>
    <n v="0"/>
    <n v="1"/>
    <n v="2"/>
    <n v="1"/>
    <n v="2"/>
    <n v="2"/>
    <n v="4"/>
    <n v="2"/>
    <n v="3"/>
    <n v="1"/>
    <n v="1"/>
    <n v="0"/>
    <n v="1"/>
    <n v="3"/>
    <x v="1"/>
    <n v="1"/>
    <x v="0"/>
    <s v="Yes"/>
    <n v="211"/>
    <x v="0"/>
    <m/>
    <x v="1"/>
    <n v="1"/>
    <x v="1"/>
    <m/>
    <x v="0"/>
    <m/>
    <x v="0"/>
  </r>
  <r>
    <n v="5354"/>
    <x v="2"/>
    <x v="4"/>
    <x v="4"/>
    <s v="مرعي  غنيمي"/>
    <x v="1"/>
    <n v="0"/>
    <n v="1"/>
    <n v="2"/>
    <n v="2"/>
    <n v="2"/>
    <n v="6"/>
    <n v="1"/>
    <n v="6"/>
    <n v="0"/>
    <n v="2"/>
    <n v="0"/>
    <n v="2"/>
    <n v="0"/>
    <n v="3"/>
    <x v="1"/>
    <n v="1"/>
    <x v="0"/>
    <s v="Yes"/>
    <n v="123"/>
    <x v="0"/>
    <m/>
    <x v="1"/>
    <m/>
    <x v="0"/>
    <m/>
    <x v="0"/>
    <m/>
    <x v="0"/>
  </r>
  <r>
    <n v="4804"/>
    <x v="1"/>
    <x v="16"/>
    <x v="16"/>
    <s v="حسين جارالله"/>
    <x v="0"/>
    <n v="1"/>
    <n v="1"/>
    <n v="2"/>
    <n v="2"/>
    <n v="1"/>
    <n v="2"/>
    <n v="5"/>
    <n v="1"/>
    <n v="4"/>
    <n v="1"/>
    <n v="1"/>
    <n v="0"/>
    <n v="2"/>
    <n v="3"/>
    <x v="1"/>
    <m/>
    <x v="1"/>
    <s v="No"/>
    <n v="113"/>
    <x v="0"/>
    <m/>
    <x v="1"/>
    <m/>
    <x v="0"/>
    <m/>
    <x v="0"/>
    <n v="1"/>
    <x v="1"/>
  </r>
  <r>
    <n v="6007"/>
    <x v="3"/>
    <x v="3"/>
    <x v="3"/>
    <s v="محمدتيسير عبدربه"/>
    <x v="1"/>
    <n v="0"/>
    <n v="1"/>
    <n v="2"/>
    <n v="2"/>
    <n v="3"/>
    <n v="3"/>
    <n v="5"/>
    <n v="3"/>
    <n v="4"/>
    <n v="1"/>
    <n v="1"/>
    <n v="1"/>
    <n v="1"/>
    <n v="4"/>
    <x v="0"/>
    <n v="1"/>
    <x v="0"/>
    <s v="Yes"/>
    <n v="177"/>
    <x v="0"/>
    <m/>
    <x v="1"/>
    <m/>
    <x v="0"/>
    <n v="1"/>
    <x v="1"/>
    <m/>
    <x v="0"/>
  </r>
  <r>
    <n v="5633"/>
    <x v="2"/>
    <x v="2"/>
    <x v="2"/>
    <s v="محمدسعيد عروق"/>
    <x v="0"/>
    <n v="1"/>
    <n v="1"/>
    <n v="2"/>
    <n v="2"/>
    <n v="2"/>
    <n v="2"/>
    <n v="6"/>
    <n v="1"/>
    <n v="5"/>
    <n v="1"/>
    <n v="1"/>
    <n v="0"/>
    <n v="2"/>
    <n v="4"/>
    <x v="1"/>
    <m/>
    <x v="1"/>
    <s v="No"/>
    <m/>
    <x v="1"/>
    <n v="1"/>
    <x v="0"/>
    <m/>
    <x v="0"/>
    <m/>
    <x v="0"/>
    <n v="1"/>
    <x v="1"/>
  </r>
  <r>
    <n v="6130"/>
    <x v="3"/>
    <x v="8"/>
    <x v="8"/>
    <s v="خالد العليوي"/>
    <x v="0"/>
    <n v="1"/>
    <n v="1"/>
    <n v="1"/>
    <n v="4"/>
    <n v="2"/>
    <n v="7"/>
    <n v="2"/>
    <n v="6"/>
    <n v="1"/>
    <n v="0"/>
    <n v="1"/>
    <n v="4"/>
    <n v="0"/>
    <n v="4"/>
    <x v="0"/>
    <n v="1"/>
    <x v="0"/>
    <s v="Yes"/>
    <n v="110"/>
    <x v="0"/>
    <m/>
    <x v="1"/>
    <m/>
    <x v="0"/>
    <n v="1"/>
    <x v="1"/>
    <n v="1"/>
    <x v="1"/>
  </r>
  <r>
    <n v="5415"/>
    <x v="2"/>
    <x v="11"/>
    <x v="11"/>
    <s v="علي بكري"/>
    <x v="0"/>
    <n v="1"/>
    <n v="1"/>
    <n v="2"/>
    <n v="1"/>
    <n v="0"/>
    <n v="3"/>
    <n v="2"/>
    <n v="2"/>
    <n v="1"/>
    <n v="1"/>
    <n v="1"/>
    <n v="1"/>
    <n v="0"/>
    <n v="2"/>
    <x v="0"/>
    <m/>
    <x v="1"/>
    <s v="No"/>
    <n v="84"/>
    <x v="0"/>
    <n v="1"/>
    <x v="0"/>
    <m/>
    <x v="0"/>
    <m/>
    <x v="0"/>
    <n v="1"/>
    <x v="1"/>
  </r>
  <r>
    <n v="4989"/>
    <x v="0"/>
    <x v="0"/>
    <x v="0"/>
    <s v="محمداديب منور"/>
    <x v="0"/>
    <n v="1"/>
    <n v="1"/>
    <n v="2"/>
    <n v="3"/>
    <n v="2"/>
    <n v="3"/>
    <n v="6"/>
    <n v="2"/>
    <n v="5"/>
    <n v="1"/>
    <n v="1"/>
    <n v="1"/>
    <n v="2"/>
    <n v="4"/>
    <x v="1"/>
    <n v="1"/>
    <x v="0"/>
    <s v="Yes"/>
    <n v="157"/>
    <x v="0"/>
    <m/>
    <x v="1"/>
    <n v="1"/>
    <x v="1"/>
    <m/>
    <x v="0"/>
    <m/>
    <x v="0"/>
  </r>
  <r>
    <n v="5829"/>
    <x v="3"/>
    <x v="10"/>
    <x v="10"/>
    <s v="محمد الرويشدي"/>
    <x v="0"/>
    <n v="1"/>
    <n v="1"/>
    <n v="2"/>
    <n v="2"/>
    <n v="3"/>
    <n v="8"/>
    <n v="1"/>
    <n v="7"/>
    <n v="0"/>
    <n v="2"/>
    <n v="0"/>
    <n v="2"/>
    <n v="0"/>
    <n v="5"/>
    <x v="1"/>
    <n v="1"/>
    <x v="0"/>
    <s v="Yes"/>
    <n v="173"/>
    <x v="0"/>
    <m/>
    <x v="1"/>
    <m/>
    <x v="0"/>
    <n v="1"/>
    <x v="1"/>
    <m/>
    <x v="0"/>
  </r>
  <r>
    <n v="4853"/>
    <x v="1"/>
    <x v="18"/>
    <x v="18"/>
    <s v="صالح السلوم"/>
    <x v="1"/>
    <n v="0"/>
    <n v="1"/>
    <n v="2"/>
    <n v="1"/>
    <n v="2"/>
    <n v="2"/>
    <n v="4"/>
    <n v="2"/>
    <n v="3"/>
    <n v="1"/>
    <n v="1"/>
    <n v="0"/>
    <n v="1"/>
    <n v="3"/>
    <x v="0"/>
    <m/>
    <x v="1"/>
    <s v="No"/>
    <n v="80"/>
    <x v="0"/>
    <m/>
    <x v="1"/>
    <n v="1"/>
    <x v="1"/>
    <m/>
    <x v="0"/>
    <n v="1"/>
    <x v="1"/>
  </r>
  <r>
    <n v="5337"/>
    <x v="2"/>
    <x v="4"/>
    <x v="4"/>
    <s v="محمد عباس"/>
    <x v="1"/>
    <n v="0"/>
    <n v="1"/>
    <n v="3"/>
    <n v="2"/>
    <n v="3"/>
    <n v="7"/>
    <n v="2"/>
    <n v="7"/>
    <n v="1"/>
    <n v="2"/>
    <n v="1"/>
    <n v="2"/>
    <n v="0"/>
    <n v="4"/>
    <x v="0"/>
    <m/>
    <x v="1"/>
    <s v="No"/>
    <n v="119"/>
    <x v="0"/>
    <n v="1"/>
    <x v="0"/>
    <n v="1"/>
    <x v="1"/>
    <m/>
    <x v="0"/>
    <n v="1"/>
    <x v="1"/>
  </r>
  <r>
    <n v="5029"/>
    <x v="0"/>
    <x v="17"/>
    <x v="17"/>
    <s v="محمدسعيد المطلق"/>
    <x v="0"/>
    <n v="1"/>
    <n v="1"/>
    <n v="2"/>
    <n v="2"/>
    <n v="3"/>
    <n v="5"/>
    <n v="4"/>
    <n v="4"/>
    <n v="3"/>
    <n v="0"/>
    <n v="2"/>
    <n v="1"/>
    <n v="1"/>
    <n v="5"/>
    <x v="2"/>
    <n v="1"/>
    <x v="0"/>
    <s v="Yes"/>
    <n v="158"/>
    <x v="0"/>
    <n v="1"/>
    <x v="0"/>
    <m/>
    <x v="0"/>
    <n v="1"/>
    <x v="1"/>
    <m/>
    <x v="0"/>
  </r>
  <r>
    <n v="5796"/>
    <x v="3"/>
    <x v="10"/>
    <x v="10"/>
    <s v="محمد عنان"/>
    <x v="0"/>
    <n v="1"/>
    <n v="1"/>
    <n v="2"/>
    <n v="1"/>
    <n v="2"/>
    <n v="2"/>
    <n v="5"/>
    <n v="1"/>
    <n v="4"/>
    <n v="1"/>
    <n v="1"/>
    <n v="0"/>
    <n v="1"/>
    <n v="4"/>
    <x v="1"/>
    <m/>
    <x v="1"/>
    <s v="No"/>
    <m/>
    <x v="1"/>
    <n v="1"/>
    <x v="0"/>
    <m/>
    <x v="0"/>
    <m/>
    <x v="0"/>
    <n v="1"/>
    <x v="1"/>
  </r>
  <r>
    <n v="6181"/>
    <x v="3"/>
    <x v="6"/>
    <x v="6"/>
    <s v="حسين فهد"/>
    <x v="0"/>
    <n v="1"/>
    <n v="1"/>
    <n v="2"/>
    <n v="2"/>
    <n v="3"/>
    <n v="7"/>
    <n v="2"/>
    <n v="6"/>
    <n v="1"/>
    <n v="1"/>
    <n v="1"/>
    <n v="2"/>
    <n v="0"/>
    <n v="5"/>
    <x v="0"/>
    <m/>
    <x v="1"/>
    <s v="No"/>
    <m/>
    <x v="1"/>
    <n v="1"/>
    <x v="0"/>
    <n v="1"/>
    <x v="1"/>
    <m/>
    <x v="0"/>
    <n v="1"/>
    <x v="1"/>
  </r>
  <r>
    <n v="5280"/>
    <x v="2"/>
    <x v="4"/>
    <x v="4"/>
    <s v="اسماعيل الجازي"/>
    <x v="1"/>
    <n v="0"/>
    <n v="1"/>
    <n v="2"/>
    <n v="1"/>
    <n v="1"/>
    <n v="2"/>
    <n v="3"/>
    <n v="2"/>
    <n v="2"/>
    <n v="1"/>
    <n v="1"/>
    <n v="0"/>
    <n v="1"/>
    <n v="2"/>
    <x v="1"/>
    <n v="1"/>
    <x v="0"/>
    <s v="Yes"/>
    <n v="157"/>
    <x v="0"/>
    <n v="1"/>
    <x v="0"/>
    <n v="1"/>
    <x v="1"/>
    <n v="1"/>
    <x v="1"/>
    <n v="1"/>
    <x v="1"/>
  </r>
  <r>
    <n v="4910"/>
    <x v="0"/>
    <x v="13"/>
    <x v="13"/>
    <s v="خالد الضاهر"/>
    <x v="0"/>
    <n v="1"/>
    <n v="1"/>
    <n v="1"/>
    <n v="3"/>
    <n v="3"/>
    <n v="7"/>
    <n v="2"/>
    <n v="6"/>
    <n v="1"/>
    <n v="0"/>
    <n v="1"/>
    <n v="3"/>
    <n v="0"/>
    <n v="5"/>
    <x v="2"/>
    <m/>
    <x v="1"/>
    <s v="No"/>
    <m/>
    <x v="1"/>
    <m/>
    <x v="1"/>
    <n v="1"/>
    <x v="1"/>
    <m/>
    <x v="0"/>
    <n v="1"/>
    <x v="1"/>
  </r>
  <r>
    <n v="4784"/>
    <x v="1"/>
    <x v="16"/>
    <x v="16"/>
    <s v="مرعي  الزعبي"/>
    <x v="0"/>
    <n v="1"/>
    <n v="1"/>
    <n v="1"/>
    <n v="2"/>
    <n v="3"/>
    <n v="6"/>
    <n v="2"/>
    <n v="5"/>
    <n v="1"/>
    <n v="0"/>
    <n v="1"/>
    <n v="2"/>
    <n v="0"/>
    <n v="5"/>
    <x v="1"/>
    <n v="1"/>
    <x v="0"/>
    <s v="Yes"/>
    <n v="138"/>
    <x v="0"/>
    <n v="1"/>
    <x v="0"/>
    <m/>
    <x v="0"/>
    <m/>
    <x v="0"/>
    <n v="1"/>
    <x v="1"/>
  </r>
  <r>
    <n v="6010"/>
    <x v="3"/>
    <x v="3"/>
    <x v="3"/>
    <s v="سامي المهاينـي"/>
    <x v="1"/>
    <n v="0"/>
    <n v="1"/>
    <n v="1"/>
    <n v="1"/>
    <n v="1"/>
    <n v="3"/>
    <n v="1"/>
    <n v="3"/>
    <n v="0"/>
    <n v="1"/>
    <n v="0"/>
    <n v="1"/>
    <n v="0"/>
    <n v="2"/>
    <x v="2"/>
    <n v="1"/>
    <x v="0"/>
    <s v="Yes"/>
    <n v="129"/>
    <x v="0"/>
    <m/>
    <x v="1"/>
    <m/>
    <x v="0"/>
    <m/>
    <x v="0"/>
    <n v="1"/>
    <x v="1"/>
  </r>
  <r>
    <n v="6067"/>
    <x v="3"/>
    <x v="8"/>
    <x v="8"/>
    <s v="محمداديب دلبيق"/>
    <x v="0"/>
    <n v="1"/>
    <n v="1"/>
    <n v="2"/>
    <n v="1"/>
    <n v="0"/>
    <n v="2"/>
    <n v="3"/>
    <n v="1"/>
    <n v="2"/>
    <n v="1"/>
    <n v="1"/>
    <n v="0"/>
    <n v="1"/>
    <n v="2"/>
    <x v="0"/>
    <n v="1"/>
    <x v="0"/>
    <s v="Yes"/>
    <n v="215"/>
    <x v="0"/>
    <n v="1"/>
    <x v="0"/>
    <n v="1"/>
    <x v="1"/>
    <n v="1"/>
    <x v="1"/>
    <n v="1"/>
    <x v="1"/>
  </r>
  <r>
    <n v="5899"/>
    <x v="3"/>
    <x v="12"/>
    <x v="12"/>
    <s v="محمدسامر سوسق"/>
    <x v="1"/>
    <n v="0"/>
    <n v="1"/>
    <n v="2"/>
    <n v="1"/>
    <n v="0"/>
    <n v="1"/>
    <n v="3"/>
    <n v="1"/>
    <n v="2"/>
    <n v="1"/>
    <n v="1"/>
    <n v="0"/>
    <n v="1"/>
    <n v="1"/>
    <x v="0"/>
    <n v="1"/>
    <x v="0"/>
    <s v="Yes"/>
    <n v="188"/>
    <x v="0"/>
    <m/>
    <x v="1"/>
    <m/>
    <x v="0"/>
    <n v="1"/>
    <x v="1"/>
    <n v="1"/>
    <x v="1"/>
  </r>
  <r>
    <n v="5671"/>
    <x v="2"/>
    <x v="9"/>
    <x v="9"/>
    <s v="عبدالرحمن ابراهيم"/>
    <x v="0"/>
    <n v="1"/>
    <n v="1"/>
    <n v="1"/>
    <n v="1"/>
    <n v="0"/>
    <n v="3"/>
    <n v="1"/>
    <n v="2"/>
    <n v="0"/>
    <n v="1"/>
    <n v="0"/>
    <n v="1"/>
    <n v="0"/>
    <n v="2"/>
    <x v="1"/>
    <n v="1"/>
    <x v="0"/>
    <s v="Yes"/>
    <n v="209"/>
    <x v="0"/>
    <m/>
    <x v="1"/>
    <n v="1"/>
    <x v="1"/>
    <m/>
    <x v="0"/>
    <m/>
    <x v="0"/>
  </r>
  <r>
    <n v="6129"/>
    <x v="3"/>
    <x v="8"/>
    <x v="8"/>
    <s v="زكي الربّع"/>
    <x v="0"/>
    <n v="1"/>
    <n v="1"/>
    <n v="2"/>
    <n v="2"/>
    <n v="1"/>
    <n v="5"/>
    <n v="2"/>
    <n v="4"/>
    <n v="1"/>
    <n v="1"/>
    <n v="1"/>
    <n v="2"/>
    <n v="0"/>
    <n v="3"/>
    <x v="3"/>
    <n v="1"/>
    <x v="0"/>
    <s v="Yes"/>
    <n v="143"/>
    <x v="0"/>
    <n v="1"/>
    <x v="0"/>
    <m/>
    <x v="0"/>
    <n v="1"/>
    <x v="1"/>
    <n v="1"/>
    <x v="1"/>
  </r>
  <r>
    <n v="5375"/>
    <x v="2"/>
    <x v="4"/>
    <x v="4"/>
    <s v="خالد العاصي"/>
    <x v="1"/>
    <n v="0"/>
    <n v="1"/>
    <n v="0"/>
    <n v="2"/>
    <n v="6"/>
    <n v="8"/>
    <n v="1"/>
    <n v="8"/>
    <n v="0"/>
    <n v="0"/>
    <n v="0"/>
    <n v="2"/>
    <n v="0"/>
    <n v="7"/>
    <x v="2"/>
    <m/>
    <x v="1"/>
    <s v="No"/>
    <n v="66"/>
    <x v="0"/>
    <n v="1"/>
    <x v="0"/>
    <m/>
    <x v="0"/>
    <m/>
    <x v="0"/>
    <n v="1"/>
    <x v="1"/>
  </r>
  <r>
    <n v="5980"/>
    <x v="3"/>
    <x v="3"/>
    <x v="3"/>
    <s v="ياسين العلي"/>
    <x v="0"/>
    <n v="1"/>
    <n v="1"/>
    <n v="2"/>
    <n v="1"/>
    <n v="1"/>
    <n v="2"/>
    <n v="4"/>
    <n v="1"/>
    <n v="3"/>
    <n v="1"/>
    <n v="1"/>
    <n v="0"/>
    <n v="1"/>
    <n v="3"/>
    <x v="3"/>
    <n v="1"/>
    <x v="0"/>
    <s v="Yes"/>
    <n v="107"/>
    <x v="0"/>
    <n v="1"/>
    <x v="0"/>
    <n v="1"/>
    <x v="1"/>
    <m/>
    <x v="0"/>
    <m/>
    <x v="0"/>
  </r>
  <r>
    <n v="5580"/>
    <x v="2"/>
    <x v="2"/>
    <x v="2"/>
    <s v="سليم طه"/>
    <x v="0"/>
    <n v="1"/>
    <n v="1"/>
    <n v="2"/>
    <n v="0"/>
    <n v="0"/>
    <n v="2"/>
    <n v="2"/>
    <n v="1"/>
    <n v="1"/>
    <n v="1"/>
    <n v="1"/>
    <n v="0"/>
    <n v="0"/>
    <n v="2"/>
    <x v="0"/>
    <m/>
    <x v="1"/>
    <s v="No"/>
    <n v="57"/>
    <x v="0"/>
    <n v="1"/>
    <x v="0"/>
    <m/>
    <x v="0"/>
    <m/>
    <x v="0"/>
    <n v="1"/>
    <x v="1"/>
  </r>
  <r>
    <n v="5903"/>
    <x v="3"/>
    <x v="12"/>
    <x v="12"/>
    <s v="دياب الصليبـي"/>
    <x v="1"/>
    <n v="0"/>
    <n v="1"/>
    <n v="1"/>
    <n v="2"/>
    <n v="2"/>
    <n v="5"/>
    <n v="1"/>
    <n v="5"/>
    <n v="0"/>
    <n v="1"/>
    <n v="0"/>
    <n v="2"/>
    <n v="0"/>
    <n v="3"/>
    <x v="0"/>
    <m/>
    <x v="1"/>
    <s v="No"/>
    <m/>
    <x v="1"/>
    <m/>
    <x v="1"/>
    <m/>
    <x v="0"/>
    <m/>
    <x v="0"/>
    <n v="1"/>
    <x v="1"/>
  </r>
  <r>
    <n v="5445"/>
    <x v="2"/>
    <x v="11"/>
    <x v="11"/>
    <s v="خليل جعفر "/>
    <x v="0"/>
    <n v="1"/>
    <n v="1"/>
    <n v="1"/>
    <n v="1"/>
    <n v="0"/>
    <n v="3"/>
    <n v="1"/>
    <n v="2"/>
    <n v="0"/>
    <n v="1"/>
    <n v="0"/>
    <n v="1"/>
    <n v="0"/>
    <n v="2"/>
    <x v="0"/>
    <m/>
    <x v="1"/>
    <s v="No"/>
    <n v="68"/>
    <x v="0"/>
    <m/>
    <x v="1"/>
    <m/>
    <x v="0"/>
    <m/>
    <x v="0"/>
    <n v="1"/>
    <x v="1"/>
  </r>
  <r>
    <n v="5661"/>
    <x v="2"/>
    <x v="9"/>
    <x v="9"/>
    <s v="شهاب رحال"/>
    <x v="0"/>
    <n v="1"/>
    <n v="1"/>
    <n v="1"/>
    <n v="2"/>
    <n v="1"/>
    <n v="5"/>
    <n v="1"/>
    <n v="4"/>
    <n v="0"/>
    <n v="1"/>
    <n v="0"/>
    <n v="2"/>
    <n v="0"/>
    <n v="3"/>
    <x v="1"/>
    <m/>
    <x v="1"/>
    <s v="No"/>
    <n v="75"/>
    <x v="0"/>
    <n v="1"/>
    <x v="0"/>
    <n v="1"/>
    <x v="1"/>
    <m/>
    <x v="0"/>
    <n v="1"/>
    <x v="1"/>
  </r>
  <r>
    <n v="5334"/>
    <x v="2"/>
    <x v="4"/>
    <x v="4"/>
    <s v="قاسم غنام"/>
    <x v="0"/>
    <n v="1"/>
    <n v="1"/>
    <n v="3"/>
    <n v="2"/>
    <n v="3"/>
    <n v="2"/>
    <n v="8"/>
    <n v="1"/>
    <n v="7"/>
    <n v="1"/>
    <n v="2"/>
    <n v="0"/>
    <n v="2"/>
    <n v="5"/>
    <x v="1"/>
    <n v="1"/>
    <x v="0"/>
    <s v="Yes"/>
    <n v="159"/>
    <x v="0"/>
    <n v="1"/>
    <x v="0"/>
    <m/>
    <x v="0"/>
    <n v="1"/>
    <x v="1"/>
    <m/>
    <x v="0"/>
  </r>
  <r>
    <n v="5412"/>
    <x v="2"/>
    <x v="11"/>
    <x v="11"/>
    <s v="عبدالاحد قويدر"/>
    <x v="0"/>
    <n v="1"/>
    <n v="1"/>
    <n v="2"/>
    <n v="1"/>
    <n v="2"/>
    <n v="2"/>
    <n v="5"/>
    <n v="1"/>
    <n v="4"/>
    <n v="1"/>
    <n v="1"/>
    <n v="0"/>
    <n v="1"/>
    <n v="4"/>
    <x v="1"/>
    <n v="1"/>
    <x v="0"/>
    <s v="Yes"/>
    <n v="163"/>
    <x v="0"/>
    <n v="1"/>
    <x v="0"/>
    <m/>
    <x v="0"/>
    <n v="1"/>
    <x v="1"/>
    <m/>
    <x v="0"/>
  </r>
  <r>
    <n v="5990"/>
    <x v="3"/>
    <x v="3"/>
    <x v="3"/>
    <s v="محمدرمضان الزعبي "/>
    <x v="0"/>
    <n v="1"/>
    <n v="1"/>
    <n v="2"/>
    <n v="2"/>
    <n v="3"/>
    <n v="2"/>
    <n v="7"/>
    <n v="1"/>
    <n v="6"/>
    <n v="1"/>
    <n v="1"/>
    <n v="0"/>
    <n v="2"/>
    <n v="5"/>
    <x v="2"/>
    <n v="1"/>
    <x v="0"/>
    <s v="Yes"/>
    <n v="126"/>
    <x v="0"/>
    <n v="1"/>
    <x v="0"/>
    <m/>
    <x v="0"/>
    <m/>
    <x v="0"/>
    <m/>
    <x v="0"/>
  </r>
  <r>
    <n v="5819"/>
    <x v="3"/>
    <x v="10"/>
    <x v="10"/>
    <s v="محمد سوسق"/>
    <x v="0"/>
    <n v="1"/>
    <n v="1"/>
    <n v="2"/>
    <n v="2"/>
    <n v="3"/>
    <n v="5"/>
    <n v="4"/>
    <n v="4"/>
    <n v="3"/>
    <n v="0"/>
    <n v="2"/>
    <n v="1"/>
    <n v="1"/>
    <n v="5"/>
    <x v="1"/>
    <n v="1"/>
    <x v="0"/>
    <s v="Yes"/>
    <n v="117"/>
    <x v="0"/>
    <m/>
    <x v="1"/>
    <m/>
    <x v="0"/>
    <n v="1"/>
    <x v="1"/>
    <n v="1"/>
    <x v="1"/>
  </r>
  <r>
    <n v="4970"/>
    <x v="0"/>
    <x v="0"/>
    <x v="0"/>
    <s v="عماد  الحراكي"/>
    <x v="0"/>
    <n v="1"/>
    <n v="1"/>
    <n v="2"/>
    <n v="2"/>
    <n v="3"/>
    <n v="7"/>
    <n v="2"/>
    <n v="6"/>
    <n v="1"/>
    <n v="1"/>
    <n v="1"/>
    <n v="2"/>
    <n v="0"/>
    <n v="5"/>
    <x v="0"/>
    <m/>
    <x v="1"/>
    <s v="No"/>
    <n v="103"/>
    <x v="0"/>
    <n v="1"/>
    <x v="0"/>
    <n v="1"/>
    <x v="1"/>
    <n v="1"/>
    <x v="1"/>
    <n v="1"/>
    <x v="1"/>
  </r>
  <r>
    <n v="5026"/>
    <x v="0"/>
    <x v="17"/>
    <x v="17"/>
    <s v="فواز علوان"/>
    <x v="1"/>
    <n v="0"/>
    <n v="1"/>
    <n v="2"/>
    <n v="2"/>
    <n v="2"/>
    <n v="2"/>
    <n v="5"/>
    <n v="2"/>
    <n v="4"/>
    <n v="1"/>
    <n v="1"/>
    <n v="0"/>
    <n v="2"/>
    <n v="3"/>
    <x v="3"/>
    <m/>
    <x v="1"/>
    <s v="No"/>
    <m/>
    <x v="1"/>
    <n v="1"/>
    <x v="0"/>
    <n v="1"/>
    <x v="1"/>
    <m/>
    <x v="0"/>
    <n v="1"/>
    <x v="1"/>
  </r>
  <r>
    <n v="5700"/>
    <x v="2"/>
    <x v="9"/>
    <x v="9"/>
    <s v="محمدغازي رعد"/>
    <x v="1"/>
    <n v="0"/>
    <n v="1"/>
    <n v="2"/>
    <n v="1"/>
    <n v="3"/>
    <n v="2"/>
    <n v="5"/>
    <n v="2"/>
    <n v="4"/>
    <n v="1"/>
    <n v="1"/>
    <n v="0"/>
    <n v="1"/>
    <n v="4"/>
    <x v="1"/>
    <n v="1"/>
    <x v="0"/>
    <s v="Yes"/>
    <n v="176"/>
    <x v="0"/>
    <n v="1"/>
    <x v="0"/>
    <m/>
    <x v="0"/>
    <m/>
    <x v="0"/>
    <m/>
    <x v="0"/>
  </r>
  <r>
    <n v="6242"/>
    <x v="3"/>
    <x v="6"/>
    <x v="6"/>
    <s v="بدوي المرة"/>
    <x v="0"/>
    <n v="1"/>
    <n v="1"/>
    <n v="1"/>
    <n v="1"/>
    <n v="0"/>
    <n v="2"/>
    <n v="2"/>
    <n v="1"/>
    <n v="1"/>
    <n v="0"/>
    <n v="1"/>
    <n v="1"/>
    <n v="0"/>
    <n v="2"/>
    <x v="0"/>
    <n v="1"/>
    <x v="0"/>
    <s v="Yes"/>
    <n v="178"/>
    <x v="0"/>
    <n v="1"/>
    <x v="0"/>
    <m/>
    <x v="0"/>
    <m/>
    <x v="0"/>
    <n v="1"/>
    <x v="1"/>
  </r>
  <r>
    <n v="6307"/>
    <x v="3"/>
    <x v="14"/>
    <x v="14"/>
    <s v="محمود طلاس"/>
    <x v="0"/>
    <n v="1"/>
    <n v="1"/>
    <n v="1"/>
    <n v="1"/>
    <n v="0"/>
    <n v="1"/>
    <n v="3"/>
    <n v="0"/>
    <n v="2"/>
    <n v="0"/>
    <n v="1"/>
    <n v="0"/>
    <n v="1"/>
    <n v="2"/>
    <x v="3"/>
    <m/>
    <x v="1"/>
    <s v="No"/>
    <n v="59"/>
    <x v="0"/>
    <n v="1"/>
    <x v="0"/>
    <m/>
    <x v="0"/>
    <n v="1"/>
    <x v="1"/>
    <n v="1"/>
    <x v="1"/>
  </r>
  <r>
    <n v="5311"/>
    <x v="2"/>
    <x v="4"/>
    <x v="4"/>
    <s v="عبدالعظيم عيوش"/>
    <x v="1"/>
    <n v="0"/>
    <n v="1"/>
    <n v="2"/>
    <n v="1"/>
    <n v="1"/>
    <n v="2"/>
    <n v="3"/>
    <n v="2"/>
    <n v="2"/>
    <n v="1"/>
    <n v="1"/>
    <n v="0"/>
    <n v="1"/>
    <n v="2"/>
    <x v="0"/>
    <m/>
    <x v="1"/>
    <s v="No"/>
    <m/>
    <x v="1"/>
    <n v="1"/>
    <x v="0"/>
    <m/>
    <x v="0"/>
    <m/>
    <x v="0"/>
    <n v="1"/>
    <x v="1"/>
  </r>
  <r>
    <n v="5987"/>
    <x v="3"/>
    <x v="3"/>
    <x v="3"/>
    <s v="علي غنيمي"/>
    <x v="0"/>
    <n v="1"/>
    <n v="1"/>
    <n v="2"/>
    <n v="0"/>
    <n v="0"/>
    <n v="2"/>
    <n v="2"/>
    <n v="1"/>
    <n v="1"/>
    <n v="1"/>
    <n v="1"/>
    <n v="0"/>
    <n v="0"/>
    <n v="2"/>
    <x v="0"/>
    <m/>
    <x v="1"/>
    <s v="No"/>
    <m/>
    <x v="1"/>
    <n v="1"/>
    <x v="0"/>
    <n v="1"/>
    <x v="1"/>
    <m/>
    <x v="0"/>
    <n v="1"/>
    <x v="1"/>
  </r>
  <r>
    <n v="6328"/>
    <x v="3"/>
    <x v="14"/>
    <x v="14"/>
    <s v="غسان محيميد"/>
    <x v="1"/>
    <n v="0"/>
    <n v="1"/>
    <n v="2"/>
    <n v="2"/>
    <n v="2"/>
    <n v="4"/>
    <n v="3"/>
    <n v="4"/>
    <n v="2"/>
    <n v="1"/>
    <n v="1"/>
    <n v="1"/>
    <n v="1"/>
    <n v="3"/>
    <x v="1"/>
    <m/>
    <x v="1"/>
    <s v="No"/>
    <n v="97"/>
    <x v="0"/>
    <n v="1"/>
    <x v="0"/>
    <m/>
    <x v="0"/>
    <m/>
    <x v="0"/>
    <n v="1"/>
    <x v="1"/>
  </r>
  <r>
    <n v="5307"/>
    <x v="2"/>
    <x v="4"/>
    <x v="4"/>
    <s v="توفيق معروف"/>
    <x v="1"/>
    <n v="0"/>
    <n v="1"/>
    <n v="2"/>
    <n v="1"/>
    <n v="1"/>
    <n v="2"/>
    <n v="3"/>
    <n v="2"/>
    <n v="2"/>
    <n v="1"/>
    <n v="1"/>
    <n v="0"/>
    <n v="1"/>
    <n v="2"/>
    <x v="0"/>
    <n v="1"/>
    <x v="0"/>
    <s v="Yes"/>
    <n v="191"/>
    <x v="0"/>
    <n v="1"/>
    <x v="0"/>
    <m/>
    <x v="0"/>
    <m/>
    <x v="0"/>
    <n v="1"/>
    <x v="1"/>
  </r>
  <r>
    <n v="5741"/>
    <x v="2"/>
    <x v="9"/>
    <x v="9"/>
    <s v="محمد كامل ابراهيم"/>
    <x v="0"/>
    <n v="1"/>
    <n v="1"/>
    <n v="1"/>
    <n v="2"/>
    <n v="1"/>
    <n v="5"/>
    <n v="1"/>
    <n v="4"/>
    <n v="0"/>
    <n v="1"/>
    <n v="0"/>
    <n v="2"/>
    <n v="0"/>
    <n v="3"/>
    <x v="3"/>
    <m/>
    <x v="1"/>
    <s v="No"/>
    <m/>
    <x v="1"/>
    <n v="1"/>
    <x v="0"/>
    <m/>
    <x v="0"/>
    <m/>
    <x v="0"/>
    <n v="1"/>
    <x v="1"/>
  </r>
  <r>
    <n v="5976"/>
    <x v="3"/>
    <x v="3"/>
    <x v="3"/>
    <s v="منذر بدوي "/>
    <x v="0"/>
    <n v="1"/>
    <n v="1"/>
    <n v="1"/>
    <n v="2"/>
    <n v="2"/>
    <n v="6"/>
    <n v="1"/>
    <n v="5"/>
    <n v="0"/>
    <n v="1"/>
    <n v="0"/>
    <n v="2"/>
    <n v="0"/>
    <n v="4"/>
    <x v="1"/>
    <n v="1"/>
    <x v="0"/>
    <s v="Yes"/>
    <n v="181"/>
    <x v="0"/>
    <m/>
    <x v="1"/>
    <n v="1"/>
    <x v="1"/>
    <m/>
    <x v="0"/>
    <m/>
    <x v="0"/>
  </r>
  <r>
    <n v="5504"/>
    <x v="2"/>
    <x v="11"/>
    <x v="11"/>
    <s v="علي العاصي"/>
    <x v="1"/>
    <n v="0"/>
    <n v="1"/>
    <n v="2"/>
    <n v="0"/>
    <n v="1"/>
    <n v="2"/>
    <n v="2"/>
    <n v="2"/>
    <n v="1"/>
    <n v="1"/>
    <n v="1"/>
    <n v="0"/>
    <n v="0"/>
    <n v="2"/>
    <x v="0"/>
    <m/>
    <x v="1"/>
    <s v="No"/>
    <n v="70"/>
    <x v="0"/>
    <n v="1"/>
    <x v="0"/>
    <n v="1"/>
    <x v="1"/>
    <n v="1"/>
    <x v="1"/>
    <n v="1"/>
    <x v="1"/>
  </r>
  <r>
    <n v="5431"/>
    <x v="2"/>
    <x v="11"/>
    <x v="11"/>
    <s v="عبدالرحمن العمر"/>
    <x v="1"/>
    <n v="0"/>
    <n v="1"/>
    <n v="3"/>
    <n v="2"/>
    <n v="3"/>
    <n v="7"/>
    <n v="2"/>
    <n v="7"/>
    <n v="1"/>
    <n v="2"/>
    <n v="1"/>
    <n v="2"/>
    <n v="0"/>
    <n v="4"/>
    <x v="0"/>
    <n v="1"/>
    <x v="0"/>
    <s v="Yes"/>
    <n v="153"/>
    <x v="0"/>
    <n v="1"/>
    <x v="0"/>
    <m/>
    <x v="0"/>
    <m/>
    <x v="0"/>
    <m/>
    <x v="0"/>
  </r>
  <r>
    <n v="4704"/>
    <x v="1"/>
    <x v="1"/>
    <x v="1"/>
    <s v="عبدو الحديدي"/>
    <x v="0"/>
    <n v="1"/>
    <n v="1"/>
    <n v="3"/>
    <n v="2"/>
    <n v="3"/>
    <n v="8"/>
    <n v="2"/>
    <n v="7"/>
    <n v="1"/>
    <n v="2"/>
    <n v="1"/>
    <n v="2"/>
    <n v="0"/>
    <n v="5"/>
    <x v="1"/>
    <n v="1"/>
    <x v="0"/>
    <s v="Yes"/>
    <n v="119"/>
    <x v="0"/>
    <n v="1"/>
    <x v="0"/>
    <m/>
    <x v="0"/>
    <n v="1"/>
    <x v="1"/>
    <m/>
    <x v="0"/>
  </r>
  <r>
    <n v="5241"/>
    <x v="2"/>
    <x v="4"/>
    <x v="4"/>
    <s v="احمد قراجة"/>
    <x v="0"/>
    <n v="1"/>
    <n v="1"/>
    <n v="2"/>
    <n v="1"/>
    <n v="1"/>
    <n v="4"/>
    <n v="2"/>
    <n v="3"/>
    <n v="1"/>
    <n v="1"/>
    <n v="1"/>
    <n v="1"/>
    <n v="0"/>
    <n v="3"/>
    <x v="2"/>
    <m/>
    <x v="1"/>
    <s v="No"/>
    <m/>
    <x v="1"/>
    <n v="1"/>
    <x v="0"/>
    <n v="1"/>
    <x v="1"/>
    <m/>
    <x v="0"/>
    <n v="1"/>
    <x v="1"/>
  </r>
  <r>
    <n v="4876"/>
    <x v="1"/>
    <x v="18"/>
    <x v="18"/>
    <s v="عبدالحليم فواز"/>
    <x v="0"/>
    <n v="1"/>
    <n v="1"/>
    <n v="1"/>
    <n v="2"/>
    <n v="1"/>
    <n v="5"/>
    <n v="1"/>
    <n v="4"/>
    <n v="0"/>
    <n v="1"/>
    <n v="0"/>
    <n v="2"/>
    <n v="0"/>
    <n v="3"/>
    <x v="2"/>
    <m/>
    <x v="1"/>
    <s v="No"/>
    <n v="120"/>
    <x v="0"/>
    <m/>
    <x v="1"/>
    <n v="1"/>
    <x v="1"/>
    <n v="1"/>
    <x v="1"/>
    <n v="1"/>
    <x v="1"/>
  </r>
  <r>
    <n v="4965"/>
    <x v="0"/>
    <x v="0"/>
    <x v="0"/>
    <s v="محي الدين  ابو جبل"/>
    <x v="0"/>
    <n v="1"/>
    <n v="1"/>
    <n v="2"/>
    <n v="2"/>
    <n v="4"/>
    <n v="9"/>
    <n v="1"/>
    <n v="8"/>
    <n v="0"/>
    <n v="2"/>
    <n v="0"/>
    <n v="2"/>
    <n v="0"/>
    <n v="6"/>
    <x v="2"/>
    <m/>
    <x v="1"/>
    <s v="No"/>
    <n v="99"/>
    <x v="0"/>
    <m/>
    <x v="1"/>
    <m/>
    <x v="0"/>
    <m/>
    <x v="0"/>
    <n v="1"/>
    <x v="1"/>
  </r>
  <r>
    <n v="6336"/>
    <x v="3"/>
    <x v="14"/>
    <x v="14"/>
    <s v="بشير الرويشدي"/>
    <x v="0"/>
    <n v="1"/>
    <n v="1"/>
    <n v="2"/>
    <n v="3"/>
    <n v="3"/>
    <n v="3"/>
    <n v="7"/>
    <n v="2"/>
    <n v="6"/>
    <n v="1"/>
    <n v="1"/>
    <n v="1"/>
    <n v="2"/>
    <n v="5"/>
    <x v="0"/>
    <m/>
    <x v="1"/>
    <s v="No"/>
    <m/>
    <x v="1"/>
    <n v="1"/>
    <x v="0"/>
    <n v="1"/>
    <x v="1"/>
    <m/>
    <x v="0"/>
    <n v="1"/>
    <x v="1"/>
  </r>
  <r>
    <n v="5634"/>
    <x v="2"/>
    <x v="2"/>
    <x v="2"/>
    <s v="محمدرمضان شربجي "/>
    <x v="0"/>
    <n v="1"/>
    <n v="1"/>
    <n v="1"/>
    <n v="1"/>
    <n v="0"/>
    <n v="2"/>
    <n v="2"/>
    <n v="1"/>
    <n v="1"/>
    <n v="0"/>
    <n v="1"/>
    <n v="1"/>
    <n v="0"/>
    <n v="2"/>
    <x v="2"/>
    <m/>
    <x v="1"/>
    <s v="No"/>
    <m/>
    <x v="1"/>
    <m/>
    <x v="1"/>
    <m/>
    <x v="0"/>
    <m/>
    <x v="0"/>
    <n v="1"/>
    <x v="1"/>
  </r>
  <r>
    <n v="4741"/>
    <x v="1"/>
    <x v="15"/>
    <x v="15"/>
    <s v="عبد ابوصالح"/>
    <x v="0"/>
    <n v="1"/>
    <n v="1"/>
    <n v="2"/>
    <n v="2"/>
    <n v="3"/>
    <n v="8"/>
    <n v="1"/>
    <n v="7"/>
    <n v="0"/>
    <n v="2"/>
    <n v="0"/>
    <n v="2"/>
    <n v="0"/>
    <n v="5"/>
    <x v="0"/>
    <m/>
    <x v="1"/>
    <s v="No"/>
    <m/>
    <x v="1"/>
    <m/>
    <x v="1"/>
    <n v="1"/>
    <x v="1"/>
    <m/>
    <x v="0"/>
    <n v="1"/>
    <x v="1"/>
  </r>
  <r>
    <n v="5078"/>
    <x v="0"/>
    <x v="5"/>
    <x v="5"/>
    <s v="جمال الرويشدي"/>
    <x v="1"/>
    <n v="0"/>
    <n v="1"/>
    <n v="2"/>
    <n v="1"/>
    <n v="1"/>
    <n v="2"/>
    <n v="3"/>
    <n v="2"/>
    <n v="2"/>
    <n v="1"/>
    <n v="1"/>
    <n v="0"/>
    <n v="1"/>
    <n v="2"/>
    <x v="3"/>
    <m/>
    <x v="1"/>
    <s v="No"/>
    <n v="116"/>
    <x v="0"/>
    <n v="1"/>
    <x v="0"/>
    <n v="1"/>
    <x v="1"/>
    <m/>
    <x v="0"/>
    <n v="1"/>
    <x v="1"/>
  </r>
  <r>
    <n v="4863"/>
    <x v="1"/>
    <x v="18"/>
    <x v="18"/>
    <s v="محمود بتول"/>
    <x v="1"/>
    <n v="0"/>
    <n v="1"/>
    <n v="1"/>
    <n v="1"/>
    <n v="1"/>
    <n v="3"/>
    <n v="1"/>
    <n v="3"/>
    <n v="0"/>
    <n v="1"/>
    <n v="0"/>
    <n v="1"/>
    <n v="0"/>
    <n v="2"/>
    <x v="1"/>
    <m/>
    <x v="1"/>
    <s v="No"/>
    <n v="109"/>
    <x v="0"/>
    <m/>
    <x v="1"/>
    <m/>
    <x v="0"/>
    <m/>
    <x v="0"/>
    <n v="1"/>
    <x v="1"/>
  </r>
  <r>
    <n v="5391"/>
    <x v="2"/>
    <x v="11"/>
    <x v="11"/>
    <s v="عبدو كراز"/>
    <x v="1"/>
    <n v="0"/>
    <n v="1"/>
    <n v="2"/>
    <n v="1"/>
    <n v="2"/>
    <n v="4"/>
    <n v="2"/>
    <n v="4"/>
    <n v="1"/>
    <n v="1"/>
    <n v="1"/>
    <n v="1"/>
    <n v="0"/>
    <n v="3"/>
    <x v="2"/>
    <m/>
    <x v="1"/>
    <s v="No"/>
    <n v="64"/>
    <x v="0"/>
    <m/>
    <x v="1"/>
    <n v="1"/>
    <x v="1"/>
    <m/>
    <x v="0"/>
    <n v="1"/>
    <x v="1"/>
  </r>
  <r>
    <n v="4662"/>
    <x v="1"/>
    <x v="1"/>
    <x v="1"/>
    <s v="خالد الدرويش"/>
    <x v="1"/>
    <n v="0"/>
    <n v="1"/>
    <n v="2"/>
    <n v="1"/>
    <n v="2"/>
    <n v="4"/>
    <n v="2"/>
    <n v="4"/>
    <n v="1"/>
    <n v="1"/>
    <n v="1"/>
    <n v="1"/>
    <n v="0"/>
    <n v="3"/>
    <x v="1"/>
    <n v="1"/>
    <x v="0"/>
    <s v="Yes"/>
    <n v="157"/>
    <x v="0"/>
    <n v="1"/>
    <x v="0"/>
    <m/>
    <x v="0"/>
    <m/>
    <x v="0"/>
    <m/>
    <x v="0"/>
  </r>
  <r>
    <n v="5045"/>
    <x v="0"/>
    <x v="17"/>
    <x v="17"/>
    <s v="عبدالسلام فواز"/>
    <x v="0"/>
    <n v="1"/>
    <n v="1"/>
    <n v="2"/>
    <n v="0"/>
    <n v="0"/>
    <n v="2"/>
    <n v="2"/>
    <n v="1"/>
    <n v="1"/>
    <n v="1"/>
    <n v="1"/>
    <n v="0"/>
    <n v="0"/>
    <n v="2"/>
    <x v="2"/>
    <m/>
    <x v="1"/>
    <s v="No"/>
    <m/>
    <x v="1"/>
    <n v="1"/>
    <x v="0"/>
    <m/>
    <x v="0"/>
    <m/>
    <x v="0"/>
    <n v="1"/>
    <x v="1"/>
  </r>
  <r>
    <n v="4675"/>
    <x v="1"/>
    <x v="1"/>
    <x v="1"/>
    <s v="امجد العداي"/>
    <x v="0"/>
    <n v="1"/>
    <n v="1"/>
    <n v="1"/>
    <n v="1"/>
    <n v="3"/>
    <n v="5"/>
    <n v="2"/>
    <n v="4"/>
    <n v="1"/>
    <n v="0"/>
    <n v="1"/>
    <n v="1"/>
    <n v="0"/>
    <n v="5"/>
    <x v="0"/>
    <m/>
    <x v="1"/>
    <s v="No"/>
    <m/>
    <x v="1"/>
    <n v="1"/>
    <x v="0"/>
    <m/>
    <x v="0"/>
    <n v="1"/>
    <x v="1"/>
    <n v="1"/>
    <x v="1"/>
  </r>
  <r>
    <n v="5425"/>
    <x v="2"/>
    <x v="11"/>
    <x v="11"/>
    <s v="اكرم رحمون"/>
    <x v="0"/>
    <n v="1"/>
    <n v="1"/>
    <n v="2"/>
    <n v="2"/>
    <n v="1"/>
    <n v="4"/>
    <n v="3"/>
    <n v="3"/>
    <n v="2"/>
    <n v="1"/>
    <n v="1"/>
    <n v="1"/>
    <n v="1"/>
    <n v="3"/>
    <x v="1"/>
    <n v="1"/>
    <x v="0"/>
    <s v="Yes"/>
    <n v="117"/>
    <x v="0"/>
    <m/>
    <x v="1"/>
    <m/>
    <x v="0"/>
    <n v="1"/>
    <x v="1"/>
    <m/>
    <x v="0"/>
  </r>
  <r>
    <n v="5660"/>
    <x v="2"/>
    <x v="9"/>
    <x v="9"/>
    <s v="خالد الصبرة"/>
    <x v="1"/>
    <n v="0"/>
    <n v="1"/>
    <n v="2"/>
    <n v="2"/>
    <n v="3"/>
    <n v="6"/>
    <n v="2"/>
    <n v="6"/>
    <n v="1"/>
    <n v="1"/>
    <n v="1"/>
    <n v="2"/>
    <n v="0"/>
    <n v="4"/>
    <x v="1"/>
    <n v="1"/>
    <x v="0"/>
    <s v="Yes"/>
    <n v="118"/>
    <x v="0"/>
    <n v="1"/>
    <x v="0"/>
    <n v="1"/>
    <x v="1"/>
    <m/>
    <x v="0"/>
    <m/>
    <x v="0"/>
  </r>
  <r>
    <n v="4742"/>
    <x v="1"/>
    <x v="15"/>
    <x v="15"/>
    <s v="عبدالباسط حمادة"/>
    <x v="0"/>
    <n v="1"/>
    <n v="1"/>
    <n v="2"/>
    <n v="2"/>
    <n v="1"/>
    <n v="5"/>
    <n v="2"/>
    <n v="4"/>
    <n v="1"/>
    <n v="1"/>
    <n v="1"/>
    <n v="2"/>
    <n v="0"/>
    <n v="3"/>
    <x v="1"/>
    <m/>
    <x v="1"/>
    <s v="No"/>
    <m/>
    <x v="1"/>
    <n v="1"/>
    <x v="0"/>
    <n v="1"/>
    <x v="1"/>
    <m/>
    <x v="0"/>
    <n v="1"/>
    <x v="1"/>
  </r>
  <r>
    <n v="5961"/>
    <x v="3"/>
    <x v="3"/>
    <x v="3"/>
    <s v="احمد الجاجه"/>
    <x v="0"/>
    <n v="1"/>
    <n v="1"/>
    <n v="2"/>
    <n v="2"/>
    <n v="2"/>
    <n v="7"/>
    <n v="1"/>
    <n v="6"/>
    <n v="0"/>
    <n v="2"/>
    <n v="0"/>
    <n v="2"/>
    <n v="0"/>
    <n v="4"/>
    <x v="1"/>
    <n v="1"/>
    <x v="0"/>
    <s v="Yes"/>
    <n v="227"/>
    <x v="0"/>
    <n v="1"/>
    <x v="0"/>
    <m/>
    <x v="0"/>
    <m/>
    <x v="0"/>
    <n v="1"/>
    <x v="1"/>
  </r>
  <r>
    <n v="5869"/>
    <x v="3"/>
    <x v="12"/>
    <x v="12"/>
    <s v="مدحات كتوب"/>
    <x v="0"/>
    <n v="1"/>
    <n v="1"/>
    <n v="2"/>
    <n v="1"/>
    <n v="1"/>
    <n v="2"/>
    <n v="4"/>
    <n v="1"/>
    <n v="3"/>
    <n v="1"/>
    <n v="1"/>
    <n v="0"/>
    <n v="1"/>
    <n v="3"/>
    <x v="0"/>
    <m/>
    <x v="1"/>
    <s v="No"/>
    <m/>
    <x v="1"/>
    <m/>
    <x v="1"/>
    <n v="1"/>
    <x v="1"/>
    <m/>
    <x v="0"/>
    <n v="1"/>
    <x v="1"/>
  </r>
  <r>
    <n v="4817"/>
    <x v="1"/>
    <x v="16"/>
    <x v="16"/>
    <s v="درويش حربا"/>
    <x v="1"/>
    <n v="0"/>
    <n v="1"/>
    <n v="0"/>
    <n v="2"/>
    <n v="4"/>
    <n v="6"/>
    <n v="1"/>
    <n v="6"/>
    <n v="0"/>
    <n v="0"/>
    <n v="0"/>
    <n v="2"/>
    <n v="0"/>
    <n v="5"/>
    <x v="0"/>
    <m/>
    <x v="1"/>
    <s v="No"/>
    <m/>
    <x v="1"/>
    <n v="1"/>
    <x v="0"/>
    <m/>
    <x v="0"/>
    <m/>
    <x v="0"/>
    <n v="1"/>
    <x v="1"/>
  </r>
  <r>
    <n v="5492"/>
    <x v="2"/>
    <x v="11"/>
    <x v="11"/>
    <s v="علي الصبرة"/>
    <x v="1"/>
    <n v="0"/>
    <n v="1"/>
    <n v="2"/>
    <n v="1"/>
    <n v="3"/>
    <n v="2"/>
    <n v="5"/>
    <n v="2"/>
    <n v="4"/>
    <n v="1"/>
    <n v="1"/>
    <n v="0"/>
    <n v="1"/>
    <n v="4"/>
    <x v="0"/>
    <m/>
    <x v="1"/>
    <s v="No"/>
    <n v="104"/>
    <x v="0"/>
    <n v="1"/>
    <x v="0"/>
    <m/>
    <x v="0"/>
    <m/>
    <x v="0"/>
    <n v="1"/>
    <x v="1"/>
  </r>
  <r>
    <n v="5771"/>
    <x v="3"/>
    <x v="10"/>
    <x v="10"/>
    <s v="خالد الجيلو"/>
    <x v="0"/>
    <n v="1"/>
    <n v="1"/>
    <n v="0"/>
    <n v="2"/>
    <n v="3"/>
    <n v="6"/>
    <n v="1"/>
    <n v="5"/>
    <n v="0"/>
    <n v="0"/>
    <n v="0"/>
    <n v="2"/>
    <n v="0"/>
    <n v="5"/>
    <x v="0"/>
    <n v="1"/>
    <x v="0"/>
    <s v="Yes"/>
    <n v="101"/>
    <x v="0"/>
    <m/>
    <x v="1"/>
    <m/>
    <x v="0"/>
    <m/>
    <x v="0"/>
    <m/>
    <x v="0"/>
  </r>
  <r>
    <n v="4811"/>
    <x v="1"/>
    <x v="16"/>
    <x v="16"/>
    <s v="حسين حامد"/>
    <x v="0"/>
    <n v="1"/>
    <n v="1"/>
    <n v="2"/>
    <n v="0"/>
    <n v="0"/>
    <n v="2"/>
    <n v="2"/>
    <n v="1"/>
    <n v="1"/>
    <n v="1"/>
    <n v="1"/>
    <n v="0"/>
    <n v="0"/>
    <n v="2"/>
    <x v="1"/>
    <m/>
    <x v="1"/>
    <s v="No"/>
    <n v="59"/>
    <x v="0"/>
    <m/>
    <x v="1"/>
    <m/>
    <x v="0"/>
    <m/>
    <x v="0"/>
    <n v="1"/>
    <x v="1"/>
  </r>
  <r>
    <n v="5312"/>
    <x v="2"/>
    <x v="4"/>
    <x v="4"/>
    <s v="فواز الكردي"/>
    <x v="0"/>
    <n v="1"/>
    <n v="1"/>
    <n v="1"/>
    <n v="3"/>
    <n v="3"/>
    <n v="4"/>
    <n v="5"/>
    <n v="3"/>
    <n v="4"/>
    <n v="0"/>
    <n v="1"/>
    <n v="2"/>
    <n v="1"/>
    <n v="5"/>
    <x v="0"/>
    <m/>
    <x v="1"/>
    <s v="No"/>
    <n v="69"/>
    <x v="0"/>
    <n v="1"/>
    <x v="0"/>
    <n v="1"/>
    <x v="1"/>
    <m/>
    <x v="0"/>
    <n v="1"/>
    <x v="1"/>
  </r>
  <r>
    <n v="5257"/>
    <x v="2"/>
    <x v="4"/>
    <x v="4"/>
    <s v="احمد بحسيك"/>
    <x v="1"/>
    <n v="0"/>
    <n v="1"/>
    <n v="2"/>
    <n v="1"/>
    <n v="2"/>
    <n v="2"/>
    <n v="4"/>
    <n v="2"/>
    <n v="3"/>
    <n v="1"/>
    <n v="1"/>
    <n v="0"/>
    <n v="1"/>
    <n v="3"/>
    <x v="0"/>
    <m/>
    <x v="1"/>
    <s v="No"/>
    <n v="69"/>
    <x v="0"/>
    <m/>
    <x v="1"/>
    <n v="1"/>
    <x v="1"/>
    <m/>
    <x v="0"/>
    <n v="1"/>
    <x v="1"/>
  </r>
  <r>
    <n v="6219"/>
    <x v="3"/>
    <x v="6"/>
    <x v="6"/>
    <s v="عبدالقادر يوسف"/>
    <x v="0"/>
    <n v="1"/>
    <n v="1"/>
    <n v="2"/>
    <n v="2"/>
    <n v="3"/>
    <n v="2"/>
    <n v="7"/>
    <n v="1"/>
    <n v="6"/>
    <n v="1"/>
    <n v="1"/>
    <n v="0"/>
    <n v="2"/>
    <n v="5"/>
    <x v="0"/>
    <n v="1"/>
    <x v="0"/>
    <s v="Yes"/>
    <n v="105"/>
    <x v="0"/>
    <n v="1"/>
    <x v="0"/>
    <n v="1"/>
    <x v="1"/>
    <m/>
    <x v="0"/>
    <m/>
    <x v="0"/>
  </r>
  <r>
    <n v="5438"/>
    <x v="2"/>
    <x v="11"/>
    <x v="11"/>
    <s v="زهير عفيفي"/>
    <x v="1"/>
    <n v="0"/>
    <n v="1"/>
    <n v="3"/>
    <n v="3"/>
    <n v="3"/>
    <n v="4"/>
    <n v="6"/>
    <n v="4"/>
    <n v="5"/>
    <n v="2"/>
    <n v="1"/>
    <n v="1"/>
    <n v="2"/>
    <n v="4"/>
    <x v="2"/>
    <m/>
    <x v="1"/>
    <s v="No"/>
    <m/>
    <x v="1"/>
    <n v="1"/>
    <x v="0"/>
    <m/>
    <x v="0"/>
    <m/>
    <x v="0"/>
    <n v="1"/>
    <x v="1"/>
  </r>
  <r>
    <n v="5537"/>
    <x v="2"/>
    <x v="2"/>
    <x v="2"/>
    <s v="خالد الدراوشة"/>
    <x v="0"/>
    <n v="1"/>
    <n v="1"/>
    <n v="2"/>
    <n v="2"/>
    <n v="1"/>
    <n v="3"/>
    <n v="4"/>
    <n v="2"/>
    <n v="3"/>
    <n v="1"/>
    <n v="1"/>
    <n v="1"/>
    <n v="1"/>
    <n v="3"/>
    <x v="0"/>
    <m/>
    <x v="1"/>
    <s v="No"/>
    <n v="98"/>
    <x v="0"/>
    <n v="1"/>
    <x v="0"/>
    <n v="1"/>
    <x v="1"/>
    <m/>
    <x v="0"/>
    <n v="1"/>
    <x v="1"/>
  </r>
  <r>
    <n v="4922"/>
    <x v="0"/>
    <x v="13"/>
    <x v="13"/>
    <s v="حسن عيدو"/>
    <x v="0"/>
    <n v="1"/>
    <n v="1"/>
    <n v="1"/>
    <n v="3"/>
    <n v="3"/>
    <n v="6"/>
    <n v="3"/>
    <n v="5"/>
    <n v="2"/>
    <n v="0"/>
    <n v="1"/>
    <n v="2"/>
    <n v="1"/>
    <n v="5"/>
    <x v="1"/>
    <m/>
    <x v="1"/>
    <s v="No"/>
    <m/>
    <x v="1"/>
    <m/>
    <x v="1"/>
    <m/>
    <x v="0"/>
    <n v="1"/>
    <x v="1"/>
    <n v="1"/>
    <x v="1"/>
  </r>
  <r>
    <n v="5004"/>
    <x v="0"/>
    <x v="0"/>
    <x v="0"/>
    <s v="خالد عباس"/>
    <x v="1"/>
    <n v="0"/>
    <n v="1"/>
    <n v="2"/>
    <n v="1"/>
    <n v="2"/>
    <n v="4"/>
    <n v="2"/>
    <n v="4"/>
    <n v="1"/>
    <n v="1"/>
    <n v="1"/>
    <n v="1"/>
    <n v="0"/>
    <n v="3"/>
    <x v="2"/>
    <n v="1"/>
    <x v="0"/>
    <s v="Yes"/>
    <n v="145"/>
    <x v="0"/>
    <n v="1"/>
    <x v="0"/>
    <n v="1"/>
    <x v="1"/>
    <n v="1"/>
    <x v="1"/>
    <m/>
    <x v="0"/>
  </r>
  <r>
    <n v="4936"/>
    <x v="0"/>
    <x v="13"/>
    <x v="13"/>
    <s v="موفق الدعاس"/>
    <x v="0"/>
    <n v="1"/>
    <n v="1"/>
    <n v="3"/>
    <n v="2"/>
    <n v="1"/>
    <n v="6"/>
    <n v="2"/>
    <n v="5"/>
    <n v="1"/>
    <n v="2"/>
    <n v="1"/>
    <n v="2"/>
    <n v="0"/>
    <n v="3"/>
    <x v="1"/>
    <m/>
    <x v="1"/>
    <s v="No"/>
    <n v="78"/>
    <x v="0"/>
    <n v="1"/>
    <x v="0"/>
    <m/>
    <x v="0"/>
    <n v="1"/>
    <x v="1"/>
    <n v="1"/>
    <x v="1"/>
  </r>
  <r>
    <n v="5390"/>
    <x v="2"/>
    <x v="11"/>
    <x v="11"/>
    <s v="محمود معلل"/>
    <x v="0"/>
    <n v="1"/>
    <n v="1"/>
    <n v="1"/>
    <n v="1"/>
    <n v="1"/>
    <n v="4"/>
    <n v="1"/>
    <n v="3"/>
    <n v="0"/>
    <n v="1"/>
    <n v="0"/>
    <n v="1"/>
    <n v="0"/>
    <n v="3"/>
    <x v="0"/>
    <n v="1"/>
    <x v="0"/>
    <s v="Yes"/>
    <n v="149"/>
    <x v="0"/>
    <n v="1"/>
    <x v="0"/>
    <m/>
    <x v="0"/>
    <n v="1"/>
    <x v="1"/>
    <n v="1"/>
    <x v="1"/>
  </r>
  <r>
    <n v="4939"/>
    <x v="0"/>
    <x v="13"/>
    <x v="13"/>
    <s v="فرهاد العصورة"/>
    <x v="0"/>
    <n v="1"/>
    <n v="1"/>
    <n v="2"/>
    <n v="2"/>
    <n v="1"/>
    <n v="3"/>
    <n v="4"/>
    <n v="2"/>
    <n v="3"/>
    <n v="1"/>
    <n v="1"/>
    <n v="1"/>
    <n v="1"/>
    <n v="3"/>
    <x v="2"/>
    <m/>
    <x v="1"/>
    <s v="No"/>
    <m/>
    <x v="1"/>
    <n v="1"/>
    <x v="0"/>
    <m/>
    <x v="0"/>
    <m/>
    <x v="0"/>
    <n v="1"/>
    <x v="1"/>
  </r>
  <r>
    <n v="6255"/>
    <x v="3"/>
    <x v="6"/>
    <x v="6"/>
    <s v="حسين قوتلي "/>
    <x v="1"/>
    <n v="0"/>
    <n v="1"/>
    <n v="2"/>
    <n v="4"/>
    <n v="3"/>
    <n v="9"/>
    <n v="1"/>
    <n v="9"/>
    <n v="0"/>
    <n v="2"/>
    <n v="0"/>
    <n v="4"/>
    <n v="0"/>
    <n v="4"/>
    <x v="0"/>
    <n v="1"/>
    <x v="0"/>
    <s v="Yes"/>
    <n v="215"/>
    <x v="0"/>
    <n v="1"/>
    <x v="0"/>
    <n v="1"/>
    <x v="1"/>
    <m/>
    <x v="0"/>
    <n v="1"/>
    <x v="1"/>
  </r>
  <r>
    <n v="5587"/>
    <x v="2"/>
    <x v="2"/>
    <x v="2"/>
    <s v="حسن المعصراني"/>
    <x v="0"/>
    <n v="1"/>
    <n v="1"/>
    <n v="1"/>
    <n v="2"/>
    <n v="1"/>
    <n v="5"/>
    <n v="1"/>
    <n v="4"/>
    <n v="0"/>
    <n v="1"/>
    <n v="0"/>
    <n v="2"/>
    <n v="0"/>
    <n v="3"/>
    <x v="0"/>
    <m/>
    <x v="1"/>
    <s v="No"/>
    <n v="104"/>
    <x v="0"/>
    <n v="1"/>
    <x v="0"/>
    <n v="1"/>
    <x v="1"/>
    <n v="1"/>
    <x v="1"/>
    <n v="1"/>
    <x v="1"/>
  </r>
  <r>
    <n v="5496"/>
    <x v="2"/>
    <x v="11"/>
    <x v="11"/>
    <s v="قاسم الجاسم"/>
    <x v="1"/>
    <n v="0"/>
    <n v="1"/>
    <n v="3"/>
    <n v="2"/>
    <n v="2"/>
    <n v="6"/>
    <n v="2"/>
    <n v="6"/>
    <n v="1"/>
    <n v="2"/>
    <n v="1"/>
    <n v="2"/>
    <n v="0"/>
    <n v="3"/>
    <x v="2"/>
    <m/>
    <x v="1"/>
    <s v="No"/>
    <m/>
    <x v="1"/>
    <m/>
    <x v="1"/>
    <m/>
    <x v="0"/>
    <n v="1"/>
    <x v="1"/>
    <n v="1"/>
    <x v="1"/>
  </r>
  <r>
    <n v="4693"/>
    <x v="1"/>
    <x v="1"/>
    <x v="1"/>
    <s v="مروان الاسود"/>
    <x v="1"/>
    <n v="0"/>
    <n v="1"/>
    <n v="1"/>
    <n v="2"/>
    <n v="2"/>
    <n v="5"/>
    <n v="1"/>
    <n v="5"/>
    <n v="0"/>
    <n v="1"/>
    <n v="0"/>
    <n v="2"/>
    <n v="0"/>
    <n v="3"/>
    <x v="0"/>
    <n v="1"/>
    <x v="0"/>
    <s v="Yes"/>
    <n v="230"/>
    <x v="0"/>
    <n v="1"/>
    <x v="0"/>
    <n v="1"/>
    <x v="1"/>
    <n v="1"/>
    <x v="1"/>
    <n v="1"/>
    <x v="1"/>
  </r>
  <r>
    <n v="5377"/>
    <x v="2"/>
    <x v="4"/>
    <x v="4"/>
    <s v="احمد شاكر"/>
    <x v="0"/>
    <n v="1"/>
    <n v="1"/>
    <n v="1"/>
    <n v="2"/>
    <n v="3"/>
    <n v="5"/>
    <n v="3"/>
    <n v="4"/>
    <n v="2"/>
    <n v="0"/>
    <n v="1"/>
    <n v="1"/>
    <n v="1"/>
    <n v="5"/>
    <x v="2"/>
    <m/>
    <x v="1"/>
    <s v="No"/>
    <n v="57"/>
    <x v="0"/>
    <n v="1"/>
    <x v="0"/>
    <n v="1"/>
    <x v="1"/>
    <m/>
    <x v="0"/>
    <n v="1"/>
    <x v="1"/>
  </r>
  <r>
    <n v="5736"/>
    <x v="2"/>
    <x v="9"/>
    <x v="9"/>
    <s v="منير الحويل"/>
    <x v="0"/>
    <n v="1"/>
    <n v="1"/>
    <n v="2"/>
    <n v="1"/>
    <n v="1"/>
    <n v="2"/>
    <n v="4"/>
    <n v="1"/>
    <n v="3"/>
    <n v="1"/>
    <n v="1"/>
    <n v="0"/>
    <n v="1"/>
    <n v="3"/>
    <x v="0"/>
    <m/>
    <x v="1"/>
    <s v="No"/>
    <m/>
    <x v="1"/>
    <m/>
    <x v="1"/>
    <m/>
    <x v="0"/>
    <m/>
    <x v="0"/>
    <n v="1"/>
    <x v="1"/>
  </r>
  <r>
    <n v="6105"/>
    <x v="3"/>
    <x v="8"/>
    <x v="8"/>
    <s v="محمد القويدر"/>
    <x v="0"/>
    <n v="1"/>
    <n v="1"/>
    <n v="2"/>
    <n v="2"/>
    <n v="3"/>
    <n v="7"/>
    <n v="2"/>
    <n v="6"/>
    <n v="1"/>
    <n v="1"/>
    <n v="1"/>
    <n v="2"/>
    <n v="0"/>
    <n v="5"/>
    <x v="2"/>
    <m/>
    <x v="1"/>
    <s v="No"/>
    <m/>
    <x v="1"/>
    <n v="1"/>
    <x v="0"/>
    <n v="1"/>
    <x v="1"/>
    <m/>
    <x v="0"/>
    <n v="1"/>
    <x v="1"/>
  </r>
  <r>
    <n v="5784"/>
    <x v="3"/>
    <x v="10"/>
    <x v="10"/>
    <s v="صالح سليج"/>
    <x v="0"/>
    <n v="1"/>
    <n v="1"/>
    <n v="1"/>
    <n v="6"/>
    <n v="1"/>
    <n v="5"/>
    <n v="5"/>
    <n v="4"/>
    <n v="4"/>
    <n v="0"/>
    <n v="1"/>
    <n v="3"/>
    <n v="3"/>
    <n v="3"/>
    <x v="3"/>
    <m/>
    <x v="1"/>
    <s v="No"/>
    <m/>
    <x v="1"/>
    <m/>
    <x v="1"/>
    <n v="1"/>
    <x v="1"/>
    <m/>
    <x v="0"/>
    <n v="1"/>
    <x v="1"/>
  </r>
  <r>
    <n v="4903"/>
    <x v="0"/>
    <x v="13"/>
    <x v="13"/>
    <s v="عبداللطيف سيف"/>
    <x v="0"/>
    <n v="1"/>
    <n v="1"/>
    <n v="2"/>
    <n v="1"/>
    <n v="0"/>
    <n v="2"/>
    <n v="3"/>
    <n v="1"/>
    <n v="2"/>
    <n v="1"/>
    <n v="1"/>
    <n v="0"/>
    <n v="1"/>
    <n v="2"/>
    <x v="1"/>
    <m/>
    <x v="1"/>
    <s v="No"/>
    <n v="110"/>
    <x v="0"/>
    <n v="1"/>
    <x v="0"/>
    <n v="1"/>
    <x v="1"/>
    <n v="1"/>
    <x v="1"/>
    <n v="1"/>
    <x v="1"/>
  </r>
  <r>
    <n v="5118"/>
    <x v="2"/>
    <x v="7"/>
    <x v="7"/>
    <s v="قاسم الاشتر"/>
    <x v="1"/>
    <n v="0"/>
    <n v="1"/>
    <n v="0"/>
    <n v="2"/>
    <n v="4"/>
    <n v="6"/>
    <n v="1"/>
    <n v="6"/>
    <n v="0"/>
    <n v="0"/>
    <n v="0"/>
    <n v="2"/>
    <n v="0"/>
    <n v="5"/>
    <x v="1"/>
    <m/>
    <x v="1"/>
    <s v="No"/>
    <n v="84"/>
    <x v="0"/>
    <n v="1"/>
    <x v="0"/>
    <m/>
    <x v="0"/>
    <m/>
    <x v="0"/>
    <n v="1"/>
    <x v="1"/>
  </r>
  <r>
    <n v="6151"/>
    <x v="3"/>
    <x v="8"/>
    <x v="8"/>
    <s v="مروان اليوسف"/>
    <x v="0"/>
    <n v="1"/>
    <n v="1"/>
    <n v="2"/>
    <n v="2"/>
    <n v="0"/>
    <n v="3"/>
    <n v="3"/>
    <n v="2"/>
    <n v="2"/>
    <n v="1"/>
    <n v="1"/>
    <n v="1"/>
    <n v="1"/>
    <n v="2"/>
    <x v="1"/>
    <m/>
    <x v="1"/>
    <s v="No"/>
    <m/>
    <x v="1"/>
    <n v="1"/>
    <x v="0"/>
    <n v="1"/>
    <x v="1"/>
    <m/>
    <x v="0"/>
    <n v="1"/>
    <x v="1"/>
  </r>
  <r>
    <n v="4683"/>
    <x v="1"/>
    <x v="1"/>
    <x v="1"/>
    <s v="محمود الخليل بكور"/>
    <x v="1"/>
    <n v="0"/>
    <n v="1"/>
    <n v="2"/>
    <n v="2"/>
    <n v="3"/>
    <n v="2"/>
    <n v="6"/>
    <n v="2"/>
    <n v="5"/>
    <n v="1"/>
    <n v="1"/>
    <n v="0"/>
    <n v="2"/>
    <n v="4"/>
    <x v="1"/>
    <m/>
    <x v="1"/>
    <s v="No"/>
    <m/>
    <x v="1"/>
    <n v="1"/>
    <x v="0"/>
    <m/>
    <x v="0"/>
    <m/>
    <x v="0"/>
    <n v="1"/>
    <x v="1"/>
  </r>
  <r>
    <n v="5185"/>
    <x v="2"/>
    <x v="7"/>
    <x v="7"/>
    <s v="حسين الفجر"/>
    <x v="1"/>
    <n v="0"/>
    <n v="1"/>
    <n v="2"/>
    <n v="7"/>
    <n v="0"/>
    <n v="5"/>
    <n v="5"/>
    <n v="5"/>
    <n v="4"/>
    <n v="1"/>
    <n v="1"/>
    <n v="4"/>
    <n v="3"/>
    <n v="1"/>
    <x v="2"/>
    <n v="1"/>
    <x v="0"/>
    <s v="Yes"/>
    <n v="173"/>
    <x v="0"/>
    <n v="1"/>
    <x v="0"/>
    <n v="1"/>
    <x v="1"/>
    <m/>
    <x v="0"/>
    <m/>
    <x v="0"/>
  </r>
  <r>
    <n v="4774"/>
    <x v="1"/>
    <x v="16"/>
    <x v="16"/>
    <s v="موفق الرويشدي"/>
    <x v="0"/>
    <n v="1"/>
    <n v="1"/>
    <n v="1"/>
    <n v="2"/>
    <n v="1"/>
    <n v="5"/>
    <n v="1"/>
    <n v="4"/>
    <n v="0"/>
    <n v="1"/>
    <n v="0"/>
    <n v="2"/>
    <n v="0"/>
    <n v="3"/>
    <x v="0"/>
    <m/>
    <x v="1"/>
    <s v="No"/>
    <n v="108"/>
    <x v="0"/>
    <n v="1"/>
    <x v="0"/>
    <m/>
    <x v="0"/>
    <m/>
    <x v="0"/>
    <n v="1"/>
    <x v="1"/>
  </r>
  <r>
    <n v="5964"/>
    <x v="3"/>
    <x v="3"/>
    <x v="3"/>
    <s v="عبدالمعين المعطي"/>
    <x v="0"/>
    <n v="1"/>
    <n v="1"/>
    <n v="0"/>
    <n v="2"/>
    <n v="6"/>
    <n v="9"/>
    <n v="1"/>
    <n v="8"/>
    <n v="0"/>
    <n v="0"/>
    <n v="0"/>
    <n v="2"/>
    <n v="0"/>
    <n v="8"/>
    <x v="1"/>
    <m/>
    <x v="1"/>
    <s v="No"/>
    <m/>
    <x v="1"/>
    <n v="1"/>
    <x v="0"/>
    <m/>
    <x v="0"/>
    <m/>
    <x v="0"/>
    <n v="1"/>
    <x v="1"/>
  </r>
  <r>
    <n v="5169"/>
    <x v="2"/>
    <x v="7"/>
    <x v="7"/>
    <s v="عبدالحميد كحيل "/>
    <x v="0"/>
    <n v="1"/>
    <n v="1"/>
    <n v="2"/>
    <n v="2"/>
    <n v="3"/>
    <n v="7"/>
    <n v="2"/>
    <n v="6"/>
    <n v="1"/>
    <n v="1"/>
    <n v="1"/>
    <n v="2"/>
    <n v="0"/>
    <n v="5"/>
    <x v="0"/>
    <m/>
    <x v="1"/>
    <s v="No"/>
    <n v="81"/>
    <x v="0"/>
    <n v="1"/>
    <x v="0"/>
    <n v="1"/>
    <x v="1"/>
    <m/>
    <x v="0"/>
    <n v="1"/>
    <x v="1"/>
  </r>
  <r>
    <n v="6352"/>
    <x v="3"/>
    <x v="14"/>
    <x v="14"/>
    <s v="عبدالقادر الصبرة"/>
    <x v="0"/>
    <n v="1"/>
    <n v="1"/>
    <n v="2"/>
    <n v="3"/>
    <n v="3"/>
    <n v="2"/>
    <n v="8"/>
    <n v="1"/>
    <n v="7"/>
    <n v="1"/>
    <n v="1"/>
    <n v="0"/>
    <n v="3"/>
    <n v="5"/>
    <x v="1"/>
    <n v="1"/>
    <x v="0"/>
    <s v="Yes"/>
    <n v="230"/>
    <x v="0"/>
    <m/>
    <x v="1"/>
    <n v="1"/>
    <x v="1"/>
    <m/>
    <x v="0"/>
    <n v="1"/>
    <x v="1"/>
  </r>
  <r>
    <n v="5543"/>
    <x v="2"/>
    <x v="2"/>
    <x v="2"/>
    <s v="حيدر طرادالملحم"/>
    <x v="0"/>
    <n v="1"/>
    <n v="1"/>
    <n v="1"/>
    <n v="2"/>
    <n v="1"/>
    <n v="5"/>
    <n v="1"/>
    <n v="4"/>
    <n v="0"/>
    <n v="1"/>
    <n v="0"/>
    <n v="2"/>
    <n v="0"/>
    <n v="3"/>
    <x v="0"/>
    <m/>
    <x v="1"/>
    <s v="No"/>
    <n v="81"/>
    <x v="0"/>
    <n v="1"/>
    <x v="0"/>
    <n v="1"/>
    <x v="1"/>
    <m/>
    <x v="0"/>
    <n v="1"/>
    <x v="1"/>
  </r>
  <r>
    <n v="5937"/>
    <x v="3"/>
    <x v="12"/>
    <x v="12"/>
    <s v="قاسم جدوع"/>
    <x v="1"/>
    <n v="0"/>
    <n v="1"/>
    <n v="2"/>
    <n v="3"/>
    <n v="4"/>
    <n v="2"/>
    <n v="8"/>
    <n v="2"/>
    <n v="7"/>
    <n v="1"/>
    <n v="1"/>
    <n v="0"/>
    <n v="3"/>
    <n v="5"/>
    <x v="0"/>
    <m/>
    <x v="1"/>
    <s v="No"/>
    <m/>
    <x v="1"/>
    <n v="1"/>
    <x v="0"/>
    <n v="1"/>
    <x v="1"/>
    <m/>
    <x v="0"/>
    <n v="1"/>
    <x v="1"/>
  </r>
  <r>
    <n v="5730"/>
    <x v="2"/>
    <x v="9"/>
    <x v="9"/>
    <s v="عبدالرحمن الياسين"/>
    <x v="1"/>
    <n v="0"/>
    <n v="1"/>
    <n v="3"/>
    <n v="3"/>
    <n v="2"/>
    <n v="6"/>
    <n v="3"/>
    <n v="6"/>
    <n v="2"/>
    <n v="2"/>
    <n v="1"/>
    <n v="2"/>
    <n v="1"/>
    <n v="3"/>
    <x v="0"/>
    <n v="1"/>
    <x v="0"/>
    <s v="Yes"/>
    <n v="216"/>
    <x v="0"/>
    <n v="1"/>
    <x v="0"/>
    <m/>
    <x v="0"/>
    <m/>
    <x v="0"/>
    <m/>
    <x v="0"/>
  </r>
  <r>
    <n v="5781"/>
    <x v="3"/>
    <x v="10"/>
    <x v="10"/>
    <s v="نادر المرة"/>
    <x v="0"/>
    <n v="1"/>
    <n v="1"/>
    <n v="3"/>
    <n v="1"/>
    <n v="1"/>
    <n v="5"/>
    <n v="2"/>
    <n v="4"/>
    <n v="1"/>
    <n v="2"/>
    <n v="1"/>
    <n v="1"/>
    <n v="0"/>
    <n v="3"/>
    <x v="2"/>
    <n v="1"/>
    <x v="0"/>
    <s v="Yes"/>
    <n v="169"/>
    <x v="0"/>
    <n v="1"/>
    <x v="0"/>
    <n v="1"/>
    <x v="1"/>
    <m/>
    <x v="0"/>
    <m/>
    <x v="0"/>
  </r>
  <r>
    <n v="4719"/>
    <x v="1"/>
    <x v="15"/>
    <x v="15"/>
    <s v="سعدالدين الدروبي"/>
    <x v="0"/>
    <n v="1"/>
    <n v="1"/>
    <n v="2"/>
    <n v="3"/>
    <n v="2"/>
    <n v="3"/>
    <n v="6"/>
    <n v="2"/>
    <n v="5"/>
    <n v="1"/>
    <n v="1"/>
    <n v="1"/>
    <n v="2"/>
    <n v="4"/>
    <x v="0"/>
    <m/>
    <x v="1"/>
    <s v="No"/>
    <m/>
    <x v="1"/>
    <m/>
    <x v="1"/>
    <m/>
    <x v="0"/>
    <m/>
    <x v="0"/>
    <n v="1"/>
    <x v="1"/>
  </r>
  <r>
    <n v="4944"/>
    <x v="0"/>
    <x v="13"/>
    <x v="13"/>
    <s v="حسن غنيمي"/>
    <x v="0"/>
    <n v="1"/>
    <n v="1"/>
    <n v="1"/>
    <n v="2"/>
    <n v="1"/>
    <n v="5"/>
    <n v="1"/>
    <n v="4"/>
    <n v="0"/>
    <n v="1"/>
    <n v="0"/>
    <n v="2"/>
    <n v="0"/>
    <n v="3"/>
    <x v="3"/>
    <n v="1"/>
    <x v="0"/>
    <s v="Yes"/>
    <n v="179"/>
    <x v="0"/>
    <n v="1"/>
    <x v="0"/>
    <m/>
    <x v="0"/>
    <n v="1"/>
    <x v="1"/>
    <m/>
    <x v="0"/>
  </r>
  <r>
    <n v="5124"/>
    <x v="2"/>
    <x v="7"/>
    <x v="7"/>
    <s v="دياب قويدر"/>
    <x v="1"/>
    <n v="0"/>
    <n v="1"/>
    <n v="2"/>
    <n v="2"/>
    <n v="2"/>
    <n v="4"/>
    <n v="3"/>
    <n v="4"/>
    <n v="2"/>
    <n v="1"/>
    <n v="1"/>
    <n v="1"/>
    <n v="1"/>
    <n v="3"/>
    <x v="1"/>
    <m/>
    <x v="1"/>
    <s v="No"/>
    <n v="103"/>
    <x v="0"/>
    <m/>
    <x v="1"/>
    <m/>
    <x v="0"/>
    <m/>
    <x v="0"/>
    <n v="1"/>
    <x v="1"/>
  </r>
  <r>
    <n v="6024"/>
    <x v="3"/>
    <x v="3"/>
    <x v="3"/>
    <s v="علي ناصر"/>
    <x v="1"/>
    <n v="0"/>
    <n v="1"/>
    <n v="3"/>
    <n v="4"/>
    <n v="2"/>
    <n v="6"/>
    <n v="4"/>
    <n v="6"/>
    <n v="3"/>
    <n v="2"/>
    <n v="1"/>
    <n v="3"/>
    <n v="1"/>
    <n v="3"/>
    <x v="0"/>
    <m/>
    <x v="1"/>
    <s v="No"/>
    <n v="114"/>
    <x v="0"/>
    <n v="1"/>
    <x v="0"/>
    <m/>
    <x v="0"/>
    <m/>
    <x v="0"/>
    <n v="1"/>
    <x v="1"/>
  </r>
  <r>
    <n v="6314"/>
    <x v="3"/>
    <x v="14"/>
    <x v="14"/>
    <s v="ناصر الاسود"/>
    <x v="0"/>
    <n v="1"/>
    <n v="1"/>
    <n v="1"/>
    <n v="1"/>
    <n v="3"/>
    <n v="5"/>
    <n v="2"/>
    <n v="4"/>
    <n v="1"/>
    <n v="0"/>
    <n v="1"/>
    <n v="1"/>
    <n v="0"/>
    <n v="5"/>
    <x v="1"/>
    <m/>
    <x v="1"/>
    <s v="No"/>
    <m/>
    <x v="1"/>
    <n v="1"/>
    <x v="0"/>
    <m/>
    <x v="0"/>
    <m/>
    <x v="0"/>
    <n v="1"/>
    <x v="1"/>
  </r>
  <r>
    <n v="6005"/>
    <x v="3"/>
    <x v="3"/>
    <x v="3"/>
    <s v="بشير الشهاب"/>
    <x v="0"/>
    <n v="1"/>
    <n v="1"/>
    <n v="1"/>
    <n v="2"/>
    <n v="3"/>
    <n v="5"/>
    <n v="3"/>
    <n v="4"/>
    <n v="2"/>
    <n v="0"/>
    <n v="1"/>
    <n v="1"/>
    <n v="1"/>
    <n v="5"/>
    <x v="2"/>
    <m/>
    <x v="1"/>
    <s v="No"/>
    <m/>
    <x v="1"/>
    <m/>
    <x v="1"/>
    <n v="1"/>
    <x v="1"/>
    <m/>
    <x v="0"/>
    <n v="1"/>
    <x v="1"/>
  </r>
  <r>
    <n v="5200"/>
    <x v="2"/>
    <x v="7"/>
    <x v="7"/>
    <s v="خالد صلاح الدين"/>
    <x v="0"/>
    <n v="1"/>
    <n v="1"/>
    <n v="1"/>
    <n v="1"/>
    <n v="0"/>
    <n v="2"/>
    <n v="2"/>
    <n v="1"/>
    <n v="1"/>
    <n v="1"/>
    <n v="0"/>
    <n v="0"/>
    <n v="1"/>
    <n v="2"/>
    <x v="1"/>
    <n v="1"/>
    <x v="0"/>
    <s v="Yes"/>
    <n v="180"/>
    <x v="0"/>
    <n v="1"/>
    <x v="0"/>
    <m/>
    <x v="0"/>
    <m/>
    <x v="0"/>
    <m/>
    <x v="0"/>
  </r>
  <r>
    <n v="5142"/>
    <x v="2"/>
    <x v="7"/>
    <x v="7"/>
    <s v="محمدتيسير جعفر"/>
    <x v="1"/>
    <n v="0"/>
    <n v="1"/>
    <n v="2"/>
    <n v="1"/>
    <n v="0"/>
    <n v="2"/>
    <n v="2"/>
    <n v="2"/>
    <n v="1"/>
    <n v="1"/>
    <n v="1"/>
    <n v="1"/>
    <n v="0"/>
    <n v="1"/>
    <x v="0"/>
    <n v="1"/>
    <x v="0"/>
    <s v="Yes"/>
    <n v="225"/>
    <x v="0"/>
    <n v="1"/>
    <x v="0"/>
    <m/>
    <x v="0"/>
    <n v="1"/>
    <x v="1"/>
    <m/>
    <x v="0"/>
  </r>
  <r>
    <n v="5467"/>
    <x v="2"/>
    <x v="11"/>
    <x v="11"/>
    <s v="احمد الزعبي"/>
    <x v="1"/>
    <n v="0"/>
    <n v="1"/>
    <n v="2"/>
    <n v="2"/>
    <n v="1"/>
    <n v="3"/>
    <n v="3"/>
    <n v="3"/>
    <n v="2"/>
    <n v="1"/>
    <n v="1"/>
    <n v="1"/>
    <n v="1"/>
    <n v="2"/>
    <x v="0"/>
    <m/>
    <x v="1"/>
    <s v="No"/>
    <m/>
    <x v="1"/>
    <m/>
    <x v="1"/>
    <m/>
    <x v="0"/>
    <n v="1"/>
    <x v="1"/>
    <n v="1"/>
    <x v="1"/>
  </r>
  <r>
    <n v="6360"/>
    <x v="3"/>
    <x v="14"/>
    <x v="14"/>
    <s v="سامي الحسن"/>
    <x v="1"/>
    <n v="0"/>
    <n v="1"/>
    <n v="3"/>
    <n v="2"/>
    <n v="2"/>
    <n v="5"/>
    <n v="3"/>
    <n v="5"/>
    <n v="2"/>
    <n v="2"/>
    <n v="1"/>
    <n v="1"/>
    <n v="1"/>
    <n v="3"/>
    <x v="2"/>
    <m/>
    <x v="1"/>
    <s v="No"/>
    <m/>
    <x v="1"/>
    <n v="1"/>
    <x v="0"/>
    <m/>
    <x v="0"/>
    <m/>
    <x v="0"/>
    <n v="1"/>
    <x v="1"/>
  </r>
  <r>
    <n v="6260"/>
    <x v="3"/>
    <x v="6"/>
    <x v="6"/>
    <s v="سليم جاعور"/>
    <x v="1"/>
    <n v="0"/>
    <n v="1"/>
    <n v="2"/>
    <n v="2"/>
    <n v="3"/>
    <n v="5"/>
    <n v="3"/>
    <n v="5"/>
    <n v="2"/>
    <n v="1"/>
    <n v="1"/>
    <n v="1"/>
    <n v="1"/>
    <n v="4"/>
    <x v="2"/>
    <n v="1"/>
    <x v="0"/>
    <s v="Yes"/>
    <n v="211"/>
    <x v="0"/>
    <m/>
    <x v="1"/>
    <n v="1"/>
    <x v="1"/>
    <m/>
    <x v="0"/>
    <m/>
    <x v="0"/>
  </r>
  <r>
    <n v="6131"/>
    <x v="3"/>
    <x v="8"/>
    <x v="8"/>
    <s v="عبدو حامد"/>
    <x v="0"/>
    <n v="1"/>
    <n v="1"/>
    <n v="0"/>
    <n v="4"/>
    <n v="3"/>
    <n v="8"/>
    <n v="1"/>
    <n v="7"/>
    <n v="0"/>
    <n v="0"/>
    <n v="0"/>
    <n v="4"/>
    <n v="0"/>
    <n v="5"/>
    <x v="2"/>
    <m/>
    <x v="1"/>
    <s v="No"/>
    <n v="62"/>
    <x v="0"/>
    <n v="1"/>
    <x v="0"/>
    <m/>
    <x v="0"/>
    <n v="1"/>
    <x v="1"/>
    <n v="1"/>
    <x v="1"/>
  </r>
  <r>
    <n v="6102"/>
    <x v="3"/>
    <x v="8"/>
    <x v="8"/>
    <s v="سليمان النبهان"/>
    <x v="0"/>
    <n v="1"/>
    <n v="1"/>
    <n v="2"/>
    <n v="1"/>
    <n v="0"/>
    <n v="3"/>
    <n v="2"/>
    <n v="2"/>
    <n v="1"/>
    <n v="1"/>
    <n v="1"/>
    <n v="1"/>
    <n v="0"/>
    <n v="2"/>
    <x v="0"/>
    <m/>
    <x v="1"/>
    <s v="No"/>
    <m/>
    <x v="1"/>
    <n v="1"/>
    <x v="0"/>
    <n v="1"/>
    <x v="1"/>
    <m/>
    <x v="0"/>
    <n v="1"/>
    <x v="1"/>
  </r>
  <r>
    <n v="5125"/>
    <x v="2"/>
    <x v="7"/>
    <x v="7"/>
    <s v="خضر علوان"/>
    <x v="0"/>
    <n v="1"/>
    <n v="1"/>
    <n v="3"/>
    <n v="4"/>
    <n v="1"/>
    <n v="6"/>
    <n v="4"/>
    <n v="5"/>
    <n v="3"/>
    <n v="2"/>
    <n v="1"/>
    <n v="3"/>
    <n v="1"/>
    <n v="3"/>
    <x v="1"/>
    <m/>
    <x v="1"/>
    <s v="No"/>
    <m/>
    <x v="1"/>
    <n v="1"/>
    <x v="0"/>
    <m/>
    <x v="0"/>
    <m/>
    <x v="0"/>
    <n v="1"/>
    <x v="1"/>
  </r>
  <r>
    <n v="5054"/>
    <x v="0"/>
    <x v="17"/>
    <x v="17"/>
    <s v="يعقوب جيجاوي"/>
    <x v="0"/>
    <n v="1"/>
    <n v="1"/>
    <n v="1"/>
    <n v="1"/>
    <n v="1"/>
    <n v="4"/>
    <n v="1"/>
    <n v="3"/>
    <n v="0"/>
    <n v="1"/>
    <n v="0"/>
    <n v="1"/>
    <n v="0"/>
    <n v="3"/>
    <x v="0"/>
    <n v="1"/>
    <x v="0"/>
    <s v="Yes"/>
    <n v="206"/>
    <x v="0"/>
    <m/>
    <x v="1"/>
    <m/>
    <x v="0"/>
    <m/>
    <x v="0"/>
    <n v="1"/>
    <x v="1"/>
  </r>
  <r>
    <n v="5997"/>
    <x v="3"/>
    <x v="3"/>
    <x v="3"/>
    <s v="عبدالله الانقر"/>
    <x v="1"/>
    <n v="0"/>
    <n v="1"/>
    <n v="2"/>
    <n v="1"/>
    <n v="2"/>
    <n v="4"/>
    <n v="2"/>
    <n v="4"/>
    <n v="1"/>
    <n v="1"/>
    <n v="1"/>
    <n v="1"/>
    <n v="0"/>
    <n v="3"/>
    <x v="0"/>
    <n v="1"/>
    <x v="0"/>
    <s v="Yes"/>
    <n v="187"/>
    <x v="0"/>
    <m/>
    <x v="1"/>
    <m/>
    <x v="0"/>
    <n v="1"/>
    <x v="1"/>
    <n v="1"/>
    <x v="1"/>
  </r>
  <r>
    <n v="5477"/>
    <x v="2"/>
    <x v="11"/>
    <x v="11"/>
    <s v="عدنان الدياب"/>
    <x v="0"/>
    <n v="1"/>
    <n v="1"/>
    <n v="1"/>
    <n v="5"/>
    <n v="1"/>
    <n v="3"/>
    <n v="6"/>
    <n v="2"/>
    <n v="5"/>
    <n v="0"/>
    <n v="1"/>
    <n v="1"/>
    <n v="4"/>
    <n v="3"/>
    <x v="0"/>
    <m/>
    <x v="1"/>
    <s v="No"/>
    <n v="89"/>
    <x v="0"/>
    <n v="1"/>
    <x v="0"/>
    <m/>
    <x v="0"/>
    <n v="1"/>
    <x v="1"/>
    <n v="1"/>
    <x v="1"/>
  </r>
  <r>
    <n v="4851"/>
    <x v="1"/>
    <x v="18"/>
    <x v="18"/>
    <s v="منير رايد"/>
    <x v="0"/>
    <n v="1"/>
    <n v="1"/>
    <n v="1"/>
    <n v="2"/>
    <n v="3"/>
    <n v="5"/>
    <n v="3"/>
    <n v="4"/>
    <n v="2"/>
    <n v="0"/>
    <n v="1"/>
    <n v="1"/>
    <n v="1"/>
    <n v="5"/>
    <x v="0"/>
    <m/>
    <x v="1"/>
    <s v="No"/>
    <n v="64"/>
    <x v="0"/>
    <m/>
    <x v="1"/>
    <m/>
    <x v="0"/>
    <n v="1"/>
    <x v="1"/>
    <n v="1"/>
    <x v="1"/>
  </r>
  <r>
    <n v="4881"/>
    <x v="1"/>
    <x v="18"/>
    <x v="18"/>
    <s v="هايل قاسم"/>
    <x v="0"/>
    <n v="1"/>
    <n v="1"/>
    <n v="2"/>
    <n v="2"/>
    <n v="1"/>
    <n v="2"/>
    <n v="5"/>
    <n v="1"/>
    <n v="4"/>
    <n v="1"/>
    <n v="1"/>
    <n v="0"/>
    <n v="2"/>
    <n v="3"/>
    <x v="2"/>
    <n v="1"/>
    <x v="0"/>
    <s v="Yes"/>
    <n v="104"/>
    <x v="0"/>
    <n v="1"/>
    <x v="0"/>
    <m/>
    <x v="0"/>
    <m/>
    <x v="0"/>
    <n v="1"/>
    <x v="1"/>
  </r>
  <r>
    <n v="5806"/>
    <x v="3"/>
    <x v="10"/>
    <x v="10"/>
    <s v="محمود الدرويش"/>
    <x v="0"/>
    <n v="1"/>
    <n v="1"/>
    <n v="1"/>
    <n v="7"/>
    <n v="0"/>
    <n v="5"/>
    <n v="5"/>
    <n v="4"/>
    <n v="4"/>
    <n v="0"/>
    <n v="1"/>
    <n v="4"/>
    <n v="3"/>
    <n v="2"/>
    <x v="2"/>
    <n v="1"/>
    <x v="0"/>
    <s v="Yes"/>
    <n v="206"/>
    <x v="0"/>
    <m/>
    <x v="1"/>
    <m/>
    <x v="0"/>
    <n v="1"/>
    <x v="1"/>
    <m/>
    <x v="0"/>
  </r>
  <r>
    <n v="5861"/>
    <x v="3"/>
    <x v="12"/>
    <x v="12"/>
    <s v="جمعة نديوي"/>
    <x v="1"/>
    <n v="0"/>
    <n v="1"/>
    <n v="1"/>
    <n v="1"/>
    <n v="1"/>
    <n v="3"/>
    <n v="1"/>
    <n v="3"/>
    <n v="0"/>
    <n v="1"/>
    <n v="0"/>
    <n v="1"/>
    <n v="0"/>
    <n v="2"/>
    <x v="2"/>
    <n v="1"/>
    <x v="0"/>
    <s v="Yes"/>
    <n v="113"/>
    <x v="0"/>
    <m/>
    <x v="1"/>
    <m/>
    <x v="0"/>
    <m/>
    <x v="0"/>
    <m/>
    <x v="0"/>
  </r>
  <r>
    <n v="4677"/>
    <x v="1"/>
    <x v="1"/>
    <x v="1"/>
    <s v="محمدخير الدخان"/>
    <x v="0"/>
    <n v="1"/>
    <n v="1"/>
    <n v="2"/>
    <n v="1"/>
    <n v="1"/>
    <n v="2"/>
    <n v="4"/>
    <n v="1"/>
    <n v="3"/>
    <n v="1"/>
    <n v="1"/>
    <n v="0"/>
    <n v="1"/>
    <n v="3"/>
    <x v="0"/>
    <m/>
    <x v="1"/>
    <s v="No"/>
    <m/>
    <x v="1"/>
    <m/>
    <x v="1"/>
    <m/>
    <x v="0"/>
    <n v="1"/>
    <x v="1"/>
    <n v="1"/>
    <x v="1"/>
  </r>
  <r>
    <n v="5617"/>
    <x v="2"/>
    <x v="2"/>
    <x v="2"/>
    <s v="محمد العطعوط"/>
    <x v="0"/>
    <n v="1"/>
    <n v="1"/>
    <n v="3"/>
    <n v="2"/>
    <n v="2"/>
    <n v="7"/>
    <n v="2"/>
    <n v="6"/>
    <n v="1"/>
    <n v="2"/>
    <n v="1"/>
    <n v="2"/>
    <n v="0"/>
    <n v="4"/>
    <x v="1"/>
    <n v="1"/>
    <x v="0"/>
    <s v="Yes"/>
    <n v="222"/>
    <x v="0"/>
    <n v="1"/>
    <x v="0"/>
    <m/>
    <x v="0"/>
    <m/>
    <x v="0"/>
    <m/>
    <x v="0"/>
  </r>
  <r>
    <n v="5518"/>
    <x v="2"/>
    <x v="2"/>
    <x v="2"/>
    <s v="عبدالجبار عوض"/>
    <x v="0"/>
    <n v="1"/>
    <n v="1"/>
    <n v="2"/>
    <n v="2"/>
    <n v="0"/>
    <n v="3"/>
    <n v="3"/>
    <n v="2"/>
    <n v="2"/>
    <n v="1"/>
    <n v="1"/>
    <n v="1"/>
    <n v="1"/>
    <n v="2"/>
    <x v="1"/>
    <n v="1"/>
    <x v="0"/>
    <s v="Yes"/>
    <n v="117"/>
    <x v="0"/>
    <n v="1"/>
    <x v="0"/>
    <m/>
    <x v="0"/>
    <n v="1"/>
    <x v="1"/>
    <m/>
    <x v="0"/>
  </r>
  <r>
    <n v="4760"/>
    <x v="1"/>
    <x v="15"/>
    <x v="15"/>
    <s v="ناصر صوفان"/>
    <x v="0"/>
    <n v="1"/>
    <n v="1"/>
    <n v="3"/>
    <n v="2"/>
    <n v="2"/>
    <n v="5"/>
    <n v="4"/>
    <n v="4"/>
    <n v="3"/>
    <n v="2"/>
    <n v="1"/>
    <n v="1"/>
    <n v="1"/>
    <n v="4"/>
    <x v="0"/>
    <m/>
    <x v="1"/>
    <s v="No"/>
    <m/>
    <x v="1"/>
    <n v="1"/>
    <x v="0"/>
    <n v="1"/>
    <x v="1"/>
    <m/>
    <x v="0"/>
    <n v="1"/>
    <x v="1"/>
  </r>
  <r>
    <n v="6096"/>
    <x v="3"/>
    <x v="8"/>
    <x v="8"/>
    <s v="عبدالله مكية"/>
    <x v="0"/>
    <n v="1"/>
    <n v="1"/>
    <n v="2"/>
    <n v="1"/>
    <n v="0"/>
    <n v="3"/>
    <n v="2"/>
    <n v="2"/>
    <n v="1"/>
    <n v="1"/>
    <n v="1"/>
    <n v="1"/>
    <n v="0"/>
    <n v="2"/>
    <x v="1"/>
    <m/>
    <x v="1"/>
    <s v="No"/>
    <n v="77"/>
    <x v="0"/>
    <n v="1"/>
    <x v="0"/>
    <n v="1"/>
    <x v="1"/>
    <m/>
    <x v="0"/>
    <n v="1"/>
    <x v="1"/>
  </r>
  <r>
    <n v="6273"/>
    <x v="3"/>
    <x v="14"/>
    <x v="14"/>
    <s v="احمد عباس"/>
    <x v="1"/>
    <n v="0"/>
    <n v="1"/>
    <n v="2"/>
    <n v="2"/>
    <n v="3"/>
    <n v="3"/>
    <n v="5"/>
    <n v="3"/>
    <n v="4"/>
    <n v="1"/>
    <n v="1"/>
    <n v="1"/>
    <n v="1"/>
    <n v="4"/>
    <x v="2"/>
    <n v="1"/>
    <x v="0"/>
    <s v="Yes"/>
    <n v="171"/>
    <x v="0"/>
    <n v="1"/>
    <x v="0"/>
    <m/>
    <x v="0"/>
    <m/>
    <x v="0"/>
    <n v="1"/>
    <x v="1"/>
  </r>
  <r>
    <n v="6239"/>
    <x v="3"/>
    <x v="6"/>
    <x v="6"/>
    <s v="مدحات عماشة"/>
    <x v="0"/>
    <n v="1"/>
    <n v="1"/>
    <n v="1"/>
    <n v="2"/>
    <n v="1"/>
    <n v="5"/>
    <n v="1"/>
    <n v="4"/>
    <n v="0"/>
    <n v="1"/>
    <n v="0"/>
    <n v="2"/>
    <n v="0"/>
    <n v="3"/>
    <x v="0"/>
    <n v="1"/>
    <x v="0"/>
    <s v="Yes"/>
    <n v="182"/>
    <x v="0"/>
    <m/>
    <x v="1"/>
    <n v="1"/>
    <x v="1"/>
    <m/>
    <x v="0"/>
    <n v="1"/>
    <x v="1"/>
  </r>
  <r>
    <n v="4946"/>
    <x v="0"/>
    <x v="13"/>
    <x v="13"/>
    <s v="صالح الصليبـي"/>
    <x v="0"/>
    <n v="1"/>
    <n v="1"/>
    <n v="2"/>
    <n v="0"/>
    <n v="0"/>
    <n v="2"/>
    <n v="2"/>
    <n v="1"/>
    <n v="1"/>
    <n v="1"/>
    <n v="1"/>
    <n v="0"/>
    <n v="0"/>
    <n v="2"/>
    <x v="2"/>
    <m/>
    <x v="1"/>
    <s v="No"/>
    <m/>
    <x v="1"/>
    <m/>
    <x v="1"/>
    <n v="1"/>
    <x v="1"/>
    <m/>
    <x v="0"/>
    <n v="1"/>
    <x v="1"/>
  </r>
  <r>
    <n v="5229"/>
    <x v="2"/>
    <x v="7"/>
    <x v="7"/>
    <s v="احمد التمر"/>
    <x v="1"/>
    <n v="0"/>
    <n v="1"/>
    <n v="2"/>
    <n v="3"/>
    <n v="3"/>
    <n v="3"/>
    <n v="6"/>
    <n v="3"/>
    <n v="5"/>
    <n v="1"/>
    <n v="1"/>
    <n v="1"/>
    <n v="2"/>
    <n v="4"/>
    <x v="2"/>
    <m/>
    <x v="1"/>
    <s v="No"/>
    <m/>
    <x v="1"/>
    <n v="1"/>
    <x v="0"/>
    <m/>
    <x v="0"/>
    <m/>
    <x v="0"/>
    <n v="1"/>
    <x v="1"/>
  </r>
  <r>
    <n v="4840"/>
    <x v="1"/>
    <x v="18"/>
    <x v="18"/>
    <s v="جمال المصري"/>
    <x v="0"/>
    <n v="1"/>
    <n v="1"/>
    <n v="1"/>
    <n v="1"/>
    <n v="1"/>
    <n v="4"/>
    <n v="1"/>
    <n v="3"/>
    <n v="0"/>
    <n v="1"/>
    <n v="0"/>
    <n v="1"/>
    <n v="0"/>
    <n v="3"/>
    <x v="2"/>
    <m/>
    <x v="1"/>
    <s v="No"/>
    <n v="110"/>
    <x v="0"/>
    <n v="1"/>
    <x v="0"/>
    <m/>
    <x v="0"/>
    <n v="1"/>
    <x v="1"/>
    <n v="1"/>
    <x v="1"/>
  </r>
  <r>
    <n v="5652"/>
    <x v="2"/>
    <x v="9"/>
    <x v="9"/>
    <s v="محمدنوار عطايا"/>
    <x v="1"/>
    <n v="0"/>
    <n v="1"/>
    <n v="2"/>
    <n v="2"/>
    <n v="3"/>
    <n v="4"/>
    <n v="4"/>
    <n v="4"/>
    <n v="3"/>
    <n v="1"/>
    <n v="1"/>
    <n v="1"/>
    <n v="1"/>
    <n v="4"/>
    <x v="2"/>
    <n v="1"/>
    <x v="0"/>
    <s v="Yes"/>
    <n v="107"/>
    <x v="0"/>
    <n v="1"/>
    <x v="0"/>
    <m/>
    <x v="0"/>
    <m/>
    <x v="0"/>
    <n v="1"/>
    <x v="1"/>
  </r>
  <r>
    <n v="6104"/>
    <x v="3"/>
    <x v="8"/>
    <x v="8"/>
    <s v="احمد السليمان"/>
    <x v="0"/>
    <n v="1"/>
    <n v="1"/>
    <n v="2"/>
    <n v="3"/>
    <n v="3"/>
    <n v="2"/>
    <n v="8"/>
    <n v="1"/>
    <n v="7"/>
    <n v="1"/>
    <n v="1"/>
    <n v="0"/>
    <n v="3"/>
    <n v="5"/>
    <x v="1"/>
    <m/>
    <x v="1"/>
    <s v="No"/>
    <n v="91"/>
    <x v="0"/>
    <n v="1"/>
    <x v="0"/>
    <m/>
    <x v="0"/>
    <m/>
    <x v="0"/>
    <n v="1"/>
    <x v="1"/>
  </r>
  <r>
    <n v="6043"/>
    <x v="3"/>
    <x v="3"/>
    <x v="3"/>
    <s v="سليم السقا"/>
    <x v="0"/>
    <n v="1"/>
    <n v="1"/>
    <n v="2"/>
    <n v="1"/>
    <n v="1"/>
    <n v="4"/>
    <n v="2"/>
    <n v="3"/>
    <n v="1"/>
    <n v="1"/>
    <n v="1"/>
    <n v="1"/>
    <n v="0"/>
    <n v="3"/>
    <x v="2"/>
    <n v="1"/>
    <x v="0"/>
    <s v="Yes"/>
    <n v="204"/>
    <x v="0"/>
    <m/>
    <x v="1"/>
    <n v="1"/>
    <x v="1"/>
    <m/>
    <x v="0"/>
    <n v="1"/>
    <x v="1"/>
  </r>
  <r>
    <n v="4791"/>
    <x v="1"/>
    <x v="16"/>
    <x v="16"/>
    <s v="علي الصالح"/>
    <x v="0"/>
    <n v="1"/>
    <n v="1"/>
    <n v="2"/>
    <n v="1"/>
    <n v="1"/>
    <n v="4"/>
    <n v="2"/>
    <n v="3"/>
    <n v="1"/>
    <n v="1"/>
    <n v="1"/>
    <n v="1"/>
    <n v="0"/>
    <n v="3"/>
    <x v="2"/>
    <m/>
    <x v="1"/>
    <s v="No"/>
    <m/>
    <x v="1"/>
    <n v="1"/>
    <x v="0"/>
    <n v="1"/>
    <x v="1"/>
    <m/>
    <x v="0"/>
    <n v="1"/>
    <x v="1"/>
  </r>
  <r>
    <n v="6335"/>
    <x v="3"/>
    <x v="14"/>
    <x v="14"/>
    <s v="محمد رايد"/>
    <x v="1"/>
    <n v="0"/>
    <n v="1"/>
    <n v="2"/>
    <n v="2"/>
    <n v="1"/>
    <n v="3"/>
    <n v="3"/>
    <n v="3"/>
    <n v="2"/>
    <n v="1"/>
    <n v="1"/>
    <n v="1"/>
    <n v="1"/>
    <n v="2"/>
    <x v="1"/>
    <n v="1"/>
    <x v="0"/>
    <s v="Yes"/>
    <n v="112"/>
    <x v="0"/>
    <n v="1"/>
    <x v="0"/>
    <m/>
    <x v="0"/>
    <n v="1"/>
    <x v="1"/>
    <m/>
    <x v="0"/>
  </r>
  <r>
    <n v="6146"/>
    <x v="3"/>
    <x v="8"/>
    <x v="8"/>
    <s v="فرحان العلي"/>
    <x v="1"/>
    <n v="0"/>
    <n v="1"/>
    <n v="2"/>
    <n v="1"/>
    <n v="2"/>
    <n v="2"/>
    <n v="4"/>
    <n v="2"/>
    <n v="3"/>
    <n v="1"/>
    <n v="1"/>
    <n v="0"/>
    <n v="1"/>
    <n v="3"/>
    <x v="1"/>
    <m/>
    <x v="1"/>
    <s v="No"/>
    <m/>
    <x v="1"/>
    <n v="1"/>
    <x v="0"/>
    <m/>
    <x v="0"/>
    <m/>
    <x v="0"/>
    <n v="1"/>
    <x v="1"/>
  </r>
  <r>
    <n v="6354"/>
    <x v="3"/>
    <x v="14"/>
    <x v="14"/>
    <s v="عبدالوهاب مخباط "/>
    <x v="0"/>
    <n v="1"/>
    <n v="1"/>
    <n v="3"/>
    <n v="2"/>
    <n v="1"/>
    <n v="6"/>
    <n v="2"/>
    <n v="5"/>
    <n v="1"/>
    <n v="2"/>
    <n v="1"/>
    <n v="2"/>
    <n v="0"/>
    <n v="3"/>
    <x v="0"/>
    <m/>
    <x v="1"/>
    <s v="No"/>
    <n v="110"/>
    <x v="0"/>
    <n v="1"/>
    <x v="0"/>
    <m/>
    <x v="0"/>
    <m/>
    <x v="0"/>
    <n v="1"/>
    <x v="1"/>
  </r>
  <r>
    <n v="5110"/>
    <x v="2"/>
    <x v="7"/>
    <x v="7"/>
    <s v="خضر الدعاس"/>
    <x v="0"/>
    <n v="1"/>
    <n v="1"/>
    <n v="2"/>
    <n v="1"/>
    <n v="0"/>
    <n v="3"/>
    <n v="2"/>
    <n v="2"/>
    <n v="1"/>
    <n v="1"/>
    <n v="1"/>
    <n v="1"/>
    <n v="0"/>
    <n v="2"/>
    <x v="0"/>
    <n v="1"/>
    <x v="0"/>
    <s v="Yes"/>
    <n v="203"/>
    <x v="0"/>
    <n v="1"/>
    <x v="0"/>
    <m/>
    <x v="0"/>
    <n v="1"/>
    <x v="1"/>
    <m/>
    <x v="0"/>
  </r>
  <r>
    <n v="4769"/>
    <x v="1"/>
    <x v="15"/>
    <x v="15"/>
    <s v="اكرم حربا"/>
    <x v="0"/>
    <n v="1"/>
    <n v="1"/>
    <n v="2"/>
    <n v="1"/>
    <n v="0"/>
    <n v="2"/>
    <n v="3"/>
    <n v="1"/>
    <n v="2"/>
    <n v="1"/>
    <n v="1"/>
    <n v="0"/>
    <n v="1"/>
    <n v="2"/>
    <x v="3"/>
    <n v="1"/>
    <x v="0"/>
    <s v="Yes"/>
    <n v="104"/>
    <x v="0"/>
    <n v="1"/>
    <x v="0"/>
    <m/>
    <x v="0"/>
    <m/>
    <x v="0"/>
    <n v="1"/>
    <x v="1"/>
  </r>
  <r>
    <n v="5457"/>
    <x v="2"/>
    <x v="11"/>
    <x v="11"/>
    <s v="خالد الدعاس"/>
    <x v="0"/>
    <n v="1"/>
    <n v="1"/>
    <n v="3"/>
    <n v="2"/>
    <n v="2"/>
    <n v="4"/>
    <n v="5"/>
    <n v="3"/>
    <n v="4"/>
    <n v="2"/>
    <n v="1"/>
    <n v="1"/>
    <n v="1"/>
    <n v="4"/>
    <x v="0"/>
    <m/>
    <x v="1"/>
    <s v="No"/>
    <m/>
    <x v="1"/>
    <n v="1"/>
    <x v="0"/>
    <m/>
    <x v="0"/>
    <n v="1"/>
    <x v="1"/>
    <n v="1"/>
    <x v="1"/>
  </r>
  <r>
    <n v="5261"/>
    <x v="2"/>
    <x v="4"/>
    <x v="4"/>
    <s v="محمدجميل الرفاعي"/>
    <x v="0"/>
    <n v="1"/>
    <n v="1"/>
    <n v="2"/>
    <n v="1"/>
    <n v="1"/>
    <n v="2"/>
    <n v="4"/>
    <n v="1"/>
    <n v="3"/>
    <n v="1"/>
    <n v="1"/>
    <n v="0"/>
    <n v="1"/>
    <n v="3"/>
    <x v="1"/>
    <m/>
    <x v="1"/>
    <s v="No"/>
    <n v="116"/>
    <x v="0"/>
    <n v="1"/>
    <x v="0"/>
    <m/>
    <x v="0"/>
    <m/>
    <x v="0"/>
    <n v="1"/>
    <x v="1"/>
  </r>
  <r>
    <n v="4958"/>
    <x v="0"/>
    <x v="0"/>
    <x v="0"/>
    <s v="عبدالفتاح القبجي"/>
    <x v="0"/>
    <n v="1"/>
    <n v="1"/>
    <n v="2"/>
    <n v="4"/>
    <n v="2"/>
    <n v="9"/>
    <n v="1"/>
    <n v="8"/>
    <n v="0"/>
    <n v="2"/>
    <n v="0"/>
    <n v="4"/>
    <n v="0"/>
    <n v="4"/>
    <x v="0"/>
    <n v="1"/>
    <x v="0"/>
    <s v="Yes"/>
    <n v="191"/>
    <x v="0"/>
    <m/>
    <x v="1"/>
    <n v="1"/>
    <x v="1"/>
    <n v="1"/>
    <x v="1"/>
    <m/>
    <x v="0"/>
  </r>
  <r>
    <n v="5770"/>
    <x v="3"/>
    <x v="10"/>
    <x v="10"/>
    <s v="ياسين كركورة"/>
    <x v="0"/>
    <n v="1"/>
    <n v="1"/>
    <n v="2"/>
    <n v="2"/>
    <n v="3"/>
    <n v="7"/>
    <n v="2"/>
    <n v="6"/>
    <n v="1"/>
    <n v="1"/>
    <n v="1"/>
    <n v="2"/>
    <n v="0"/>
    <n v="5"/>
    <x v="0"/>
    <n v="1"/>
    <x v="0"/>
    <s v="Yes"/>
    <n v="120"/>
    <x v="0"/>
    <n v="1"/>
    <x v="0"/>
    <m/>
    <x v="0"/>
    <m/>
    <x v="0"/>
    <m/>
    <x v="0"/>
  </r>
  <r>
    <n v="6186"/>
    <x v="3"/>
    <x v="6"/>
    <x v="6"/>
    <s v="موفق فواز"/>
    <x v="1"/>
    <n v="0"/>
    <n v="1"/>
    <n v="2"/>
    <n v="1"/>
    <n v="1"/>
    <n v="3"/>
    <n v="2"/>
    <n v="3"/>
    <n v="1"/>
    <n v="1"/>
    <n v="1"/>
    <n v="1"/>
    <n v="0"/>
    <n v="2"/>
    <x v="1"/>
    <n v="1"/>
    <x v="0"/>
    <s v="Yes"/>
    <n v="152"/>
    <x v="0"/>
    <n v="1"/>
    <x v="0"/>
    <m/>
    <x v="0"/>
    <m/>
    <x v="0"/>
    <m/>
    <x v="0"/>
  </r>
  <r>
    <n v="4805"/>
    <x v="1"/>
    <x v="16"/>
    <x v="16"/>
    <s v="عبدالاحد سليج"/>
    <x v="1"/>
    <n v="0"/>
    <n v="1"/>
    <n v="2"/>
    <n v="2"/>
    <n v="4"/>
    <n v="2"/>
    <n v="7"/>
    <n v="2"/>
    <n v="6"/>
    <n v="1"/>
    <n v="1"/>
    <n v="0"/>
    <n v="2"/>
    <n v="5"/>
    <x v="0"/>
    <m/>
    <x v="1"/>
    <s v="No"/>
    <m/>
    <x v="1"/>
    <m/>
    <x v="1"/>
    <m/>
    <x v="0"/>
    <n v="1"/>
    <x v="1"/>
    <n v="1"/>
    <x v="1"/>
  </r>
  <r>
    <n v="6051"/>
    <x v="3"/>
    <x v="3"/>
    <x v="3"/>
    <s v="عبداللطيف الحسين"/>
    <x v="0"/>
    <n v="1"/>
    <n v="1"/>
    <n v="2"/>
    <n v="2"/>
    <n v="2"/>
    <n v="2"/>
    <n v="6"/>
    <n v="1"/>
    <n v="5"/>
    <n v="1"/>
    <n v="1"/>
    <n v="0"/>
    <n v="2"/>
    <n v="4"/>
    <x v="1"/>
    <m/>
    <x v="1"/>
    <s v="No"/>
    <m/>
    <x v="1"/>
    <n v="1"/>
    <x v="0"/>
    <m/>
    <x v="0"/>
    <m/>
    <x v="0"/>
    <n v="1"/>
    <x v="1"/>
  </r>
  <r>
    <n v="6058"/>
    <x v="3"/>
    <x v="8"/>
    <x v="8"/>
    <s v="قاسم عبداللطيف"/>
    <x v="0"/>
    <n v="1"/>
    <n v="1"/>
    <n v="1"/>
    <n v="2"/>
    <n v="3"/>
    <n v="5"/>
    <n v="3"/>
    <n v="4"/>
    <n v="2"/>
    <n v="0"/>
    <n v="1"/>
    <n v="1"/>
    <n v="1"/>
    <n v="5"/>
    <x v="1"/>
    <m/>
    <x v="1"/>
    <s v="No"/>
    <m/>
    <x v="1"/>
    <m/>
    <x v="1"/>
    <n v="1"/>
    <x v="1"/>
    <m/>
    <x v="0"/>
    <n v="1"/>
    <x v="1"/>
  </r>
  <r>
    <n v="5133"/>
    <x v="2"/>
    <x v="7"/>
    <x v="7"/>
    <s v="عبدو النبهان"/>
    <x v="1"/>
    <n v="0"/>
    <n v="1"/>
    <n v="1"/>
    <n v="1"/>
    <n v="4"/>
    <n v="5"/>
    <n v="2"/>
    <n v="5"/>
    <n v="1"/>
    <n v="0"/>
    <n v="1"/>
    <n v="1"/>
    <n v="0"/>
    <n v="5"/>
    <x v="1"/>
    <n v="1"/>
    <x v="0"/>
    <s v="Yes"/>
    <n v="184"/>
    <x v="0"/>
    <m/>
    <x v="1"/>
    <m/>
    <x v="0"/>
    <m/>
    <x v="0"/>
    <n v="1"/>
    <x v="1"/>
  </r>
  <r>
    <n v="4929"/>
    <x v="0"/>
    <x v="13"/>
    <x v="13"/>
    <s v="ميحيمد الجيلو"/>
    <x v="0"/>
    <n v="1"/>
    <n v="1"/>
    <n v="2"/>
    <n v="1"/>
    <n v="2"/>
    <n v="2"/>
    <n v="5"/>
    <n v="1"/>
    <n v="4"/>
    <n v="1"/>
    <n v="1"/>
    <n v="0"/>
    <n v="1"/>
    <n v="4"/>
    <x v="1"/>
    <m/>
    <x v="1"/>
    <s v="No"/>
    <m/>
    <x v="1"/>
    <n v="1"/>
    <x v="0"/>
    <n v="1"/>
    <x v="1"/>
    <m/>
    <x v="0"/>
    <n v="1"/>
    <x v="1"/>
  </r>
  <r>
    <n v="4780"/>
    <x v="1"/>
    <x v="16"/>
    <x v="16"/>
    <s v="خضر الكردي"/>
    <x v="1"/>
    <n v="0"/>
    <n v="1"/>
    <n v="2"/>
    <n v="3"/>
    <n v="4"/>
    <n v="7"/>
    <n v="3"/>
    <n v="7"/>
    <n v="2"/>
    <n v="1"/>
    <n v="1"/>
    <n v="2"/>
    <n v="1"/>
    <n v="5"/>
    <x v="0"/>
    <m/>
    <x v="1"/>
    <s v="No"/>
    <m/>
    <x v="1"/>
    <n v="1"/>
    <x v="0"/>
    <m/>
    <x v="0"/>
    <m/>
    <x v="0"/>
    <n v="1"/>
    <x v="1"/>
  </r>
  <r>
    <n v="6267"/>
    <x v="3"/>
    <x v="6"/>
    <x v="6"/>
    <s v="حسين طرادالملحم"/>
    <x v="0"/>
    <n v="1"/>
    <n v="1"/>
    <n v="1"/>
    <n v="1"/>
    <n v="0"/>
    <n v="3"/>
    <n v="1"/>
    <n v="2"/>
    <n v="0"/>
    <n v="1"/>
    <n v="0"/>
    <n v="1"/>
    <n v="0"/>
    <n v="2"/>
    <x v="0"/>
    <m/>
    <x v="1"/>
    <s v="No"/>
    <m/>
    <x v="1"/>
    <n v="1"/>
    <x v="0"/>
    <m/>
    <x v="0"/>
    <n v="1"/>
    <x v="1"/>
    <n v="1"/>
    <x v="1"/>
  </r>
  <r>
    <n v="6237"/>
    <x v="3"/>
    <x v="6"/>
    <x v="6"/>
    <s v="ابو وليد الشلح"/>
    <x v="0"/>
    <n v="1"/>
    <n v="1"/>
    <n v="3"/>
    <n v="2"/>
    <n v="3"/>
    <n v="8"/>
    <n v="2"/>
    <n v="7"/>
    <n v="1"/>
    <n v="2"/>
    <n v="1"/>
    <n v="2"/>
    <n v="0"/>
    <n v="5"/>
    <x v="1"/>
    <m/>
    <x v="1"/>
    <s v="No"/>
    <n v="114"/>
    <x v="0"/>
    <n v="1"/>
    <x v="0"/>
    <n v="1"/>
    <x v="1"/>
    <n v="1"/>
    <x v="1"/>
    <n v="1"/>
    <x v="1"/>
  </r>
  <r>
    <n v="4767"/>
    <x v="1"/>
    <x v="15"/>
    <x v="15"/>
    <s v="خالد الزعبي "/>
    <x v="1"/>
    <n v="0"/>
    <n v="1"/>
    <n v="2"/>
    <n v="2"/>
    <n v="3"/>
    <n v="2"/>
    <n v="6"/>
    <n v="2"/>
    <n v="5"/>
    <n v="1"/>
    <n v="1"/>
    <n v="0"/>
    <n v="2"/>
    <n v="4"/>
    <x v="3"/>
    <m/>
    <x v="1"/>
    <s v="No"/>
    <m/>
    <x v="1"/>
    <n v="1"/>
    <x v="0"/>
    <n v="1"/>
    <x v="1"/>
    <m/>
    <x v="0"/>
    <n v="1"/>
    <x v="1"/>
  </r>
  <r>
    <n v="4975"/>
    <x v="0"/>
    <x v="0"/>
    <x v="0"/>
    <s v="محمدجلال الصالح"/>
    <x v="0"/>
    <n v="1"/>
    <n v="1"/>
    <n v="2"/>
    <n v="1"/>
    <n v="0"/>
    <n v="3"/>
    <n v="2"/>
    <n v="2"/>
    <n v="1"/>
    <n v="1"/>
    <n v="1"/>
    <n v="1"/>
    <n v="0"/>
    <n v="2"/>
    <x v="1"/>
    <n v="1"/>
    <x v="0"/>
    <s v="Yes"/>
    <n v="101"/>
    <x v="0"/>
    <n v="1"/>
    <x v="0"/>
    <m/>
    <x v="0"/>
    <m/>
    <x v="0"/>
    <m/>
    <x v="0"/>
  </r>
  <r>
    <n v="5836"/>
    <x v="3"/>
    <x v="10"/>
    <x v="10"/>
    <s v="احمد القدور"/>
    <x v="1"/>
    <n v="0"/>
    <n v="1"/>
    <n v="1"/>
    <n v="1"/>
    <n v="1"/>
    <n v="3"/>
    <n v="1"/>
    <n v="3"/>
    <n v="0"/>
    <n v="1"/>
    <n v="0"/>
    <n v="1"/>
    <n v="0"/>
    <n v="2"/>
    <x v="1"/>
    <m/>
    <x v="1"/>
    <s v="No"/>
    <n v="67"/>
    <x v="0"/>
    <m/>
    <x v="1"/>
    <m/>
    <x v="0"/>
    <m/>
    <x v="0"/>
    <n v="1"/>
    <x v="1"/>
  </r>
  <r>
    <n v="6154"/>
    <x v="3"/>
    <x v="6"/>
    <x v="6"/>
    <s v="محمد الخطاب"/>
    <x v="0"/>
    <n v="1"/>
    <n v="1"/>
    <n v="2"/>
    <n v="2"/>
    <n v="1"/>
    <n v="2"/>
    <n v="5"/>
    <n v="1"/>
    <n v="4"/>
    <n v="1"/>
    <n v="1"/>
    <n v="0"/>
    <n v="2"/>
    <n v="3"/>
    <x v="2"/>
    <m/>
    <x v="1"/>
    <s v="No"/>
    <n v="98"/>
    <x v="0"/>
    <m/>
    <x v="1"/>
    <n v="1"/>
    <x v="1"/>
    <m/>
    <x v="0"/>
    <n v="1"/>
    <x v="1"/>
  </r>
  <r>
    <n v="5560"/>
    <x v="2"/>
    <x v="2"/>
    <x v="2"/>
    <s v="محمدجهاد احمد"/>
    <x v="0"/>
    <n v="1"/>
    <n v="1"/>
    <n v="2"/>
    <n v="2"/>
    <n v="2"/>
    <n v="2"/>
    <n v="6"/>
    <n v="1"/>
    <n v="5"/>
    <n v="1"/>
    <n v="1"/>
    <n v="0"/>
    <n v="2"/>
    <n v="4"/>
    <x v="2"/>
    <m/>
    <x v="1"/>
    <s v="No"/>
    <n v="96"/>
    <x v="0"/>
    <m/>
    <x v="1"/>
    <m/>
    <x v="0"/>
    <n v="1"/>
    <x v="1"/>
    <n v="1"/>
    <x v="1"/>
  </r>
  <r>
    <n v="5355"/>
    <x v="2"/>
    <x v="4"/>
    <x v="4"/>
    <s v="محمدسعيد الدياب"/>
    <x v="0"/>
    <n v="1"/>
    <n v="1"/>
    <n v="2"/>
    <n v="1"/>
    <n v="1"/>
    <n v="4"/>
    <n v="2"/>
    <n v="3"/>
    <n v="1"/>
    <n v="1"/>
    <n v="1"/>
    <n v="1"/>
    <n v="0"/>
    <n v="3"/>
    <x v="0"/>
    <m/>
    <x v="1"/>
    <s v="No"/>
    <n v="86"/>
    <x v="0"/>
    <n v="1"/>
    <x v="0"/>
    <m/>
    <x v="0"/>
    <n v="1"/>
    <x v="1"/>
    <n v="1"/>
    <x v="1"/>
  </r>
  <r>
    <n v="5928"/>
    <x v="3"/>
    <x v="12"/>
    <x v="12"/>
    <s v="خضر قطينـي"/>
    <x v="0"/>
    <n v="1"/>
    <n v="1"/>
    <n v="1"/>
    <n v="1"/>
    <n v="0"/>
    <n v="2"/>
    <n v="2"/>
    <n v="1"/>
    <n v="1"/>
    <n v="0"/>
    <n v="1"/>
    <n v="1"/>
    <n v="0"/>
    <n v="2"/>
    <x v="0"/>
    <n v="1"/>
    <x v="0"/>
    <s v="Yes"/>
    <n v="212"/>
    <x v="0"/>
    <m/>
    <x v="1"/>
    <n v="1"/>
    <x v="1"/>
    <m/>
    <x v="0"/>
    <m/>
    <x v="0"/>
  </r>
  <r>
    <n v="5221"/>
    <x v="2"/>
    <x v="7"/>
    <x v="7"/>
    <s v="عبدالحميد العموري"/>
    <x v="0"/>
    <n v="1"/>
    <n v="1"/>
    <n v="2"/>
    <n v="3"/>
    <n v="2"/>
    <n v="3"/>
    <n v="6"/>
    <n v="2"/>
    <n v="5"/>
    <n v="1"/>
    <n v="1"/>
    <n v="1"/>
    <n v="2"/>
    <n v="4"/>
    <x v="1"/>
    <n v="1"/>
    <x v="0"/>
    <s v="Yes"/>
    <n v="138"/>
    <x v="0"/>
    <n v="1"/>
    <x v="0"/>
    <n v="1"/>
    <x v="1"/>
    <n v="1"/>
    <x v="1"/>
    <n v="1"/>
    <x v="1"/>
  </r>
  <r>
    <n v="5918"/>
    <x v="3"/>
    <x v="12"/>
    <x v="12"/>
    <s v="نذير  دلبيق"/>
    <x v="0"/>
    <n v="1"/>
    <n v="1"/>
    <n v="2"/>
    <n v="1"/>
    <n v="1"/>
    <n v="4"/>
    <n v="2"/>
    <n v="3"/>
    <n v="1"/>
    <n v="1"/>
    <n v="1"/>
    <n v="1"/>
    <n v="0"/>
    <n v="3"/>
    <x v="3"/>
    <m/>
    <x v="1"/>
    <s v="No"/>
    <n v="110"/>
    <x v="0"/>
    <n v="1"/>
    <x v="0"/>
    <m/>
    <x v="0"/>
    <m/>
    <x v="0"/>
    <n v="1"/>
    <x v="1"/>
  </r>
  <r>
    <n v="6009"/>
    <x v="3"/>
    <x v="3"/>
    <x v="3"/>
    <s v="فاضل ابو الهدى"/>
    <x v="0"/>
    <n v="1"/>
    <n v="1"/>
    <n v="1"/>
    <n v="1"/>
    <n v="3"/>
    <n v="5"/>
    <n v="2"/>
    <n v="4"/>
    <n v="1"/>
    <n v="0"/>
    <n v="1"/>
    <n v="1"/>
    <n v="0"/>
    <n v="5"/>
    <x v="3"/>
    <m/>
    <x v="1"/>
    <s v="No"/>
    <n v="90"/>
    <x v="0"/>
    <m/>
    <x v="1"/>
    <m/>
    <x v="0"/>
    <m/>
    <x v="0"/>
    <n v="1"/>
    <x v="1"/>
  </r>
  <r>
    <n v="6119"/>
    <x v="3"/>
    <x v="8"/>
    <x v="8"/>
    <s v="عبدو حمادة"/>
    <x v="1"/>
    <n v="0"/>
    <n v="1"/>
    <n v="2"/>
    <n v="3"/>
    <n v="4"/>
    <n v="7"/>
    <n v="3"/>
    <n v="7"/>
    <n v="2"/>
    <n v="1"/>
    <n v="1"/>
    <n v="2"/>
    <n v="1"/>
    <n v="5"/>
    <x v="2"/>
    <n v="1"/>
    <x v="0"/>
    <s v="Yes"/>
    <n v="102"/>
    <x v="0"/>
    <n v="1"/>
    <x v="0"/>
    <n v="1"/>
    <x v="1"/>
    <m/>
    <x v="0"/>
    <m/>
    <x v="0"/>
  </r>
  <r>
    <n v="5144"/>
    <x v="2"/>
    <x v="7"/>
    <x v="7"/>
    <s v="عبدالله فليون "/>
    <x v="1"/>
    <n v="0"/>
    <n v="1"/>
    <n v="0"/>
    <n v="2"/>
    <n v="7"/>
    <n v="9"/>
    <n v="1"/>
    <n v="9"/>
    <n v="0"/>
    <n v="0"/>
    <n v="0"/>
    <n v="2"/>
    <n v="0"/>
    <n v="8"/>
    <x v="1"/>
    <n v="1"/>
    <x v="0"/>
    <s v="Yes"/>
    <n v="157"/>
    <x v="0"/>
    <n v="1"/>
    <x v="0"/>
    <n v="1"/>
    <x v="1"/>
    <m/>
    <x v="0"/>
    <m/>
    <x v="0"/>
  </r>
  <r>
    <n v="6029"/>
    <x v="3"/>
    <x v="3"/>
    <x v="3"/>
    <s v="محمد دحان"/>
    <x v="0"/>
    <n v="1"/>
    <n v="1"/>
    <n v="2"/>
    <n v="2"/>
    <n v="1"/>
    <n v="4"/>
    <n v="3"/>
    <n v="3"/>
    <n v="2"/>
    <n v="1"/>
    <n v="1"/>
    <n v="1"/>
    <n v="1"/>
    <n v="3"/>
    <x v="2"/>
    <m/>
    <x v="1"/>
    <s v="No"/>
    <m/>
    <x v="1"/>
    <m/>
    <x v="1"/>
    <n v="1"/>
    <x v="1"/>
    <n v="1"/>
    <x v="1"/>
    <n v="1"/>
    <x v="1"/>
  </r>
  <r>
    <n v="4792"/>
    <x v="1"/>
    <x v="16"/>
    <x v="16"/>
    <s v="يعقوب جارالله"/>
    <x v="0"/>
    <n v="1"/>
    <n v="1"/>
    <n v="2"/>
    <n v="2"/>
    <n v="0"/>
    <n v="3"/>
    <n v="3"/>
    <n v="2"/>
    <n v="2"/>
    <n v="1"/>
    <n v="1"/>
    <n v="1"/>
    <n v="1"/>
    <n v="2"/>
    <x v="2"/>
    <n v="1"/>
    <x v="0"/>
    <s v="Yes"/>
    <n v="213"/>
    <x v="0"/>
    <m/>
    <x v="1"/>
    <n v="1"/>
    <x v="1"/>
    <m/>
    <x v="0"/>
    <n v="1"/>
    <x v="1"/>
  </r>
  <r>
    <n v="4956"/>
    <x v="0"/>
    <x v="0"/>
    <x v="0"/>
    <s v="محمد الدخان"/>
    <x v="1"/>
    <n v="0"/>
    <n v="1"/>
    <n v="2"/>
    <n v="1"/>
    <n v="1"/>
    <n v="3"/>
    <n v="2"/>
    <n v="3"/>
    <n v="1"/>
    <n v="1"/>
    <n v="1"/>
    <n v="1"/>
    <n v="0"/>
    <n v="2"/>
    <x v="2"/>
    <n v="1"/>
    <x v="0"/>
    <s v="Yes"/>
    <n v="211"/>
    <x v="0"/>
    <n v="1"/>
    <x v="0"/>
    <m/>
    <x v="0"/>
    <n v="1"/>
    <x v="1"/>
    <n v="1"/>
    <x v="1"/>
  </r>
  <r>
    <n v="4913"/>
    <x v="0"/>
    <x v="13"/>
    <x v="13"/>
    <s v="بشير الانقر"/>
    <x v="1"/>
    <n v="0"/>
    <n v="1"/>
    <n v="2"/>
    <n v="2"/>
    <n v="3"/>
    <n v="3"/>
    <n v="5"/>
    <n v="3"/>
    <n v="4"/>
    <n v="1"/>
    <n v="1"/>
    <n v="1"/>
    <n v="1"/>
    <n v="4"/>
    <x v="0"/>
    <m/>
    <x v="1"/>
    <s v="No"/>
    <m/>
    <x v="1"/>
    <n v="1"/>
    <x v="0"/>
    <m/>
    <x v="0"/>
    <n v="1"/>
    <x v="1"/>
    <n v="1"/>
    <x v="1"/>
  </r>
  <r>
    <n v="5339"/>
    <x v="2"/>
    <x v="4"/>
    <x v="4"/>
    <s v="علي عبداللطيف"/>
    <x v="1"/>
    <n v="0"/>
    <n v="1"/>
    <n v="2"/>
    <n v="2"/>
    <n v="4"/>
    <n v="2"/>
    <n v="7"/>
    <n v="2"/>
    <n v="6"/>
    <n v="1"/>
    <n v="1"/>
    <n v="0"/>
    <n v="2"/>
    <n v="5"/>
    <x v="0"/>
    <m/>
    <x v="1"/>
    <s v="No"/>
    <n v="97"/>
    <x v="0"/>
    <n v="1"/>
    <x v="0"/>
    <m/>
    <x v="0"/>
    <m/>
    <x v="0"/>
    <n v="1"/>
    <x v="1"/>
  </r>
  <r>
    <n v="5343"/>
    <x v="2"/>
    <x v="4"/>
    <x v="4"/>
    <s v="محمدعدنان النبهان"/>
    <x v="0"/>
    <n v="1"/>
    <n v="1"/>
    <n v="2"/>
    <n v="2"/>
    <n v="3"/>
    <n v="5"/>
    <n v="4"/>
    <n v="4"/>
    <n v="3"/>
    <n v="1"/>
    <n v="1"/>
    <n v="1"/>
    <n v="1"/>
    <n v="5"/>
    <x v="1"/>
    <m/>
    <x v="1"/>
    <s v="No"/>
    <m/>
    <x v="1"/>
    <n v="1"/>
    <x v="0"/>
    <m/>
    <x v="0"/>
    <m/>
    <x v="0"/>
    <n v="1"/>
    <x v="1"/>
  </r>
  <r>
    <n v="5625"/>
    <x v="2"/>
    <x v="2"/>
    <x v="2"/>
    <s v="صالح البرازي"/>
    <x v="0"/>
    <n v="1"/>
    <n v="1"/>
    <n v="1"/>
    <n v="4"/>
    <n v="2"/>
    <n v="8"/>
    <n v="1"/>
    <n v="7"/>
    <n v="0"/>
    <n v="1"/>
    <n v="0"/>
    <n v="4"/>
    <n v="0"/>
    <n v="4"/>
    <x v="0"/>
    <m/>
    <x v="1"/>
    <s v="No"/>
    <n v="85"/>
    <x v="0"/>
    <n v="1"/>
    <x v="0"/>
    <n v="1"/>
    <x v="1"/>
    <m/>
    <x v="0"/>
    <n v="1"/>
    <x v="1"/>
  </r>
  <r>
    <n v="5247"/>
    <x v="2"/>
    <x v="4"/>
    <x v="4"/>
    <s v="طه الرحمون"/>
    <x v="1"/>
    <n v="0"/>
    <n v="1"/>
    <n v="2"/>
    <n v="3"/>
    <n v="3"/>
    <n v="3"/>
    <n v="6"/>
    <n v="3"/>
    <n v="5"/>
    <n v="1"/>
    <n v="1"/>
    <n v="1"/>
    <n v="2"/>
    <n v="4"/>
    <x v="2"/>
    <n v="1"/>
    <x v="0"/>
    <s v="Yes"/>
    <n v="186"/>
    <x v="0"/>
    <m/>
    <x v="1"/>
    <m/>
    <x v="0"/>
    <m/>
    <x v="0"/>
    <n v="1"/>
    <x v="1"/>
  </r>
  <r>
    <n v="6039"/>
    <x v="3"/>
    <x v="3"/>
    <x v="3"/>
    <s v="محمد ابو جبل"/>
    <x v="0"/>
    <n v="1"/>
    <n v="1"/>
    <n v="2"/>
    <n v="2"/>
    <n v="1"/>
    <n v="2"/>
    <n v="5"/>
    <n v="1"/>
    <n v="4"/>
    <n v="1"/>
    <n v="1"/>
    <n v="0"/>
    <n v="2"/>
    <n v="3"/>
    <x v="3"/>
    <n v="1"/>
    <x v="0"/>
    <s v="Yes"/>
    <n v="116"/>
    <x v="0"/>
    <m/>
    <x v="1"/>
    <m/>
    <x v="0"/>
    <m/>
    <x v="0"/>
    <n v="1"/>
    <x v="1"/>
  </r>
  <r>
    <n v="5535"/>
    <x v="2"/>
    <x v="2"/>
    <x v="2"/>
    <s v="مجيد عثمان"/>
    <x v="1"/>
    <n v="0"/>
    <n v="1"/>
    <n v="2"/>
    <n v="1"/>
    <n v="1"/>
    <n v="3"/>
    <n v="2"/>
    <n v="3"/>
    <n v="1"/>
    <n v="1"/>
    <n v="1"/>
    <n v="1"/>
    <n v="0"/>
    <n v="2"/>
    <x v="0"/>
    <n v="1"/>
    <x v="0"/>
    <s v="Yes"/>
    <n v="177"/>
    <x v="0"/>
    <n v="1"/>
    <x v="0"/>
    <n v="1"/>
    <x v="1"/>
    <n v="1"/>
    <x v="1"/>
    <m/>
    <x v="0"/>
  </r>
  <r>
    <n v="4985"/>
    <x v="0"/>
    <x v="0"/>
    <x v="0"/>
    <s v="زيد المحمود"/>
    <x v="0"/>
    <n v="1"/>
    <n v="1"/>
    <n v="2"/>
    <n v="3"/>
    <n v="3"/>
    <n v="2"/>
    <n v="8"/>
    <n v="1"/>
    <n v="7"/>
    <n v="1"/>
    <n v="1"/>
    <n v="0"/>
    <n v="3"/>
    <n v="5"/>
    <x v="1"/>
    <m/>
    <x v="1"/>
    <s v="No"/>
    <m/>
    <x v="1"/>
    <n v="1"/>
    <x v="0"/>
    <m/>
    <x v="0"/>
    <m/>
    <x v="0"/>
    <n v="1"/>
    <x v="1"/>
  </r>
  <r>
    <n v="5265"/>
    <x v="2"/>
    <x v="4"/>
    <x v="4"/>
    <s v="محمد حمادة"/>
    <x v="0"/>
    <n v="1"/>
    <n v="1"/>
    <n v="2"/>
    <n v="2"/>
    <n v="1"/>
    <n v="3"/>
    <n v="4"/>
    <n v="2"/>
    <n v="3"/>
    <n v="1"/>
    <n v="1"/>
    <n v="1"/>
    <n v="1"/>
    <n v="3"/>
    <x v="2"/>
    <n v="1"/>
    <x v="0"/>
    <s v="Yes"/>
    <n v="120"/>
    <x v="0"/>
    <n v="1"/>
    <x v="0"/>
    <n v="1"/>
    <x v="1"/>
    <n v="1"/>
    <x v="1"/>
    <m/>
    <x v="0"/>
  </r>
  <r>
    <n v="6197"/>
    <x v="3"/>
    <x v="6"/>
    <x v="6"/>
    <s v="خالد الشهاب"/>
    <x v="0"/>
    <n v="1"/>
    <n v="1"/>
    <n v="1"/>
    <n v="4"/>
    <n v="3"/>
    <n v="9"/>
    <n v="1"/>
    <n v="8"/>
    <n v="0"/>
    <n v="1"/>
    <n v="0"/>
    <n v="4"/>
    <n v="0"/>
    <n v="5"/>
    <x v="0"/>
    <n v="1"/>
    <x v="0"/>
    <s v="Yes"/>
    <n v="117"/>
    <x v="0"/>
    <n v="1"/>
    <x v="0"/>
    <m/>
    <x v="0"/>
    <m/>
    <x v="0"/>
    <m/>
    <x v="0"/>
  </r>
  <r>
    <n v="6175"/>
    <x v="3"/>
    <x v="6"/>
    <x v="6"/>
    <s v="احمد غضبان"/>
    <x v="0"/>
    <n v="1"/>
    <n v="1"/>
    <n v="1"/>
    <n v="1"/>
    <n v="0"/>
    <n v="2"/>
    <n v="2"/>
    <n v="1"/>
    <n v="1"/>
    <n v="0"/>
    <n v="1"/>
    <n v="1"/>
    <n v="0"/>
    <n v="2"/>
    <x v="1"/>
    <m/>
    <x v="1"/>
    <s v="No"/>
    <n v="108"/>
    <x v="0"/>
    <n v="1"/>
    <x v="0"/>
    <m/>
    <x v="0"/>
    <m/>
    <x v="0"/>
    <n v="1"/>
    <x v="1"/>
  </r>
  <r>
    <n v="5571"/>
    <x v="2"/>
    <x v="2"/>
    <x v="2"/>
    <s v="خالد حربا"/>
    <x v="1"/>
    <n v="0"/>
    <n v="1"/>
    <n v="2"/>
    <n v="3"/>
    <n v="4"/>
    <n v="3"/>
    <n v="7"/>
    <n v="3"/>
    <n v="6"/>
    <n v="1"/>
    <n v="1"/>
    <n v="1"/>
    <n v="2"/>
    <n v="5"/>
    <x v="0"/>
    <m/>
    <x v="1"/>
    <s v="No"/>
    <m/>
    <x v="1"/>
    <n v="1"/>
    <x v="0"/>
    <n v="1"/>
    <x v="1"/>
    <m/>
    <x v="0"/>
    <n v="1"/>
    <x v="1"/>
  </r>
  <r>
    <n v="4809"/>
    <x v="1"/>
    <x v="16"/>
    <x v="16"/>
    <s v="محمدسليم بعيون"/>
    <x v="0"/>
    <n v="1"/>
    <n v="1"/>
    <n v="1"/>
    <n v="1"/>
    <n v="0"/>
    <n v="3"/>
    <n v="1"/>
    <n v="2"/>
    <n v="0"/>
    <n v="1"/>
    <n v="0"/>
    <n v="1"/>
    <n v="0"/>
    <n v="2"/>
    <x v="0"/>
    <m/>
    <x v="1"/>
    <s v="No"/>
    <n v="54"/>
    <x v="0"/>
    <n v="1"/>
    <x v="0"/>
    <m/>
    <x v="0"/>
    <m/>
    <x v="0"/>
    <n v="1"/>
    <x v="1"/>
  </r>
  <r>
    <n v="5592"/>
    <x v="2"/>
    <x v="2"/>
    <x v="2"/>
    <s v="فايز الدعاس"/>
    <x v="1"/>
    <n v="0"/>
    <n v="1"/>
    <n v="0"/>
    <n v="4"/>
    <n v="3"/>
    <n v="7"/>
    <n v="1"/>
    <n v="7"/>
    <n v="0"/>
    <n v="0"/>
    <n v="0"/>
    <n v="4"/>
    <n v="0"/>
    <n v="4"/>
    <x v="2"/>
    <m/>
    <x v="1"/>
    <s v="No"/>
    <m/>
    <x v="1"/>
    <n v="1"/>
    <x v="0"/>
    <n v="1"/>
    <x v="1"/>
    <m/>
    <x v="0"/>
    <n v="1"/>
    <x v="1"/>
  </r>
  <r>
    <n v="5743"/>
    <x v="2"/>
    <x v="9"/>
    <x v="9"/>
    <s v="ناصر دركل"/>
    <x v="0"/>
    <n v="1"/>
    <n v="1"/>
    <n v="2"/>
    <n v="0"/>
    <n v="0"/>
    <n v="2"/>
    <n v="2"/>
    <n v="1"/>
    <n v="1"/>
    <n v="1"/>
    <n v="1"/>
    <n v="0"/>
    <n v="0"/>
    <n v="2"/>
    <x v="0"/>
    <m/>
    <x v="1"/>
    <s v="No"/>
    <n v="95"/>
    <x v="0"/>
    <n v="1"/>
    <x v="0"/>
    <n v="1"/>
    <x v="1"/>
    <m/>
    <x v="0"/>
    <n v="1"/>
    <x v="1"/>
  </r>
  <r>
    <n v="5426"/>
    <x v="2"/>
    <x v="11"/>
    <x v="11"/>
    <s v="محمد كيروان"/>
    <x v="0"/>
    <n v="1"/>
    <n v="1"/>
    <n v="1"/>
    <n v="4"/>
    <n v="2"/>
    <n v="8"/>
    <n v="1"/>
    <n v="7"/>
    <n v="0"/>
    <n v="1"/>
    <n v="0"/>
    <n v="4"/>
    <n v="0"/>
    <n v="4"/>
    <x v="1"/>
    <n v="1"/>
    <x v="0"/>
    <s v="Yes"/>
    <n v="212"/>
    <x v="0"/>
    <n v="1"/>
    <x v="0"/>
    <m/>
    <x v="0"/>
    <m/>
    <x v="0"/>
    <m/>
    <x v="0"/>
  </r>
  <r>
    <n v="5226"/>
    <x v="2"/>
    <x v="7"/>
    <x v="7"/>
    <s v="علي ضاهر"/>
    <x v="1"/>
    <n v="0"/>
    <n v="1"/>
    <n v="2"/>
    <n v="1"/>
    <n v="1"/>
    <n v="3"/>
    <n v="2"/>
    <n v="3"/>
    <n v="1"/>
    <n v="1"/>
    <n v="1"/>
    <n v="1"/>
    <n v="0"/>
    <n v="2"/>
    <x v="1"/>
    <m/>
    <x v="1"/>
    <s v="No"/>
    <m/>
    <x v="1"/>
    <m/>
    <x v="1"/>
    <n v="1"/>
    <x v="1"/>
    <m/>
    <x v="0"/>
    <n v="1"/>
    <x v="1"/>
  </r>
  <r>
    <n v="5417"/>
    <x v="2"/>
    <x v="11"/>
    <x v="11"/>
    <s v="احمد العموري"/>
    <x v="0"/>
    <n v="1"/>
    <n v="1"/>
    <n v="1"/>
    <n v="1"/>
    <n v="0"/>
    <n v="2"/>
    <n v="2"/>
    <n v="1"/>
    <n v="1"/>
    <n v="0"/>
    <n v="1"/>
    <n v="1"/>
    <n v="0"/>
    <n v="2"/>
    <x v="0"/>
    <n v="1"/>
    <x v="0"/>
    <s v="Yes"/>
    <n v="176"/>
    <x v="0"/>
    <m/>
    <x v="1"/>
    <n v="1"/>
    <x v="1"/>
    <n v="1"/>
    <x v="1"/>
    <n v="1"/>
    <x v="1"/>
  </r>
  <r>
    <n v="4715"/>
    <x v="1"/>
    <x v="1"/>
    <x v="1"/>
    <s v="احمدراتب مطلق"/>
    <x v="0"/>
    <n v="1"/>
    <n v="1"/>
    <n v="0"/>
    <n v="7"/>
    <n v="0"/>
    <n v="4"/>
    <n v="5"/>
    <n v="3"/>
    <n v="4"/>
    <n v="0"/>
    <n v="0"/>
    <n v="3"/>
    <n v="4"/>
    <n v="2"/>
    <x v="0"/>
    <m/>
    <x v="1"/>
    <s v="No"/>
    <m/>
    <x v="1"/>
    <n v="1"/>
    <x v="0"/>
    <m/>
    <x v="0"/>
    <m/>
    <x v="0"/>
    <n v="1"/>
    <x v="1"/>
  </r>
  <r>
    <n v="5940"/>
    <x v="3"/>
    <x v="12"/>
    <x v="12"/>
    <s v="احمد جماشيري"/>
    <x v="0"/>
    <n v="1"/>
    <n v="1"/>
    <n v="0"/>
    <n v="3"/>
    <n v="4"/>
    <n v="8"/>
    <n v="1"/>
    <n v="7"/>
    <n v="0"/>
    <n v="0"/>
    <n v="0"/>
    <n v="3"/>
    <n v="0"/>
    <n v="6"/>
    <x v="2"/>
    <m/>
    <x v="1"/>
    <s v="No"/>
    <m/>
    <x v="1"/>
    <n v="1"/>
    <x v="0"/>
    <m/>
    <x v="0"/>
    <m/>
    <x v="0"/>
    <n v="1"/>
    <x v="1"/>
  </r>
  <r>
    <n v="4867"/>
    <x v="1"/>
    <x v="18"/>
    <x v="18"/>
    <s v="حسن الاشتر"/>
    <x v="0"/>
    <n v="1"/>
    <n v="1"/>
    <n v="2"/>
    <n v="4"/>
    <n v="2"/>
    <n v="5"/>
    <n v="5"/>
    <n v="4"/>
    <n v="4"/>
    <n v="1"/>
    <n v="1"/>
    <n v="3"/>
    <n v="1"/>
    <n v="4"/>
    <x v="1"/>
    <m/>
    <x v="1"/>
    <s v="No"/>
    <m/>
    <x v="1"/>
    <n v="1"/>
    <x v="0"/>
    <m/>
    <x v="0"/>
    <n v="1"/>
    <x v="1"/>
    <n v="1"/>
    <x v="1"/>
  </r>
  <r>
    <n v="4771"/>
    <x v="1"/>
    <x v="15"/>
    <x v="15"/>
    <s v="محمود القبجي"/>
    <x v="1"/>
    <n v="0"/>
    <n v="1"/>
    <n v="2"/>
    <n v="1"/>
    <n v="1"/>
    <n v="2"/>
    <n v="3"/>
    <n v="2"/>
    <n v="2"/>
    <n v="1"/>
    <n v="1"/>
    <n v="0"/>
    <n v="1"/>
    <n v="2"/>
    <x v="0"/>
    <m/>
    <x v="1"/>
    <s v="No"/>
    <n v="67"/>
    <x v="0"/>
    <m/>
    <x v="1"/>
    <n v="1"/>
    <x v="1"/>
    <n v="1"/>
    <x v="1"/>
    <n v="1"/>
    <x v="1"/>
  </r>
  <r>
    <n v="5582"/>
    <x v="2"/>
    <x v="2"/>
    <x v="2"/>
    <s v="احمد الشمالي"/>
    <x v="0"/>
    <n v="1"/>
    <n v="1"/>
    <n v="2"/>
    <n v="2"/>
    <n v="2"/>
    <n v="4"/>
    <n v="4"/>
    <n v="3"/>
    <n v="3"/>
    <n v="1"/>
    <n v="1"/>
    <n v="1"/>
    <n v="1"/>
    <n v="4"/>
    <x v="1"/>
    <m/>
    <x v="1"/>
    <s v="No"/>
    <m/>
    <x v="1"/>
    <n v="1"/>
    <x v="0"/>
    <n v="1"/>
    <x v="1"/>
    <m/>
    <x v="0"/>
    <n v="1"/>
    <x v="1"/>
  </r>
  <r>
    <n v="5473"/>
    <x v="2"/>
    <x v="11"/>
    <x v="11"/>
    <s v="احمد عيدو محمد"/>
    <x v="0"/>
    <n v="1"/>
    <n v="1"/>
    <n v="2"/>
    <n v="2"/>
    <n v="2"/>
    <n v="5"/>
    <n v="3"/>
    <n v="4"/>
    <n v="2"/>
    <n v="1"/>
    <n v="1"/>
    <n v="1"/>
    <n v="1"/>
    <n v="4"/>
    <x v="2"/>
    <n v="1"/>
    <x v="0"/>
    <s v="Yes"/>
    <n v="211"/>
    <x v="0"/>
    <n v="1"/>
    <x v="0"/>
    <m/>
    <x v="0"/>
    <m/>
    <x v="0"/>
    <m/>
    <x v="0"/>
  </r>
  <r>
    <n v="5919"/>
    <x v="3"/>
    <x v="12"/>
    <x v="12"/>
    <s v="اسماعيل يوسف"/>
    <x v="0"/>
    <n v="1"/>
    <n v="1"/>
    <n v="1"/>
    <n v="4"/>
    <n v="3"/>
    <n v="5"/>
    <n v="5"/>
    <n v="4"/>
    <n v="4"/>
    <n v="0"/>
    <n v="1"/>
    <n v="3"/>
    <n v="1"/>
    <n v="5"/>
    <x v="1"/>
    <m/>
    <x v="1"/>
    <s v="No"/>
    <m/>
    <x v="1"/>
    <m/>
    <x v="1"/>
    <m/>
    <x v="0"/>
    <n v="1"/>
    <x v="1"/>
    <n v="1"/>
    <x v="1"/>
  </r>
  <r>
    <n v="5115"/>
    <x v="2"/>
    <x v="7"/>
    <x v="7"/>
    <s v="محمدعلي الناري"/>
    <x v="1"/>
    <n v="0"/>
    <n v="1"/>
    <n v="2"/>
    <n v="1"/>
    <n v="0"/>
    <n v="1"/>
    <n v="3"/>
    <n v="1"/>
    <n v="2"/>
    <n v="1"/>
    <n v="1"/>
    <n v="0"/>
    <n v="1"/>
    <n v="1"/>
    <x v="1"/>
    <m/>
    <x v="1"/>
    <s v="No"/>
    <m/>
    <x v="1"/>
    <n v="1"/>
    <x v="0"/>
    <m/>
    <x v="0"/>
    <m/>
    <x v="0"/>
    <n v="1"/>
    <x v="1"/>
  </r>
  <r>
    <n v="4763"/>
    <x v="1"/>
    <x v="15"/>
    <x v="15"/>
    <s v="خليل اليوسف"/>
    <x v="0"/>
    <n v="1"/>
    <n v="1"/>
    <n v="1"/>
    <n v="3"/>
    <n v="3"/>
    <n v="4"/>
    <n v="5"/>
    <n v="3"/>
    <n v="4"/>
    <n v="0"/>
    <n v="1"/>
    <n v="2"/>
    <n v="1"/>
    <n v="5"/>
    <x v="1"/>
    <n v="1"/>
    <x v="0"/>
    <s v="Yes"/>
    <n v="101"/>
    <x v="0"/>
    <n v="1"/>
    <x v="0"/>
    <n v="1"/>
    <x v="1"/>
    <m/>
    <x v="0"/>
    <m/>
    <x v="0"/>
  </r>
  <r>
    <n v="5945"/>
    <x v="3"/>
    <x v="12"/>
    <x v="12"/>
    <s v="محمد الاقرع"/>
    <x v="0"/>
    <n v="1"/>
    <n v="1"/>
    <n v="3"/>
    <n v="1"/>
    <n v="1"/>
    <n v="5"/>
    <n v="2"/>
    <n v="4"/>
    <n v="1"/>
    <n v="2"/>
    <n v="1"/>
    <n v="1"/>
    <n v="0"/>
    <n v="3"/>
    <x v="0"/>
    <m/>
    <x v="1"/>
    <s v="No"/>
    <m/>
    <x v="1"/>
    <n v="1"/>
    <x v="0"/>
    <m/>
    <x v="0"/>
    <m/>
    <x v="0"/>
    <n v="1"/>
    <x v="1"/>
  </r>
  <r>
    <n v="5263"/>
    <x v="2"/>
    <x v="4"/>
    <x v="4"/>
    <s v="حمزة طيجون"/>
    <x v="0"/>
    <n v="1"/>
    <n v="1"/>
    <n v="2"/>
    <n v="2"/>
    <n v="0"/>
    <n v="3"/>
    <n v="3"/>
    <n v="2"/>
    <n v="2"/>
    <n v="1"/>
    <n v="1"/>
    <n v="1"/>
    <n v="1"/>
    <n v="2"/>
    <x v="2"/>
    <m/>
    <x v="1"/>
    <s v="No"/>
    <m/>
    <x v="1"/>
    <n v="1"/>
    <x v="0"/>
    <n v="1"/>
    <x v="1"/>
    <m/>
    <x v="0"/>
    <n v="1"/>
    <x v="1"/>
  </r>
  <r>
    <n v="6172"/>
    <x v="3"/>
    <x v="6"/>
    <x v="6"/>
    <s v="ثامر طرادالملحم"/>
    <x v="0"/>
    <n v="1"/>
    <n v="1"/>
    <n v="3"/>
    <n v="2"/>
    <n v="2"/>
    <n v="5"/>
    <n v="4"/>
    <n v="4"/>
    <n v="3"/>
    <n v="2"/>
    <n v="1"/>
    <n v="1"/>
    <n v="1"/>
    <n v="4"/>
    <x v="3"/>
    <m/>
    <x v="1"/>
    <s v="No"/>
    <m/>
    <x v="1"/>
    <m/>
    <x v="1"/>
    <m/>
    <x v="0"/>
    <n v="1"/>
    <x v="1"/>
    <n v="1"/>
    <x v="1"/>
  </r>
  <r>
    <n v="4744"/>
    <x v="1"/>
    <x v="15"/>
    <x v="15"/>
    <s v="عبدو سيف الدين"/>
    <x v="0"/>
    <n v="1"/>
    <n v="1"/>
    <n v="1"/>
    <n v="3"/>
    <n v="3"/>
    <n v="6"/>
    <n v="3"/>
    <n v="5"/>
    <n v="2"/>
    <n v="0"/>
    <n v="1"/>
    <n v="2"/>
    <n v="1"/>
    <n v="5"/>
    <x v="1"/>
    <m/>
    <x v="1"/>
    <s v="No"/>
    <m/>
    <x v="1"/>
    <n v="1"/>
    <x v="0"/>
    <n v="1"/>
    <x v="1"/>
    <m/>
    <x v="0"/>
    <n v="1"/>
    <x v="1"/>
  </r>
  <r>
    <n v="5843"/>
    <x v="3"/>
    <x v="10"/>
    <x v="10"/>
    <s v="نايف العلي"/>
    <x v="1"/>
    <n v="0"/>
    <n v="1"/>
    <n v="1"/>
    <n v="2"/>
    <n v="2"/>
    <n v="5"/>
    <n v="1"/>
    <n v="5"/>
    <n v="0"/>
    <n v="1"/>
    <n v="0"/>
    <n v="2"/>
    <n v="0"/>
    <n v="3"/>
    <x v="0"/>
    <m/>
    <x v="1"/>
    <s v="No"/>
    <m/>
    <x v="1"/>
    <n v="1"/>
    <x v="0"/>
    <n v="1"/>
    <x v="1"/>
    <m/>
    <x v="0"/>
    <n v="1"/>
    <x v="1"/>
  </r>
  <r>
    <n v="5600"/>
    <x v="2"/>
    <x v="2"/>
    <x v="2"/>
    <s v="فتحي الحسيان"/>
    <x v="0"/>
    <n v="1"/>
    <n v="1"/>
    <n v="1"/>
    <n v="4"/>
    <n v="3"/>
    <n v="9"/>
    <n v="1"/>
    <n v="8"/>
    <n v="0"/>
    <n v="1"/>
    <n v="0"/>
    <n v="4"/>
    <n v="0"/>
    <n v="5"/>
    <x v="0"/>
    <n v="1"/>
    <x v="0"/>
    <s v="Yes"/>
    <n v="113"/>
    <x v="0"/>
    <m/>
    <x v="1"/>
    <n v="1"/>
    <x v="1"/>
    <m/>
    <x v="0"/>
    <m/>
    <x v="0"/>
  </r>
  <r>
    <n v="5480"/>
    <x v="2"/>
    <x v="11"/>
    <x v="11"/>
    <s v="عبدالكريم الصليبـي"/>
    <x v="1"/>
    <n v="0"/>
    <n v="1"/>
    <n v="2"/>
    <n v="2"/>
    <n v="3"/>
    <n v="2"/>
    <n v="6"/>
    <n v="2"/>
    <n v="5"/>
    <n v="1"/>
    <n v="1"/>
    <n v="0"/>
    <n v="2"/>
    <n v="4"/>
    <x v="2"/>
    <m/>
    <x v="1"/>
    <s v="No"/>
    <m/>
    <x v="1"/>
    <n v="1"/>
    <x v="0"/>
    <m/>
    <x v="0"/>
    <m/>
    <x v="0"/>
    <n v="1"/>
    <x v="1"/>
  </r>
  <r>
    <n v="5973"/>
    <x v="3"/>
    <x v="3"/>
    <x v="3"/>
    <s v="محمد الحايك"/>
    <x v="1"/>
    <n v="0"/>
    <n v="1"/>
    <n v="3"/>
    <n v="2"/>
    <n v="2"/>
    <n v="6"/>
    <n v="2"/>
    <n v="6"/>
    <n v="1"/>
    <n v="2"/>
    <n v="1"/>
    <n v="2"/>
    <n v="0"/>
    <n v="3"/>
    <x v="1"/>
    <m/>
    <x v="1"/>
    <s v="No"/>
    <m/>
    <x v="1"/>
    <n v="1"/>
    <x v="0"/>
    <n v="1"/>
    <x v="1"/>
    <m/>
    <x v="0"/>
    <n v="1"/>
    <x v="1"/>
  </r>
  <r>
    <n v="5598"/>
    <x v="2"/>
    <x v="2"/>
    <x v="2"/>
    <s v="طيفور داوود"/>
    <x v="1"/>
    <n v="0"/>
    <n v="1"/>
    <n v="1"/>
    <n v="2"/>
    <n v="4"/>
    <n v="5"/>
    <n v="3"/>
    <n v="5"/>
    <n v="2"/>
    <n v="0"/>
    <n v="1"/>
    <n v="1"/>
    <n v="1"/>
    <n v="5"/>
    <x v="0"/>
    <n v="1"/>
    <x v="0"/>
    <s v="Yes"/>
    <n v="192"/>
    <x v="0"/>
    <n v="1"/>
    <x v="0"/>
    <n v="1"/>
    <x v="1"/>
    <m/>
    <x v="0"/>
    <n v="1"/>
    <x v="1"/>
  </r>
  <r>
    <n v="5464"/>
    <x v="2"/>
    <x v="11"/>
    <x v="11"/>
    <s v="عيسى ابراهيم"/>
    <x v="1"/>
    <n v="0"/>
    <n v="1"/>
    <n v="1"/>
    <n v="2"/>
    <n v="4"/>
    <n v="5"/>
    <n v="3"/>
    <n v="5"/>
    <n v="2"/>
    <n v="0"/>
    <n v="1"/>
    <n v="1"/>
    <n v="1"/>
    <n v="5"/>
    <x v="3"/>
    <n v="1"/>
    <x v="0"/>
    <s v="Yes"/>
    <n v="170"/>
    <x v="0"/>
    <n v="1"/>
    <x v="0"/>
    <m/>
    <x v="0"/>
    <m/>
    <x v="0"/>
    <n v="1"/>
    <x v="1"/>
  </r>
  <r>
    <n v="6290"/>
    <x v="3"/>
    <x v="14"/>
    <x v="14"/>
    <s v="عبدالله بدوي "/>
    <x v="0"/>
    <n v="1"/>
    <n v="1"/>
    <n v="2"/>
    <n v="3"/>
    <n v="2"/>
    <n v="2"/>
    <n v="7"/>
    <n v="1"/>
    <n v="6"/>
    <n v="1"/>
    <n v="1"/>
    <n v="0"/>
    <n v="3"/>
    <n v="4"/>
    <x v="3"/>
    <m/>
    <x v="1"/>
    <s v="No"/>
    <n v="100"/>
    <x v="0"/>
    <n v="1"/>
    <x v="0"/>
    <m/>
    <x v="0"/>
    <m/>
    <x v="0"/>
    <n v="1"/>
    <x v="1"/>
  </r>
  <r>
    <n v="6215"/>
    <x v="3"/>
    <x v="6"/>
    <x v="6"/>
    <s v="حسن المعطي"/>
    <x v="0"/>
    <n v="1"/>
    <n v="1"/>
    <n v="1"/>
    <n v="4"/>
    <n v="3"/>
    <n v="4"/>
    <n v="6"/>
    <n v="3"/>
    <n v="5"/>
    <n v="0"/>
    <n v="1"/>
    <n v="2"/>
    <n v="2"/>
    <n v="5"/>
    <x v="1"/>
    <n v="1"/>
    <x v="0"/>
    <s v="Yes"/>
    <n v="145"/>
    <x v="0"/>
    <n v="1"/>
    <x v="0"/>
    <m/>
    <x v="0"/>
    <n v="1"/>
    <x v="1"/>
    <n v="1"/>
    <x v="1"/>
  </r>
  <r>
    <n v="5025"/>
    <x v="0"/>
    <x v="17"/>
    <x v="17"/>
    <s v="سليم العمري"/>
    <x v="0"/>
    <n v="1"/>
    <n v="1"/>
    <n v="2"/>
    <n v="1"/>
    <n v="1"/>
    <n v="4"/>
    <n v="2"/>
    <n v="3"/>
    <n v="1"/>
    <n v="1"/>
    <n v="1"/>
    <n v="1"/>
    <n v="0"/>
    <n v="3"/>
    <x v="0"/>
    <m/>
    <x v="1"/>
    <s v="No"/>
    <m/>
    <x v="1"/>
    <n v="1"/>
    <x v="0"/>
    <m/>
    <x v="0"/>
    <m/>
    <x v="0"/>
    <n v="1"/>
    <x v="1"/>
  </r>
  <r>
    <n v="4764"/>
    <x v="1"/>
    <x v="15"/>
    <x v="15"/>
    <s v="خليف الفجر"/>
    <x v="1"/>
    <n v="0"/>
    <n v="1"/>
    <n v="2"/>
    <n v="2"/>
    <n v="1"/>
    <n v="3"/>
    <n v="3"/>
    <n v="3"/>
    <n v="2"/>
    <n v="1"/>
    <n v="1"/>
    <n v="1"/>
    <n v="1"/>
    <n v="2"/>
    <x v="1"/>
    <m/>
    <x v="1"/>
    <s v="No"/>
    <m/>
    <x v="1"/>
    <m/>
    <x v="1"/>
    <n v="1"/>
    <x v="1"/>
    <m/>
    <x v="0"/>
    <n v="1"/>
    <x v="1"/>
  </r>
  <r>
    <n v="5449"/>
    <x v="2"/>
    <x v="11"/>
    <x v="11"/>
    <s v="رياض الابراهيم"/>
    <x v="0"/>
    <n v="1"/>
    <n v="1"/>
    <n v="1"/>
    <n v="3"/>
    <n v="3"/>
    <n v="6"/>
    <n v="3"/>
    <n v="5"/>
    <n v="2"/>
    <n v="0"/>
    <n v="1"/>
    <n v="2"/>
    <n v="1"/>
    <n v="5"/>
    <x v="1"/>
    <n v="1"/>
    <x v="0"/>
    <s v="Yes"/>
    <n v="133"/>
    <x v="0"/>
    <n v="1"/>
    <x v="0"/>
    <m/>
    <x v="0"/>
    <m/>
    <x v="0"/>
    <n v="1"/>
    <x v="1"/>
  </r>
  <r>
    <n v="4728"/>
    <x v="1"/>
    <x v="15"/>
    <x v="15"/>
    <s v="اكرم الاشتر"/>
    <x v="0"/>
    <n v="1"/>
    <n v="1"/>
    <n v="2"/>
    <n v="1"/>
    <n v="1"/>
    <n v="4"/>
    <n v="2"/>
    <n v="3"/>
    <n v="1"/>
    <n v="1"/>
    <n v="1"/>
    <n v="1"/>
    <n v="0"/>
    <n v="3"/>
    <x v="1"/>
    <m/>
    <x v="1"/>
    <s v="No"/>
    <m/>
    <x v="1"/>
    <n v="1"/>
    <x v="0"/>
    <m/>
    <x v="0"/>
    <m/>
    <x v="0"/>
    <n v="1"/>
    <x v="1"/>
  </r>
  <r>
    <n v="6302"/>
    <x v="3"/>
    <x v="14"/>
    <x v="14"/>
    <s v="احمد حجواني"/>
    <x v="1"/>
    <n v="0"/>
    <n v="1"/>
    <n v="1"/>
    <n v="2"/>
    <n v="4"/>
    <n v="4"/>
    <n v="4"/>
    <n v="4"/>
    <n v="3"/>
    <n v="0"/>
    <n v="1"/>
    <n v="1"/>
    <n v="1"/>
    <n v="5"/>
    <x v="0"/>
    <m/>
    <x v="1"/>
    <s v="No"/>
    <n v="91"/>
    <x v="0"/>
    <n v="1"/>
    <x v="0"/>
    <m/>
    <x v="0"/>
    <n v="1"/>
    <x v="1"/>
    <n v="1"/>
    <x v="1"/>
  </r>
  <r>
    <n v="5424"/>
    <x v="2"/>
    <x v="11"/>
    <x v="11"/>
    <s v="اسماعيل العصورة"/>
    <x v="0"/>
    <n v="1"/>
    <n v="1"/>
    <n v="1"/>
    <n v="1"/>
    <n v="0"/>
    <n v="3"/>
    <n v="1"/>
    <n v="2"/>
    <n v="0"/>
    <n v="1"/>
    <n v="0"/>
    <n v="1"/>
    <n v="0"/>
    <n v="2"/>
    <x v="0"/>
    <m/>
    <x v="1"/>
    <s v="No"/>
    <m/>
    <x v="1"/>
    <n v="1"/>
    <x v="0"/>
    <n v="1"/>
    <x v="1"/>
    <n v="1"/>
    <x v="1"/>
    <n v="1"/>
    <x v="1"/>
  </r>
  <r>
    <n v="5611"/>
    <x v="2"/>
    <x v="2"/>
    <x v="2"/>
    <s v="محي الدين تركي"/>
    <x v="1"/>
    <n v="0"/>
    <n v="1"/>
    <n v="2"/>
    <n v="1"/>
    <n v="1"/>
    <n v="2"/>
    <n v="3"/>
    <n v="2"/>
    <n v="2"/>
    <n v="1"/>
    <n v="1"/>
    <n v="0"/>
    <n v="1"/>
    <n v="2"/>
    <x v="1"/>
    <m/>
    <x v="1"/>
    <s v="No"/>
    <m/>
    <x v="1"/>
    <n v="1"/>
    <x v="0"/>
    <n v="1"/>
    <x v="1"/>
    <m/>
    <x v="0"/>
    <n v="1"/>
    <x v="1"/>
  </r>
  <r>
    <n v="4905"/>
    <x v="0"/>
    <x v="13"/>
    <x v="13"/>
    <s v="خليل منصور"/>
    <x v="1"/>
    <n v="0"/>
    <n v="1"/>
    <n v="2"/>
    <n v="2"/>
    <n v="2"/>
    <n v="4"/>
    <n v="3"/>
    <n v="4"/>
    <n v="2"/>
    <n v="1"/>
    <n v="1"/>
    <n v="1"/>
    <n v="1"/>
    <n v="3"/>
    <x v="1"/>
    <m/>
    <x v="1"/>
    <s v="No"/>
    <m/>
    <x v="1"/>
    <n v="1"/>
    <x v="0"/>
    <m/>
    <x v="0"/>
    <m/>
    <x v="0"/>
    <n v="1"/>
    <x v="1"/>
  </r>
  <r>
    <n v="6304"/>
    <x v="3"/>
    <x v="14"/>
    <x v="14"/>
    <s v="مدحات بحبوح"/>
    <x v="1"/>
    <n v="0"/>
    <n v="1"/>
    <n v="1"/>
    <n v="1"/>
    <n v="1"/>
    <n v="3"/>
    <n v="1"/>
    <n v="3"/>
    <n v="0"/>
    <n v="1"/>
    <n v="0"/>
    <n v="1"/>
    <n v="0"/>
    <n v="2"/>
    <x v="1"/>
    <n v="1"/>
    <x v="0"/>
    <s v="Yes"/>
    <n v="161"/>
    <x v="0"/>
    <n v="1"/>
    <x v="0"/>
    <m/>
    <x v="0"/>
    <m/>
    <x v="0"/>
    <m/>
    <x v="0"/>
  </r>
  <r>
    <n v="5321"/>
    <x v="2"/>
    <x v="4"/>
    <x v="4"/>
    <s v="احمد المطلق"/>
    <x v="1"/>
    <n v="0"/>
    <n v="1"/>
    <n v="2"/>
    <n v="1"/>
    <n v="2"/>
    <n v="4"/>
    <n v="2"/>
    <n v="4"/>
    <n v="1"/>
    <n v="1"/>
    <n v="1"/>
    <n v="1"/>
    <n v="0"/>
    <n v="3"/>
    <x v="1"/>
    <m/>
    <x v="1"/>
    <s v="No"/>
    <m/>
    <x v="1"/>
    <n v="1"/>
    <x v="0"/>
    <n v="1"/>
    <x v="1"/>
    <m/>
    <x v="0"/>
    <n v="1"/>
    <x v="1"/>
  </r>
  <r>
    <n v="5512"/>
    <x v="2"/>
    <x v="2"/>
    <x v="2"/>
    <s v="مصطفى هرموش"/>
    <x v="0"/>
    <n v="1"/>
    <n v="1"/>
    <n v="2"/>
    <n v="2"/>
    <n v="2"/>
    <n v="3"/>
    <n v="5"/>
    <n v="2"/>
    <n v="4"/>
    <n v="1"/>
    <n v="1"/>
    <n v="1"/>
    <n v="1"/>
    <n v="4"/>
    <x v="1"/>
    <m/>
    <x v="1"/>
    <s v="No"/>
    <m/>
    <x v="1"/>
    <n v="1"/>
    <x v="0"/>
    <n v="1"/>
    <x v="1"/>
    <n v="1"/>
    <x v="1"/>
    <n v="1"/>
    <x v="1"/>
  </r>
  <r>
    <n v="5947"/>
    <x v="3"/>
    <x v="12"/>
    <x v="12"/>
    <s v="منذر عماشة"/>
    <x v="0"/>
    <n v="1"/>
    <n v="1"/>
    <n v="1"/>
    <n v="2"/>
    <n v="3"/>
    <n v="7"/>
    <n v="1"/>
    <n v="6"/>
    <n v="0"/>
    <n v="1"/>
    <n v="0"/>
    <n v="2"/>
    <n v="0"/>
    <n v="5"/>
    <x v="1"/>
    <n v="1"/>
    <x v="0"/>
    <s v="Yes"/>
    <n v="156"/>
    <x v="0"/>
    <n v="1"/>
    <x v="0"/>
    <n v="1"/>
    <x v="1"/>
    <m/>
    <x v="0"/>
    <m/>
    <x v="0"/>
  </r>
  <r>
    <n v="6245"/>
    <x v="3"/>
    <x v="6"/>
    <x v="6"/>
    <s v="هشام الحسين"/>
    <x v="1"/>
    <n v="0"/>
    <n v="1"/>
    <n v="3"/>
    <n v="2"/>
    <n v="3"/>
    <n v="7"/>
    <n v="2"/>
    <n v="7"/>
    <n v="1"/>
    <n v="2"/>
    <n v="1"/>
    <n v="2"/>
    <n v="0"/>
    <n v="4"/>
    <x v="2"/>
    <n v="1"/>
    <x v="0"/>
    <s v="Yes"/>
    <n v="229"/>
    <x v="0"/>
    <n v="1"/>
    <x v="0"/>
    <m/>
    <x v="0"/>
    <m/>
    <x v="0"/>
    <n v="1"/>
    <x v="1"/>
  </r>
  <r>
    <n v="4962"/>
    <x v="0"/>
    <x v="0"/>
    <x v="0"/>
    <s v="خالد عماشة"/>
    <x v="0"/>
    <n v="1"/>
    <n v="1"/>
    <n v="2"/>
    <n v="2"/>
    <n v="1"/>
    <n v="3"/>
    <n v="4"/>
    <n v="2"/>
    <n v="3"/>
    <n v="1"/>
    <n v="1"/>
    <n v="1"/>
    <n v="1"/>
    <n v="3"/>
    <x v="1"/>
    <m/>
    <x v="1"/>
    <s v="No"/>
    <m/>
    <x v="1"/>
    <n v="1"/>
    <x v="0"/>
    <m/>
    <x v="0"/>
    <m/>
    <x v="0"/>
    <n v="1"/>
    <x v="1"/>
  </r>
  <r>
    <n v="4948"/>
    <x v="0"/>
    <x v="13"/>
    <x v="13"/>
    <s v="محمد سطم"/>
    <x v="0"/>
    <n v="1"/>
    <n v="1"/>
    <n v="1"/>
    <n v="1"/>
    <n v="0"/>
    <n v="2"/>
    <n v="2"/>
    <n v="1"/>
    <n v="1"/>
    <n v="1"/>
    <n v="0"/>
    <n v="0"/>
    <n v="1"/>
    <n v="2"/>
    <x v="0"/>
    <n v="1"/>
    <x v="0"/>
    <s v="Yes"/>
    <n v="108"/>
    <x v="0"/>
    <n v="1"/>
    <x v="0"/>
    <n v="1"/>
    <x v="1"/>
    <n v="1"/>
    <x v="1"/>
    <n v="1"/>
    <x v="1"/>
  </r>
  <r>
    <n v="5925"/>
    <x v="3"/>
    <x v="12"/>
    <x v="12"/>
    <s v="جمعة الطه"/>
    <x v="1"/>
    <n v="0"/>
    <n v="1"/>
    <n v="1"/>
    <n v="3"/>
    <n v="4"/>
    <n v="6"/>
    <n v="3"/>
    <n v="6"/>
    <n v="2"/>
    <n v="0"/>
    <n v="1"/>
    <n v="2"/>
    <n v="1"/>
    <n v="5"/>
    <x v="1"/>
    <m/>
    <x v="1"/>
    <s v="No"/>
    <m/>
    <x v="1"/>
    <m/>
    <x v="1"/>
    <m/>
    <x v="0"/>
    <m/>
    <x v="0"/>
    <n v="1"/>
    <x v="1"/>
  </r>
  <r>
    <n v="6157"/>
    <x v="3"/>
    <x v="6"/>
    <x v="6"/>
    <s v="محمد مكحل"/>
    <x v="0"/>
    <n v="1"/>
    <n v="1"/>
    <n v="2"/>
    <n v="3"/>
    <n v="2"/>
    <n v="6"/>
    <n v="3"/>
    <n v="5"/>
    <n v="2"/>
    <n v="1"/>
    <n v="1"/>
    <n v="2"/>
    <n v="1"/>
    <n v="4"/>
    <x v="2"/>
    <n v="1"/>
    <x v="0"/>
    <s v="Yes"/>
    <n v="163"/>
    <x v="0"/>
    <m/>
    <x v="1"/>
    <m/>
    <x v="0"/>
    <m/>
    <x v="0"/>
    <n v="1"/>
    <x v="1"/>
  </r>
  <r>
    <n v="5550"/>
    <x v="2"/>
    <x v="2"/>
    <x v="2"/>
    <s v="محمدعلي  الرجب"/>
    <x v="0"/>
    <n v="1"/>
    <n v="1"/>
    <n v="1"/>
    <n v="1"/>
    <n v="1"/>
    <n v="4"/>
    <n v="1"/>
    <n v="3"/>
    <n v="0"/>
    <n v="1"/>
    <n v="0"/>
    <n v="1"/>
    <n v="0"/>
    <n v="3"/>
    <x v="0"/>
    <n v="1"/>
    <x v="0"/>
    <s v="Yes"/>
    <n v="190"/>
    <x v="0"/>
    <n v="1"/>
    <x v="0"/>
    <m/>
    <x v="0"/>
    <m/>
    <x v="0"/>
    <n v="1"/>
    <x v="1"/>
  </r>
  <r>
    <n v="5767"/>
    <x v="3"/>
    <x v="10"/>
    <x v="10"/>
    <s v="عبدو الشيخ"/>
    <x v="0"/>
    <n v="1"/>
    <n v="1"/>
    <n v="2"/>
    <n v="1"/>
    <n v="1"/>
    <n v="2"/>
    <n v="4"/>
    <n v="1"/>
    <n v="3"/>
    <n v="1"/>
    <n v="1"/>
    <n v="0"/>
    <n v="1"/>
    <n v="3"/>
    <x v="0"/>
    <n v="1"/>
    <x v="0"/>
    <s v="Yes"/>
    <n v="119"/>
    <x v="0"/>
    <n v="1"/>
    <x v="0"/>
    <m/>
    <x v="0"/>
    <m/>
    <x v="0"/>
    <m/>
    <x v="0"/>
  </r>
  <r>
    <n v="6334"/>
    <x v="3"/>
    <x v="14"/>
    <x v="14"/>
    <s v="خالد دياب"/>
    <x v="1"/>
    <n v="0"/>
    <n v="1"/>
    <n v="2"/>
    <n v="3"/>
    <n v="3"/>
    <n v="3"/>
    <n v="6"/>
    <n v="3"/>
    <n v="5"/>
    <n v="1"/>
    <n v="1"/>
    <n v="1"/>
    <n v="2"/>
    <n v="4"/>
    <x v="0"/>
    <n v="1"/>
    <x v="0"/>
    <s v="Yes"/>
    <n v="115"/>
    <x v="0"/>
    <m/>
    <x v="1"/>
    <m/>
    <x v="0"/>
    <m/>
    <x v="0"/>
    <n v="1"/>
    <x v="1"/>
  </r>
  <r>
    <n v="6083"/>
    <x v="3"/>
    <x v="8"/>
    <x v="8"/>
    <s v="محمدماجد الحراكي"/>
    <x v="0"/>
    <n v="1"/>
    <n v="1"/>
    <n v="2"/>
    <n v="1"/>
    <n v="0"/>
    <n v="3"/>
    <n v="2"/>
    <n v="2"/>
    <n v="1"/>
    <n v="1"/>
    <n v="1"/>
    <n v="1"/>
    <n v="0"/>
    <n v="2"/>
    <x v="0"/>
    <m/>
    <x v="1"/>
    <s v="No"/>
    <n v="111"/>
    <x v="0"/>
    <n v="1"/>
    <x v="0"/>
    <m/>
    <x v="0"/>
    <m/>
    <x v="0"/>
    <n v="1"/>
    <x v="1"/>
  </r>
  <r>
    <n v="5718"/>
    <x v="2"/>
    <x v="9"/>
    <x v="9"/>
    <s v="عبدالكرم  علوان"/>
    <x v="0"/>
    <n v="1"/>
    <n v="1"/>
    <n v="1"/>
    <n v="1"/>
    <n v="0"/>
    <n v="2"/>
    <n v="2"/>
    <n v="1"/>
    <n v="1"/>
    <n v="1"/>
    <n v="0"/>
    <n v="0"/>
    <n v="1"/>
    <n v="2"/>
    <x v="2"/>
    <n v="1"/>
    <x v="0"/>
    <s v="Yes"/>
    <n v="220"/>
    <x v="0"/>
    <n v="1"/>
    <x v="0"/>
    <n v="1"/>
    <x v="1"/>
    <m/>
    <x v="0"/>
    <n v="1"/>
    <x v="1"/>
  </r>
  <r>
    <n v="5644"/>
    <x v="2"/>
    <x v="9"/>
    <x v="9"/>
    <s v="صبري قراجة"/>
    <x v="0"/>
    <n v="1"/>
    <n v="1"/>
    <n v="2"/>
    <n v="1"/>
    <n v="1"/>
    <n v="2"/>
    <n v="4"/>
    <n v="1"/>
    <n v="3"/>
    <n v="1"/>
    <n v="1"/>
    <n v="0"/>
    <n v="1"/>
    <n v="3"/>
    <x v="1"/>
    <m/>
    <x v="1"/>
    <s v="No"/>
    <n v="105"/>
    <x v="0"/>
    <m/>
    <x v="1"/>
    <n v="1"/>
    <x v="1"/>
    <n v="1"/>
    <x v="1"/>
    <n v="1"/>
    <x v="1"/>
  </r>
  <r>
    <n v="5489"/>
    <x v="2"/>
    <x v="11"/>
    <x v="11"/>
    <s v="قمر الحمصي "/>
    <x v="0"/>
    <n v="1"/>
    <n v="1"/>
    <n v="2"/>
    <n v="1"/>
    <n v="0"/>
    <n v="3"/>
    <n v="2"/>
    <n v="2"/>
    <n v="1"/>
    <n v="1"/>
    <n v="1"/>
    <n v="1"/>
    <n v="0"/>
    <n v="2"/>
    <x v="1"/>
    <m/>
    <x v="1"/>
    <s v="No"/>
    <m/>
    <x v="1"/>
    <m/>
    <x v="1"/>
    <m/>
    <x v="0"/>
    <m/>
    <x v="0"/>
    <n v="1"/>
    <x v="1"/>
  </r>
  <r>
    <n v="5609"/>
    <x v="2"/>
    <x v="2"/>
    <x v="2"/>
    <s v="مصطفى الحصين"/>
    <x v="0"/>
    <n v="1"/>
    <n v="1"/>
    <n v="2"/>
    <n v="2"/>
    <n v="3"/>
    <n v="2"/>
    <n v="7"/>
    <n v="1"/>
    <n v="6"/>
    <n v="1"/>
    <n v="1"/>
    <n v="0"/>
    <n v="2"/>
    <n v="5"/>
    <x v="0"/>
    <n v="1"/>
    <x v="0"/>
    <s v="Yes"/>
    <n v="128"/>
    <x v="0"/>
    <n v="1"/>
    <x v="0"/>
    <m/>
    <x v="0"/>
    <m/>
    <x v="0"/>
    <n v="1"/>
    <x v="1"/>
  </r>
  <r>
    <n v="5404"/>
    <x v="2"/>
    <x v="11"/>
    <x v="11"/>
    <s v="زهير حمادة"/>
    <x v="1"/>
    <n v="0"/>
    <n v="1"/>
    <n v="2"/>
    <n v="2"/>
    <n v="2"/>
    <n v="5"/>
    <n v="2"/>
    <n v="5"/>
    <n v="1"/>
    <n v="1"/>
    <n v="1"/>
    <n v="2"/>
    <n v="0"/>
    <n v="3"/>
    <x v="2"/>
    <m/>
    <x v="1"/>
    <s v="No"/>
    <n v="108"/>
    <x v="0"/>
    <m/>
    <x v="1"/>
    <m/>
    <x v="0"/>
    <m/>
    <x v="0"/>
    <n v="1"/>
    <x v="1"/>
  </r>
  <r>
    <n v="5275"/>
    <x v="2"/>
    <x v="4"/>
    <x v="4"/>
    <s v="فواز الاقرع"/>
    <x v="0"/>
    <n v="1"/>
    <n v="1"/>
    <n v="2"/>
    <n v="2"/>
    <n v="2"/>
    <n v="6"/>
    <n v="2"/>
    <n v="5"/>
    <n v="1"/>
    <n v="1"/>
    <n v="1"/>
    <n v="2"/>
    <n v="0"/>
    <n v="4"/>
    <x v="2"/>
    <n v="1"/>
    <x v="0"/>
    <s v="Yes"/>
    <n v="128"/>
    <x v="0"/>
    <n v="1"/>
    <x v="0"/>
    <m/>
    <x v="0"/>
    <m/>
    <x v="0"/>
    <m/>
    <x v="0"/>
  </r>
  <r>
    <n v="6180"/>
    <x v="3"/>
    <x v="6"/>
    <x v="6"/>
    <s v="عبدالغفار الحراكي"/>
    <x v="0"/>
    <n v="1"/>
    <n v="1"/>
    <n v="2"/>
    <n v="6"/>
    <n v="0"/>
    <n v="5"/>
    <n v="5"/>
    <n v="4"/>
    <n v="4"/>
    <n v="1"/>
    <n v="1"/>
    <n v="3"/>
    <n v="3"/>
    <n v="2"/>
    <x v="0"/>
    <m/>
    <x v="1"/>
    <s v="No"/>
    <m/>
    <x v="1"/>
    <m/>
    <x v="1"/>
    <m/>
    <x v="0"/>
    <m/>
    <x v="0"/>
    <n v="1"/>
    <x v="1"/>
  </r>
  <r>
    <n v="5872"/>
    <x v="3"/>
    <x v="12"/>
    <x v="12"/>
    <s v="حسن الطه"/>
    <x v="0"/>
    <n v="1"/>
    <n v="1"/>
    <n v="1"/>
    <n v="1"/>
    <n v="0"/>
    <n v="1"/>
    <n v="3"/>
    <n v="0"/>
    <n v="2"/>
    <n v="0"/>
    <n v="1"/>
    <n v="0"/>
    <n v="1"/>
    <n v="2"/>
    <x v="2"/>
    <n v="1"/>
    <x v="0"/>
    <s v="Yes"/>
    <n v="136"/>
    <x v="0"/>
    <n v="1"/>
    <x v="0"/>
    <m/>
    <x v="0"/>
    <m/>
    <x v="0"/>
    <m/>
    <x v="0"/>
  </r>
  <r>
    <n v="4694"/>
    <x v="1"/>
    <x v="1"/>
    <x v="1"/>
    <s v="محمد الدبس"/>
    <x v="1"/>
    <n v="0"/>
    <n v="1"/>
    <n v="2"/>
    <n v="2"/>
    <n v="3"/>
    <n v="3"/>
    <n v="5"/>
    <n v="3"/>
    <n v="4"/>
    <n v="1"/>
    <n v="1"/>
    <n v="1"/>
    <n v="1"/>
    <n v="4"/>
    <x v="2"/>
    <m/>
    <x v="1"/>
    <s v="No"/>
    <m/>
    <x v="1"/>
    <m/>
    <x v="1"/>
    <m/>
    <x v="0"/>
    <m/>
    <x v="0"/>
    <n v="1"/>
    <x v="1"/>
  </r>
  <r>
    <n v="6006"/>
    <x v="3"/>
    <x v="3"/>
    <x v="3"/>
    <s v="قاسم الفرحات"/>
    <x v="1"/>
    <n v="0"/>
    <n v="1"/>
    <n v="2"/>
    <n v="2"/>
    <n v="2"/>
    <n v="2"/>
    <n v="5"/>
    <n v="2"/>
    <n v="4"/>
    <n v="1"/>
    <n v="1"/>
    <n v="0"/>
    <n v="2"/>
    <n v="3"/>
    <x v="0"/>
    <m/>
    <x v="1"/>
    <s v="No"/>
    <m/>
    <x v="1"/>
    <n v="1"/>
    <x v="0"/>
    <m/>
    <x v="0"/>
    <m/>
    <x v="0"/>
    <n v="1"/>
    <x v="1"/>
  </r>
  <r>
    <n v="4796"/>
    <x v="1"/>
    <x v="16"/>
    <x v="16"/>
    <s v="خليف حسين "/>
    <x v="0"/>
    <n v="1"/>
    <n v="1"/>
    <n v="1"/>
    <n v="1"/>
    <n v="0"/>
    <n v="2"/>
    <n v="2"/>
    <n v="1"/>
    <n v="1"/>
    <n v="0"/>
    <n v="1"/>
    <n v="1"/>
    <n v="0"/>
    <n v="2"/>
    <x v="1"/>
    <n v="1"/>
    <x v="0"/>
    <s v="Yes"/>
    <n v="117"/>
    <x v="0"/>
    <n v="1"/>
    <x v="0"/>
    <n v="1"/>
    <x v="1"/>
    <m/>
    <x v="0"/>
    <n v="1"/>
    <x v="1"/>
  </r>
  <r>
    <n v="6063"/>
    <x v="3"/>
    <x v="8"/>
    <x v="8"/>
    <s v="عبدالاحد احمد"/>
    <x v="1"/>
    <n v="0"/>
    <n v="1"/>
    <n v="3"/>
    <n v="2"/>
    <n v="4"/>
    <n v="8"/>
    <n v="2"/>
    <n v="8"/>
    <n v="1"/>
    <n v="2"/>
    <n v="1"/>
    <n v="2"/>
    <n v="0"/>
    <n v="5"/>
    <x v="3"/>
    <n v="1"/>
    <x v="0"/>
    <s v="Yes"/>
    <n v="207"/>
    <x v="0"/>
    <n v="1"/>
    <x v="0"/>
    <m/>
    <x v="0"/>
    <m/>
    <x v="0"/>
    <m/>
    <x v="0"/>
  </r>
  <r>
    <n v="6222"/>
    <x v="3"/>
    <x v="6"/>
    <x v="6"/>
    <s v="محمد حجواني"/>
    <x v="0"/>
    <n v="1"/>
    <n v="1"/>
    <n v="1"/>
    <n v="2"/>
    <n v="1"/>
    <n v="5"/>
    <n v="1"/>
    <n v="4"/>
    <n v="0"/>
    <n v="1"/>
    <n v="0"/>
    <n v="2"/>
    <n v="0"/>
    <n v="3"/>
    <x v="0"/>
    <m/>
    <x v="1"/>
    <s v="No"/>
    <n v="84"/>
    <x v="0"/>
    <m/>
    <x v="1"/>
    <n v="1"/>
    <x v="1"/>
    <m/>
    <x v="0"/>
    <n v="1"/>
    <x v="1"/>
  </r>
  <r>
    <n v="6353"/>
    <x v="3"/>
    <x v="14"/>
    <x v="14"/>
    <s v="محمود العبيد"/>
    <x v="0"/>
    <n v="1"/>
    <n v="1"/>
    <n v="2"/>
    <n v="1"/>
    <n v="0"/>
    <n v="3"/>
    <n v="2"/>
    <n v="2"/>
    <n v="1"/>
    <n v="1"/>
    <n v="1"/>
    <n v="1"/>
    <n v="0"/>
    <n v="2"/>
    <x v="1"/>
    <n v="1"/>
    <x v="0"/>
    <s v="Yes"/>
    <n v="120"/>
    <x v="0"/>
    <n v="1"/>
    <x v="0"/>
    <m/>
    <x v="0"/>
    <m/>
    <x v="0"/>
    <m/>
    <x v="0"/>
  </r>
  <r>
    <n v="5194"/>
    <x v="2"/>
    <x v="7"/>
    <x v="7"/>
    <s v="عبدالمنعم سطم"/>
    <x v="1"/>
    <n v="0"/>
    <n v="1"/>
    <n v="3"/>
    <n v="2"/>
    <n v="2"/>
    <n v="5"/>
    <n v="3"/>
    <n v="5"/>
    <n v="2"/>
    <n v="2"/>
    <n v="1"/>
    <n v="1"/>
    <n v="1"/>
    <n v="3"/>
    <x v="0"/>
    <m/>
    <x v="1"/>
    <s v="No"/>
    <m/>
    <x v="1"/>
    <n v="1"/>
    <x v="0"/>
    <m/>
    <x v="0"/>
    <n v="1"/>
    <x v="1"/>
    <n v="1"/>
    <x v="1"/>
  </r>
  <r>
    <n v="5866"/>
    <x v="3"/>
    <x v="12"/>
    <x v="12"/>
    <s v="عذاب الربّع"/>
    <x v="1"/>
    <n v="0"/>
    <n v="1"/>
    <n v="2"/>
    <n v="1"/>
    <n v="2"/>
    <n v="2"/>
    <n v="4"/>
    <n v="2"/>
    <n v="3"/>
    <n v="1"/>
    <n v="1"/>
    <n v="0"/>
    <n v="1"/>
    <n v="3"/>
    <x v="3"/>
    <n v="1"/>
    <x v="0"/>
    <s v="Yes"/>
    <n v="136"/>
    <x v="0"/>
    <n v="1"/>
    <x v="0"/>
    <n v="1"/>
    <x v="1"/>
    <m/>
    <x v="0"/>
    <n v="1"/>
    <x v="1"/>
  </r>
  <r>
    <n v="5454"/>
    <x v="2"/>
    <x v="11"/>
    <x v="11"/>
    <s v="حسين  المحميد"/>
    <x v="0"/>
    <n v="1"/>
    <n v="1"/>
    <n v="2"/>
    <n v="2"/>
    <n v="0"/>
    <n v="3"/>
    <n v="3"/>
    <n v="2"/>
    <n v="2"/>
    <n v="1"/>
    <n v="1"/>
    <n v="1"/>
    <n v="1"/>
    <n v="2"/>
    <x v="0"/>
    <m/>
    <x v="1"/>
    <s v="No"/>
    <m/>
    <x v="1"/>
    <n v="1"/>
    <x v="0"/>
    <n v="1"/>
    <x v="1"/>
    <m/>
    <x v="0"/>
    <n v="1"/>
    <x v="1"/>
  </r>
  <r>
    <n v="5505"/>
    <x v="2"/>
    <x v="11"/>
    <x v="11"/>
    <s v="عبدالجبار بصال"/>
    <x v="0"/>
    <n v="1"/>
    <n v="1"/>
    <n v="2"/>
    <n v="2"/>
    <n v="2"/>
    <n v="2"/>
    <n v="6"/>
    <n v="1"/>
    <n v="5"/>
    <n v="1"/>
    <n v="1"/>
    <n v="0"/>
    <n v="2"/>
    <n v="4"/>
    <x v="0"/>
    <n v="1"/>
    <x v="0"/>
    <s v="Yes"/>
    <n v="130"/>
    <x v="0"/>
    <m/>
    <x v="1"/>
    <m/>
    <x v="0"/>
    <m/>
    <x v="0"/>
    <n v="1"/>
    <x v="1"/>
  </r>
  <r>
    <n v="4670"/>
    <x v="1"/>
    <x v="1"/>
    <x v="1"/>
    <s v="تيسير مخباط "/>
    <x v="0"/>
    <n v="1"/>
    <n v="1"/>
    <n v="2"/>
    <n v="2"/>
    <n v="0"/>
    <n v="3"/>
    <n v="3"/>
    <n v="2"/>
    <n v="2"/>
    <n v="1"/>
    <n v="1"/>
    <n v="1"/>
    <n v="1"/>
    <n v="2"/>
    <x v="1"/>
    <n v="1"/>
    <x v="0"/>
    <s v="Yes"/>
    <n v="152"/>
    <x v="0"/>
    <n v="1"/>
    <x v="0"/>
    <n v="1"/>
    <x v="1"/>
    <n v="1"/>
    <x v="1"/>
    <n v="1"/>
    <x v="1"/>
  </r>
  <r>
    <n v="6310"/>
    <x v="3"/>
    <x v="14"/>
    <x v="14"/>
    <s v="شريف الدياب"/>
    <x v="0"/>
    <n v="1"/>
    <n v="1"/>
    <n v="3"/>
    <n v="2"/>
    <n v="1"/>
    <n v="6"/>
    <n v="2"/>
    <n v="5"/>
    <n v="1"/>
    <n v="2"/>
    <n v="1"/>
    <n v="2"/>
    <n v="0"/>
    <n v="3"/>
    <x v="0"/>
    <n v="1"/>
    <x v="0"/>
    <s v="Yes"/>
    <n v="210"/>
    <x v="0"/>
    <n v="1"/>
    <x v="0"/>
    <n v="1"/>
    <x v="1"/>
    <m/>
    <x v="0"/>
    <m/>
    <x v="0"/>
  </r>
  <r>
    <n v="5276"/>
    <x v="2"/>
    <x v="4"/>
    <x v="4"/>
    <s v="عواد العبدالعلي"/>
    <x v="0"/>
    <n v="1"/>
    <n v="1"/>
    <n v="2"/>
    <n v="2"/>
    <n v="2"/>
    <n v="5"/>
    <n v="3"/>
    <n v="4"/>
    <n v="2"/>
    <n v="1"/>
    <n v="1"/>
    <n v="1"/>
    <n v="1"/>
    <n v="4"/>
    <x v="2"/>
    <m/>
    <x v="1"/>
    <s v="No"/>
    <n v="72"/>
    <x v="0"/>
    <m/>
    <x v="1"/>
    <m/>
    <x v="0"/>
    <m/>
    <x v="0"/>
    <n v="1"/>
    <x v="1"/>
  </r>
  <r>
    <n v="6176"/>
    <x v="3"/>
    <x v="6"/>
    <x v="6"/>
    <s v="جمعة النديوي"/>
    <x v="1"/>
    <n v="0"/>
    <n v="1"/>
    <n v="2"/>
    <n v="1"/>
    <n v="1"/>
    <n v="2"/>
    <n v="3"/>
    <n v="2"/>
    <n v="2"/>
    <n v="1"/>
    <n v="1"/>
    <n v="0"/>
    <n v="1"/>
    <n v="2"/>
    <x v="1"/>
    <n v="1"/>
    <x v="0"/>
    <s v="Yes"/>
    <n v="128"/>
    <x v="0"/>
    <n v="1"/>
    <x v="0"/>
    <n v="1"/>
    <x v="1"/>
    <m/>
    <x v="0"/>
    <m/>
    <x v="0"/>
  </r>
  <r>
    <n v="6210"/>
    <x v="3"/>
    <x v="6"/>
    <x v="6"/>
    <s v="حسين محمد"/>
    <x v="0"/>
    <n v="1"/>
    <n v="1"/>
    <n v="3"/>
    <n v="2"/>
    <n v="1"/>
    <n v="5"/>
    <n v="3"/>
    <n v="4"/>
    <n v="2"/>
    <n v="2"/>
    <n v="1"/>
    <n v="1"/>
    <n v="1"/>
    <n v="3"/>
    <x v="1"/>
    <n v="1"/>
    <x v="0"/>
    <s v="Yes"/>
    <n v="213"/>
    <x v="0"/>
    <n v="1"/>
    <x v="0"/>
    <m/>
    <x v="0"/>
    <m/>
    <x v="0"/>
    <m/>
    <x v="0"/>
  </r>
  <r>
    <n v="6135"/>
    <x v="3"/>
    <x v="8"/>
    <x v="8"/>
    <s v="حسن صوفان"/>
    <x v="1"/>
    <n v="0"/>
    <n v="1"/>
    <n v="1"/>
    <n v="1"/>
    <n v="1"/>
    <n v="3"/>
    <n v="1"/>
    <n v="3"/>
    <n v="0"/>
    <n v="1"/>
    <n v="0"/>
    <n v="1"/>
    <n v="0"/>
    <n v="2"/>
    <x v="0"/>
    <m/>
    <x v="1"/>
    <s v="No"/>
    <m/>
    <x v="1"/>
    <n v="1"/>
    <x v="0"/>
    <m/>
    <x v="0"/>
    <m/>
    <x v="0"/>
    <n v="1"/>
    <x v="1"/>
  </r>
  <r>
    <n v="6327"/>
    <x v="3"/>
    <x v="14"/>
    <x v="14"/>
    <s v="حسن  المصري"/>
    <x v="0"/>
    <n v="1"/>
    <n v="1"/>
    <n v="1"/>
    <n v="2"/>
    <n v="1"/>
    <n v="5"/>
    <n v="1"/>
    <n v="4"/>
    <n v="0"/>
    <n v="1"/>
    <n v="0"/>
    <n v="2"/>
    <n v="0"/>
    <n v="3"/>
    <x v="1"/>
    <n v="1"/>
    <x v="0"/>
    <s v="Yes"/>
    <n v="151"/>
    <x v="0"/>
    <n v="1"/>
    <x v="0"/>
    <m/>
    <x v="0"/>
    <m/>
    <x v="0"/>
    <m/>
    <x v="0"/>
  </r>
  <r>
    <n v="4759"/>
    <x v="1"/>
    <x v="15"/>
    <x v="15"/>
    <s v="سلوم غنام"/>
    <x v="0"/>
    <n v="1"/>
    <n v="1"/>
    <n v="2"/>
    <n v="1"/>
    <n v="1"/>
    <n v="4"/>
    <n v="2"/>
    <n v="3"/>
    <n v="1"/>
    <n v="1"/>
    <n v="1"/>
    <n v="1"/>
    <n v="0"/>
    <n v="3"/>
    <x v="2"/>
    <m/>
    <x v="1"/>
    <s v="No"/>
    <m/>
    <x v="1"/>
    <m/>
    <x v="1"/>
    <n v="1"/>
    <x v="1"/>
    <m/>
    <x v="0"/>
    <n v="1"/>
    <x v="1"/>
  </r>
  <r>
    <n v="5635"/>
    <x v="2"/>
    <x v="2"/>
    <x v="2"/>
    <s v="مصطفى المحميد"/>
    <x v="0"/>
    <n v="1"/>
    <n v="1"/>
    <n v="2"/>
    <n v="0"/>
    <n v="0"/>
    <n v="2"/>
    <n v="2"/>
    <n v="1"/>
    <n v="1"/>
    <n v="1"/>
    <n v="1"/>
    <n v="0"/>
    <n v="0"/>
    <n v="2"/>
    <x v="0"/>
    <m/>
    <x v="1"/>
    <s v="No"/>
    <m/>
    <x v="1"/>
    <n v="1"/>
    <x v="0"/>
    <n v="1"/>
    <x v="1"/>
    <m/>
    <x v="0"/>
    <n v="1"/>
    <x v="1"/>
  </r>
  <r>
    <n v="4751"/>
    <x v="1"/>
    <x v="15"/>
    <x v="15"/>
    <s v="عمر الجاجه"/>
    <x v="1"/>
    <n v="0"/>
    <n v="1"/>
    <n v="2"/>
    <n v="2"/>
    <n v="3"/>
    <n v="4"/>
    <n v="4"/>
    <n v="4"/>
    <n v="3"/>
    <n v="1"/>
    <n v="1"/>
    <n v="1"/>
    <n v="1"/>
    <n v="4"/>
    <x v="2"/>
    <m/>
    <x v="1"/>
    <s v="No"/>
    <n v="94"/>
    <x v="0"/>
    <n v="1"/>
    <x v="0"/>
    <m/>
    <x v="0"/>
    <m/>
    <x v="0"/>
    <n v="1"/>
    <x v="1"/>
  </r>
  <r>
    <n v="5103"/>
    <x v="0"/>
    <x v="5"/>
    <x v="5"/>
    <s v="محمود بلورة"/>
    <x v="1"/>
    <n v="0"/>
    <n v="1"/>
    <n v="1"/>
    <n v="1"/>
    <n v="1"/>
    <n v="3"/>
    <n v="1"/>
    <n v="3"/>
    <n v="0"/>
    <n v="1"/>
    <n v="0"/>
    <n v="1"/>
    <n v="0"/>
    <n v="2"/>
    <x v="0"/>
    <n v="1"/>
    <x v="0"/>
    <s v="Yes"/>
    <n v="226"/>
    <x v="0"/>
    <n v="1"/>
    <x v="0"/>
    <m/>
    <x v="0"/>
    <n v="1"/>
    <x v="1"/>
    <n v="1"/>
    <x v="1"/>
  </r>
  <r>
    <n v="4710"/>
    <x v="1"/>
    <x v="1"/>
    <x v="1"/>
    <s v="خليل عيدو"/>
    <x v="0"/>
    <n v="1"/>
    <n v="1"/>
    <n v="2"/>
    <n v="1"/>
    <n v="2"/>
    <n v="2"/>
    <n v="5"/>
    <n v="1"/>
    <n v="4"/>
    <n v="1"/>
    <n v="1"/>
    <n v="0"/>
    <n v="1"/>
    <n v="4"/>
    <x v="2"/>
    <n v="1"/>
    <x v="0"/>
    <s v="Yes"/>
    <n v="106"/>
    <x v="0"/>
    <n v="1"/>
    <x v="0"/>
    <n v="1"/>
    <x v="1"/>
    <n v="1"/>
    <x v="1"/>
    <m/>
    <x v="0"/>
  </r>
  <r>
    <n v="5217"/>
    <x v="2"/>
    <x v="7"/>
    <x v="7"/>
    <s v="جمعة بدوي "/>
    <x v="1"/>
    <n v="0"/>
    <n v="1"/>
    <n v="2"/>
    <n v="2"/>
    <n v="2"/>
    <n v="5"/>
    <n v="2"/>
    <n v="5"/>
    <n v="1"/>
    <n v="1"/>
    <n v="1"/>
    <n v="2"/>
    <n v="0"/>
    <n v="3"/>
    <x v="0"/>
    <m/>
    <x v="1"/>
    <s v="No"/>
    <m/>
    <x v="1"/>
    <n v="1"/>
    <x v="0"/>
    <n v="1"/>
    <x v="1"/>
    <m/>
    <x v="0"/>
    <n v="1"/>
    <x v="1"/>
  </r>
  <r>
    <n v="4723"/>
    <x v="1"/>
    <x v="15"/>
    <x v="15"/>
    <s v="محمد حيدر"/>
    <x v="1"/>
    <n v="0"/>
    <n v="1"/>
    <n v="1"/>
    <n v="2"/>
    <n v="4"/>
    <n v="5"/>
    <n v="3"/>
    <n v="5"/>
    <n v="2"/>
    <n v="0"/>
    <n v="1"/>
    <n v="1"/>
    <n v="1"/>
    <n v="5"/>
    <x v="2"/>
    <n v="1"/>
    <x v="0"/>
    <s v="Yes"/>
    <n v="156"/>
    <x v="0"/>
    <m/>
    <x v="1"/>
    <m/>
    <x v="0"/>
    <n v="1"/>
    <x v="1"/>
    <m/>
    <x v="0"/>
  </r>
  <r>
    <n v="4820"/>
    <x v="1"/>
    <x v="16"/>
    <x v="16"/>
    <s v="يوسف الرويشدي"/>
    <x v="0"/>
    <n v="1"/>
    <n v="1"/>
    <n v="3"/>
    <n v="2"/>
    <n v="1"/>
    <n v="6"/>
    <n v="2"/>
    <n v="5"/>
    <n v="1"/>
    <n v="2"/>
    <n v="1"/>
    <n v="2"/>
    <n v="0"/>
    <n v="3"/>
    <x v="2"/>
    <m/>
    <x v="1"/>
    <s v="No"/>
    <n v="77"/>
    <x v="0"/>
    <m/>
    <x v="1"/>
    <m/>
    <x v="0"/>
    <m/>
    <x v="0"/>
    <n v="1"/>
    <x v="1"/>
  </r>
  <r>
    <n v="5105"/>
    <x v="0"/>
    <x v="5"/>
    <x v="5"/>
    <s v="احمد دياب"/>
    <x v="1"/>
    <n v="0"/>
    <n v="1"/>
    <n v="1"/>
    <n v="1"/>
    <n v="1"/>
    <n v="3"/>
    <n v="1"/>
    <n v="3"/>
    <n v="0"/>
    <n v="1"/>
    <n v="0"/>
    <n v="1"/>
    <n v="0"/>
    <n v="2"/>
    <x v="3"/>
    <m/>
    <x v="1"/>
    <s v="No"/>
    <m/>
    <x v="1"/>
    <m/>
    <x v="1"/>
    <m/>
    <x v="0"/>
    <n v="1"/>
    <x v="1"/>
    <n v="1"/>
    <x v="1"/>
  </r>
  <r>
    <n v="5242"/>
    <x v="2"/>
    <x v="4"/>
    <x v="4"/>
    <s v="محمد السقال"/>
    <x v="0"/>
    <n v="1"/>
    <n v="1"/>
    <n v="1"/>
    <n v="2"/>
    <n v="3"/>
    <n v="6"/>
    <n v="2"/>
    <n v="5"/>
    <n v="1"/>
    <n v="0"/>
    <n v="1"/>
    <n v="2"/>
    <n v="0"/>
    <n v="5"/>
    <x v="2"/>
    <n v="1"/>
    <x v="0"/>
    <s v="Yes"/>
    <n v="186"/>
    <x v="0"/>
    <m/>
    <x v="1"/>
    <m/>
    <x v="0"/>
    <m/>
    <x v="0"/>
    <m/>
    <x v="0"/>
  </r>
  <r>
    <n v="5565"/>
    <x v="2"/>
    <x v="2"/>
    <x v="2"/>
    <s v="عبدالكريم عبيد"/>
    <x v="0"/>
    <n v="1"/>
    <n v="1"/>
    <n v="2"/>
    <n v="2"/>
    <n v="1"/>
    <n v="4"/>
    <n v="3"/>
    <n v="3"/>
    <n v="2"/>
    <n v="1"/>
    <n v="1"/>
    <n v="1"/>
    <n v="1"/>
    <n v="3"/>
    <x v="0"/>
    <m/>
    <x v="1"/>
    <s v="No"/>
    <m/>
    <x v="1"/>
    <m/>
    <x v="1"/>
    <n v="1"/>
    <x v="1"/>
    <m/>
    <x v="0"/>
    <n v="1"/>
    <x v="1"/>
  </r>
  <r>
    <n v="5224"/>
    <x v="2"/>
    <x v="7"/>
    <x v="7"/>
    <s v="محمد جارالله"/>
    <x v="1"/>
    <n v="0"/>
    <n v="1"/>
    <n v="2"/>
    <n v="2"/>
    <n v="5"/>
    <n v="9"/>
    <n v="1"/>
    <n v="9"/>
    <n v="0"/>
    <n v="2"/>
    <n v="0"/>
    <n v="2"/>
    <n v="0"/>
    <n v="6"/>
    <x v="2"/>
    <m/>
    <x v="1"/>
    <s v="No"/>
    <n v="98"/>
    <x v="0"/>
    <n v="1"/>
    <x v="0"/>
    <n v="1"/>
    <x v="1"/>
    <m/>
    <x v="0"/>
    <n v="1"/>
    <x v="1"/>
  </r>
  <r>
    <n v="6303"/>
    <x v="3"/>
    <x v="14"/>
    <x v="14"/>
    <s v="علي البردان"/>
    <x v="0"/>
    <n v="1"/>
    <n v="1"/>
    <n v="2"/>
    <n v="1"/>
    <n v="2"/>
    <n v="2"/>
    <n v="5"/>
    <n v="1"/>
    <n v="4"/>
    <n v="1"/>
    <n v="1"/>
    <n v="0"/>
    <n v="1"/>
    <n v="4"/>
    <x v="0"/>
    <m/>
    <x v="1"/>
    <s v="No"/>
    <m/>
    <x v="1"/>
    <n v="1"/>
    <x v="0"/>
    <n v="1"/>
    <x v="1"/>
    <m/>
    <x v="0"/>
    <n v="1"/>
    <x v="1"/>
  </r>
  <r>
    <n v="5189"/>
    <x v="2"/>
    <x v="7"/>
    <x v="7"/>
    <s v="وليد سطم"/>
    <x v="1"/>
    <n v="0"/>
    <n v="1"/>
    <n v="2"/>
    <n v="1"/>
    <n v="2"/>
    <n v="2"/>
    <n v="4"/>
    <n v="2"/>
    <n v="3"/>
    <n v="1"/>
    <n v="1"/>
    <n v="0"/>
    <n v="1"/>
    <n v="3"/>
    <x v="0"/>
    <n v="1"/>
    <x v="0"/>
    <s v="Yes"/>
    <n v="104"/>
    <x v="0"/>
    <n v="1"/>
    <x v="0"/>
    <m/>
    <x v="0"/>
    <m/>
    <x v="0"/>
    <m/>
    <x v="0"/>
  </r>
  <r>
    <n v="4795"/>
    <x v="1"/>
    <x v="16"/>
    <x v="16"/>
    <s v="نضال العلي"/>
    <x v="1"/>
    <n v="0"/>
    <n v="1"/>
    <n v="2"/>
    <n v="1"/>
    <n v="1"/>
    <n v="2"/>
    <n v="3"/>
    <n v="2"/>
    <n v="2"/>
    <n v="1"/>
    <n v="1"/>
    <n v="0"/>
    <n v="1"/>
    <n v="2"/>
    <x v="0"/>
    <n v="1"/>
    <x v="0"/>
    <s v="Yes"/>
    <n v="152"/>
    <x v="0"/>
    <n v="1"/>
    <x v="0"/>
    <m/>
    <x v="0"/>
    <m/>
    <x v="0"/>
    <n v="1"/>
    <x v="1"/>
  </r>
  <r>
    <n v="5153"/>
    <x v="2"/>
    <x v="7"/>
    <x v="7"/>
    <s v="محمدغازي يوسف"/>
    <x v="1"/>
    <n v="0"/>
    <n v="1"/>
    <n v="2"/>
    <n v="2"/>
    <n v="1"/>
    <n v="3"/>
    <n v="3"/>
    <n v="3"/>
    <n v="2"/>
    <n v="1"/>
    <n v="1"/>
    <n v="1"/>
    <n v="1"/>
    <n v="2"/>
    <x v="3"/>
    <n v="1"/>
    <x v="0"/>
    <s v="Yes"/>
    <n v="155"/>
    <x v="0"/>
    <m/>
    <x v="1"/>
    <n v="1"/>
    <x v="1"/>
    <m/>
    <x v="0"/>
    <n v="1"/>
    <x v="1"/>
  </r>
  <r>
    <n v="4705"/>
    <x v="1"/>
    <x v="1"/>
    <x v="1"/>
    <s v="محمد رعد"/>
    <x v="0"/>
    <n v="1"/>
    <n v="1"/>
    <n v="2"/>
    <n v="2"/>
    <n v="1"/>
    <n v="5"/>
    <n v="2"/>
    <n v="4"/>
    <n v="1"/>
    <n v="1"/>
    <n v="1"/>
    <n v="2"/>
    <n v="0"/>
    <n v="3"/>
    <x v="1"/>
    <m/>
    <x v="1"/>
    <s v="No"/>
    <n v="117"/>
    <x v="0"/>
    <m/>
    <x v="1"/>
    <n v="1"/>
    <x v="1"/>
    <m/>
    <x v="0"/>
    <n v="1"/>
    <x v="1"/>
  </r>
  <r>
    <n v="6351"/>
    <x v="3"/>
    <x v="14"/>
    <x v="14"/>
    <s v="خالد الدروبي"/>
    <x v="1"/>
    <n v="0"/>
    <n v="1"/>
    <n v="2"/>
    <n v="1"/>
    <n v="0"/>
    <n v="2"/>
    <n v="2"/>
    <n v="2"/>
    <n v="1"/>
    <n v="1"/>
    <n v="1"/>
    <n v="1"/>
    <n v="0"/>
    <n v="1"/>
    <x v="1"/>
    <n v="1"/>
    <x v="0"/>
    <s v="Yes"/>
    <n v="118"/>
    <x v="0"/>
    <m/>
    <x v="1"/>
    <n v="1"/>
    <x v="1"/>
    <n v="1"/>
    <x v="1"/>
    <m/>
    <x v="0"/>
  </r>
  <r>
    <n v="5768"/>
    <x v="3"/>
    <x v="10"/>
    <x v="10"/>
    <s v="محمدجهاد الحايك"/>
    <x v="0"/>
    <n v="1"/>
    <n v="1"/>
    <n v="2"/>
    <n v="2"/>
    <n v="1"/>
    <n v="4"/>
    <n v="3"/>
    <n v="3"/>
    <n v="2"/>
    <n v="1"/>
    <n v="1"/>
    <n v="1"/>
    <n v="1"/>
    <n v="3"/>
    <x v="1"/>
    <n v="1"/>
    <x v="0"/>
    <s v="Yes"/>
    <n v="180"/>
    <x v="0"/>
    <n v="1"/>
    <x v="0"/>
    <n v="1"/>
    <x v="1"/>
    <m/>
    <x v="0"/>
    <n v="1"/>
    <x v="1"/>
  </r>
  <r>
    <n v="6189"/>
    <x v="3"/>
    <x v="6"/>
    <x v="6"/>
    <s v="بكري حامد"/>
    <x v="1"/>
    <n v="0"/>
    <n v="1"/>
    <n v="2"/>
    <n v="3"/>
    <n v="4"/>
    <n v="6"/>
    <n v="4"/>
    <n v="6"/>
    <n v="3"/>
    <n v="1"/>
    <n v="1"/>
    <n v="2"/>
    <n v="1"/>
    <n v="5"/>
    <x v="1"/>
    <m/>
    <x v="1"/>
    <s v="No"/>
    <n v="57"/>
    <x v="0"/>
    <n v="1"/>
    <x v="0"/>
    <n v="1"/>
    <x v="1"/>
    <m/>
    <x v="0"/>
    <n v="1"/>
    <x v="1"/>
  </r>
  <r>
    <n v="5067"/>
    <x v="0"/>
    <x v="5"/>
    <x v="5"/>
    <s v="ظافر دعاس"/>
    <x v="0"/>
    <n v="1"/>
    <n v="1"/>
    <n v="1"/>
    <n v="2"/>
    <n v="3"/>
    <n v="4"/>
    <n v="4"/>
    <n v="3"/>
    <n v="3"/>
    <n v="0"/>
    <n v="1"/>
    <n v="1"/>
    <n v="1"/>
    <n v="5"/>
    <x v="1"/>
    <m/>
    <x v="1"/>
    <s v="No"/>
    <n v="58"/>
    <x v="0"/>
    <n v="1"/>
    <x v="0"/>
    <n v="1"/>
    <x v="1"/>
    <m/>
    <x v="0"/>
    <n v="1"/>
    <x v="1"/>
  </r>
  <r>
    <n v="6074"/>
    <x v="3"/>
    <x v="8"/>
    <x v="8"/>
    <s v="نذير  الفجر"/>
    <x v="0"/>
    <n v="1"/>
    <n v="1"/>
    <n v="1"/>
    <n v="2"/>
    <n v="3"/>
    <n v="6"/>
    <n v="2"/>
    <n v="5"/>
    <n v="1"/>
    <n v="0"/>
    <n v="1"/>
    <n v="2"/>
    <n v="0"/>
    <n v="5"/>
    <x v="1"/>
    <m/>
    <x v="1"/>
    <s v="No"/>
    <m/>
    <x v="1"/>
    <n v="1"/>
    <x v="0"/>
    <m/>
    <x v="0"/>
    <n v="1"/>
    <x v="1"/>
    <n v="1"/>
    <x v="1"/>
  </r>
  <r>
    <n v="5941"/>
    <x v="3"/>
    <x v="12"/>
    <x v="12"/>
    <s v="محمدسليم ابراهيم"/>
    <x v="0"/>
    <n v="1"/>
    <n v="1"/>
    <n v="2"/>
    <n v="1"/>
    <n v="0"/>
    <n v="3"/>
    <n v="2"/>
    <n v="2"/>
    <n v="1"/>
    <n v="1"/>
    <n v="1"/>
    <n v="1"/>
    <n v="0"/>
    <n v="2"/>
    <x v="3"/>
    <n v="1"/>
    <x v="0"/>
    <s v="Yes"/>
    <n v="113"/>
    <x v="0"/>
    <n v="1"/>
    <x v="0"/>
    <m/>
    <x v="0"/>
    <m/>
    <x v="0"/>
    <n v="1"/>
    <x v="1"/>
  </r>
  <r>
    <n v="5887"/>
    <x v="3"/>
    <x v="12"/>
    <x v="12"/>
    <s v="محمدكمال قاسم"/>
    <x v="0"/>
    <n v="1"/>
    <n v="1"/>
    <n v="2"/>
    <n v="2"/>
    <n v="2"/>
    <n v="2"/>
    <n v="6"/>
    <n v="1"/>
    <n v="5"/>
    <n v="1"/>
    <n v="1"/>
    <n v="0"/>
    <n v="2"/>
    <n v="4"/>
    <x v="0"/>
    <m/>
    <x v="1"/>
    <s v="No"/>
    <n v="117"/>
    <x v="0"/>
    <n v="1"/>
    <x v="0"/>
    <m/>
    <x v="0"/>
    <m/>
    <x v="0"/>
    <n v="1"/>
    <x v="1"/>
  </r>
  <r>
    <n v="4724"/>
    <x v="1"/>
    <x v="15"/>
    <x v="15"/>
    <s v="حسين الابراهيم"/>
    <x v="1"/>
    <n v="0"/>
    <n v="1"/>
    <n v="2"/>
    <n v="1"/>
    <n v="0"/>
    <n v="1"/>
    <n v="3"/>
    <n v="1"/>
    <n v="2"/>
    <n v="1"/>
    <n v="1"/>
    <n v="0"/>
    <n v="1"/>
    <n v="1"/>
    <x v="1"/>
    <m/>
    <x v="1"/>
    <s v="No"/>
    <n v="94"/>
    <x v="0"/>
    <n v="1"/>
    <x v="0"/>
    <m/>
    <x v="0"/>
    <m/>
    <x v="0"/>
    <n v="1"/>
    <x v="1"/>
  </r>
  <r>
    <n v="6080"/>
    <x v="3"/>
    <x v="8"/>
    <x v="8"/>
    <s v="حمود موسى"/>
    <x v="0"/>
    <n v="1"/>
    <n v="1"/>
    <n v="2"/>
    <n v="2"/>
    <n v="1"/>
    <n v="2"/>
    <n v="5"/>
    <n v="1"/>
    <n v="4"/>
    <n v="1"/>
    <n v="1"/>
    <n v="0"/>
    <n v="2"/>
    <n v="3"/>
    <x v="3"/>
    <m/>
    <x v="1"/>
    <s v="No"/>
    <n v="73"/>
    <x v="0"/>
    <n v="1"/>
    <x v="0"/>
    <m/>
    <x v="0"/>
    <m/>
    <x v="0"/>
    <n v="1"/>
    <x v="1"/>
  </r>
  <r>
    <n v="6225"/>
    <x v="3"/>
    <x v="6"/>
    <x v="6"/>
    <s v="خالد العوض"/>
    <x v="0"/>
    <n v="1"/>
    <n v="1"/>
    <n v="2"/>
    <n v="1"/>
    <n v="0"/>
    <n v="3"/>
    <n v="2"/>
    <n v="2"/>
    <n v="1"/>
    <n v="1"/>
    <n v="1"/>
    <n v="1"/>
    <n v="0"/>
    <n v="2"/>
    <x v="1"/>
    <n v="1"/>
    <x v="0"/>
    <s v="Yes"/>
    <n v="131"/>
    <x v="0"/>
    <n v="1"/>
    <x v="0"/>
    <m/>
    <x v="0"/>
    <n v="1"/>
    <x v="1"/>
    <n v="1"/>
    <x v="1"/>
  </r>
  <r>
    <n v="6050"/>
    <x v="3"/>
    <x v="3"/>
    <x v="3"/>
    <s v="عبدالرحمن الشهاب"/>
    <x v="1"/>
    <n v="0"/>
    <n v="1"/>
    <n v="2"/>
    <n v="1"/>
    <n v="1"/>
    <n v="3"/>
    <n v="2"/>
    <n v="3"/>
    <n v="1"/>
    <n v="1"/>
    <n v="1"/>
    <n v="1"/>
    <n v="0"/>
    <n v="2"/>
    <x v="1"/>
    <m/>
    <x v="1"/>
    <s v="No"/>
    <n v="77"/>
    <x v="0"/>
    <n v="1"/>
    <x v="0"/>
    <n v="1"/>
    <x v="1"/>
    <m/>
    <x v="0"/>
    <n v="1"/>
    <x v="1"/>
  </r>
  <r>
    <n v="5782"/>
    <x v="3"/>
    <x v="10"/>
    <x v="10"/>
    <s v="طه اسعد"/>
    <x v="0"/>
    <n v="1"/>
    <n v="1"/>
    <n v="2"/>
    <n v="1"/>
    <n v="0"/>
    <n v="3"/>
    <n v="2"/>
    <n v="2"/>
    <n v="1"/>
    <n v="1"/>
    <n v="1"/>
    <n v="1"/>
    <n v="0"/>
    <n v="2"/>
    <x v="1"/>
    <m/>
    <x v="1"/>
    <s v="No"/>
    <n v="69"/>
    <x v="0"/>
    <n v="1"/>
    <x v="0"/>
    <m/>
    <x v="0"/>
    <m/>
    <x v="0"/>
    <n v="1"/>
    <x v="1"/>
  </r>
  <r>
    <n v="4961"/>
    <x v="0"/>
    <x v="0"/>
    <x v="0"/>
    <s v="عبدو السفراني"/>
    <x v="0"/>
    <n v="1"/>
    <n v="1"/>
    <n v="2"/>
    <n v="6"/>
    <n v="0"/>
    <n v="5"/>
    <n v="5"/>
    <n v="4"/>
    <n v="4"/>
    <n v="1"/>
    <n v="1"/>
    <n v="3"/>
    <n v="3"/>
    <n v="2"/>
    <x v="1"/>
    <n v="1"/>
    <x v="0"/>
    <s v="Yes"/>
    <n v="155"/>
    <x v="0"/>
    <n v="1"/>
    <x v="0"/>
    <m/>
    <x v="0"/>
    <n v="1"/>
    <x v="1"/>
    <m/>
    <x v="0"/>
  </r>
  <r>
    <n v="4847"/>
    <x v="1"/>
    <x v="18"/>
    <x v="18"/>
    <s v="حسين فياض"/>
    <x v="0"/>
    <n v="1"/>
    <n v="1"/>
    <n v="1"/>
    <n v="4"/>
    <n v="2"/>
    <n v="4"/>
    <n v="5"/>
    <n v="3"/>
    <n v="4"/>
    <n v="0"/>
    <n v="1"/>
    <n v="1"/>
    <n v="3"/>
    <n v="4"/>
    <x v="2"/>
    <m/>
    <x v="1"/>
    <s v="No"/>
    <m/>
    <x v="1"/>
    <n v="1"/>
    <x v="0"/>
    <m/>
    <x v="0"/>
    <m/>
    <x v="0"/>
    <n v="1"/>
    <x v="1"/>
  </r>
  <r>
    <n v="5909"/>
    <x v="3"/>
    <x v="12"/>
    <x v="12"/>
    <s v="نضال قويدر"/>
    <x v="0"/>
    <n v="1"/>
    <n v="1"/>
    <n v="2"/>
    <n v="1"/>
    <n v="0"/>
    <n v="2"/>
    <n v="3"/>
    <n v="1"/>
    <n v="2"/>
    <n v="1"/>
    <n v="1"/>
    <n v="0"/>
    <n v="1"/>
    <n v="2"/>
    <x v="3"/>
    <n v="1"/>
    <x v="0"/>
    <s v="Yes"/>
    <n v="229"/>
    <x v="0"/>
    <m/>
    <x v="1"/>
    <n v="1"/>
    <x v="1"/>
    <m/>
    <x v="0"/>
    <n v="1"/>
    <x v="1"/>
  </r>
  <r>
    <n v="6057"/>
    <x v="3"/>
    <x v="8"/>
    <x v="8"/>
    <s v="حامد صطوف"/>
    <x v="1"/>
    <n v="0"/>
    <n v="1"/>
    <n v="2"/>
    <n v="5"/>
    <n v="2"/>
    <n v="4"/>
    <n v="6"/>
    <n v="4"/>
    <n v="5"/>
    <n v="1"/>
    <n v="1"/>
    <n v="2"/>
    <n v="3"/>
    <n v="3"/>
    <x v="1"/>
    <m/>
    <x v="1"/>
    <s v="No"/>
    <m/>
    <x v="1"/>
    <n v="1"/>
    <x v="0"/>
    <n v="1"/>
    <x v="1"/>
    <m/>
    <x v="0"/>
    <n v="1"/>
    <x v="1"/>
  </r>
  <r>
    <n v="4848"/>
    <x v="1"/>
    <x v="18"/>
    <x v="18"/>
    <s v="حسين طيجون"/>
    <x v="0"/>
    <n v="1"/>
    <n v="1"/>
    <n v="1"/>
    <n v="1"/>
    <n v="0"/>
    <n v="3"/>
    <n v="1"/>
    <n v="2"/>
    <n v="0"/>
    <n v="1"/>
    <n v="0"/>
    <n v="1"/>
    <n v="0"/>
    <n v="2"/>
    <x v="2"/>
    <m/>
    <x v="1"/>
    <s v="No"/>
    <n v="75"/>
    <x v="0"/>
    <n v="1"/>
    <x v="0"/>
    <n v="1"/>
    <x v="1"/>
    <m/>
    <x v="0"/>
    <n v="1"/>
    <x v="1"/>
  </r>
  <r>
    <n v="5552"/>
    <x v="2"/>
    <x v="2"/>
    <x v="2"/>
    <s v="عبدالمنعم الربّع"/>
    <x v="0"/>
    <n v="1"/>
    <n v="1"/>
    <n v="2"/>
    <n v="2"/>
    <n v="2"/>
    <n v="2"/>
    <n v="6"/>
    <n v="1"/>
    <n v="5"/>
    <n v="1"/>
    <n v="1"/>
    <n v="0"/>
    <n v="2"/>
    <n v="4"/>
    <x v="1"/>
    <m/>
    <x v="1"/>
    <s v="No"/>
    <m/>
    <x v="1"/>
    <n v="1"/>
    <x v="0"/>
    <m/>
    <x v="0"/>
    <m/>
    <x v="0"/>
    <n v="1"/>
    <x v="1"/>
  </r>
  <r>
    <n v="6065"/>
    <x v="3"/>
    <x v="8"/>
    <x v="8"/>
    <s v="محمود عفيفي"/>
    <x v="0"/>
    <n v="1"/>
    <n v="1"/>
    <n v="2"/>
    <n v="2"/>
    <n v="2"/>
    <n v="2"/>
    <n v="6"/>
    <n v="1"/>
    <n v="5"/>
    <n v="1"/>
    <n v="1"/>
    <n v="0"/>
    <n v="2"/>
    <n v="4"/>
    <x v="2"/>
    <m/>
    <x v="1"/>
    <s v="No"/>
    <m/>
    <x v="1"/>
    <n v="1"/>
    <x v="0"/>
    <m/>
    <x v="0"/>
    <n v="1"/>
    <x v="1"/>
    <n v="1"/>
    <x v="1"/>
  </r>
  <r>
    <n v="4897"/>
    <x v="0"/>
    <x v="13"/>
    <x v="13"/>
    <s v="فرحان العوض"/>
    <x v="1"/>
    <n v="0"/>
    <n v="1"/>
    <n v="3"/>
    <n v="2"/>
    <n v="4"/>
    <n v="5"/>
    <n v="5"/>
    <n v="5"/>
    <n v="4"/>
    <n v="2"/>
    <n v="1"/>
    <n v="1"/>
    <n v="1"/>
    <n v="5"/>
    <x v="3"/>
    <n v="1"/>
    <x v="0"/>
    <s v="Yes"/>
    <n v="113"/>
    <x v="0"/>
    <n v="1"/>
    <x v="0"/>
    <n v="1"/>
    <x v="1"/>
    <n v="1"/>
    <x v="1"/>
    <n v="1"/>
    <x v="1"/>
  </r>
  <r>
    <n v="6212"/>
    <x v="3"/>
    <x v="6"/>
    <x v="6"/>
    <s v="فاضل عيدو"/>
    <x v="1"/>
    <n v="0"/>
    <n v="1"/>
    <n v="2"/>
    <n v="2"/>
    <n v="4"/>
    <n v="7"/>
    <n v="2"/>
    <n v="7"/>
    <n v="1"/>
    <n v="1"/>
    <n v="1"/>
    <n v="2"/>
    <n v="0"/>
    <n v="5"/>
    <x v="0"/>
    <m/>
    <x v="1"/>
    <s v="No"/>
    <n v="76"/>
    <x v="0"/>
    <n v="1"/>
    <x v="0"/>
    <m/>
    <x v="0"/>
    <m/>
    <x v="0"/>
    <n v="1"/>
    <x v="1"/>
  </r>
  <r>
    <n v="5750"/>
    <x v="2"/>
    <x v="9"/>
    <x v="9"/>
    <s v="محمد العمر"/>
    <x v="0"/>
    <n v="1"/>
    <n v="1"/>
    <n v="3"/>
    <n v="2"/>
    <n v="1"/>
    <n v="6"/>
    <n v="2"/>
    <n v="5"/>
    <n v="1"/>
    <n v="2"/>
    <n v="1"/>
    <n v="2"/>
    <n v="0"/>
    <n v="3"/>
    <x v="0"/>
    <n v="1"/>
    <x v="0"/>
    <s v="Yes"/>
    <n v="196"/>
    <x v="0"/>
    <n v="1"/>
    <x v="0"/>
    <m/>
    <x v="0"/>
    <m/>
    <x v="0"/>
    <m/>
    <x v="0"/>
  </r>
  <r>
    <n v="5939"/>
    <x v="3"/>
    <x v="12"/>
    <x v="12"/>
    <s v="حسون الموالي الدبس"/>
    <x v="0"/>
    <n v="1"/>
    <n v="1"/>
    <n v="2"/>
    <n v="2"/>
    <n v="1"/>
    <n v="3"/>
    <n v="4"/>
    <n v="2"/>
    <n v="3"/>
    <n v="1"/>
    <n v="1"/>
    <n v="1"/>
    <n v="1"/>
    <n v="3"/>
    <x v="3"/>
    <n v="1"/>
    <x v="0"/>
    <s v="Yes"/>
    <n v="117"/>
    <x v="0"/>
    <n v="1"/>
    <x v="0"/>
    <m/>
    <x v="0"/>
    <m/>
    <x v="0"/>
    <n v="1"/>
    <x v="1"/>
  </r>
  <r>
    <n v="5900"/>
    <x v="3"/>
    <x v="12"/>
    <x v="12"/>
    <s v="ماجد السخني"/>
    <x v="1"/>
    <n v="0"/>
    <n v="1"/>
    <n v="2"/>
    <n v="2"/>
    <n v="4"/>
    <n v="2"/>
    <n v="7"/>
    <n v="2"/>
    <n v="6"/>
    <n v="1"/>
    <n v="1"/>
    <n v="0"/>
    <n v="2"/>
    <n v="5"/>
    <x v="1"/>
    <n v="1"/>
    <x v="0"/>
    <s v="Yes"/>
    <n v="184"/>
    <x v="0"/>
    <n v="1"/>
    <x v="0"/>
    <n v="1"/>
    <x v="1"/>
    <m/>
    <x v="0"/>
    <m/>
    <x v="0"/>
  </r>
  <r>
    <n v="4890"/>
    <x v="0"/>
    <x v="13"/>
    <x v="13"/>
    <s v="عمر سطم"/>
    <x v="0"/>
    <n v="1"/>
    <n v="1"/>
    <n v="2"/>
    <n v="1"/>
    <n v="1"/>
    <n v="2"/>
    <n v="4"/>
    <n v="1"/>
    <n v="3"/>
    <n v="1"/>
    <n v="1"/>
    <n v="0"/>
    <n v="1"/>
    <n v="3"/>
    <x v="1"/>
    <m/>
    <x v="1"/>
    <s v="No"/>
    <n v="93"/>
    <x v="0"/>
    <n v="1"/>
    <x v="0"/>
    <m/>
    <x v="0"/>
    <m/>
    <x v="0"/>
    <n v="1"/>
    <x v="1"/>
  </r>
  <r>
    <n v="6248"/>
    <x v="3"/>
    <x v="6"/>
    <x v="6"/>
    <s v="سليمان المصري"/>
    <x v="0"/>
    <n v="1"/>
    <n v="1"/>
    <n v="0"/>
    <n v="2"/>
    <n v="3"/>
    <n v="6"/>
    <n v="1"/>
    <n v="5"/>
    <n v="0"/>
    <n v="0"/>
    <n v="0"/>
    <n v="2"/>
    <n v="0"/>
    <n v="5"/>
    <x v="0"/>
    <m/>
    <x v="1"/>
    <s v="No"/>
    <m/>
    <x v="1"/>
    <n v="1"/>
    <x v="0"/>
    <n v="1"/>
    <x v="1"/>
    <m/>
    <x v="0"/>
    <n v="1"/>
    <x v="1"/>
  </r>
  <r>
    <n v="5383"/>
    <x v="2"/>
    <x v="11"/>
    <x v="11"/>
    <s v="عبدالكريم المحمد"/>
    <x v="0"/>
    <n v="1"/>
    <n v="1"/>
    <n v="2"/>
    <n v="1"/>
    <n v="1"/>
    <n v="4"/>
    <n v="2"/>
    <n v="3"/>
    <n v="1"/>
    <n v="1"/>
    <n v="1"/>
    <n v="1"/>
    <n v="0"/>
    <n v="3"/>
    <x v="0"/>
    <n v="1"/>
    <x v="0"/>
    <s v="Yes"/>
    <n v="227"/>
    <x v="0"/>
    <n v="1"/>
    <x v="0"/>
    <m/>
    <x v="0"/>
    <m/>
    <x v="0"/>
    <m/>
    <x v="0"/>
  </r>
  <r>
    <n v="5186"/>
    <x v="2"/>
    <x v="7"/>
    <x v="7"/>
    <s v="مروان السيد "/>
    <x v="0"/>
    <n v="1"/>
    <n v="1"/>
    <n v="2"/>
    <n v="2"/>
    <n v="2"/>
    <n v="3"/>
    <n v="5"/>
    <n v="2"/>
    <n v="4"/>
    <n v="1"/>
    <n v="1"/>
    <n v="1"/>
    <n v="1"/>
    <n v="4"/>
    <x v="3"/>
    <m/>
    <x v="1"/>
    <s v="No"/>
    <m/>
    <x v="1"/>
    <m/>
    <x v="1"/>
    <m/>
    <x v="0"/>
    <m/>
    <x v="0"/>
    <n v="1"/>
    <x v="1"/>
  </r>
  <r>
    <n v="6011"/>
    <x v="3"/>
    <x v="3"/>
    <x v="3"/>
    <s v="فيصل العبدالعلي"/>
    <x v="0"/>
    <n v="1"/>
    <n v="1"/>
    <n v="2"/>
    <n v="2"/>
    <n v="1"/>
    <n v="3"/>
    <n v="4"/>
    <n v="2"/>
    <n v="3"/>
    <n v="1"/>
    <n v="1"/>
    <n v="1"/>
    <n v="1"/>
    <n v="3"/>
    <x v="0"/>
    <m/>
    <x v="1"/>
    <s v="No"/>
    <m/>
    <x v="1"/>
    <m/>
    <x v="1"/>
    <n v="1"/>
    <x v="1"/>
    <m/>
    <x v="0"/>
    <n v="1"/>
    <x v="1"/>
  </r>
  <r>
    <n v="5082"/>
    <x v="0"/>
    <x v="5"/>
    <x v="5"/>
    <s v="فياض عمو"/>
    <x v="0"/>
    <n v="1"/>
    <n v="1"/>
    <n v="0"/>
    <n v="4"/>
    <n v="2"/>
    <n v="7"/>
    <n v="1"/>
    <n v="6"/>
    <n v="0"/>
    <n v="0"/>
    <n v="0"/>
    <n v="4"/>
    <n v="0"/>
    <n v="4"/>
    <x v="2"/>
    <n v="1"/>
    <x v="0"/>
    <s v="Yes"/>
    <n v="112"/>
    <x v="0"/>
    <n v="1"/>
    <x v="0"/>
    <n v="1"/>
    <x v="1"/>
    <m/>
    <x v="0"/>
    <n v="1"/>
    <x v="1"/>
  </r>
  <r>
    <n v="5060"/>
    <x v="0"/>
    <x v="5"/>
    <x v="5"/>
    <s v="خليل الشيخ محمود"/>
    <x v="0"/>
    <n v="1"/>
    <n v="1"/>
    <n v="2"/>
    <n v="2"/>
    <n v="2"/>
    <n v="2"/>
    <n v="6"/>
    <n v="1"/>
    <n v="5"/>
    <n v="1"/>
    <n v="1"/>
    <n v="0"/>
    <n v="2"/>
    <n v="4"/>
    <x v="1"/>
    <m/>
    <x v="1"/>
    <s v="No"/>
    <m/>
    <x v="1"/>
    <n v="1"/>
    <x v="0"/>
    <m/>
    <x v="0"/>
    <m/>
    <x v="0"/>
    <n v="1"/>
    <x v="1"/>
  </r>
  <r>
    <n v="5672"/>
    <x v="2"/>
    <x v="9"/>
    <x v="9"/>
    <s v="احمد العشموطي"/>
    <x v="0"/>
    <n v="1"/>
    <n v="1"/>
    <n v="1"/>
    <n v="4"/>
    <n v="3"/>
    <n v="8"/>
    <n v="2"/>
    <n v="7"/>
    <n v="1"/>
    <n v="0"/>
    <n v="1"/>
    <n v="4"/>
    <n v="0"/>
    <n v="5"/>
    <x v="2"/>
    <m/>
    <x v="1"/>
    <s v="No"/>
    <m/>
    <x v="1"/>
    <n v="1"/>
    <x v="0"/>
    <m/>
    <x v="0"/>
    <m/>
    <x v="0"/>
    <n v="1"/>
    <x v="1"/>
  </r>
  <r>
    <n v="5808"/>
    <x v="3"/>
    <x v="10"/>
    <x v="10"/>
    <s v="فؤاد الحسين"/>
    <x v="0"/>
    <n v="1"/>
    <n v="1"/>
    <n v="2"/>
    <n v="3"/>
    <n v="2"/>
    <n v="3"/>
    <n v="6"/>
    <n v="2"/>
    <n v="5"/>
    <n v="1"/>
    <n v="1"/>
    <n v="1"/>
    <n v="2"/>
    <n v="4"/>
    <x v="0"/>
    <m/>
    <x v="1"/>
    <s v="No"/>
    <m/>
    <x v="1"/>
    <n v="1"/>
    <x v="0"/>
    <n v="1"/>
    <x v="1"/>
    <m/>
    <x v="0"/>
    <n v="1"/>
    <x v="1"/>
  </r>
  <r>
    <n v="4899"/>
    <x v="0"/>
    <x v="13"/>
    <x v="13"/>
    <s v="محمدسعيد سعيد"/>
    <x v="1"/>
    <n v="0"/>
    <n v="1"/>
    <n v="2"/>
    <n v="0"/>
    <n v="1"/>
    <n v="2"/>
    <n v="2"/>
    <n v="2"/>
    <n v="1"/>
    <n v="1"/>
    <n v="1"/>
    <n v="0"/>
    <n v="0"/>
    <n v="2"/>
    <x v="1"/>
    <n v="1"/>
    <x v="0"/>
    <s v="Yes"/>
    <n v="198"/>
    <x v="0"/>
    <n v="1"/>
    <x v="0"/>
    <n v="1"/>
    <x v="1"/>
    <m/>
    <x v="0"/>
    <m/>
    <x v="0"/>
  </r>
  <r>
    <n v="6174"/>
    <x v="3"/>
    <x v="6"/>
    <x v="6"/>
    <s v="عبدالرحمن سليم"/>
    <x v="0"/>
    <n v="1"/>
    <n v="1"/>
    <n v="2"/>
    <n v="1"/>
    <n v="0"/>
    <n v="3"/>
    <n v="2"/>
    <n v="2"/>
    <n v="1"/>
    <n v="1"/>
    <n v="1"/>
    <n v="1"/>
    <n v="0"/>
    <n v="2"/>
    <x v="1"/>
    <n v="1"/>
    <x v="0"/>
    <s v="Yes"/>
    <n v="220"/>
    <x v="0"/>
    <n v="1"/>
    <x v="0"/>
    <n v="1"/>
    <x v="1"/>
    <m/>
    <x v="0"/>
    <m/>
    <x v="0"/>
  </r>
  <r>
    <n v="6223"/>
    <x v="3"/>
    <x v="6"/>
    <x v="6"/>
    <s v="عبدالسلام بكري"/>
    <x v="1"/>
    <n v="0"/>
    <n v="1"/>
    <n v="2"/>
    <n v="2"/>
    <n v="1"/>
    <n v="3"/>
    <n v="3"/>
    <n v="3"/>
    <n v="2"/>
    <n v="1"/>
    <n v="1"/>
    <n v="1"/>
    <n v="1"/>
    <n v="2"/>
    <x v="1"/>
    <n v="1"/>
    <x v="0"/>
    <s v="Yes"/>
    <n v="102"/>
    <x v="0"/>
    <n v="1"/>
    <x v="0"/>
    <n v="1"/>
    <x v="1"/>
    <m/>
    <x v="0"/>
    <n v="1"/>
    <x v="1"/>
  </r>
  <r>
    <n v="4736"/>
    <x v="1"/>
    <x v="15"/>
    <x v="15"/>
    <s v="احمدراتب المصري"/>
    <x v="0"/>
    <n v="1"/>
    <n v="1"/>
    <n v="2"/>
    <n v="2"/>
    <n v="2"/>
    <n v="6"/>
    <n v="2"/>
    <n v="5"/>
    <n v="1"/>
    <n v="1"/>
    <n v="1"/>
    <n v="2"/>
    <n v="0"/>
    <n v="4"/>
    <x v="1"/>
    <m/>
    <x v="1"/>
    <s v="No"/>
    <n v="97"/>
    <x v="0"/>
    <m/>
    <x v="1"/>
    <n v="1"/>
    <x v="1"/>
    <m/>
    <x v="0"/>
    <n v="1"/>
    <x v="1"/>
  </r>
  <r>
    <n v="5010"/>
    <x v="0"/>
    <x v="17"/>
    <x v="17"/>
    <s v="خالد بركاوي"/>
    <x v="0"/>
    <n v="1"/>
    <n v="1"/>
    <n v="2"/>
    <n v="1"/>
    <n v="1"/>
    <n v="2"/>
    <n v="4"/>
    <n v="1"/>
    <n v="3"/>
    <n v="1"/>
    <n v="1"/>
    <n v="0"/>
    <n v="1"/>
    <n v="3"/>
    <x v="1"/>
    <n v="1"/>
    <x v="0"/>
    <s v="Yes"/>
    <n v="202"/>
    <x v="0"/>
    <n v="1"/>
    <x v="0"/>
    <m/>
    <x v="0"/>
    <n v="1"/>
    <x v="1"/>
    <n v="1"/>
    <x v="1"/>
  </r>
  <r>
    <n v="5485"/>
    <x v="2"/>
    <x v="11"/>
    <x v="11"/>
    <s v="محمد القاسم"/>
    <x v="0"/>
    <n v="1"/>
    <n v="1"/>
    <n v="3"/>
    <n v="3"/>
    <n v="2"/>
    <n v="7"/>
    <n v="3"/>
    <n v="6"/>
    <n v="2"/>
    <n v="2"/>
    <n v="1"/>
    <n v="2"/>
    <n v="1"/>
    <n v="4"/>
    <x v="0"/>
    <n v="1"/>
    <x v="0"/>
    <s v="Yes"/>
    <n v="127"/>
    <x v="0"/>
    <n v="1"/>
    <x v="0"/>
    <m/>
    <x v="0"/>
    <n v="1"/>
    <x v="1"/>
    <m/>
    <x v="0"/>
  </r>
  <r>
    <n v="5663"/>
    <x v="2"/>
    <x v="9"/>
    <x v="9"/>
    <s v="سليمان الحصين"/>
    <x v="1"/>
    <n v="0"/>
    <n v="1"/>
    <n v="3"/>
    <n v="3"/>
    <n v="3"/>
    <n v="6"/>
    <n v="4"/>
    <n v="6"/>
    <n v="3"/>
    <n v="2"/>
    <n v="1"/>
    <n v="2"/>
    <n v="1"/>
    <n v="4"/>
    <x v="1"/>
    <m/>
    <x v="1"/>
    <s v="No"/>
    <m/>
    <x v="1"/>
    <m/>
    <x v="1"/>
    <n v="1"/>
    <x v="1"/>
    <m/>
    <x v="0"/>
    <n v="1"/>
    <x v="1"/>
  </r>
  <r>
    <n v="5283"/>
    <x v="2"/>
    <x v="4"/>
    <x v="4"/>
    <s v="خضر بحسيك"/>
    <x v="1"/>
    <n v="0"/>
    <n v="1"/>
    <n v="2"/>
    <n v="2"/>
    <n v="3"/>
    <n v="7"/>
    <n v="1"/>
    <n v="7"/>
    <n v="0"/>
    <n v="2"/>
    <n v="0"/>
    <n v="2"/>
    <n v="0"/>
    <n v="4"/>
    <x v="1"/>
    <n v="1"/>
    <x v="0"/>
    <s v="Yes"/>
    <n v="187"/>
    <x v="0"/>
    <m/>
    <x v="1"/>
    <n v="1"/>
    <x v="1"/>
    <n v="1"/>
    <x v="1"/>
    <n v="1"/>
    <x v="1"/>
  </r>
  <r>
    <n v="4815"/>
    <x v="1"/>
    <x v="16"/>
    <x v="16"/>
    <s v="تاج الدين الابراهيم"/>
    <x v="0"/>
    <n v="1"/>
    <n v="1"/>
    <n v="1"/>
    <n v="3"/>
    <n v="3"/>
    <n v="4"/>
    <n v="5"/>
    <n v="3"/>
    <n v="4"/>
    <n v="0"/>
    <n v="1"/>
    <n v="2"/>
    <n v="1"/>
    <n v="5"/>
    <x v="0"/>
    <m/>
    <x v="1"/>
    <s v="No"/>
    <m/>
    <x v="1"/>
    <n v="1"/>
    <x v="0"/>
    <m/>
    <x v="0"/>
    <m/>
    <x v="0"/>
    <n v="1"/>
    <x v="1"/>
  </r>
  <r>
    <n v="4953"/>
    <x v="0"/>
    <x v="0"/>
    <x v="0"/>
    <s v="محمد الزين"/>
    <x v="0"/>
    <n v="1"/>
    <n v="1"/>
    <n v="2"/>
    <n v="1"/>
    <n v="1"/>
    <n v="4"/>
    <n v="2"/>
    <n v="3"/>
    <n v="1"/>
    <n v="1"/>
    <n v="1"/>
    <n v="1"/>
    <n v="0"/>
    <n v="3"/>
    <x v="2"/>
    <m/>
    <x v="1"/>
    <s v="No"/>
    <m/>
    <x v="1"/>
    <n v="1"/>
    <x v="0"/>
    <n v="1"/>
    <x v="1"/>
    <n v="1"/>
    <x v="1"/>
    <n v="1"/>
    <x v="1"/>
  </r>
  <r>
    <n v="5656"/>
    <x v="2"/>
    <x v="9"/>
    <x v="9"/>
    <s v="احمد جدوع"/>
    <x v="1"/>
    <n v="0"/>
    <n v="1"/>
    <n v="2"/>
    <n v="3"/>
    <n v="3"/>
    <n v="6"/>
    <n v="3"/>
    <n v="6"/>
    <n v="2"/>
    <n v="1"/>
    <n v="1"/>
    <n v="2"/>
    <n v="1"/>
    <n v="4"/>
    <x v="1"/>
    <m/>
    <x v="1"/>
    <s v="No"/>
    <n v="65"/>
    <x v="0"/>
    <n v="1"/>
    <x v="0"/>
    <m/>
    <x v="0"/>
    <m/>
    <x v="0"/>
    <n v="1"/>
    <x v="1"/>
  </r>
  <r>
    <n v="5883"/>
    <x v="3"/>
    <x v="12"/>
    <x v="12"/>
    <s v="خالد الحسن"/>
    <x v="0"/>
    <n v="1"/>
    <n v="1"/>
    <n v="2"/>
    <n v="1"/>
    <n v="0"/>
    <n v="2"/>
    <n v="3"/>
    <n v="1"/>
    <n v="2"/>
    <n v="1"/>
    <n v="1"/>
    <n v="0"/>
    <n v="1"/>
    <n v="2"/>
    <x v="0"/>
    <n v="1"/>
    <x v="0"/>
    <s v="Yes"/>
    <n v="179"/>
    <x v="0"/>
    <n v="1"/>
    <x v="0"/>
    <m/>
    <x v="0"/>
    <m/>
    <x v="0"/>
    <m/>
    <x v="0"/>
  </r>
  <r>
    <n v="5139"/>
    <x v="2"/>
    <x v="7"/>
    <x v="7"/>
    <s v="علي البركاوي"/>
    <x v="0"/>
    <n v="1"/>
    <n v="1"/>
    <n v="2"/>
    <n v="1"/>
    <n v="1"/>
    <n v="4"/>
    <n v="2"/>
    <n v="3"/>
    <n v="1"/>
    <n v="1"/>
    <n v="1"/>
    <n v="1"/>
    <n v="0"/>
    <n v="3"/>
    <x v="1"/>
    <m/>
    <x v="1"/>
    <s v="No"/>
    <m/>
    <x v="1"/>
    <m/>
    <x v="1"/>
    <n v="1"/>
    <x v="1"/>
    <m/>
    <x v="0"/>
    <n v="1"/>
    <x v="1"/>
  </r>
  <r>
    <n v="4974"/>
    <x v="0"/>
    <x v="0"/>
    <x v="0"/>
    <s v="خليل بدوي "/>
    <x v="0"/>
    <n v="1"/>
    <n v="1"/>
    <n v="1"/>
    <n v="1"/>
    <n v="3"/>
    <n v="5"/>
    <n v="2"/>
    <n v="4"/>
    <n v="1"/>
    <n v="0"/>
    <n v="1"/>
    <n v="1"/>
    <n v="0"/>
    <n v="5"/>
    <x v="1"/>
    <m/>
    <x v="1"/>
    <s v="No"/>
    <n v="100"/>
    <x v="0"/>
    <m/>
    <x v="1"/>
    <n v="1"/>
    <x v="1"/>
    <m/>
    <x v="0"/>
    <n v="1"/>
    <x v="1"/>
  </r>
  <r>
    <n v="5773"/>
    <x v="3"/>
    <x v="10"/>
    <x v="10"/>
    <s v="عبدالله جارالله"/>
    <x v="0"/>
    <n v="1"/>
    <n v="1"/>
    <n v="2"/>
    <n v="1"/>
    <n v="0"/>
    <n v="3"/>
    <n v="2"/>
    <n v="2"/>
    <n v="1"/>
    <n v="1"/>
    <n v="1"/>
    <n v="1"/>
    <n v="0"/>
    <n v="2"/>
    <x v="3"/>
    <m/>
    <x v="1"/>
    <s v="No"/>
    <n v="85"/>
    <x v="0"/>
    <m/>
    <x v="1"/>
    <m/>
    <x v="0"/>
    <m/>
    <x v="0"/>
    <n v="1"/>
    <x v="1"/>
  </r>
  <r>
    <n v="5957"/>
    <x v="3"/>
    <x v="3"/>
    <x v="3"/>
    <s v="محمود الزعبي"/>
    <x v="0"/>
    <n v="1"/>
    <n v="1"/>
    <n v="2"/>
    <n v="1"/>
    <n v="0"/>
    <n v="2"/>
    <n v="3"/>
    <n v="1"/>
    <n v="2"/>
    <n v="1"/>
    <n v="1"/>
    <n v="0"/>
    <n v="1"/>
    <n v="2"/>
    <x v="0"/>
    <m/>
    <x v="1"/>
    <s v="No"/>
    <n v="85"/>
    <x v="0"/>
    <n v="1"/>
    <x v="0"/>
    <n v="1"/>
    <x v="1"/>
    <n v="1"/>
    <x v="1"/>
    <n v="1"/>
    <x v="1"/>
  </r>
  <r>
    <n v="5916"/>
    <x v="3"/>
    <x v="12"/>
    <x v="12"/>
    <s v="احمد العاصي"/>
    <x v="0"/>
    <n v="1"/>
    <n v="1"/>
    <n v="1"/>
    <n v="1"/>
    <n v="0"/>
    <n v="3"/>
    <n v="1"/>
    <n v="2"/>
    <n v="0"/>
    <n v="1"/>
    <n v="0"/>
    <n v="1"/>
    <n v="0"/>
    <n v="2"/>
    <x v="1"/>
    <n v="1"/>
    <x v="0"/>
    <s v="Yes"/>
    <n v="191"/>
    <x v="0"/>
    <n v="1"/>
    <x v="0"/>
    <m/>
    <x v="0"/>
    <m/>
    <x v="0"/>
    <m/>
    <x v="0"/>
  </r>
  <r>
    <n v="6021"/>
    <x v="3"/>
    <x v="3"/>
    <x v="3"/>
    <s v="علي المطلق"/>
    <x v="0"/>
    <n v="1"/>
    <n v="1"/>
    <n v="1"/>
    <n v="2"/>
    <n v="1"/>
    <n v="5"/>
    <n v="1"/>
    <n v="4"/>
    <n v="0"/>
    <n v="1"/>
    <n v="0"/>
    <n v="2"/>
    <n v="0"/>
    <n v="3"/>
    <x v="0"/>
    <m/>
    <x v="1"/>
    <s v="No"/>
    <m/>
    <x v="1"/>
    <n v="1"/>
    <x v="0"/>
    <n v="1"/>
    <x v="1"/>
    <m/>
    <x v="0"/>
    <n v="1"/>
    <x v="1"/>
  </r>
  <r>
    <n v="5737"/>
    <x v="2"/>
    <x v="9"/>
    <x v="9"/>
    <s v="خالد عمر"/>
    <x v="1"/>
    <n v="0"/>
    <n v="1"/>
    <n v="1"/>
    <n v="1"/>
    <n v="2"/>
    <n v="4"/>
    <n v="1"/>
    <n v="4"/>
    <n v="0"/>
    <n v="1"/>
    <n v="0"/>
    <n v="1"/>
    <n v="0"/>
    <n v="3"/>
    <x v="2"/>
    <n v="1"/>
    <x v="0"/>
    <s v="Yes"/>
    <n v="210"/>
    <x v="0"/>
    <m/>
    <x v="1"/>
    <n v="1"/>
    <x v="1"/>
    <m/>
    <x v="0"/>
    <m/>
    <x v="0"/>
  </r>
  <r>
    <n v="4824"/>
    <x v="1"/>
    <x v="16"/>
    <x v="16"/>
    <s v="جاسم الجازي"/>
    <x v="1"/>
    <n v="0"/>
    <n v="1"/>
    <n v="3"/>
    <n v="2"/>
    <n v="4"/>
    <n v="2"/>
    <n v="8"/>
    <n v="2"/>
    <n v="7"/>
    <n v="1"/>
    <n v="2"/>
    <n v="0"/>
    <n v="2"/>
    <n v="5"/>
    <x v="0"/>
    <n v="1"/>
    <x v="0"/>
    <s v="Yes"/>
    <n v="229"/>
    <x v="0"/>
    <m/>
    <x v="1"/>
    <n v="1"/>
    <x v="1"/>
    <m/>
    <x v="0"/>
    <m/>
    <x v="0"/>
  </r>
  <r>
    <n v="4718"/>
    <x v="1"/>
    <x v="15"/>
    <x v="15"/>
    <s v="علي العلي"/>
    <x v="0"/>
    <n v="1"/>
    <n v="1"/>
    <n v="2"/>
    <n v="2"/>
    <n v="3"/>
    <n v="2"/>
    <n v="7"/>
    <n v="1"/>
    <n v="6"/>
    <n v="1"/>
    <n v="1"/>
    <n v="0"/>
    <n v="2"/>
    <n v="5"/>
    <x v="0"/>
    <m/>
    <x v="1"/>
    <s v="No"/>
    <m/>
    <x v="1"/>
    <n v="1"/>
    <x v="0"/>
    <n v="1"/>
    <x v="1"/>
    <n v="1"/>
    <x v="1"/>
    <n v="1"/>
    <x v="1"/>
  </r>
  <r>
    <n v="6286"/>
    <x v="3"/>
    <x v="14"/>
    <x v="14"/>
    <s v="شحود خنفورة"/>
    <x v="0"/>
    <n v="1"/>
    <n v="1"/>
    <n v="1"/>
    <n v="2"/>
    <n v="1"/>
    <n v="5"/>
    <n v="1"/>
    <n v="4"/>
    <n v="0"/>
    <n v="1"/>
    <n v="0"/>
    <n v="2"/>
    <n v="0"/>
    <n v="3"/>
    <x v="1"/>
    <m/>
    <x v="1"/>
    <s v="No"/>
    <m/>
    <x v="1"/>
    <n v="1"/>
    <x v="0"/>
    <m/>
    <x v="0"/>
    <m/>
    <x v="0"/>
    <n v="1"/>
    <x v="1"/>
  </r>
  <r>
    <n v="5271"/>
    <x v="2"/>
    <x v="4"/>
    <x v="4"/>
    <s v="عبيد التقي"/>
    <x v="1"/>
    <n v="0"/>
    <n v="1"/>
    <n v="2"/>
    <n v="3"/>
    <n v="4"/>
    <n v="2"/>
    <n v="8"/>
    <n v="2"/>
    <n v="7"/>
    <n v="1"/>
    <n v="1"/>
    <n v="0"/>
    <n v="3"/>
    <n v="5"/>
    <x v="1"/>
    <n v="1"/>
    <x v="0"/>
    <s v="Yes"/>
    <n v="139"/>
    <x v="0"/>
    <n v="1"/>
    <x v="0"/>
    <n v="1"/>
    <x v="1"/>
    <m/>
    <x v="0"/>
    <n v="1"/>
    <x v="1"/>
  </r>
  <r>
    <n v="5246"/>
    <x v="2"/>
    <x v="4"/>
    <x v="4"/>
    <s v="يوسف بصال"/>
    <x v="0"/>
    <n v="1"/>
    <n v="1"/>
    <n v="2"/>
    <n v="1"/>
    <n v="1"/>
    <n v="4"/>
    <n v="2"/>
    <n v="3"/>
    <n v="1"/>
    <n v="1"/>
    <n v="1"/>
    <n v="1"/>
    <n v="0"/>
    <n v="3"/>
    <x v="3"/>
    <m/>
    <x v="1"/>
    <s v="No"/>
    <m/>
    <x v="1"/>
    <m/>
    <x v="1"/>
    <n v="1"/>
    <x v="1"/>
    <m/>
    <x v="0"/>
    <n v="1"/>
    <x v="1"/>
  </r>
  <r>
    <n v="4732"/>
    <x v="1"/>
    <x v="15"/>
    <x v="15"/>
    <s v="عبدالرزاق سيف"/>
    <x v="0"/>
    <n v="1"/>
    <n v="1"/>
    <n v="2"/>
    <n v="4"/>
    <n v="2"/>
    <n v="7"/>
    <n v="3"/>
    <n v="6"/>
    <n v="2"/>
    <n v="1"/>
    <n v="1"/>
    <n v="3"/>
    <n v="1"/>
    <n v="4"/>
    <x v="0"/>
    <m/>
    <x v="1"/>
    <s v="No"/>
    <n v="88"/>
    <x v="0"/>
    <n v="1"/>
    <x v="0"/>
    <n v="1"/>
    <x v="1"/>
    <m/>
    <x v="0"/>
    <n v="1"/>
    <x v="1"/>
  </r>
  <r>
    <n v="5967"/>
    <x v="3"/>
    <x v="3"/>
    <x v="3"/>
    <s v="سعدالدين العمر"/>
    <x v="0"/>
    <n v="1"/>
    <n v="1"/>
    <n v="1"/>
    <n v="2"/>
    <n v="3"/>
    <n v="6"/>
    <n v="2"/>
    <n v="5"/>
    <n v="1"/>
    <n v="0"/>
    <n v="1"/>
    <n v="2"/>
    <n v="0"/>
    <n v="5"/>
    <x v="2"/>
    <n v="1"/>
    <x v="0"/>
    <s v="Yes"/>
    <n v="184"/>
    <x v="0"/>
    <m/>
    <x v="1"/>
    <m/>
    <x v="0"/>
    <n v="1"/>
    <x v="1"/>
    <n v="1"/>
    <x v="1"/>
  </r>
  <r>
    <n v="4822"/>
    <x v="1"/>
    <x v="16"/>
    <x v="16"/>
    <s v="شهير عثمان "/>
    <x v="0"/>
    <n v="1"/>
    <n v="1"/>
    <n v="2"/>
    <n v="2"/>
    <n v="2"/>
    <n v="3"/>
    <n v="5"/>
    <n v="2"/>
    <n v="4"/>
    <n v="1"/>
    <n v="1"/>
    <n v="1"/>
    <n v="1"/>
    <n v="4"/>
    <x v="0"/>
    <n v="1"/>
    <x v="0"/>
    <s v="Yes"/>
    <n v="212"/>
    <x v="0"/>
    <m/>
    <x v="1"/>
    <n v="1"/>
    <x v="1"/>
    <m/>
    <x v="0"/>
    <n v="1"/>
    <x v="1"/>
  </r>
  <r>
    <n v="5198"/>
    <x v="2"/>
    <x v="7"/>
    <x v="7"/>
    <s v="صالح الصغير"/>
    <x v="1"/>
    <n v="0"/>
    <n v="1"/>
    <n v="2"/>
    <n v="1"/>
    <n v="0"/>
    <n v="2"/>
    <n v="2"/>
    <n v="2"/>
    <n v="1"/>
    <n v="1"/>
    <n v="1"/>
    <n v="1"/>
    <n v="0"/>
    <n v="1"/>
    <x v="2"/>
    <m/>
    <x v="1"/>
    <s v="No"/>
    <m/>
    <x v="1"/>
    <n v="1"/>
    <x v="0"/>
    <m/>
    <x v="0"/>
    <n v="1"/>
    <x v="1"/>
    <n v="1"/>
    <x v="1"/>
  </r>
  <r>
    <n v="5148"/>
    <x v="2"/>
    <x v="7"/>
    <x v="7"/>
    <s v="فتحي مطلق"/>
    <x v="0"/>
    <n v="1"/>
    <n v="1"/>
    <n v="3"/>
    <n v="2"/>
    <n v="3"/>
    <n v="2"/>
    <n v="8"/>
    <n v="1"/>
    <n v="7"/>
    <n v="1"/>
    <n v="2"/>
    <n v="0"/>
    <n v="2"/>
    <n v="5"/>
    <x v="2"/>
    <m/>
    <x v="1"/>
    <s v="No"/>
    <m/>
    <x v="1"/>
    <m/>
    <x v="1"/>
    <n v="1"/>
    <x v="1"/>
    <m/>
    <x v="0"/>
    <n v="1"/>
    <x v="1"/>
  </r>
  <r>
    <n v="5664"/>
    <x v="2"/>
    <x v="9"/>
    <x v="9"/>
    <s v="محمود البكري"/>
    <x v="0"/>
    <n v="1"/>
    <n v="1"/>
    <n v="1"/>
    <n v="4"/>
    <n v="3"/>
    <n v="5"/>
    <n v="5"/>
    <n v="4"/>
    <n v="4"/>
    <n v="0"/>
    <n v="1"/>
    <n v="3"/>
    <n v="1"/>
    <n v="5"/>
    <x v="1"/>
    <n v="1"/>
    <x v="0"/>
    <s v="Yes"/>
    <n v="186"/>
    <x v="0"/>
    <n v="1"/>
    <x v="0"/>
    <n v="1"/>
    <x v="1"/>
    <m/>
    <x v="0"/>
    <n v="1"/>
    <x v="1"/>
  </r>
  <r>
    <n v="5059"/>
    <x v="0"/>
    <x v="5"/>
    <x v="5"/>
    <s v="ابراهيم شاكر"/>
    <x v="0"/>
    <n v="1"/>
    <n v="1"/>
    <n v="1"/>
    <n v="1"/>
    <n v="0"/>
    <n v="1"/>
    <n v="3"/>
    <n v="0"/>
    <n v="2"/>
    <n v="0"/>
    <n v="1"/>
    <n v="0"/>
    <n v="1"/>
    <n v="2"/>
    <x v="1"/>
    <m/>
    <x v="1"/>
    <s v="No"/>
    <n v="64"/>
    <x v="0"/>
    <n v="1"/>
    <x v="0"/>
    <n v="1"/>
    <x v="1"/>
    <m/>
    <x v="0"/>
    <n v="1"/>
    <x v="1"/>
  </r>
  <r>
    <n v="5376"/>
    <x v="2"/>
    <x v="4"/>
    <x v="4"/>
    <s v="حامد احمد"/>
    <x v="1"/>
    <n v="0"/>
    <n v="1"/>
    <n v="1"/>
    <n v="2"/>
    <n v="3"/>
    <n v="6"/>
    <n v="1"/>
    <n v="6"/>
    <n v="0"/>
    <n v="1"/>
    <n v="0"/>
    <n v="2"/>
    <n v="0"/>
    <n v="4"/>
    <x v="1"/>
    <n v="1"/>
    <x v="0"/>
    <s v="Yes"/>
    <n v="135"/>
    <x v="0"/>
    <n v="1"/>
    <x v="0"/>
    <n v="1"/>
    <x v="1"/>
    <n v="1"/>
    <x v="1"/>
    <m/>
    <x v="0"/>
  </r>
  <r>
    <n v="4901"/>
    <x v="0"/>
    <x v="13"/>
    <x v="13"/>
    <s v="ابراهيم ابو جبل"/>
    <x v="0"/>
    <n v="1"/>
    <n v="1"/>
    <n v="2"/>
    <n v="3"/>
    <n v="2"/>
    <n v="3"/>
    <n v="6"/>
    <n v="2"/>
    <n v="5"/>
    <n v="1"/>
    <n v="1"/>
    <n v="1"/>
    <n v="2"/>
    <n v="4"/>
    <x v="1"/>
    <m/>
    <x v="1"/>
    <s v="No"/>
    <m/>
    <x v="1"/>
    <m/>
    <x v="1"/>
    <m/>
    <x v="0"/>
    <m/>
    <x v="0"/>
    <n v="1"/>
    <x v="1"/>
  </r>
  <r>
    <n v="4818"/>
    <x v="1"/>
    <x v="16"/>
    <x v="16"/>
    <s v="ابراهيم  مصطفى"/>
    <x v="0"/>
    <n v="1"/>
    <n v="1"/>
    <n v="2"/>
    <n v="1"/>
    <n v="2"/>
    <n v="2"/>
    <n v="5"/>
    <n v="1"/>
    <n v="4"/>
    <n v="1"/>
    <n v="1"/>
    <n v="0"/>
    <n v="1"/>
    <n v="4"/>
    <x v="1"/>
    <m/>
    <x v="1"/>
    <s v="No"/>
    <n v="60"/>
    <x v="0"/>
    <n v="1"/>
    <x v="0"/>
    <n v="1"/>
    <x v="1"/>
    <m/>
    <x v="0"/>
    <n v="1"/>
    <x v="1"/>
  </r>
  <r>
    <n v="5998"/>
    <x v="3"/>
    <x v="3"/>
    <x v="3"/>
    <s v="محمدالحميد الناري"/>
    <x v="0"/>
    <n v="1"/>
    <n v="1"/>
    <n v="2"/>
    <n v="2"/>
    <n v="1"/>
    <n v="3"/>
    <n v="4"/>
    <n v="2"/>
    <n v="3"/>
    <n v="1"/>
    <n v="1"/>
    <n v="1"/>
    <n v="1"/>
    <n v="3"/>
    <x v="1"/>
    <m/>
    <x v="1"/>
    <s v="No"/>
    <n v="55"/>
    <x v="0"/>
    <n v="1"/>
    <x v="0"/>
    <m/>
    <x v="0"/>
    <m/>
    <x v="0"/>
    <n v="1"/>
    <x v="1"/>
  </r>
  <r>
    <n v="4758"/>
    <x v="1"/>
    <x v="15"/>
    <x v="15"/>
    <s v="عدنان عكل"/>
    <x v="0"/>
    <n v="1"/>
    <n v="1"/>
    <n v="1"/>
    <n v="1"/>
    <n v="3"/>
    <n v="5"/>
    <n v="2"/>
    <n v="4"/>
    <n v="1"/>
    <n v="0"/>
    <n v="1"/>
    <n v="1"/>
    <n v="0"/>
    <n v="5"/>
    <x v="1"/>
    <n v="1"/>
    <x v="0"/>
    <s v="Yes"/>
    <n v="124"/>
    <x v="0"/>
    <n v="1"/>
    <x v="0"/>
    <n v="1"/>
    <x v="1"/>
    <m/>
    <x v="0"/>
    <n v="1"/>
    <x v="1"/>
  </r>
  <r>
    <n v="4947"/>
    <x v="0"/>
    <x v="13"/>
    <x v="13"/>
    <s v="محمود يوسف"/>
    <x v="1"/>
    <n v="0"/>
    <n v="1"/>
    <n v="0"/>
    <n v="2"/>
    <n v="5"/>
    <n v="7"/>
    <n v="1"/>
    <n v="7"/>
    <n v="0"/>
    <n v="0"/>
    <n v="0"/>
    <n v="2"/>
    <n v="0"/>
    <n v="6"/>
    <x v="0"/>
    <m/>
    <x v="1"/>
    <s v="No"/>
    <m/>
    <x v="1"/>
    <m/>
    <x v="1"/>
    <n v="1"/>
    <x v="1"/>
    <m/>
    <x v="0"/>
    <n v="1"/>
    <x v="1"/>
  </r>
  <r>
    <n v="5753"/>
    <x v="2"/>
    <x v="9"/>
    <x v="9"/>
    <s v="محمدمامون الرحمون"/>
    <x v="0"/>
    <n v="1"/>
    <n v="1"/>
    <n v="2"/>
    <n v="2"/>
    <n v="1"/>
    <n v="4"/>
    <n v="3"/>
    <n v="3"/>
    <n v="2"/>
    <n v="1"/>
    <n v="1"/>
    <n v="1"/>
    <n v="1"/>
    <n v="3"/>
    <x v="3"/>
    <n v="1"/>
    <x v="0"/>
    <s v="Yes"/>
    <n v="144"/>
    <x v="0"/>
    <n v="1"/>
    <x v="0"/>
    <m/>
    <x v="0"/>
    <n v="1"/>
    <x v="1"/>
    <n v="1"/>
    <x v="1"/>
  </r>
  <r>
    <n v="4669"/>
    <x v="1"/>
    <x v="1"/>
    <x v="1"/>
    <s v="محمدماجد دياب"/>
    <x v="1"/>
    <n v="0"/>
    <n v="1"/>
    <n v="3"/>
    <n v="2"/>
    <n v="4"/>
    <n v="9"/>
    <n v="1"/>
    <n v="9"/>
    <n v="0"/>
    <n v="3"/>
    <n v="0"/>
    <n v="2"/>
    <n v="0"/>
    <n v="5"/>
    <x v="0"/>
    <m/>
    <x v="1"/>
    <s v="No"/>
    <m/>
    <x v="1"/>
    <m/>
    <x v="1"/>
    <n v="1"/>
    <x v="1"/>
    <m/>
    <x v="0"/>
    <n v="1"/>
    <x v="1"/>
  </r>
  <r>
    <n v="6141"/>
    <x v="3"/>
    <x v="8"/>
    <x v="8"/>
    <s v="محمد البكري"/>
    <x v="0"/>
    <n v="1"/>
    <n v="1"/>
    <n v="2"/>
    <n v="2"/>
    <n v="1"/>
    <n v="3"/>
    <n v="4"/>
    <n v="2"/>
    <n v="3"/>
    <n v="1"/>
    <n v="1"/>
    <n v="1"/>
    <n v="1"/>
    <n v="3"/>
    <x v="1"/>
    <m/>
    <x v="1"/>
    <s v="No"/>
    <n v="76"/>
    <x v="0"/>
    <n v="1"/>
    <x v="0"/>
    <m/>
    <x v="0"/>
    <n v="1"/>
    <x v="1"/>
    <n v="1"/>
    <x v="1"/>
  </r>
  <r>
    <n v="6235"/>
    <x v="3"/>
    <x v="6"/>
    <x v="6"/>
    <s v="فؤاد اليوسف"/>
    <x v="1"/>
    <n v="0"/>
    <n v="1"/>
    <n v="2"/>
    <n v="1"/>
    <n v="2"/>
    <n v="2"/>
    <n v="4"/>
    <n v="2"/>
    <n v="3"/>
    <n v="1"/>
    <n v="1"/>
    <n v="0"/>
    <n v="1"/>
    <n v="3"/>
    <x v="1"/>
    <n v="1"/>
    <x v="0"/>
    <s v="Yes"/>
    <n v="210"/>
    <x v="0"/>
    <n v="1"/>
    <x v="0"/>
    <m/>
    <x v="0"/>
    <m/>
    <x v="0"/>
    <m/>
    <x v="0"/>
  </r>
  <r>
    <n v="5762"/>
    <x v="3"/>
    <x v="10"/>
    <x v="10"/>
    <s v="محمد بعيون"/>
    <x v="0"/>
    <n v="1"/>
    <n v="1"/>
    <n v="1"/>
    <n v="2"/>
    <n v="3"/>
    <n v="6"/>
    <n v="2"/>
    <n v="5"/>
    <n v="1"/>
    <n v="0"/>
    <n v="1"/>
    <n v="2"/>
    <n v="0"/>
    <n v="5"/>
    <x v="0"/>
    <n v="1"/>
    <x v="0"/>
    <s v="Yes"/>
    <n v="147"/>
    <x v="0"/>
    <n v="1"/>
    <x v="0"/>
    <m/>
    <x v="0"/>
    <n v="1"/>
    <x v="1"/>
    <n v="1"/>
    <x v="1"/>
  </r>
  <r>
    <n v="4777"/>
    <x v="1"/>
    <x v="16"/>
    <x v="16"/>
    <s v="محمدكمال قصار"/>
    <x v="0"/>
    <n v="1"/>
    <n v="1"/>
    <n v="2"/>
    <n v="1"/>
    <n v="1"/>
    <n v="2"/>
    <n v="4"/>
    <n v="1"/>
    <n v="3"/>
    <n v="1"/>
    <n v="1"/>
    <n v="0"/>
    <n v="1"/>
    <n v="3"/>
    <x v="0"/>
    <m/>
    <x v="1"/>
    <s v="No"/>
    <m/>
    <x v="1"/>
    <n v="1"/>
    <x v="0"/>
    <m/>
    <x v="0"/>
    <m/>
    <x v="0"/>
    <n v="1"/>
    <x v="1"/>
  </r>
  <r>
    <n v="5112"/>
    <x v="2"/>
    <x v="7"/>
    <x v="7"/>
    <s v="محمد الجيلو"/>
    <x v="0"/>
    <n v="1"/>
    <n v="1"/>
    <n v="1"/>
    <n v="2"/>
    <n v="3"/>
    <n v="6"/>
    <n v="2"/>
    <n v="5"/>
    <n v="1"/>
    <n v="0"/>
    <n v="1"/>
    <n v="2"/>
    <n v="0"/>
    <n v="5"/>
    <x v="0"/>
    <n v="1"/>
    <x v="0"/>
    <s v="Yes"/>
    <n v="222"/>
    <x v="0"/>
    <n v="1"/>
    <x v="0"/>
    <m/>
    <x v="0"/>
    <n v="1"/>
    <x v="1"/>
    <m/>
    <x v="0"/>
  </r>
  <r>
    <n v="6265"/>
    <x v="3"/>
    <x v="6"/>
    <x v="6"/>
    <s v="علي حربا"/>
    <x v="0"/>
    <n v="1"/>
    <n v="1"/>
    <n v="1"/>
    <n v="1"/>
    <n v="0"/>
    <n v="2"/>
    <n v="2"/>
    <n v="1"/>
    <n v="1"/>
    <n v="0"/>
    <n v="1"/>
    <n v="1"/>
    <n v="0"/>
    <n v="2"/>
    <x v="2"/>
    <m/>
    <x v="1"/>
    <s v="No"/>
    <n v="104"/>
    <x v="0"/>
    <m/>
    <x v="1"/>
    <m/>
    <x v="0"/>
    <m/>
    <x v="0"/>
    <n v="1"/>
    <x v="1"/>
  </r>
  <r>
    <n v="4789"/>
    <x v="1"/>
    <x v="16"/>
    <x v="16"/>
    <s v="وليد قاروط"/>
    <x v="1"/>
    <n v="0"/>
    <n v="1"/>
    <n v="2"/>
    <n v="3"/>
    <n v="3"/>
    <n v="3"/>
    <n v="6"/>
    <n v="3"/>
    <n v="5"/>
    <n v="1"/>
    <n v="1"/>
    <n v="1"/>
    <n v="2"/>
    <n v="4"/>
    <x v="2"/>
    <m/>
    <x v="1"/>
    <s v="No"/>
    <m/>
    <x v="1"/>
    <n v="1"/>
    <x v="0"/>
    <m/>
    <x v="0"/>
    <n v="1"/>
    <x v="1"/>
    <n v="1"/>
    <x v="1"/>
  </r>
  <r>
    <n v="6224"/>
    <x v="3"/>
    <x v="6"/>
    <x v="6"/>
    <s v="صالح الحسيان"/>
    <x v="0"/>
    <n v="1"/>
    <n v="1"/>
    <n v="2"/>
    <n v="2"/>
    <n v="0"/>
    <n v="3"/>
    <n v="3"/>
    <n v="2"/>
    <n v="2"/>
    <n v="1"/>
    <n v="1"/>
    <n v="1"/>
    <n v="1"/>
    <n v="2"/>
    <x v="1"/>
    <m/>
    <x v="1"/>
    <s v="No"/>
    <m/>
    <x v="1"/>
    <n v="1"/>
    <x v="0"/>
    <m/>
    <x v="0"/>
    <n v="1"/>
    <x v="1"/>
    <n v="1"/>
    <x v="1"/>
  </r>
  <r>
    <n v="6134"/>
    <x v="3"/>
    <x v="8"/>
    <x v="8"/>
    <s v="هايل الخالد"/>
    <x v="0"/>
    <n v="1"/>
    <n v="1"/>
    <n v="3"/>
    <n v="3"/>
    <n v="2"/>
    <n v="7"/>
    <n v="3"/>
    <n v="6"/>
    <n v="2"/>
    <n v="2"/>
    <n v="1"/>
    <n v="2"/>
    <n v="1"/>
    <n v="4"/>
    <x v="0"/>
    <m/>
    <x v="1"/>
    <s v="No"/>
    <m/>
    <x v="1"/>
    <n v="1"/>
    <x v="0"/>
    <n v="1"/>
    <x v="1"/>
    <m/>
    <x v="0"/>
    <n v="1"/>
    <x v="1"/>
  </r>
  <r>
    <n v="5342"/>
    <x v="2"/>
    <x v="4"/>
    <x v="4"/>
    <s v="فواز الزين"/>
    <x v="1"/>
    <n v="0"/>
    <n v="1"/>
    <n v="0"/>
    <n v="4"/>
    <n v="3"/>
    <n v="7"/>
    <n v="1"/>
    <n v="7"/>
    <n v="0"/>
    <n v="0"/>
    <n v="0"/>
    <n v="4"/>
    <n v="0"/>
    <n v="4"/>
    <x v="0"/>
    <n v="1"/>
    <x v="0"/>
    <s v="Yes"/>
    <n v="165"/>
    <x v="0"/>
    <n v="1"/>
    <x v="0"/>
    <m/>
    <x v="0"/>
    <m/>
    <x v="0"/>
    <n v="1"/>
    <x v="1"/>
  </r>
  <r>
    <n v="5273"/>
    <x v="2"/>
    <x v="4"/>
    <x v="4"/>
    <s v="محمد اباظة"/>
    <x v="1"/>
    <n v="0"/>
    <n v="1"/>
    <n v="1"/>
    <n v="2"/>
    <n v="4"/>
    <n v="4"/>
    <n v="4"/>
    <n v="4"/>
    <n v="3"/>
    <n v="0"/>
    <n v="1"/>
    <n v="1"/>
    <n v="1"/>
    <n v="5"/>
    <x v="1"/>
    <m/>
    <x v="1"/>
    <s v="No"/>
    <m/>
    <x v="1"/>
    <n v="1"/>
    <x v="0"/>
    <m/>
    <x v="0"/>
    <n v="1"/>
    <x v="1"/>
    <n v="1"/>
    <x v="1"/>
  </r>
  <r>
    <n v="5559"/>
    <x v="2"/>
    <x v="2"/>
    <x v="2"/>
    <s v="رياض السيد "/>
    <x v="1"/>
    <n v="0"/>
    <n v="1"/>
    <n v="2"/>
    <n v="1"/>
    <n v="1"/>
    <n v="3"/>
    <n v="2"/>
    <n v="3"/>
    <n v="1"/>
    <n v="1"/>
    <n v="1"/>
    <n v="1"/>
    <n v="0"/>
    <n v="2"/>
    <x v="0"/>
    <m/>
    <x v="1"/>
    <s v="No"/>
    <m/>
    <x v="1"/>
    <n v="1"/>
    <x v="0"/>
    <n v="1"/>
    <x v="1"/>
    <m/>
    <x v="0"/>
    <n v="1"/>
    <x v="1"/>
  </r>
  <r>
    <n v="6283"/>
    <x v="3"/>
    <x v="14"/>
    <x v="14"/>
    <s v="خالد البرازي"/>
    <x v="0"/>
    <n v="1"/>
    <n v="1"/>
    <n v="2"/>
    <n v="2"/>
    <n v="1"/>
    <n v="2"/>
    <n v="5"/>
    <n v="1"/>
    <n v="4"/>
    <n v="1"/>
    <n v="1"/>
    <n v="0"/>
    <n v="2"/>
    <n v="3"/>
    <x v="1"/>
    <n v="1"/>
    <x v="0"/>
    <s v="Yes"/>
    <n v="117"/>
    <x v="0"/>
    <n v="1"/>
    <x v="0"/>
    <n v="1"/>
    <x v="1"/>
    <m/>
    <x v="0"/>
    <m/>
    <x v="0"/>
  </r>
  <r>
    <n v="4833"/>
    <x v="1"/>
    <x v="16"/>
    <x v="16"/>
    <s v="فايق العرندس"/>
    <x v="0"/>
    <n v="1"/>
    <n v="1"/>
    <n v="1"/>
    <n v="1"/>
    <n v="0"/>
    <n v="3"/>
    <n v="1"/>
    <n v="2"/>
    <n v="0"/>
    <n v="1"/>
    <n v="0"/>
    <n v="1"/>
    <n v="0"/>
    <n v="2"/>
    <x v="2"/>
    <m/>
    <x v="1"/>
    <s v="No"/>
    <n v="67"/>
    <x v="0"/>
    <n v="1"/>
    <x v="0"/>
    <m/>
    <x v="0"/>
    <m/>
    <x v="0"/>
    <n v="1"/>
    <x v="1"/>
  </r>
  <r>
    <n v="4730"/>
    <x v="1"/>
    <x v="15"/>
    <x v="15"/>
    <s v="خالد العشموطي"/>
    <x v="0"/>
    <n v="1"/>
    <n v="1"/>
    <n v="1"/>
    <n v="1"/>
    <n v="0"/>
    <n v="3"/>
    <n v="1"/>
    <n v="2"/>
    <n v="0"/>
    <n v="1"/>
    <n v="0"/>
    <n v="1"/>
    <n v="0"/>
    <n v="2"/>
    <x v="0"/>
    <n v="1"/>
    <x v="0"/>
    <s v="Yes"/>
    <n v="191"/>
    <x v="0"/>
    <n v="1"/>
    <x v="0"/>
    <m/>
    <x v="0"/>
    <m/>
    <x v="0"/>
    <m/>
    <x v="0"/>
  </r>
  <r>
    <n v="6013"/>
    <x v="3"/>
    <x v="3"/>
    <x v="3"/>
    <s v="خالد المرة"/>
    <x v="0"/>
    <n v="1"/>
    <n v="1"/>
    <n v="3"/>
    <n v="2"/>
    <n v="1"/>
    <n v="6"/>
    <n v="2"/>
    <n v="5"/>
    <n v="1"/>
    <n v="2"/>
    <n v="1"/>
    <n v="2"/>
    <n v="0"/>
    <n v="3"/>
    <x v="3"/>
    <m/>
    <x v="1"/>
    <s v="No"/>
    <m/>
    <x v="1"/>
    <n v="1"/>
    <x v="0"/>
    <m/>
    <x v="0"/>
    <m/>
    <x v="0"/>
    <n v="1"/>
    <x v="1"/>
  </r>
  <r>
    <n v="5632"/>
    <x v="2"/>
    <x v="2"/>
    <x v="2"/>
    <s v="علي دعاس"/>
    <x v="0"/>
    <n v="1"/>
    <n v="1"/>
    <n v="2"/>
    <n v="1"/>
    <n v="0"/>
    <n v="2"/>
    <n v="3"/>
    <n v="1"/>
    <n v="2"/>
    <n v="1"/>
    <n v="1"/>
    <n v="0"/>
    <n v="1"/>
    <n v="2"/>
    <x v="0"/>
    <n v="1"/>
    <x v="0"/>
    <s v="Yes"/>
    <n v="125"/>
    <x v="0"/>
    <n v="1"/>
    <x v="0"/>
    <m/>
    <x v="0"/>
    <m/>
    <x v="0"/>
    <m/>
    <x v="0"/>
  </r>
  <r>
    <n v="4787"/>
    <x v="1"/>
    <x v="16"/>
    <x v="16"/>
    <s v="سامي كاخة"/>
    <x v="0"/>
    <n v="1"/>
    <n v="1"/>
    <n v="1"/>
    <n v="2"/>
    <n v="3"/>
    <n v="4"/>
    <n v="4"/>
    <n v="3"/>
    <n v="3"/>
    <n v="0"/>
    <n v="1"/>
    <n v="1"/>
    <n v="1"/>
    <n v="5"/>
    <x v="3"/>
    <n v="1"/>
    <x v="0"/>
    <s v="Yes"/>
    <n v="146"/>
    <x v="0"/>
    <n v="1"/>
    <x v="0"/>
    <n v="1"/>
    <x v="1"/>
    <m/>
    <x v="0"/>
    <n v="1"/>
    <x v="1"/>
  </r>
  <r>
    <n v="5701"/>
    <x v="2"/>
    <x v="9"/>
    <x v="9"/>
    <s v="تركي عز الدين"/>
    <x v="1"/>
    <n v="0"/>
    <n v="1"/>
    <n v="2"/>
    <n v="0"/>
    <n v="1"/>
    <n v="2"/>
    <n v="2"/>
    <n v="2"/>
    <n v="1"/>
    <n v="1"/>
    <n v="1"/>
    <n v="0"/>
    <n v="0"/>
    <n v="2"/>
    <x v="1"/>
    <m/>
    <x v="1"/>
    <s v="No"/>
    <n v="51"/>
    <x v="0"/>
    <n v="1"/>
    <x v="0"/>
    <m/>
    <x v="0"/>
    <m/>
    <x v="0"/>
    <n v="1"/>
    <x v="1"/>
  </r>
  <r>
    <n v="5066"/>
    <x v="0"/>
    <x v="5"/>
    <x v="5"/>
    <s v="محمود الاسعد"/>
    <x v="0"/>
    <n v="1"/>
    <n v="1"/>
    <n v="2"/>
    <n v="1"/>
    <n v="0"/>
    <n v="3"/>
    <n v="2"/>
    <n v="2"/>
    <n v="1"/>
    <n v="1"/>
    <n v="1"/>
    <n v="1"/>
    <n v="0"/>
    <n v="2"/>
    <x v="2"/>
    <m/>
    <x v="1"/>
    <s v="No"/>
    <n v="98"/>
    <x v="0"/>
    <m/>
    <x v="1"/>
    <m/>
    <x v="0"/>
    <m/>
    <x v="0"/>
    <n v="1"/>
    <x v="1"/>
  </r>
  <r>
    <n v="6282"/>
    <x v="3"/>
    <x v="14"/>
    <x v="14"/>
    <s v="محمدمامون ناجي"/>
    <x v="0"/>
    <n v="1"/>
    <n v="1"/>
    <n v="2"/>
    <n v="1"/>
    <n v="0"/>
    <n v="3"/>
    <n v="2"/>
    <n v="2"/>
    <n v="1"/>
    <n v="1"/>
    <n v="1"/>
    <n v="1"/>
    <n v="0"/>
    <n v="2"/>
    <x v="1"/>
    <m/>
    <x v="1"/>
    <s v="No"/>
    <n v="104"/>
    <x v="0"/>
    <n v="1"/>
    <x v="0"/>
    <n v="1"/>
    <x v="1"/>
    <m/>
    <x v="0"/>
    <n v="1"/>
    <x v="1"/>
  </r>
  <r>
    <n v="5325"/>
    <x v="2"/>
    <x v="4"/>
    <x v="4"/>
    <s v="فتحي الدرويش"/>
    <x v="0"/>
    <n v="1"/>
    <n v="1"/>
    <n v="2"/>
    <n v="3"/>
    <n v="2"/>
    <n v="3"/>
    <n v="6"/>
    <n v="2"/>
    <n v="5"/>
    <n v="1"/>
    <n v="1"/>
    <n v="1"/>
    <n v="2"/>
    <n v="4"/>
    <x v="2"/>
    <m/>
    <x v="1"/>
    <s v="No"/>
    <n v="62"/>
    <x v="0"/>
    <m/>
    <x v="1"/>
    <m/>
    <x v="0"/>
    <m/>
    <x v="0"/>
    <n v="1"/>
    <x v="1"/>
  </r>
  <r>
    <n v="6092"/>
    <x v="3"/>
    <x v="8"/>
    <x v="8"/>
    <s v="حمزة هرموش"/>
    <x v="0"/>
    <n v="1"/>
    <n v="1"/>
    <n v="2"/>
    <n v="1"/>
    <n v="0"/>
    <n v="3"/>
    <n v="2"/>
    <n v="2"/>
    <n v="1"/>
    <n v="1"/>
    <n v="1"/>
    <n v="1"/>
    <n v="0"/>
    <n v="2"/>
    <x v="0"/>
    <m/>
    <x v="1"/>
    <s v="No"/>
    <m/>
    <x v="1"/>
    <n v="1"/>
    <x v="0"/>
    <m/>
    <x v="0"/>
    <m/>
    <x v="0"/>
    <n v="1"/>
    <x v="1"/>
  </r>
  <r>
    <n v="6262"/>
    <x v="3"/>
    <x v="6"/>
    <x v="6"/>
    <s v="عمر السمر"/>
    <x v="0"/>
    <n v="1"/>
    <n v="1"/>
    <n v="2"/>
    <n v="2"/>
    <n v="3"/>
    <n v="2"/>
    <n v="7"/>
    <n v="1"/>
    <n v="6"/>
    <n v="1"/>
    <n v="1"/>
    <n v="0"/>
    <n v="2"/>
    <n v="5"/>
    <x v="1"/>
    <m/>
    <x v="1"/>
    <s v="No"/>
    <m/>
    <x v="1"/>
    <m/>
    <x v="1"/>
    <n v="1"/>
    <x v="1"/>
    <m/>
    <x v="0"/>
    <n v="1"/>
    <x v="1"/>
  </r>
  <r>
    <n v="5044"/>
    <x v="0"/>
    <x v="17"/>
    <x v="17"/>
    <s v="خالد محمود"/>
    <x v="0"/>
    <n v="1"/>
    <n v="1"/>
    <n v="2"/>
    <n v="1"/>
    <n v="1"/>
    <n v="2"/>
    <n v="4"/>
    <n v="1"/>
    <n v="3"/>
    <n v="1"/>
    <n v="1"/>
    <n v="0"/>
    <n v="1"/>
    <n v="3"/>
    <x v="2"/>
    <n v="1"/>
    <x v="0"/>
    <s v="Yes"/>
    <n v="100"/>
    <x v="0"/>
    <n v="1"/>
    <x v="0"/>
    <m/>
    <x v="0"/>
    <m/>
    <x v="0"/>
    <m/>
    <x v="0"/>
  </r>
  <r>
    <n v="6045"/>
    <x v="3"/>
    <x v="3"/>
    <x v="3"/>
    <s v="حافظ ابو جبل"/>
    <x v="1"/>
    <n v="0"/>
    <n v="1"/>
    <n v="2"/>
    <n v="1"/>
    <n v="0"/>
    <n v="2"/>
    <n v="2"/>
    <n v="2"/>
    <n v="1"/>
    <n v="1"/>
    <n v="1"/>
    <n v="1"/>
    <n v="0"/>
    <n v="1"/>
    <x v="0"/>
    <m/>
    <x v="1"/>
    <s v="No"/>
    <m/>
    <x v="1"/>
    <n v="1"/>
    <x v="0"/>
    <m/>
    <x v="0"/>
    <m/>
    <x v="0"/>
    <n v="1"/>
    <x v="1"/>
  </r>
  <r>
    <n v="5597"/>
    <x v="2"/>
    <x v="2"/>
    <x v="2"/>
    <s v="ميحيمد عبيد"/>
    <x v="0"/>
    <n v="1"/>
    <n v="1"/>
    <n v="1"/>
    <n v="1"/>
    <n v="0"/>
    <n v="2"/>
    <n v="2"/>
    <n v="1"/>
    <n v="1"/>
    <n v="1"/>
    <n v="0"/>
    <n v="0"/>
    <n v="1"/>
    <n v="2"/>
    <x v="0"/>
    <n v="1"/>
    <x v="0"/>
    <s v="Yes"/>
    <n v="110"/>
    <x v="0"/>
    <m/>
    <x v="1"/>
    <m/>
    <x v="0"/>
    <m/>
    <x v="0"/>
    <n v="1"/>
    <x v="1"/>
  </r>
  <r>
    <n v="4684"/>
    <x v="1"/>
    <x v="1"/>
    <x v="1"/>
    <s v="محمدزكي ابو جبل"/>
    <x v="1"/>
    <n v="0"/>
    <n v="1"/>
    <n v="2"/>
    <n v="3"/>
    <n v="3"/>
    <n v="3"/>
    <n v="6"/>
    <n v="3"/>
    <n v="5"/>
    <n v="1"/>
    <n v="1"/>
    <n v="1"/>
    <n v="2"/>
    <n v="4"/>
    <x v="0"/>
    <m/>
    <x v="1"/>
    <s v="No"/>
    <m/>
    <x v="1"/>
    <m/>
    <x v="1"/>
    <n v="1"/>
    <x v="1"/>
    <m/>
    <x v="0"/>
    <n v="1"/>
    <x v="1"/>
  </r>
  <r>
    <n v="4831"/>
    <x v="1"/>
    <x v="16"/>
    <x v="16"/>
    <s v="محمود المحميد"/>
    <x v="1"/>
    <n v="0"/>
    <n v="1"/>
    <n v="2"/>
    <n v="1"/>
    <n v="1"/>
    <n v="3"/>
    <n v="2"/>
    <n v="3"/>
    <n v="1"/>
    <n v="1"/>
    <n v="1"/>
    <n v="1"/>
    <n v="0"/>
    <n v="2"/>
    <x v="1"/>
    <m/>
    <x v="1"/>
    <s v="No"/>
    <m/>
    <x v="1"/>
    <m/>
    <x v="1"/>
    <m/>
    <x v="0"/>
    <m/>
    <x v="0"/>
    <n v="1"/>
    <x v="1"/>
  </r>
  <r>
    <n v="5032"/>
    <x v="0"/>
    <x v="17"/>
    <x v="17"/>
    <s v="محمدتوفيق عوض"/>
    <x v="0"/>
    <n v="1"/>
    <n v="1"/>
    <n v="3"/>
    <n v="4"/>
    <n v="1"/>
    <n v="6"/>
    <n v="4"/>
    <n v="5"/>
    <n v="3"/>
    <n v="2"/>
    <n v="1"/>
    <n v="3"/>
    <n v="1"/>
    <n v="3"/>
    <x v="0"/>
    <m/>
    <x v="1"/>
    <s v="No"/>
    <m/>
    <x v="1"/>
    <n v="1"/>
    <x v="0"/>
    <n v="1"/>
    <x v="1"/>
    <m/>
    <x v="0"/>
    <n v="1"/>
    <x v="1"/>
  </r>
  <r>
    <n v="6097"/>
    <x v="3"/>
    <x v="8"/>
    <x v="8"/>
    <s v="احمد النديوي"/>
    <x v="0"/>
    <n v="1"/>
    <n v="1"/>
    <n v="2"/>
    <n v="2"/>
    <n v="3"/>
    <n v="2"/>
    <n v="7"/>
    <n v="1"/>
    <n v="6"/>
    <n v="1"/>
    <n v="1"/>
    <n v="0"/>
    <n v="2"/>
    <n v="5"/>
    <x v="1"/>
    <m/>
    <x v="1"/>
    <s v="No"/>
    <m/>
    <x v="1"/>
    <n v="1"/>
    <x v="0"/>
    <n v="1"/>
    <x v="1"/>
    <m/>
    <x v="0"/>
    <n v="1"/>
    <x v="1"/>
  </r>
  <r>
    <n v="5396"/>
    <x v="2"/>
    <x v="11"/>
    <x v="11"/>
    <s v="ابراهيم حسين"/>
    <x v="0"/>
    <n v="1"/>
    <n v="1"/>
    <n v="2"/>
    <n v="1"/>
    <n v="0"/>
    <n v="2"/>
    <n v="3"/>
    <n v="1"/>
    <n v="2"/>
    <n v="1"/>
    <n v="1"/>
    <n v="0"/>
    <n v="1"/>
    <n v="2"/>
    <x v="3"/>
    <m/>
    <x v="1"/>
    <s v="No"/>
    <m/>
    <x v="1"/>
    <m/>
    <x v="1"/>
    <m/>
    <x v="0"/>
    <m/>
    <x v="0"/>
    <n v="1"/>
    <x v="1"/>
  </r>
  <r>
    <n v="6227"/>
    <x v="3"/>
    <x v="6"/>
    <x v="6"/>
    <s v="محمد كيال"/>
    <x v="1"/>
    <n v="0"/>
    <n v="1"/>
    <n v="2"/>
    <n v="0"/>
    <n v="1"/>
    <n v="2"/>
    <n v="2"/>
    <n v="2"/>
    <n v="1"/>
    <n v="1"/>
    <n v="1"/>
    <n v="0"/>
    <n v="0"/>
    <n v="2"/>
    <x v="2"/>
    <n v="1"/>
    <x v="0"/>
    <s v="Yes"/>
    <n v="194"/>
    <x v="0"/>
    <n v="1"/>
    <x v="0"/>
    <m/>
    <x v="0"/>
    <m/>
    <x v="0"/>
    <n v="1"/>
    <x v="1"/>
  </r>
  <r>
    <n v="4987"/>
    <x v="0"/>
    <x v="0"/>
    <x v="0"/>
    <s v="محمد شماس"/>
    <x v="0"/>
    <n v="1"/>
    <n v="1"/>
    <n v="2"/>
    <n v="1"/>
    <n v="0"/>
    <n v="3"/>
    <n v="2"/>
    <n v="2"/>
    <n v="1"/>
    <n v="1"/>
    <n v="1"/>
    <n v="1"/>
    <n v="0"/>
    <n v="2"/>
    <x v="2"/>
    <m/>
    <x v="1"/>
    <s v="No"/>
    <n v="64"/>
    <x v="0"/>
    <n v="1"/>
    <x v="0"/>
    <n v="1"/>
    <x v="1"/>
    <m/>
    <x v="0"/>
    <n v="1"/>
    <x v="1"/>
  </r>
  <r>
    <n v="5298"/>
    <x v="2"/>
    <x v="4"/>
    <x v="4"/>
    <s v="عبدو العثمان"/>
    <x v="0"/>
    <n v="1"/>
    <n v="1"/>
    <n v="2"/>
    <n v="2"/>
    <n v="3"/>
    <n v="2"/>
    <n v="7"/>
    <n v="1"/>
    <n v="6"/>
    <n v="1"/>
    <n v="1"/>
    <n v="0"/>
    <n v="2"/>
    <n v="5"/>
    <x v="1"/>
    <n v="1"/>
    <x v="0"/>
    <s v="Yes"/>
    <n v="175"/>
    <x v="0"/>
    <n v="1"/>
    <x v="0"/>
    <n v="1"/>
    <x v="1"/>
    <m/>
    <x v="0"/>
    <m/>
    <x v="0"/>
  </r>
  <r>
    <n v="4911"/>
    <x v="0"/>
    <x v="13"/>
    <x v="13"/>
    <s v="محمدعيد حربا"/>
    <x v="0"/>
    <n v="1"/>
    <n v="1"/>
    <n v="3"/>
    <n v="2"/>
    <n v="3"/>
    <n v="8"/>
    <n v="2"/>
    <n v="7"/>
    <n v="1"/>
    <n v="2"/>
    <n v="1"/>
    <n v="2"/>
    <n v="0"/>
    <n v="5"/>
    <x v="0"/>
    <m/>
    <x v="1"/>
    <s v="No"/>
    <n v="76"/>
    <x v="0"/>
    <n v="1"/>
    <x v="0"/>
    <n v="1"/>
    <x v="1"/>
    <n v="1"/>
    <x v="1"/>
    <n v="1"/>
    <x v="1"/>
  </r>
  <r>
    <n v="5161"/>
    <x v="2"/>
    <x v="7"/>
    <x v="7"/>
    <s v="خليف دياب"/>
    <x v="0"/>
    <n v="1"/>
    <n v="1"/>
    <n v="2"/>
    <n v="2"/>
    <n v="2"/>
    <n v="5"/>
    <n v="3"/>
    <n v="4"/>
    <n v="2"/>
    <n v="1"/>
    <n v="1"/>
    <n v="1"/>
    <n v="1"/>
    <n v="4"/>
    <x v="2"/>
    <n v="1"/>
    <x v="0"/>
    <s v="Yes"/>
    <n v="213"/>
    <x v="0"/>
    <m/>
    <x v="1"/>
    <m/>
    <x v="0"/>
    <n v="1"/>
    <x v="1"/>
    <n v="1"/>
    <x v="1"/>
  </r>
  <r>
    <n v="5470"/>
    <x v="2"/>
    <x v="11"/>
    <x v="11"/>
    <s v="محمود العلي"/>
    <x v="0"/>
    <n v="1"/>
    <n v="1"/>
    <n v="2"/>
    <n v="1"/>
    <n v="0"/>
    <n v="2"/>
    <n v="3"/>
    <n v="1"/>
    <n v="2"/>
    <n v="1"/>
    <n v="1"/>
    <n v="0"/>
    <n v="1"/>
    <n v="2"/>
    <x v="0"/>
    <n v="1"/>
    <x v="0"/>
    <s v="Yes"/>
    <n v="103"/>
    <x v="0"/>
    <n v="1"/>
    <x v="0"/>
    <m/>
    <x v="0"/>
    <m/>
    <x v="0"/>
    <n v="1"/>
    <x v="1"/>
  </r>
  <r>
    <n v="6308"/>
    <x v="3"/>
    <x v="14"/>
    <x v="14"/>
    <s v="عبدالحميد الطراب"/>
    <x v="1"/>
    <n v="0"/>
    <n v="1"/>
    <n v="2"/>
    <n v="1"/>
    <n v="1"/>
    <n v="2"/>
    <n v="3"/>
    <n v="2"/>
    <n v="2"/>
    <n v="1"/>
    <n v="1"/>
    <n v="0"/>
    <n v="1"/>
    <n v="2"/>
    <x v="1"/>
    <m/>
    <x v="1"/>
    <s v="No"/>
    <n v="107"/>
    <x v="0"/>
    <n v="1"/>
    <x v="0"/>
    <n v="1"/>
    <x v="1"/>
    <m/>
    <x v="0"/>
    <n v="1"/>
    <x v="1"/>
  </r>
  <r>
    <n v="5674"/>
    <x v="2"/>
    <x v="9"/>
    <x v="9"/>
    <s v="محمد  صياد"/>
    <x v="1"/>
    <n v="0"/>
    <n v="1"/>
    <n v="2"/>
    <n v="1"/>
    <n v="0"/>
    <n v="2"/>
    <n v="2"/>
    <n v="2"/>
    <n v="1"/>
    <n v="1"/>
    <n v="1"/>
    <n v="1"/>
    <n v="0"/>
    <n v="1"/>
    <x v="1"/>
    <n v="1"/>
    <x v="0"/>
    <s v="Yes"/>
    <n v="135"/>
    <x v="0"/>
    <m/>
    <x v="1"/>
    <n v="1"/>
    <x v="1"/>
    <m/>
    <x v="0"/>
    <m/>
    <x v="0"/>
  </r>
  <r>
    <n v="4877"/>
    <x v="1"/>
    <x v="18"/>
    <x v="18"/>
    <s v="غسان مشمش"/>
    <x v="1"/>
    <n v="0"/>
    <n v="1"/>
    <n v="1"/>
    <n v="2"/>
    <n v="2"/>
    <n v="5"/>
    <n v="1"/>
    <n v="5"/>
    <n v="0"/>
    <n v="1"/>
    <n v="0"/>
    <n v="2"/>
    <n v="0"/>
    <n v="3"/>
    <x v="0"/>
    <m/>
    <x v="1"/>
    <s v="No"/>
    <m/>
    <x v="1"/>
    <m/>
    <x v="1"/>
    <n v="1"/>
    <x v="1"/>
    <n v="1"/>
    <x v="1"/>
    <n v="1"/>
    <x v="1"/>
  </r>
  <r>
    <n v="5854"/>
    <x v="3"/>
    <x v="10"/>
    <x v="10"/>
    <s v="عبدالمنعم الزعبي"/>
    <x v="0"/>
    <n v="1"/>
    <n v="1"/>
    <n v="1"/>
    <n v="1"/>
    <n v="1"/>
    <n v="4"/>
    <n v="1"/>
    <n v="3"/>
    <n v="0"/>
    <n v="1"/>
    <n v="0"/>
    <n v="1"/>
    <n v="0"/>
    <n v="3"/>
    <x v="1"/>
    <m/>
    <x v="1"/>
    <s v="No"/>
    <m/>
    <x v="1"/>
    <m/>
    <x v="1"/>
    <n v="1"/>
    <x v="1"/>
    <m/>
    <x v="0"/>
    <n v="1"/>
    <x v="1"/>
  </r>
  <r>
    <n v="5881"/>
    <x v="3"/>
    <x v="12"/>
    <x v="12"/>
    <s v="هايل السلامة"/>
    <x v="0"/>
    <n v="1"/>
    <n v="1"/>
    <n v="3"/>
    <n v="2"/>
    <n v="3"/>
    <n v="8"/>
    <n v="2"/>
    <n v="7"/>
    <n v="1"/>
    <n v="2"/>
    <n v="1"/>
    <n v="2"/>
    <n v="0"/>
    <n v="5"/>
    <x v="0"/>
    <m/>
    <x v="1"/>
    <s v="No"/>
    <m/>
    <x v="1"/>
    <m/>
    <x v="1"/>
    <m/>
    <x v="0"/>
    <m/>
    <x v="0"/>
    <n v="1"/>
    <x v="1"/>
  </r>
  <r>
    <n v="6059"/>
    <x v="3"/>
    <x v="8"/>
    <x v="8"/>
    <s v="محمود العمري"/>
    <x v="0"/>
    <n v="1"/>
    <n v="1"/>
    <n v="3"/>
    <n v="2"/>
    <n v="1"/>
    <n v="6"/>
    <n v="2"/>
    <n v="5"/>
    <n v="1"/>
    <n v="2"/>
    <n v="1"/>
    <n v="2"/>
    <n v="0"/>
    <n v="3"/>
    <x v="1"/>
    <m/>
    <x v="1"/>
    <s v="No"/>
    <m/>
    <x v="1"/>
    <n v="1"/>
    <x v="0"/>
    <n v="1"/>
    <x v="1"/>
    <m/>
    <x v="0"/>
    <n v="1"/>
    <x v="1"/>
  </r>
  <r>
    <n v="4996"/>
    <x v="0"/>
    <x v="0"/>
    <x v="0"/>
    <s v="محي الدين السليمان"/>
    <x v="1"/>
    <n v="0"/>
    <n v="1"/>
    <n v="2"/>
    <n v="1"/>
    <n v="2"/>
    <n v="2"/>
    <n v="4"/>
    <n v="2"/>
    <n v="3"/>
    <n v="1"/>
    <n v="1"/>
    <n v="0"/>
    <n v="1"/>
    <n v="3"/>
    <x v="0"/>
    <n v="1"/>
    <x v="0"/>
    <s v="Yes"/>
    <n v="135"/>
    <x v="0"/>
    <n v="1"/>
    <x v="0"/>
    <m/>
    <x v="0"/>
    <n v="1"/>
    <x v="1"/>
    <n v="1"/>
    <x v="1"/>
  </r>
  <r>
    <n v="5434"/>
    <x v="2"/>
    <x v="11"/>
    <x v="11"/>
    <s v="خالد الضناوي  او الضاوي"/>
    <x v="0"/>
    <n v="1"/>
    <n v="1"/>
    <n v="2"/>
    <n v="1"/>
    <n v="2"/>
    <n v="2"/>
    <n v="5"/>
    <n v="1"/>
    <n v="4"/>
    <n v="1"/>
    <n v="1"/>
    <n v="0"/>
    <n v="1"/>
    <n v="4"/>
    <x v="1"/>
    <n v="1"/>
    <x v="0"/>
    <s v="Yes"/>
    <n v="144"/>
    <x v="0"/>
    <m/>
    <x v="1"/>
    <m/>
    <x v="0"/>
    <m/>
    <x v="0"/>
    <n v="1"/>
    <x v="1"/>
  </r>
  <r>
    <n v="5725"/>
    <x v="2"/>
    <x v="9"/>
    <x v="9"/>
    <s v="علي شعبان"/>
    <x v="0"/>
    <n v="1"/>
    <n v="1"/>
    <n v="1"/>
    <n v="2"/>
    <n v="5"/>
    <n v="8"/>
    <n v="2"/>
    <n v="7"/>
    <n v="1"/>
    <n v="0"/>
    <n v="1"/>
    <n v="2"/>
    <n v="0"/>
    <n v="7"/>
    <x v="1"/>
    <m/>
    <x v="1"/>
    <s v="No"/>
    <m/>
    <x v="1"/>
    <n v="1"/>
    <x v="0"/>
    <m/>
    <x v="0"/>
    <m/>
    <x v="0"/>
    <n v="1"/>
    <x v="1"/>
  </r>
  <r>
    <n v="5521"/>
    <x v="2"/>
    <x v="2"/>
    <x v="2"/>
    <s v="نذير  دركل"/>
    <x v="0"/>
    <n v="1"/>
    <n v="1"/>
    <n v="2"/>
    <n v="1"/>
    <n v="0"/>
    <n v="3"/>
    <n v="2"/>
    <n v="2"/>
    <n v="1"/>
    <n v="1"/>
    <n v="1"/>
    <n v="1"/>
    <n v="0"/>
    <n v="2"/>
    <x v="0"/>
    <m/>
    <x v="1"/>
    <s v="No"/>
    <m/>
    <x v="1"/>
    <n v="1"/>
    <x v="0"/>
    <m/>
    <x v="0"/>
    <m/>
    <x v="0"/>
    <n v="1"/>
    <x v="1"/>
  </r>
  <r>
    <n v="6284"/>
    <x v="3"/>
    <x v="14"/>
    <x v="14"/>
    <s v="اسماعيل العاصي"/>
    <x v="1"/>
    <n v="0"/>
    <n v="1"/>
    <n v="3"/>
    <n v="2"/>
    <n v="4"/>
    <n v="8"/>
    <n v="2"/>
    <n v="8"/>
    <n v="1"/>
    <n v="2"/>
    <n v="1"/>
    <n v="2"/>
    <n v="0"/>
    <n v="5"/>
    <x v="0"/>
    <m/>
    <x v="1"/>
    <s v="No"/>
    <n v="115"/>
    <x v="0"/>
    <m/>
    <x v="1"/>
    <m/>
    <x v="0"/>
    <n v="1"/>
    <x v="1"/>
    <n v="1"/>
    <x v="1"/>
  </r>
  <r>
    <n v="4967"/>
    <x v="0"/>
    <x v="0"/>
    <x v="0"/>
    <s v="حسن دحان"/>
    <x v="0"/>
    <n v="1"/>
    <n v="1"/>
    <n v="2"/>
    <n v="2"/>
    <n v="0"/>
    <n v="3"/>
    <n v="3"/>
    <n v="2"/>
    <n v="2"/>
    <n v="1"/>
    <n v="1"/>
    <n v="1"/>
    <n v="1"/>
    <n v="2"/>
    <x v="1"/>
    <n v="1"/>
    <x v="0"/>
    <s v="Yes"/>
    <n v="203"/>
    <x v="0"/>
    <m/>
    <x v="1"/>
    <n v="1"/>
    <x v="1"/>
    <n v="1"/>
    <x v="1"/>
    <n v="1"/>
    <x v="1"/>
  </r>
  <r>
    <n v="5145"/>
    <x v="2"/>
    <x v="7"/>
    <x v="7"/>
    <s v="يوسف نديوي"/>
    <x v="0"/>
    <n v="1"/>
    <n v="1"/>
    <n v="2"/>
    <n v="2"/>
    <n v="2"/>
    <n v="5"/>
    <n v="3"/>
    <n v="4"/>
    <n v="2"/>
    <n v="1"/>
    <n v="1"/>
    <n v="1"/>
    <n v="1"/>
    <n v="4"/>
    <x v="0"/>
    <m/>
    <x v="1"/>
    <s v="No"/>
    <n v="116"/>
    <x v="0"/>
    <n v="1"/>
    <x v="0"/>
    <m/>
    <x v="0"/>
    <m/>
    <x v="0"/>
    <n v="1"/>
    <x v="1"/>
  </r>
  <r>
    <n v="6088"/>
    <x v="3"/>
    <x v="8"/>
    <x v="8"/>
    <s v="عبدالجليل ابو خالد"/>
    <x v="0"/>
    <n v="1"/>
    <n v="1"/>
    <n v="3"/>
    <n v="3"/>
    <n v="2"/>
    <n v="4"/>
    <n v="6"/>
    <n v="3"/>
    <n v="5"/>
    <n v="2"/>
    <n v="1"/>
    <n v="1"/>
    <n v="2"/>
    <n v="4"/>
    <x v="0"/>
    <m/>
    <x v="1"/>
    <s v="No"/>
    <m/>
    <x v="1"/>
    <m/>
    <x v="1"/>
    <n v="1"/>
    <x v="1"/>
    <m/>
    <x v="0"/>
    <n v="1"/>
    <x v="1"/>
  </r>
  <r>
    <n v="6163"/>
    <x v="3"/>
    <x v="6"/>
    <x v="6"/>
    <s v="عبداللطيف جعفر"/>
    <x v="0"/>
    <n v="1"/>
    <n v="1"/>
    <n v="2"/>
    <n v="1"/>
    <n v="2"/>
    <n v="5"/>
    <n v="2"/>
    <n v="4"/>
    <n v="1"/>
    <n v="1"/>
    <n v="1"/>
    <n v="1"/>
    <n v="0"/>
    <n v="4"/>
    <x v="2"/>
    <m/>
    <x v="1"/>
    <s v="No"/>
    <n v="59"/>
    <x v="0"/>
    <n v="1"/>
    <x v="0"/>
    <m/>
    <x v="0"/>
    <n v="1"/>
    <x v="1"/>
    <n v="1"/>
    <x v="1"/>
  </r>
  <r>
    <n v="4887"/>
    <x v="0"/>
    <x v="13"/>
    <x v="13"/>
    <s v="محمد فهد"/>
    <x v="1"/>
    <n v="0"/>
    <n v="1"/>
    <n v="2"/>
    <n v="0"/>
    <n v="1"/>
    <n v="2"/>
    <n v="2"/>
    <n v="2"/>
    <n v="1"/>
    <n v="1"/>
    <n v="1"/>
    <n v="0"/>
    <n v="0"/>
    <n v="2"/>
    <x v="1"/>
    <m/>
    <x v="1"/>
    <s v="No"/>
    <m/>
    <x v="1"/>
    <n v="1"/>
    <x v="0"/>
    <m/>
    <x v="0"/>
    <n v="1"/>
    <x v="1"/>
    <n v="1"/>
    <x v="1"/>
  </r>
  <r>
    <n v="5978"/>
    <x v="3"/>
    <x v="3"/>
    <x v="3"/>
    <s v="علي محمد"/>
    <x v="1"/>
    <n v="0"/>
    <n v="1"/>
    <n v="2"/>
    <n v="1"/>
    <n v="0"/>
    <n v="1"/>
    <n v="3"/>
    <n v="1"/>
    <n v="2"/>
    <n v="1"/>
    <n v="1"/>
    <n v="0"/>
    <n v="1"/>
    <n v="1"/>
    <x v="1"/>
    <m/>
    <x v="1"/>
    <s v="No"/>
    <n v="55"/>
    <x v="0"/>
    <n v="1"/>
    <x v="0"/>
    <n v="1"/>
    <x v="1"/>
    <m/>
    <x v="0"/>
    <n v="1"/>
    <x v="1"/>
  </r>
  <r>
    <n v="6054"/>
    <x v="3"/>
    <x v="8"/>
    <x v="8"/>
    <s v="فوزي ابو جبل"/>
    <x v="1"/>
    <n v="0"/>
    <n v="1"/>
    <n v="2"/>
    <n v="2"/>
    <n v="3"/>
    <n v="4"/>
    <n v="4"/>
    <n v="4"/>
    <n v="3"/>
    <n v="1"/>
    <n v="1"/>
    <n v="1"/>
    <n v="1"/>
    <n v="4"/>
    <x v="2"/>
    <m/>
    <x v="1"/>
    <s v="No"/>
    <m/>
    <x v="1"/>
    <n v="1"/>
    <x v="0"/>
    <m/>
    <x v="0"/>
    <m/>
    <x v="0"/>
    <n v="1"/>
    <x v="1"/>
  </r>
  <r>
    <n v="5655"/>
    <x v="2"/>
    <x v="9"/>
    <x v="9"/>
    <s v="عبدالرزاق شربجي "/>
    <x v="0"/>
    <n v="1"/>
    <n v="1"/>
    <n v="1"/>
    <n v="1"/>
    <n v="0"/>
    <n v="3"/>
    <n v="1"/>
    <n v="2"/>
    <n v="0"/>
    <n v="1"/>
    <n v="0"/>
    <n v="1"/>
    <n v="0"/>
    <n v="2"/>
    <x v="2"/>
    <m/>
    <x v="1"/>
    <s v="No"/>
    <m/>
    <x v="1"/>
    <m/>
    <x v="1"/>
    <m/>
    <x v="0"/>
    <m/>
    <x v="0"/>
    <n v="1"/>
    <x v="1"/>
  </r>
  <r>
    <n v="5190"/>
    <x v="2"/>
    <x v="7"/>
    <x v="7"/>
    <s v="محمد المحمد"/>
    <x v="0"/>
    <n v="1"/>
    <n v="1"/>
    <n v="1"/>
    <n v="1"/>
    <n v="1"/>
    <n v="4"/>
    <n v="1"/>
    <n v="3"/>
    <n v="0"/>
    <n v="1"/>
    <n v="0"/>
    <n v="1"/>
    <n v="0"/>
    <n v="3"/>
    <x v="2"/>
    <m/>
    <x v="1"/>
    <s v="No"/>
    <m/>
    <x v="1"/>
    <m/>
    <x v="1"/>
    <n v="1"/>
    <x v="1"/>
    <n v="1"/>
    <x v="1"/>
    <n v="1"/>
    <x v="1"/>
  </r>
  <r>
    <n v="5251"/>
    <x v="2"/>
    <x v="4"/>
    <x v="4"/>
    <s v="شحادي عثمان"/>
    <x v="1"/>
    <n v="0"/>
    <n v="1"/>
    <n v="2"/>
    <n v="3"/>
    <n v="3"/>
    <n v="2"/>
    <n v="7"/>
    <n v="2"/>
    <n v="6"/>
    <n v="1"/>
    <n v="1"/>
    <n v="0"/>
    <n v="3"/>
    <n v="4"/>
    <x v="0"/>
    <n v="1"/>
    <x v="0"/>
    <s v="Yes"/>
    <n v="180"/>
    <x v="0"/>
    <n v="1"/>
    <x v="0"/>
    <n v="1"/>
    <x v="1"/>
    <m/>
    <x v="0"/>
    <n v="1"/>
    <x v="1"/>
  </r>
  <r>
    <n v="6289"/>
    <x v="3"/>
    <x v="14"/>
    <x v="14"/>
    <s v="عيسى العرندس"/>
    <x v="1"/>
    <n v="0"/>
    <n v="1"/>
    <n v="3"/>
    <n v="4"/>
    <n v="2"/>
    <n v="6"/>
    <n v="4"/>
    <n v="6"/>
    <n v="3"/>
    <n v="1"/>
    <n v="2"/>
    <n v="3"/>
    <n v="1"/>
    <n v="3"/>
    <x v="1"/>
    <n v="1"/>
    <x v="0"/>
    <s v="Yes"/>
    <n v="145"/>
    <x v="0"/>
    <n v="1"/>
    <x v="0"/>
    <m/>
    <x v="0"/>
    <n v="1"/>
    <x v="1"/>
    <m/>
    <x v="0"/>
  </r>
  <r>
    <n v="6094"/>
    <x v="3"/>
    <x v="8"/>
    <x v="8"/>
    <s v="محمدعلي زين الدين"/>
    <x v="0"/>
    <n v="1"/>
    <n v="1"/>
    <n v="2"/>
    <n v="0"/>
    <n v="0"/>
    <n v="2"/>
    <n v="2"/>
    <n v="1"/>
    <n v="1"/>
    <n v="1"/>
    <n v="1"/>
    <n v="0"/>
    <n v="0"/>
    <n v="2"/>
    <x v="2"/>
    <m/>
    <x v="1"/>
    <s v="No"/>
    <m/>
    <x v="1"/>
    <n v="1"/>
    <x v="0"/>
    <n v="1"/>
    <x v="1"/>
    <m/>
    <x v="0"/>
    <n v="1"/>
    <x v="1"/>
  </r>
  <r>
    <n v="4773"/>
    <x v="1"/>
    <x v="16"/>
    <x v="16"/>
    <s v="صالح ابو الهدى"/>
    <x v="0"/>
    <n v="1"/>
    <n v="1"/>
    <n v="2"/>
    <n v="2"/>
    <n v="3"/>
    <n v="2"/>
    <n v="7"/>
    <n v="1"/>
    <n v="6"/>
    <n v="1"/>
    <n v="1"/>
    <n v="0"/>
    <n v="2"/>
    <n v="5"/>
    <x v="1"/>
    <m/>
    <x v="1"/>
    <s v="No"/>
    <m/>
    <x v="1"/>
    <m/>
    <x v="1"/>
    <n v="1"/>
    <x v="1"/>
    <n v="1"/>
    <x v="1"/>
    <n v="1"/>
    <x v="1"/>
  </r>
  <r>
    <n v="5755"/>
    <x v="2"/>
    <x v="9"/>
    <x v="9"/>
    <s v="محمدخير محمد"/>
    <x v="0"/>
    <n v="1"/>
    <n v="1"/>
    <n v="2"/>
    <n v="1"/>
    <n v="0"/>
    <n v="2"/>
    <n v="3"/>
    <n v="1"/>
    <n v="2"/>
    <n v="1"/>
    <n v="1"/>
    <n v="0"/>
    <n v="1"/>
    <n v="2"/>
    <x v="1"/>
    <n v="1"/>
    <x v="0"/>
    <s v="Yes"/>
    <n v="172"/>
    <x v="0"/>
    <n v="1"/>
    <x v="0"/>
    <n v="1"/>
    <x v="1"/>
    <m/>
    <x v="0"/>
    <n v="1"/>
    <x v="1"/>
  </r>
  <r>
    <n v="4813"/>
    <x v="1"/>
    <x v="16"/>
    <x v="16"/>
    <s v="منير قطينـي"/>
    <x v="1"/>
    <n v="0"/>
    <n v="1"/>
    <n v="2"/>
    <n v="1"/>
    <n v="1"/>
    <n v="2"/>
    <n v="3"/>
    <n v="2"/>
    <n v="2"/>
    <n v="1"/>
    <n v="1"/>
    <n v="0"/>
    <n v="1"/>
    <n v="2"/>
    <x v="1"/>
    <m/>
    <x v="1"/>
    <s v="No"/>
    <m/>
    <x v="1"/>
    <n v="1"/>
    <x v="0"/>
    <m/>
    <x v="0"/>
    <m/>
    <x v="0"/>
    <n v="1"/>
    <x v="1"/>
  </r>
  <r>
    <n v="4884"/>
    <x v="1"/>
    <x v="18"/>
    <x v="18"/>
    <s v="محمد خضر سطم"/>
    <x v="1"/>
    <n v="0"/>
    <n v="1"/>
    <n v="2"/>
    <n v="2"/>
    <n v="4"/>
    <n v="4"/>
    <n v="5"/>
    <n v="4"/>
    <n v="4"/>
    <n v="1"/>
    <n v="1"/>
    <n v="1"/>
    <n v="1"/>
    <n v="5"/>
    <x v="1"/>
    <m/>
    <x v="1"/>
    <s v="No"/>
    <n v="103"/>
    <x v="0"/>
    <m/>
    <x v="1"/>
    <n v="1"/>
    <x v="1"/>
    <m/>
    <x v="0"/>
    <n v="1"/>
    <x v="1"/>
  </r>
  <r>
    <n v="5363"/>
    <x v="2"/>
    <x v="4"/>
    <x v="4"/>
    <s v="ابراهيم البقاعي"/>
    <x v="0"/>
    <n v="1"/>
    <n v="1"/>
    <n v="0"/>
    <n v="2"/>
    <n v="4"/>
    <n v="7"/>
    <n v="1"/>
    <n v="6"/>
    <n v="0"/>
    <n v="0"/>
    <n v="0"/>
    <n v="2"/>
    <n v="0"/>
    <n v="6"/>
    <x v="1"/>
    <n v="1"/>
    <x v="0"/>
    <s v="Yes"/>
    <n v="156"/>
    <x v="0"/>
    <n v="1"/>
    <x v="0"/>
    <m/>
    <x v="0"/>
    <n v="1"/>
    <x v="1"/>
    <m/>
    <x v="0"/>
  </r>
  <r>
    <n v="5685"/>
    <x v="2"/>
    <x v="9"/>
    <x v="9"/>
    <s v="موفق مخباط "/>
    <x v="1"/>
    <n v="0"/>
    <n v="1"/>
    <n v="2"/>
    <n v="2"/>
    <n v="2"/>
    <n v="5"/>
    <n v="2"/>
    <n v="5"/>
    <n v="1"/>
    <n v="1"/>
    <n v="1"/>
    <n v="2"/>
    <n v="0"/>
    <n v="3"/>
    <x v="0"/>
    <m/>
    <x v="1"/>
    <s v="No"/>
    <n v="115"/>
    <x v="0"/>
    <n v="1"/>
    <x v="0"/>
    <m/>
    <x v="0"/>
    <n v="1"/>
    <x v="1"/>
    <n v="1"/>
    <x v="1"/>
  </r>
  <r>
    <n v="4859"/>
    <x v="1"/>
    <x v="18"/>
    <x v="18"/>
    <s v="عبدالمجيد الحسين"/>
    <x v="0"/>
    <n v="1"/>
    <n v="1"/>
    <n v="0"/>
    <n v="2"/>
    <n v="4"/>
    <n v="7"/>
    <n v="1"/>
    <n v="6"/>
    <n v="0"/>
    <n v="0"/>
    <n v="0"/>
    <n v="2"/>
    <n v="0"/>
    <n v="6"/>
    <x v="0"/>
    <m/>
    <x v="1"/>
    <s v="No"/>
    <m/>
    <x v="1"/>
    <n v="1"/>
    <x v="0"/>
    <n v="1"/>
    <x v="1"/>
    <m/>
    <x v="0"/>
    <n v="1"/>
    <x v="1"/>
  </r>
  <r>
    <n v="5699"/>
    <x v="2"/>
    <x v="9"/>
    <x v="9"/>
    <s v="محمد كامل العلي"/>
    <x v="1"/>
    <n v="0"/>
    <n v="1"/>
    <n v="2"/>
    <n v="1"/>
    <n v="2"/>
    <n v="2"/>
    <n v="4"/>
    <n v="2"/>
    <n v="3"/>
    <n v="1"/>
    <n v="1"/>
    <n v="0"/>
    <n v="1"/>
    <n v="3"/>
    <x v="0"/>
    <n v="1"/>
    <x v="0"/>
    <s v="Yes"/>
    <n v="224"/>
    <x v="0"/>
    <n v="1"/>
    <x v="0"/>
    <n v="1"/>
    <x v="1"/>
    <m/>
    <x v="0"/>
    <n v="1"/>
    <x v="1"/>
  </r>
  <r>
    <n v="6231"/>
    <x v="3"/>
    <x v="6"/>
    <x v="6"/>
    <s v="خالد علي"/>
    <x v="0"/>
    <n v="1"/>
    <n v="1"/>
    <n v="2"/>
    <n v="2"/>
    <n v="2"/>
    <n v="3"/>
    <n v="5"/>
    <n v="2"/>
    <n v="4"/>
    <n v="1"/>
    <n v="1"/>
    <n v="1"/>
    <n v="1"/>
    <n v="4"/>
    <x v="1"/>
    <n v="1"/>
    <x v="0"/>
    <s v="Yes"/>
    <n v="173"/>
    <x v="0"/>
    <n v="1"/>
    <x v="0"/>
    <m/>
    <x v="0"/>
    <n v="1"/>
    <x v="1"/>
    <n v="1"/>
    <x v="1"/>
  </r>
  <r>
    <n v="5136"/>
    <x v="2"/>
    <x v="7"/>
    <x v="7"/>
    <s v="محمود الرويشدي"/>
    <x v="1"/>
    <n v="0"/>
    <n v="1"/>
    <n v="2"/>
    <n v="1"/>
    <n v="2"/>
    <n v="2"/>
    <n v="4"/>
    <n v="2"/>
    <n v="3"/>
    <n v="1"/>
    <n v="1"/>
    <n v="0"/>
    <n v="1"/>
    <n v="3"/>
    <x v="0"/>
    <m/>
    <x v="1"/>
    <s v="No"/>
    <m/>
    <x v="1"/>
    <m/>
    <x v="1"/>
    <n v="1"/>
    <x v="1"/>
    <n v="1"/>
    <x v="1"/>
    <n v="1"/>
    <x v="1"/>
  </r>
  <r>
    <n v="6277"/>
    <x v="3"/>
    <x v="14"/>
    <x v="14"/>
    <s v="عمر  فرحات "/>
    <x v="0"/>
    <n v="1"/>
    <n v="1"/>
    <n v="1"/>
    <n v="3"/>
    <n v="4"/>
    <n v="9"/>
    <n v="1"/>
    <n v="8"/>
    <n v="0"/>
    <n v="1"/>
    <n v="0"/>
    <n v="3"/>
    <n v="0"/>
    <n v="6"/>
    <x v="1"/>
    <n v="1"/>
    <x v="0"/>
    <s v="Yes"/>
    <n v="153"/>
    <x v="0"/>
    <n v="1"/>
    <x v="0"/>
    <m/>
    <x v="0"/>
    <m/>
    <x v="0"/>
    <n v="1"/>
    <x v="1"/>
  </r>
  <r>
    <n v="6196"/>
    <x v="3"/>
    <x v="6"/>
    <x v="6"/>
    <s v="عبدالحميد فتح الله"/>
    <x v="0"/>
    <n v="1"/>
    <n v="1"/>
    <n v="4"/>
    <n v="4"/>
    <n v="0"/>
    <n v="6"/>
    <n v="4"/>
    <n v="5"/>
    <n v="3"/>
    <n v="2"/>
    <n v="2"/>
    <n v="3"/>
    <n v="1"/>
    <n v="2"/>
    <x v="2"/>
    <m/>
    <x v="1"/>
    <s v="No"/>
    <n v="89"/>
    <x v="0"/>
    <n v="1"/>
    <x v="0"/>
    <m/>
    <x v="0"/>
    <m/>
    <x v="0"/>
    <n v="1"/>
    <x v="1"/>
  </r>
  <r>
    <n v="4906"/>
    <x v="0"/>
    <x v="13"/>
    <x v="13"/>
    <s v="حافظ علي"/>
    <x v="1"/>
    <n v="0"/>
    <n v="1"/>
    <n v="1"/>
    <n v="2"/>
    <n v="2"/>
    <n v="5"/>
    <n v="1"/>
    <n v="5"/>
    <n v="0"/>
    <n v="1"/>
    <n v="0"/>
    <n v="2"/>
    <n v="0"/>
    <n v="3"/>
    <x v="0"/>
    <m/>
    <x v="1"/>
    <s v="No"/>
    <n v="77"/>
    <x v="0"/>
    <n v="1"/>
    <x v="0"/>
    <m/>
    <x v="0"/>
    <n v="1"/>
    <x v="1"/>
    <n v="1"/>
    <x v="1"/>
  </r>
  <r>
    <n v="5154"/>
    <x v="2"/>
    <x v="7"/>
    <x v="7"/>
    <s v="حافظ الحسين"/>
    <x v="0"/>
    <n v="1"/>
    <n v="1"/>
    <n v="1"/>
    <n v="1"/>
    <n v="0"/>
    <n v="3"/>
    <n v="1"/>
    <n v="2"/>
    <n v="0"/>
    <n v="1"/>
    <n v="0"/>
    <n v="1"/>
    <n v="0"/>
    <n v="2"/>
    <x v="0"/>
    <m/>
    <x v="1"/>
    <s v="No"/>
    <m/>
    <x v="1"/>
    <n v="1"/>
    <x v="0"/>
    <n v="1"/>
    <x v="1"/>
    <n v="1"/>
    <x v="1"/>
    <n v="1"/>
    <x v="1"/>
  </r>
  <r>
    <n v="5443"/>
    <x v="2"/>
    <x v="11"/>
    <x v="11"/>
    <s v="مروان المحميد"/>
    <x v="1"/>
    <n v="0"/>
    <n v="1"/>
    <n v="2"/>
    <n v="3"/>
    <n v="4"/>
    <n v="5"/>
    <n v="5"/>
    <n v="5"/>
    <n v="4"/>
    <n v="0"/>
    <n v="2"/>
    <n v="2"/>
    <n v="1"/>
    <n v="5"/>
    <x v="3"/>
    <n v="1"/>
    <x v="0"/>
    <s v="Yes"/>
    <n v="167"/>
    <x v="0"/>
    <n v="1"/>
    <x v="0"/>
    <n v="1"/>
    <x v="1"/>
    <n v="1"/>
    <x v="1"/>
    <n v="1"/>
    <x v="1"/>
  </r>
  <r>
    <n v="5236"/>
    <x v="2"/>
    <x v="7"/>
    <x v="7"/>
    <s v="مصطفى العشموطي"/>
    <x v="0"/>
    <n v="1"/>
    <n v="1"/>
    <n v="2"/>
    <n v="1"/>
    <n v="2"/>
    <n v="2"/>
    <n v="5"/>
    <n v="1"/>
    <n v="4"/>
    <n v="1"/>
    <n v="1"/>
    <n v="0"/>
    <n v="1"/>
    <n v="4"/>
    <x v="0"/>
    <n v="1"/>
    <x v="0"/>
    <s v="Yes"/>
    <n v="174"/>
    <x v="0"/>
    <n v="1"/>
    <x v="0"/>
    <n v="1"/>
    <x v="1"/>
    <m/>
    <x v="0"/>
    <m/>
    <x v="0"/>
  </r>
  <r>
    <n v="5510"/>
    <x v="2"/>
    <x v="2"/>
    <x v="2"/>
    <s v="احمد الدياب"/>
    <x v="0"/>
    <n v="1"/>
    <n v="1"/>
    <n v="2"/>
    <n v="2"/>
    <n v="2"/>
    <n v="2"/>
    <n v="6"/>
    <n v="1"/>
    <n v="5"/>
    <n v="1"/>
    <n v="1"/>
    <n v="0"/>
    <n v="2"/>
    <n v="4"/>
    <x v="0"/>
    <n v="1"/>
    <x v="0"/>
    <s v="Yes"/>
    <n v="165"/>
    <x v="0"/>
    <n v="1"/>
    <x v="0"/>
    <m/>
    <x v="0"/>
    <m/>
    <x v="0"/>
    <m/>
    <x v="0"/>
  </r>
  <r>
    <n v="5287"/>
    <x v="2"/>
    <x v="4"/>
    <x v="4"/>
    <s v="شحادة عبيد"/>
    <x v="0"/>
    <n v="1"/>
    <n v="1"/>
    <n v="2"/>
    <n v="0"/>
    <n v="0"/>
    <n v="2"/>
    <n v="2"/>
    <n v="1"/>
    <n v="1"/>
    <n v="1"/>
    <n v="1"/>
    <n v="0"/>
    <n v="0"/>
    <n v="2"/>
    <x v="0"/>
    <n v="1"/>
    <x v="0"/>
    <s v="Yes"/>
    <n v="226"/>
    <x v="0"/>
    <n v="1"/>
    <x v="0"/>
    <m/>
    <x v="0"/>
    <n v="1"/>
    <x v="1"/>
    <m/>
    <x v="0"/>
  </r>
  <r>
    <n v="5384"/>
    <x v="2"/>
    <x v="11"/>
    <x v="11"/>
    <s v="حسين مهاوش"/>
    <x v="1"/>
    <n v="0"/>
    <n v="1"/>
    <n v="1"/>
    <n v="2"/>
    <n v="2"/>
    <n v="5"/>
    <n v="1"/>
    <n v="5"/>
    <n v="0"/>
    <n v="1"/>
    <n v="0"/>
    <n v="2"/>
    <n v="0"/>
    <n v="3"/>
    <x v="1"/>
    <n v="1"/>
    <x v="0"/>
    <s v="Yes"/>
    <n v="154"/>
    <x v="0"/>
    <n v="1"/>
    <x v="0"/>
    <m/>
    <x v="0"/>
    <m/>
    <x v="0"/>
    <m/>
    <x v="0"/>
  </r>
  <r>
    <n v="4930"/>
    <x v="0"/>
    <x v="13"/>
    <x v="13"/>
    <s v="عبدالله الخبي "/>
    <x v="0"/>
    <n v="1"/>
    <n v="1"/>
    <n v="2"/>
    <n v="2"/>
    <n v="0"/>
    <n v="3"/>
    <n v="3"/>
    <n v="2"/>
    <n v="2"/>
    <n v="1"/>
    <n v="1"/>
    <n v="1"/>
    <n v="1"/>
    <n v="2"/>
    <x v="1"/>
    <m/>
    <x v="1"/>
    <s v="No"/>
    <n v="94"/>
    <x v="0"/>
    <m/>
    <x v="1"/>
    <n v="1"/>
    <x v="1"/>
    <n v="1"/>
    <x v="1"/>
    <n v="1"/>
    <x v="1"/>
  </r>
  <r>
    <n v="5982"/>
    <x v="3"/>
    <x v="3"/>
    <x v="3"/>
    <s v="طيفور العرندس"/>
    <x v="0"/>
    <n v="1"/>
    <n v="1"/>
    <n v="2"/>
    <n v="1"/>
    <n v="1"/>
    <n v="2"/>
    <n v="4"/>
    <n v="1"/>
    <n v="3"/>
    <n v="1"/>
    <n v="1"/>
    <n v="0"/>
    <n v="1"/>
    <n v="3"/>
    <x v="3"/>
    <n v="1"/>
    <x v="0"/>
    <s v="Yes"/>
    <n v="217"/>
    <x v="0"/>
    <m/>
    <x v="1"/>
    <m/>
    <x v="0"/>
    <m/>
    <x v="0"/>
    <n v="1"/>
    <x v="1"/>
  </r>
  <r>
    <n v="5622"/>
    <x v="2"/>
    <x v="2"/>
    <x v="2"/>
    <s v="خضر  كيروان"/>
    <x v="1"/>
    <n v="0"/>
    <n v="1"/>
    <n v="1"/>
    <n v="4"/>
    <n v="4"/>
    <n v="5"/>
    <n v="5"/>
    <n v="5"/>
    <n v="4"/>
    <n v="0"/>
    <n v="1"/>
    <n v="1"/>
    <n v="3"/>
    <n v="5"/>
    <x v="2"/>
    <n v="1"/>
    <x v="0"/>
    <s v="Yes"/>
    <n v="230"/>
    <x v="0"/>
    <n v="1"/>
    <x v="0"/>
    <m/>
    <x v="0"/>
    <n v="1"/>
    <x v="1"/>
    <n v="1"/>
    <x v="1"/>
  </r>
  <r>
    <n v="5822"/>
    <x v="3"/>
    <x v="10"/>
    <x v="10"/>
    <s v="حسن الحويل"/>
    <x v="1"/>
    <n v="0"/>
    <n v="1"/>
    <n v="2"/>
    <n v="3"/>
    <n v="3"/>
    <n v="3"/>
    <n v="6"/>
    <n v="3"/>
    <n v="5"/>
    <n v="1"/>
    <n v="1"/>
    <n v="1"/>
    <n v="2"/>
    <n v="4"/>
    <x v="1"/>
    <n v="1"/>
    <x v="0"/>
    <s v="Yes"/>
    <n v="136"/>
    <x v="0"/>
    <n v="1"/>
    <x v="0"/>
    <m/>
    <x v="0"/>
    <m/>
    <x v="0"/>
    <m/>
    <x v="0"/>
  </r>
  <r>
    <n v="5493"/>
    <x v="2"/>
    <x v="11"/>
    <x v="11"/>
    <s v="هايل بركاوي"/>
    <x v="1"/>
    <n v="0"/>
    <n v="1"/>
    <n v="1"/>
    <n v="1"/>
    <n v="1"/>
    <n v="3"/>
    <n v="1"/>
    <n v="3"/>
    <n v="0"/>
    <n v="1"/>
    <n v="0"/>
    <n v="1"/>
    <n v="0"/>
    <n v="2"/>
    <x v="3"/>
    <n v="1"/>
    <x v="0"/>
    <s v="Yes"/>
    <n v="155"/>
    <x v="0"/>
    <m/>
    <x v="1"/>
    <m/>
    <x v="0"/>
    <m/>
    <x v="0"/>
    <n v="1"/>
    <x v="1"/>
  </r>
  <r>
    <n v="5984"/>
    <x v="3"/>
    <x v="3"/>
    <x v="3"/>
    <s v="حسون الموالي مهاوش"/>
    <x v="0"/>
    <n v="1"/>
    <n v="1"/>
    <n v="3"/>
    <n v="3"/>
    <n v="2"/>
    <n v="6"/>
    <n v="4"/>
    <n v="5"/>
    <n v="3"/>
    <n v="2"/>
    <n v="1"/>
    <n v="2"/>
    <n v="1"/>
    <n v="4"/>
    <x v="0"/>
    <n v="1"/>
    <x v="0"/>
    <s v="Yes"/>
    <n v="102"/>
    <x v="0"/>
    <n v="1"/>
    <x v="0"/>
    <n v="1"/>
    <x v="1"/>
    <m/>
    <x v="0"/>
    <n v="1"/>
    <x v="1"/>
  </r>
  <r>
    <n v="5330"/>
    <x v="2"/>
    <x v="4"/>
    <x v="4"/>
    <s v="موفق سعيد"/>
    <x v="0"/>
    <n v="1"/>
    <n v="1"/>
    <n v="3"/>
    <n v="3"/>
    <n v="2"/>
    <n v="5"/>
    <n v="5"/>
    <n v="4"/>
    <n v="4"/>
    <n v="2"/>
    <n v="1"/>
    <n v="2"/>
    <n v="1"/>
    <n v="4"/>
    <x v="1"/>
    <m/>
    <x v="1"/>
    <s v="No"/>
    <m/>
    <x v="1"/>
    <n v="1"/>
    <x v="0"/>
    <n v="1"/>
    <x v="1"/>
    <m/>
    <x v="0"/>
    <n v="1"/>
    <x v="1"/>
  </r>
  <r>
    <n v="5921"/>
    <x v="3"/>
    <x v="12"/>
    <x v="12"/>
    <s v="خالد الشاهين"/>
    <x v="0"/>
    <n v="1"/>
    <n v="1"/>
    <n v="2"/>
    <n v="3"/>
    <n v="3"/>
    <n v="7"/>
    <n v="3"/>
    <n v="6"/>
    <n v="2"/>
    <n v="1"/>
    <n v="1"/>
    <n v="2"/>
    <n v="1"/>
    <n v="5"/>
    <x v="2"/>
    <m/>
    <x v="1"/>
    <s v="No"/>
    <n v="74"/>
    <x v="0"/>
    <n v="1"/>
    <x v="0"/>
    <m/>
    <x v="0"/>
    <n v="1"/>
    <x v="1"/>
    <n v="1"/>
    <x v="1"/>
  </r>
  <r>
    <n v="6124"/>
    <x v="3"/>
    <x v="8"/>
    <x v="8"/>
    <s v="محمد خضر الجيلو"/>
    <x v="1"/>
    <n v="0"/>
    <n v="1"/>
    <n v="2"/>
    <n v="1"/>
    <n v="2"/>
    <n v="2"/>
    <n v="4"/>
    <n v="2"/>
    <n v="3"/>
    <n v="1"/>
    <n v="1"/>
    <n v="0"/>
    <n v="1"/>
    <n v="3"/>
    <x v="0"/>
    <m/>
    <x v="1"/>
    <s v="No"/>
    <n v="117"/>
    <x v="0"/>
    <n v="1"/>
    <x v="0"/>
    <n v="1"/>
    <x v="1"/>
    <n v="1"/>
    <x v="1"/>
    <n v="1"/>
    <x v="1"/>
  </r>
  <r>
    <n v="5181"/>
    <x v="2"/>
    <x v="7"/>
    <x v="7"/>
    <s v="خالد فليون "/>
    <x v="0"/>
    <n v="1"/>
    <n v="1"/>
    <n v="2"/>
    <n v="3"/>
    <n v="3"/>
    <n v="7"/>
    <n v="3"/>
    <n v="6"/>
    <n v="2"/>
    <n v="1"/>
    <n v="1"/>
    <n v="2"/>
    <n v="1"/>
    <n v="5"/>
    <x v="0"/>
    <m/>
    <x v="1"/>
    <s v="No"/>
    <m/>
    <x v="1"/>
    <n v="1"/>
    <x v="0"/>
    <m/>
    <x v="0"/>
    <m/>
    <x v="0"/>
    <n v="1"/>
    <x v="1"/>
  </r>
  <r>
    <n v="5815"/>
    <x v="3"/>
    <x v="10"/>
    <x v="10"/>
    <s v="خمو المحمود"/>
    <x v="1"/>
    <n v="0"/>
    <n v="1"/>
    <n v="2"/>
    <n v="1"/>
    <n v="1"/>
    <n v="3"/>
    <n v="2"/>
    <n v="3"/>
    <n v="1"/>
    <n v="1"/>
    <n v="1"/>
    <n v="1"/>
    <n v="0"/>
    <n v="2"/>
    <x v="1"/>
    <n v="1"/>
    <x v="0"/>
    <s v="Yes"/>
    <n v="207"/>
    <x v="0"/>
    <n v="1"/>
    <x v="0"/>
    <n v="1"/>
    <x v="1"/>
    <n v="1"/>
    <x v="1"/>
    <m/>
    <x v="0"/>
  </r>
  <r>
    <n v="5243"/>
    <x v="2"/>
    <x v="4"/>
    <x v="4"/>
    <s v="مروان الدعفيس"/>
    <x v="1"/>
    <n v="0"/>
    <n v="1"/>
    <n v="2"/>
    <n v="3"/>
    <n v="4"/>
    <n v="7"/>
    <n v="3"/>
    <n v="7"/>
    <n v="2"/>
    <n v="1"/>
    <n v="1"/>
    <n v="2"/>
    <n v="1"/>
    <n v="5"/>
    <x v="0"/>
    <n v="1"/>
    <x v="0"/>
    <s v="Yes"/>
    <n v="208"/>
    <x v="0"/>
    <m/>
    <x v="1"/>
    <m/>
    <x v="0"/>
    <m/>
    <x v="0"/>
    <m/>
    <x v="0"/>
  </r>
  <r>
    <n v="4841"/>
    <x v="1"/>
    <x v="18"/>
    <x v="18"/>
    <s v="شهير العليوي"/>
    <x v="0"/>
    <n v="1"/>
    <n v="1"/>
    <n v="2"/>
    <n v="3"/>
    <n v="3"/>
    <n v="2"/>
    <n v="8"/>
    <n v="1"/>
    <n v="7"/>
    <n v="1"/>
    <n v="1"/>
    <n v="0"/>
    <n v="3"/>
    <n v="5"/>
    <x v="0"/>
    <m/>
    <x v="1"/>
    <s v="No"/>
    <m/>
    <x v="1"/>
    <n v="1"/>
    <x v="0"/>
    <m/>
    <x v="0"/>
    <m/>
    <x v="0"/>
    <n v="1"/>
    <x v="1"/>
  </r>
  <r>
    <n v="5547"/>
    <x v="2"/>
    <x v="2"/>
    <x v="2"/>
    <s v="خليف قوتلي "/>
    <x v="0"/>
    <n v="1"/>
    <n v="1"/>
    <n v="1"/>
    <n v="1"/>
    <n v="0"/>
    <n v="3"/>
    <n v="1"/>
    <n v="2"/>
    <n v="0"/>
    <n v="1"/>
    <n v="0"/>
    <n v="1"/>
    <n v="0"/>
    <n v="2"/>
    <x v="2"/>
    <n v="1"/>
    <x v="0"/>
    <s v="Yes"/>
    <n v="170"/>
    <x v="0"/>
    <m/>
    <x v="1"/>
    <m/>
    <x v="0"/>
    <m/>
    <x v="0"/>
    <m/>
    <x v="0"/>
  </r>
  <r>
    <n v="4865"/>
    <x v="1"/>
    <x v="18"/>
    <x v="18"/>
    <s v="خالد كراز"/>
    <x v="0"/>
    <n v="1"/>
    <n v="1"/>
    <n v="1"/>
    <n v="1"/>
    <n v="3"/>
    <n v="5"/>
    <n v="2"/>
    <n v="4"/>
    <n v="1"/>
    <n v="0"/>
    <n v="1"/>
    <n v="1"/>
    <n v="0"/>
    <n v="5"/>
    <x v="2"/>
    <m/>
    <x v="1"/>
    <s v="No"/>
    <m/>
    <x v="1"/>
    <m/>
    <x v="1"/>
    <n v="1"/>
    <x v="1"/>
    <n v="1"/>
    <x v="1"/>
    <n v="1"/>
    <x v="1"/>
  </r>
  <r>
    <n v="6125"/>
    <x v="3"/>
    <x v="8"/>
    <x v="8"/>
    <s v="سمير احمد"/>
    <x v="0"/>
    <n v="1"/>
    <n v="1"/>
    <n v="1"/>
    <n v="1"/>
    <n v="1"/>
    <n v="4"/>
    <n v="1"/>
    <n v="3"/>
    <n v="0"/>
    <n v="1"/>
    <n v="0"/>
    <n v="1"/>
    <n v="0"/>
    <n v="3"/>
    <x v="2"/>
    <m/>
    <x v="1"/>
    <s v="No"/>
    <m/>
    <x v="1"/>
    <n v="1"/>
    <x v="0"/>
    <m/>
    <x v="0"/>
    <m/>
    <x v="0"/>
    <n v="1"/>
    <x v="1"/>
  </r>
  <r>
    <n v="5557"/>
    <x v="2"/>
    <x v="2"/>
    <x v="2"/>
    <s v="خالد العمر"/>
    <x v="1"/>
    <n v="0"/>
    <n v="1"/>
    <n v="1"/>
    <n v="2"/>
    <n v="2"/>
    <n v="5"/>
    <n v="1"/>
    <n v="5"/>
    <n v="0"/>
    <n v="1"/>
    <n v="0"/>
    <n v="2"/>
    <n v="0"/>
    <n v="3"/>
    <x v="1"/>
    <m/>
    <x v="1"/>
    <s v="No"/>
    <m/>
    <x v="1"/>
    <n v="1"/>
    <x v="0"/>
    <m/>
    <x v="0"/>
    <m/>
    <x v="0"/>
    <n v="1"/>
    <x v="1"/>
  </r>
  <r>
    <n v="6192"/>
    <x v="3"/>
    <x v="6"/>
    <x v="6"/>
    <s v="عبدالرزاق المحمود"/>
    <x v="0"/>
    <n v="1"/>
    <n v="1"/>
    <n v="2"/>
    <n v="1"/>
    <n v="0"/>
    <n v="3"/>
    <n v="2"/>
    <n v="2"/>
    <n v="1"/>
    <n v="1"/>
    <n v="1"/>
    <n v="1"/>
    <n v="0"/>
    <n v="2"/>
    <x v="0"/>
    <n v="1"/>
    <x v="0"/>
    <s v="Yes"/>
    <n v="131"/>
    <x v="0"/>
    <m/>
    <x v="1"/>
    <m/>
    <x v="0"/>
    <m/>
    <x v="0"/>
    <m/>
    <x v="0"/>
  </r>
  <r>
    <n v="5211"/>
    <x v="2"/>
    <x v="7"/>
    <x v="7"/>
    <s v="محمد الرجب"/>
    <x v="0"/>
    <n v="1"/>
    <n v="1"/>
    <n v="1"/>
    <n v="1"/>
    <n v="1"/>
    <n v="4"/>
    <n v="1"/>
    <n v="3"/>
    <n v="0"/>
    <n v="1"/>
    <n v="0"/>
    <n v="1"/>
    <n v="0"/>
    <n v="3"/>
    <x v="0"/>
    <m/>
    <x v="1"/>
    <s v="No"/>
    <m/>
    <x v="1"/>
    <n v="1"/>
    <x v="0"/>
    <m/>
    <x v="0"/>
    <m/>
    <x v="0"/>
    <n v="1"/>
    <x v="1"/>
  </r>
  <r>
    <n v="4849"/>
    <x v="1"/>
    <x v="18"/>
    <x v="18"/>
    <s v="محمد الصغير"/>
    <x v="0"/>
    <n v="1"/>
    <n v="1"/>
    <n v="2"/>
    <n v="0"/>
    <n v="0"/>
    <n v="2"/>
    <n v="2"/>
    <n v="1"/>
    <n v="1"/>
    <n v="1"/>
    <n v="1"/>
    <n v="0"/>
    <n v="0"/>
    <n v="2"/>
    <x v="2"/>
    <m/>
    <x v="1"/>
    <s v="No"/>
    <m/>
    <x v="1"/>
    <n v="1"/>
    <x v="0"/>
    <n v="1"/>
    <x v="1"/>
    <m/>
    <x v="0"/>
    <n v="1"/>
    <x v="1"/>
  </r>
  <r>
    <n v="5093"/>
    <x v="0"/>
    <x v="5"/>
    <x v="5"/>
    <s v="موفق اسعد"/>
    <x v="1"/>
    <n v="0"/>
    <n v="1"/>
    <n v="0"/>
    <n v="4"/>
    <n v="4"/>
    <n v="8"/>
    <n v="1"/>
    <n v="8"/>
    <n v="0"/>
    <n v="0"/>
    <n v="0"/>
    <n v="4"/>
    <n v="0"/>
    <n v="5"/>
    <x v="2"/>
    <n v="1"/>
    <x v="0"/>
    <s v="Yes"/>
    <n v="213"/>
    <x v="0"/>
    <m/>
    <x v="1"/>
    <m/>
    <x v="0"/>
    <m/>
    <x v="0"/>
    <n v="1"/>
    <x v="1"/>
  </r>
  <r>
    <n v="5608"/>
    <x v="2"/>
    <x v="2"/>
    <x v="2"/>
    <s v="محمود الخطيب"/>
    <x v="0"/>
    <n v="1"/>
    <n v="1"/>
    <n v="2"/>
    <n v="1"/>
    <n v="0"/>
    <n v="2"/>
    <n v="3"/>
    <n v="1"/>
    <n v="2"/>
    <n v="1"/>
    <n v="1"/>
    <n v="0"/>
    <n v="1"/>
    <n v="2"/>
    <x v="0"/>
    <n v="1"/>
    <x v="0"/>
    <s v="Yes"/>
    <n v="222"/>
    <x v="0"/>
    <n v="1"/>
    <x v="0"/>
    <n v="1"/>
    <x v="1"/>
    <m/>
    <x v="0"/>
    <n v="1"/>
    <x v="1"/>
  </r>
  <r>
    <n v="4870"/>
    <x v="1"/>
    <x v="18"/>
    <x v="18"/>
    <s v="حامد عثمان "/>
    <x v="1"/>
    <n v="0"/>
    <n v="1"/>
    <n v="2"/>
    <n v="2"/>
    <n v="3"/>
    <n v="2"/>
    <n v="6"/>
    <n v="2"/>
    <n v="5"/>
    <n v="1"/>
    <n v="1"/>
    <n v="0"/>
    <n v="2"/>
    <n v="4"/>
    <x v="0"/>
    <m/>
    <x v="1"/>
    <s v="No"/>
    <m/>
    <x v="1"/>
    <n v="1"/>
    <x v="0"/>
    <m/>
    <x v="0"/>
    <n v="1"/>
    <x v="1"/>
    <n v="1"/>
    <x v="1"/>
  </r>
  <r>
    <n v="4912"/>
    <x v="0"/>
    <x v="13"/>
    <x v="13"/>
    <s v="احمد محيميد"/>
    <x v="1"/>
    <n v="0"/>
    <n v="1"/>
    <n v="1"/>
    <n v="2"/>
    <n v="3"/>
    <n v="6"/>
    <n v="1"/>
    <n v="6"/>
    <n v="0"/>
    <n v="1"/>
    <n v="0"/>
    <n v="2"/>
    <n v="0"/>
    <n v="4"/>
    <x v="0"/>
    <m/>
    <x v="1"/>
    <s v="No"/>
    <n v="58"/>
    <x v="0"/>
    <n v="1"/>
    <x v="0"/>
    <n v="1"/>
    <x v="1"/>
    <m/>
    <x v="0"/>
    <n v="1"/>
    <x v="1"/>
  </r>
  <r>
    <n v="5300"/>
    <x v="2"/>
    <x v="4"/>
    <x v="4"/>
    <s v="سليمان بدوي "/>
    <x v="1"/>
    <n v="0"/>
    <n v="1"/>
    <n v="3"/>
    <n v="2"/>
    <n v="3"/>
    <n v="7"/>
    <n v="2"/>
    <n v="7"/>
    <n v="1"/>
    <n v="2"/>
    <n v="1"/>
    <n v="2"/>
    <n v="0"/>
    <n v="4"/>
    <x v="1"/>
    <m/>
    <x v="1"/>
    <s v="No"/>
    <m/>
    <x v="1"/>
    <n v="1"/>
    <x v="0"/>
    <m/>
    <x v="0"/>
    <m/>
    <x v="0"/>
    <n v="1"/>
    <x v="1"/>
  </r>
  <r>
    <n v="5959"/>
    <x v="3"/>
    <x v="3"/>
    <x v="3"/>
    <s v="عبدالكافي ادريس"/>
    <x v="1"/>
    <n v="0"/>
    <n v="1"/>
    <n v="2"/>
    <n v="2"/>
    <n v="1"/>
    <n v="3"/>
    <n v="3"/>
    <n v="3"/>
    <n v="2"/>
    <n v="1"/>
    <n v="1"/>
    <n v="1"/>
    <n v="1"/>
    <n v="2"/>
    <x v="2"/>
    <n v="1"/>
    <x v="0"/>
    <s v="Yes"/>
    <n v="228"/>
    <x v="0"/>
    <n v="1"/>
    <x v="0"/>
    <n v="1"/>
    <x v="1"/>
    <m/>
    <x v="0"/>
    <n v="1"/>
    <x v="1"/>
  </r>
  <r>
    <n v="5259"/>
    <x v="2"/>
    <x v="4"/>
    <x v="4"/>
    <s v="وليد السليم"/>
    <x v="0"/>
    <n v="1"/>
    <n v="1"/>
    <n v="1"/>
    <n v="2"/>
    <n v="1"/>
    <n v="5"/>
    <n v="1"/>
    <n v="4"/>
    <n v="0"/>
    <n v="1"/>
    <n v="0"/>
    <n v="2"/>
    <n v="0"/>
    <n v="3"/>
    <x v="1"/>
    <n v="1"/>
    <x v="0"/>
    <s v="Yes"/>
    <n v="193"/>
    <x v="0"/>
    <m/>
    <x v="1"/>
    <n v="1"/>
    <x v="1"/>
    <m/>
    <x v="0"/>
    <m/>
    <x v="0"/>
  </r>
  <r>
    <n v="4850"/>
    <x v="1"/>
    <x v="18"/>
    <x v="18"/>
    <s v="محمد ابوصالح"/>
    <x v="0"/>
    <n v="1"/>
    <n v="1"/>
    <n v="1"/>
    <n v="1"/>
    <n v="0"/>
    <n v="2"/>
    <n v="2"/>
    <n v="1"/>
    <n v="1"/>
    <n v="1"/>
    <n v="0"/>
    <n v="0"/>
    <n v="1"/>
    <n v="2"/>
    <x v="0"/>
    <m/>
    <x v="1"/>
    <s v="No"/>
    <m/>
    <x v="1"/>
    <n v="1"/>
    <x v="0"/>
    <n v="1"/>
    <x v="1"/>
    <n v="1"/>
    <x v="1"/>
    <n v="1"/>
    <x v="1"/>
  </r>
  <r>
    <n v="5220"/>
    <x v="2"/>
    <x v="7"/>
    <x v="7"/>
    <s v="محمد الطيب"/>
    <x v="0"/>
    <n v="1"/>
    <n v="1"/>
    <n v="2"/>
    <n v="1"/>
    <n v="1"/>
    <n v="2"/>
    <n v="4"/>
    <n v="1"/>
    <n v="3"/>
    <n v="1"/>
    <n v="1"/>
    <n v="0"/>
    <n v="1"/>
    <n v="3"/>
    <x v="1"/>
    <n v="1"/>
    <x v="0"/>
    <s v="Yes"/>
    <n v="177"/>
    <x v="0"/>
    <m/>
    <x v="1"/>
    <m/>
    <x v="0"/>
    <m/>
    <x v="0"/>
    <n v="1"/>
    <x v="1"/>
  </r>
  <r>
    <n v="4864"/>
    <x v="1"/>
    <x v="18"/>
    <x v="18"/>
    <s v="جميل سيف"/>
    <x v="1"/>
    <n v="0"/>
    <n v="1"/>
    <n v="2"/>
    <n v="2"/>
    <n v="3"/>
    <n v="6"/>
    <n v="2"/>
    <n v="6"/>
    <n v="1"/>
    <n v="1"/>
    <n v="1"/>
    <n v="2"/>
    <n v="0"/>
    <n v="4"/>
    <x v="1"/>
    <m/>
    <x v="1"/>
    <s v="No"/>
    <n v="86"/>
    <x v="0"/>
    <m/>
    <x v="1"/>
    <n v="1"/>
    <x v="1"/>
    <n v="1"/>
    <x v="1"/>
    <n v="1"/>
    <x v="1"/>
  </r>
  <r>
    <n v="6031"/>
    <x v="3"/>
    <x v="3"/>
    <x v="3"/>
    <s v="نذير  الابراهيم"/>
    <x v="0"/>
    <n v="1"/>
    <n v="1"/>
    <n v="1"/>
    <n v="5"/>
    <n v="2"/>
    <n v="4"/>
    <n v="6"/>
    <n v="3"/>
    <n v="5"/>
    <n v="0"/>
    <n v="1"/>
    <n v="3"/>
    <n v="2"/>
    <n v="4"/>
    <x v="2"/>
    <m/>
    <x v="1"/>
    <s v="No"/>
    <m/>
    <x v="1"/>
    <n v="1"/>
    <x v="0"/>
    <m/>
    <x v="0"/>
    <n v="1"/>
    <x v="1"/>
    <n v="1"/>
    <x v="1"/>
  </r>
  <r>
    <n v="5040"/>
    <x v="0"/>
    <x v="17"/>
    <x v="17"/>
    <s v="خضر  شربجي "/>
    <x v="1"/>
    <n v="0"/>
    <n v="1"/>
    <n v="2"/>
    <n v="1"/>
    <n v="2"/>
    <n v="2"/>
    <n v="4"/>
    <n v="2"/>
    <n v="3"/>
    <n v="1"/>
    <n v="1"/>
    <n v="0"/>
    <n v="1"/>
    <n v="3"/>
    <x v="0"/>
    <m/>
    <x v="1"/>
    <s v="No"/>
    <n v="66"/>
    <x v="0"/>
    <m/>
    <x v="1"/>
    <m/>
    <x v="0"/>
    <n v="1"/>
    <x v="1"/>
    <n v="1"/>
    <x v="1"/>
  </r>
  <r>
    <n v="6182"/>
    <x v="3"/>
    <x v="6"/>
    <x v="6"/>
    <s v="عمر ايبش"/>
    <x v="1"/>
    <n v="0"/>
    <n v="1"/>
    <n v="2"/>
    <n v="1"/>
    <n v="2"/>
    <n v="2"/>
    <n v="4"/>
    <n v="2"/>
    <n v="3"/>
    <n v="1"/>
    <n v="1"/>
    <n v="0"/>
    <n v="1"/>
    <n v="3"/>
    <x v="2"/>
    <n v="1"/>
    <x v="0"/>
    <s v="Yes"/>
    <n v="186"/>
    <x v="0"/>
    <n v="1"/>
    <x v="0"/>
    <n v="1"/>
    <x v="1"/>
    <m/>
    <x v="0"/>
    <n v="1"/>
    <x v="1"/>
  </r>
  <r>
    <n v="5380"/>
    <x v="2"/>
    <x v="4"/>
    <x v="4"/>
    <s v="عبدالمنعم عاني"/>
    <x v="0"/>
    <n v="1"/>
    <n v="1"/>
    <n v="2"/>
    <n v="2"/>
    <n v="1"/>
    <n v="6"/>
    <n v="1"/>
    <n v="5"/>
    <n v="0"/>
    <n v="2"/>
    <n v="0"/>
    <n v="2"/>
    <n v="0"/>
    <n v="3"/>
    <x v="1"/>
    <n v="1"/>
    <x v="0"/>
    <s v="Yes"/>
    <n v="132"/>
    <x v="0"/>
    <n v="1"/>
    <x v="0"/>
    <n v="1"/>
    <x v="1"/>
    <m/>
    <x v="0"/>
    <n v="1"/>
    <x v="1"/>
  </r>
  <r>
    <n v="5758"/>
    <x v="3"/>
    <x v="10"/>
    <x v="10"/>
    <s v="احمد قاسم"/>
    <x v="1"/>
    <n v="0"/>
    <n v="1"/>
    <n v="2"/>
    <n v="0"/>
    <n v="1"/>
    <n v="2"/>
    <n v="2"/>
    <n v="2"/>
    <n v="1"/>
    <n v="1"/>
    <n v="1"/>
    <n v="0"/>
    <n v="0"/>
    <n v="2"/>
    <x v="0"/>
    <n v="1"/>
    <x v="0"/>
    <s v="Yes"/>
    <n v="193"/>
    <x v="0"/>
    <n v="1"/>
    <x v="0"/>
    <n v="1"/>
    <x v="1"/>
    <n v="1"/>
    <x v="1"/>
    <n v="1"/>
    <x v="1"/>
  </r>
  <r>
    <n v="6238"/>
    <x v="3"/>
    <x v="6"/>
    <x v="6"/>
    <s v="محسن الدقة"/>
    <x v="0"/>
    <n v="1"/>
    <n v="1"/>
    <n v="1"/>
    <n v="2"/>
    <n v="1"/>
    <n v="5"/>
    <n v="1"/>
    <n v="4"/>
    <n v="0"/>
    <n v="1"/>
    <n v="0"/>
    <n v="2"/>
    <n v="0"/>
    <n v="3"/>
    <x v="3"/>
    <m/>
    <x v="1"/>
    <s v="No"/>
    <m/>
    <x v="1"/>
    <m/>
    <x v="1"/>
    <m/>
    <x v="0"/>
    <m/>
    <x v="0"/>
    <n v="1"/>
    <x v="1"/>
  </r>
  <r>
    <n v="5761"/>
    <x v="3"/>
    <x v="10"/>
    <x v="10"/>
    <s v="محمد  السخني"/>
    <x v="1"/>
    <n v="0"/>
    <n v="1"/>
    <n v="1"/>
    <n v="2"/>
    <n v="2"/>
    <n v="5"/>
    <n v="1"/>
    <n v="5"/>
    <n v="0"/>
    <n v="1"/>
    <n v="0"/>
    <n v="2"/>
    <n v="0"/>
    <n v="3"/>
    <x v="0"/>
    <m/>
    <x v="1"/>
    <s v="No"/>
    <n v="107"/>
    <x v="0"/>
    <n v="1"/>
    <x v="0"/>
    <n v="1"/>
    <x v="1"/>
    <m/>
    <x v="0"/>
    <n v="1"/>
    <x v="1"/>
  </r>
  <r>
    <n v="5206"/>
    <x v="2"/>
    <x v="7"/>
    <x v="7"/>
    <s v="محمدسعيد رايد"/>
    <x v="0"/>
    <n v="1"/>
    <n v="1"/>
    <n v="2"/>
    <n v="1"/>
    <n v="0"/>
    <n v="2"/>
    <n v="3"/>
    <n v="1"/>
    <n v="2"/>
    <n v="1"/>
    <n v="1"/>
    <n v="0"/>
    <n v="1"/>
    <n v="2"/>
    <x v="2"/>
    <m/>
    <x v="1"/>
    <s v="No"/>
    <n v="70"/>
    <x v="0"/>
    <n v="1"/>
    <x v="0"/>
    <n v="1"/>
    <x v="1"/>
    <m/>
    <x v="0"/>
    <n v="1"/>
    <x v="1"/>
  </r>
  <r>
    <n v="5760"/>
    <x v="3"/>
    <x v="10"/>
    <x v="10"/>
    <s v="صالح العمري"/>
    <x v="1"/>
    <n v="0"/>
    <n v="1"/>
    <n v="2"/>
    <n v="1"/>
    <n v="2"/>
    <n v="4"/>
    <n v="2"/>
    <n v="4"/>
    <n v="1"/>
    <n v="1"/>
    <n v="1"/>
    <n v="1"/>
    <n v="0"/>
    <n v="3"/>
    <x v="2"/>
    <m/>
    <x v="1"/>
    <s v="No"/>
    <n v="107"/>
    <x v="0"/>
    <m/>
    <x v="1"/>
    <m/>
    <x v="0"/>
    <n v="1"/>
    <x v="1"/>
    <n v="1"/>
    <x v="1"/>
  </r>
  <r>
    <n v="5222"/>
    <x v="2"/>
    <x v="7"/>
    <x v="7"/>
    <s v="علي عنطوز"/>
    <x v="0"/>
    <n v="1"/>
    <n v="1"/>
    <n v="2"/>
    <n v="2"/>
    <n v="1"/>
    <n v="3"/>
    <n v="4"/>
    <n v="2"/>
    <n v="3"/>
    <n v="1"/>
    <n v="1"/>
    <n v="1"/>
    <n v="1"/>
    <n v="3"/>
    <x v="2"/>
    <n v="1"/>
    <x v="0"/>
    <s v="Yes"/>
    <n v="184"/>
    <x v="0"/>
    <n v="1"/>
    <x v="0"/>
    <n v="1"/>
    <x v="1"/>
    <n v="1"/>
    <x v="1"/>
    <n v="1"/>
    <x v="1"/>
  </r>
  <r>
    <n v="5696"/>
    <x v="2"/>
    <x v="9"/>
    <x v="9"/>
    <s v="عبدالمعين الدياب"/>
    <x v="1"/>
    <n v="0"/>
    <n v="1"/>
    <n v="2"/>
    <n v="1"/>
    <n v="1"/>
    <n v="3"/>
    <n v="2"/>
    <n v="3"/>
    <n v="1"/>
    <n v="1"/>
    <n v="1"/>
    <n v="1"/>
    <n v="0"/>
    <n v="2"/>
    <x v="0"/>
    <m/>
    <x v="1"/>
    <s v="No"/>
    <n v="111"/>
    <x v="0"/>
    <m/>
    <x v="1"/>
    <m/>
    <x v="0"/>
    <m/>
    <x v="0"/>
    <n v="1"/>
    <x v="1"/>
  </r>
  <r>
    <n v="6138"/>
    <x v="3"/>
    <x v="8"/>
    <x v="8"/>
    <s v="مروان الدرويش"/>
    <x v="0"/>
    <n v="1"/>
    <n v="1"/>
    <n v="2"/>
    <n v="2"/>
    <n v="2"/>
    <n v="5"/>
    <n v="3"/>
    <n v="4"/>
    <n v="2"/>
    <n v="1"/>
    <n v="1"/>
    <n v="1"/>
    <n v="1"/>
    <n v="4"/>
    <x v="0"/>
    <m/>
    <x v="1"/>
    <s v="No"/>
    <m/>
    <x v="1"/>
    <n v="1"/>
    <x v="0"/>
    <m/>
    <x v="0"/>
    <m/>
    <x v="0"/>
    <n v="1"/>
    <x v="1"/>
  </r>
  <r>
    <n v="5499"/>
    <x v="2"/>
    <x v="11"/>
    <x v="11"/>
    <s v="محمدعبدالله النعيمي"/>
    <x v="0"/>
    <n v="1"/>
    <n v="1"/>
    <n v="1"/>
    <n v="2"/>
    <n v="1"/>
    <n v="5"/>
    <n v="1"/>
    <n v="4"/>
    <n v="0"/>
    <n v="1"/>
    <n v="0"/>
    <n v="2"/>
    <n v="0"/>
    <n v="3"/>
    <x v="2"/>
    <n v="1"/>
    <x v="0"/>
    <s v="Yes"/>
    <n v="193"/>
    <x v="0"/>
    <n v="1"/>
    <x v="0"/>
    <m/>
    <x v="0"/>
    <n v="1"/>
    <x v="1"/>
    <m/>
    <x v="0"/>
  </r>
  <r>
    <n v="5197"/>
    <x v="2"/>
    <x v="7"/>
    <x v="7"/>
    <s v="ياسين جيجاوي"/>
    <x v="0"/>
    <n v="1"/>
    <n v="1"/>
    <n v="1"/>
    <n v="1"/>
    <n v="0"/>
    <n v="1"/>
    <n v="3"/>
    <n v="0"/>
    <n v="2"/>
    <n v="0"/>
    <n v="1"/>
    <n v="0"/>
    <n v="1"/>
    <n v="2"/>
    <x v="1"/>
    <m/>
    <x v="1"/>
    <s v="No"/>
    <n v="107"/>
    <x v="0"/>
    <n v="1"/>
    <x v="0"/>
    <m/>
    <x v="0"/>
    <m/>
    <x v="0"/>
    <n v="1"/>
    <x v="1"/>
  </r>
  <r>
    <n v="5955"/>
    <x v="3"/>
    <x v="3"/>
    <x v="3"/>
    <s v="جمعة النويعم"/>
    <x v="0"/>
    <n v="1"/>
    <n v="1"/>
    <n v="1"/>
    <n v="1"/>
    <n v="0"/>
    <n v="2"/>
    <n v="2"/>
    <n v="1"/>
    <n v="1"/>
    <n v="1"/>
    <n v="0"/>
    <n v="0"/>
    <n v="1"/>
    <n v="2"/>
    <x v="0"/>
    <m/>
    <x v="1"/>
    <s v="No"/>
    <m/>
    <x v="1"/>
    <n v="1"/>
    <x v="0"/>
    <m/>
    <x v="0"/>
    <m/>
    <x v="0"/>
    <n v="1"/>
    <x v="1"/>
  </r>
  <r>
    <n v="5710"/>
    <x v="2"/>
    <x v="9"/>
    <x v="9"/>
    <s v="عبدالحليم قشوع"/>
    <x v="1"/>
    <n v="0"/>
    <n v="1"/>
    <n v="1"/>
    <n v="2"/>
    <n v="4"/>
    <n v="5"/>
    <n v="3"/>
    <n v="5"/>
    <n v="2"/>
    <n v="0"/>
    <n v="1"/>
    <n v="1"/>
    <n v="1"/>
    <n v="5"/>
    <x v="2"/>
    <n v="1"/>
    <x v="0"/>
    <s v="Yes"/>
    <n v="131"/>
    <x v="0"/>
    <n v="1"/>
    <x v="0"/>
    <m/>
    <x v="0"/>
    <m/>
    <x v="0"/>
    <n v="1"/>
    <x v="1"/>
  </r>
  <r>
    <n v="5019"/>
    <x v="0"/>
    <x v="17"/>
    <x v="17"/>
    <s v="بردان الشيخ علي"/>
    <x v="1"/>
    <n v="0"/>
    <n v="1"/>
    <n v="2"/>
    <n v="1"/>
    <n v="2"/>
    <n v="2"/>
    <n v="4"/>
    <n v="2"/>
    <n v="3"/>
    <n v="1"/>
    <n v="1"/>
    <n v="0"/>
    <n v="1"/>
    <n v="3"/>
    <x v="1"/>
    <m/>
    <x v="1"/>
    <s v="No"/>
    <n v="97"/>
    <x v="0"/>
    <n v="1"/>
    <x v="0"/>
    <m/>
    <x v="0"/>
    <m/>
    <x v="0"/>
    <n v="1"/>
    <x v="1"/>
  </r>
  <r>
    <n v="4925"/>
    <x v="0"/>
    <x v="13"/>
    <x v="13"/>
    <s v="سليمان السعيد"/>
    <x v="0"/>
    <n v="1"/>
    <n v="1"/>
    <n v="0"/>
    <n v="4"/>
    <n v="2"/>
    <n v="7"/>
    <n v="1"/>
    <n v="6"/>
    <n v="0"/>
    <n v="0"/>
    <n v="0"/>
    <n v="4"/>
    <n v="0"/>
    <n v="4"/>
    <x v="0"/>
    <n v="1"/>
    <x v="0"/>
    <s v="Yes"/>
    <n v="100"/>
    <x v="0"/>
    <n v="1"/>
    <x v="0"/>
    <n v="1"/>
    <x v="1"/>
    <m/>
    <x v="0"/>
    <m/>
    <x v="0"/>
  </r>
  <r>
    <n v="6020"/>
    <x v="3"/>
    <x v="3"/>
    <x v="3"/>
    <s v="ظافر كتوب"/>
    <x v="1"/>
    <n v="0"/>
    <n v="1"/>
    <n v="2"/>
    <n v="1"/>
    <n v="2"/>
    <n v="2"/>
    <n v="4"/>
    <n v="2"/>
    <n v="3"/>
    <n v="1"/>
    <n v="1"/>
    <n v="0"/>
    <n v="1"/>
    <n v="3"/>
    <x v="0"/>
    <n v="1"/>
    <x v="0"/>
    <s v="Yes"/>
    <n v="120"/>
    <x v="0"/>
    <n v="1"/>
    <x v="0"/>
    <n v="1"/>
    <x v="1"/>
    <n v="1"/>
    <x v="1"/>
    <n v="1"/>
    <x v="1"/>
  </r>
  <r>
    <n v="5065"/>
    <x v="0"/>
    <x v="5"/>
    <x v="5"/>
    <s v="خالد اسعد"/>
    <x v="0"/>
    <n v="1"/>
    <n v="1"/>
    <n v="2"/>
    <n v="1"/>
    <n v="1"/>
    <n v="4"/>
    <n v="2"/>
    <n v="3"/>
    <n v="1"/>
    <n v="1"/>
    <n v="1"/>
    <n v="1"/>
    <n v="0"/>
    <n v="3"/>
    <x v="2"/>
    <m/>
    <x v="1"/>
    <s v="No"/>
    <m/>
    <x v="1"/>
    <n v="1"/>
    <x v="0"/>
    <n v="1"/>
    <x v="1"/>
    <n v="1"/>
    <x v="1"/>
    <n v="1"/>
    <x v="1"/>
  </r>
  <r>
    <n v="5184"/>
    <x v="2"/>
    <x v="7"/>
    <x v="7"/>
    <s v="فياض غضبان"/>
    <x v="0"/>
    <n v="1"/>
    <n v="1"/>
    <n v="1"/>
    <n v="2"/>
    <n v="3"/>
    <n v="4"/>
    <n v="4"/>
    <n v="3"/>
    <n v="3"/>
    <n v="0"/>
    <n v="1"/>
    <n v="1"/>
    <n v="1"/>
    <n v="5"/>
    <x v="1"/>
    <m/>
    <x v="1"/>
    <s v="No"/>
    <m/>
    <x v="1"/>
    <n v="1"/>
    <x v="0"/>
    <n v="1"/>
    <x v="1"/>
    <m/>
    <x v="0"/>
    <n v="1"/>
    <x v="1"/>
  </r>
  <r>
    <n v="4825"/>
    <x v="1"/>
    <x v="16"/>
    <x v="16"/>
    <s v="سعيداحمد صلاح الدين"/>
    <x v="0"/>
    <n v="1"/>
    <n v="1"/>
    <n v="3"/>
    <n v="2"/>
    <n v="3"/>
    <n v="8"/>
    <n v="2"/>
    <n v="7"/>
    <n v="1"/>
    <n v="2"/>
    <n v="1"/>
    <n v="2"/>
    <n v="0"/>
    <n v="5"/>
    <x v="1"/>
    <m/>
    <x v="1"/>
    <s v="No"/>
    <m/>
    <x v="1"/>
    <m/>
    <x v="1"/>
    <m/>
    <x v="0"/>
    <m/>
    <x v="0"/>
    <n v="1"/>
    <x v="1"/>
  </r>
  <r>
    <n v="5168"/>
    <x v="2"/>
    <x v="7"/>
    <x v="7"/>
    <s v="قاسم الفحل"/>
    <x v="0"/>
    <n v="1"/>
    <n v="1"/>
    <n v="1"/>
    <n v="1"/>
    <n v="0"/>
    <n v="3"/>
    <n v="1"/>
    <n v="2"/>
    <n v="0"/>
    <n v="1"/>
    <n v="0"/>
    <n v="1"/>
    <n v="0"/>
    <n v="2"/>
    <x v="0"/>
    <m/>
    <x v="1"/>
    <s v="No"/>
    <m/>
    <x v="1"/>
    <m/>
    <x v="1"/>
    <n v="1"/>
    <x v="1"/>
    <m/>
    <x v="0"/>
    <n v="1"/>
    <x v="1"/>
  </r>
  <r>
    <n v="6133"/>
    <x v="3"/>
    <x v="8"/>
    <x v="8"/>
    <s v="فوزي العلي"/>
    <x v="0"/>
    <n v="1"/>
    <n v="1"/>
    <n v="3"/>
    <n v="3"/>
    <n v="2"/>
    <n v="4"/>
    <n v="6"/>
    <n v="3"/>
    <n v="5"/>
    <n v="2"/>
    <n v="1"/>
    <n v="1"/>
    <n v="2"/>
    <n v="4"/>
    <x v="1"/>
    <m/>
    <x v="1"/>
    <s v="No"/>
    <m/>
    <x v="1"/>
    <n v="1"/>
    <x v="0"/>
    <m/>
    <x v="0"/>
    <n v="1"/>
    <x v="1"/>
    <n v="1"/>
    <x v="1"/>
  </r>
  <r>
    <n v="5948"/>
    <x v="3"/>
    <x v="12"/>
    <x v="12"/>
    <s v="محمد فرحات "/>
    <x v="0"/>
    <n v="1"/>
    <n v="1"/>
    <n v="1"/>
    <n v="1"/>
    <n v="1"/>
    <n v="4"/>
    <n v="1"/>
    <n v="3"/>
    <n v="0"/>
    <n v="1"/>
    <n v="0"/>
    <n v="1"/>
    <n v="0"/>
    <n v="3"/>
    <x v="0"/>
    <m/>
    <x v="1"/>
    <s v="No"/>
    <n v="54"/>
    <x v="0"/>
    <n v="1"/>
    <x v="0"/>
    <m/>
    <x v="0"/>
    <m/>
    <x v="0"/>
    <n v="1"/>
    <x v="1"/>
  </r>
  <r>
    <n v="5657"/>
    <x v="2"/>
    <x v="9"/>
    <x v="9"/>
    <s v="محمود حربا"/>
    <x v="1"/>
    <n v="0"/>
    <n v="1"/>
    <n v="2"/>
    <n v="1"/>
    <n v="2"/>
    <n v="2"/>
    <n v="4"/>
    <n v="2"/>
    <n v="3"/>
    <n v="1"/>
    <n v="1"/>
    <n v="0"/>
    <n v="1"/>
    <n v="3"/>
    <x v="0"/>
    <n v="1"/>
    <x v="0"/>
    <s v="Yes"/>
    <n v="188"/>
    <x v="0"/>
    <n v="1"/>
    <x v="0"/>
    <m/>
    <x v="0"/>
    <n v="1"/>
    <x v="1"/>
    <n v="1"/>
    <x v="1"/>
  </r>
  <r>
    <n v="5650"/>
    <x v="2"/>
    <x v="9"/>
    <x v="9"/>
    <s v="علي بركات"/>
    <x v="0"/>
    <n v="1"/>
    <n v="1"/>
    <n v="2"/>
    <n v="1"/>
    <n v="1"/>
    <n v="4"/>
    <n v="2"/>
    <n v="3"/>
    <n v="1"/>
    <n v="1"/>
    <n v="1"/>
    <n v="1"/>
    <n v="0"/>
    <n v="3"/>
    <x v="0"/>
    <n v="1"/>
    <x v="0"/>
    <s v="Yes"/>
    <n v="214"/>
    <x v="0"/>
    <n v="1"/>
    <x v="0"/>
    <n v="1"/>
    <x v="1"/>
    <m/>
    <x v="0"/>
    <m/>
    <x v="0"/>
  </r>
  <r>
    <n v="4707"/>
    <x v="1"/>
    <x v="1"/>
    <x v="1"/>
    <s v="فلاح السلامة"/>
    <x v="1"/>
    <n v="0"/>
    <n v="1"/>
    <n v="2"/>
    <n v="2"/>
    <n v="3"/>
    <n v="2"/>
    <n v="6"/>
    <n v="2"/>
    <n v="5"/>
    <n v="1"/>
    <n v="1"/>
    <n v="0"/>
    <n v="2"/>
    <n v="4"/>
    <x v="1"/>
    <m/>
    <x v="1"/>
    <s v="No"/>
    <m/>
    <x v="1"/>
    <m/>
    <x v="1"/>
    <n v="1"/>
    <x v="1"/>
    <n v="1"/>
    <x v="1"/>
    <n v="1"/>
    <x v="1"/>
  </r>
  <r>
    <n v="5539"/>
    <x v="2"/>
    <x v="2"/>
    <x v="2"/>
    <s v="عبدالله جاعور"/>
    <x v="1"/>
    <n v="0"/>
    <n v="1"/>
    <n v="2"/>
    <n v="1"/>
    <n v="2"/>
    <n v="2"/>
    <n v="4"/>
    <n v="2"/>
    <n v="3"/>
    <n v="1"/>
    <n v="1"/>
    <n v="0"/>
    <n v="1"/>
    <n v="3"/>
    <x v="0"/>
    <n v="1"/>
    <x v="0"/>
    <s v="Yes"/>
    <n v="110"/>
    <x v="0"/>
    <n v="1"/>
    <x v="0"/>
    <m/>
    <x v="0"/>
    <m/>
    <x v="0"/>
    <m/>
    <x v="0"/>
  </r>
  <r>
    <n v="5100"/>
    <x v="0"/>
    <x v="5"/>
    <x v="5"/>
    <s v="بشير العمر"/>
    <x v="0"/>
    <n v="1"/>
    <n v="1"/>
    <n v="2"/>
    <n v="2"/>
    <n v="3"/>
    <n v="4"/>
    <n v="5"/>
    <n v="3"/>
    <n v="4"/>
    <n v="1"/>
    <n v="1"/>
    <n v="1"/>
    <n v="1"/>
    <n v="5"/>
    <x v="1"/>
    <m/>
    <x v="1"/>
    <s v="No"/>
    <m/>
    <x v="1"/>
    <n v="1"/>
    <x v="0"/>
    <n v="1"/>
    <x v="1"/>
    <n v="1"/>
    <x v="1"/>
    <n v="1"/>
    <x v="1"/>
  </r>
  <r>
    <n v="4790"/>
    <x v="1"/>
    <x v="16"/>
    <x v="16"/>
    <s v="احمد النحاس"/>
    <x v="0"/>
    <n v="1"/>
    <n v="1"/>
    <n v="2"/>
    <n v="2"/>
    <n v="2"/>
    <n v="3"/>
    <n v="5"/>
    <n v="2"/>
    <n v="4"/>
    <n v="1"/>
    <n v="1"/>
    <n v="1"/>
    <n v="1"/>
    <n v="4"/>
    <x v="0"/>
    <m/>
    <x v="1"/>
    <s v="No"/>
    <m/>
    <x v="1"/>
    <m/>
    <x v="1"/>
    <m/>
    <x v="0"/>
    <m/>
    <x v="0"/>
    <n v="1"/>
    <x v="1"/>
  </r>
  <r>
    <n v="5619"/>
    <x v="2"/>
    <x v="2"/>
    <x v="2"/>
    <s v="محمدتيسير عمو"/>
    <x v="1"/>
    <n v="0"/>
    <n v="1"/>
    <n v="2"/>
    <n v="2"/>
    <n v="2"/>
    <n v="2"/>
    <n v="5"/>
    <n v="2"/>
    <n v="4"/>
    <n v="1"/>
    <n v="1"/>
    <n v="0"/>
    <n v="2"/>
    <n v="3"/>
    <x v="0"/>
    <m/>
    <x v="1"/>
    <s v="No"/>
    <n v="104"/>
    <x v="0"/>
    <n v="1"/>
    <x v="0"/>
    <m/>
    <x v="0"/>
    <m/>
    <x v="0"/>
    <n v="1"/>
    <x v="1"/>
  </r>
  <r>
    <n v="4984"/>
    <x v="0"/>
    <x v="0"/>
    <x v="0"/>
    <s v="محمود عبيد"/>
    <x v="0"/>
    <n v="1"/>
    <n v="1"/>
    <n v="2"/>
    <n v="1"/>
    <n v="1"/>
    <n v="2"/>
    <n v="4"/>
    <n v="1"/>
    <n v="3"/>
    <n v="1"/>
    <n v="1"/>
    <n v="0"/>
    <n v="1"/>
    <n v="3"/>
    <x v="1"/>
    <m/>
    <x v="1"/>
    <s v="No"/>
    <m/>
    <x v="1"/>
    <n v="1"/>
    <x v="0"/>
    <m/>
    <x v="0"/>
    <m/>
    <x v="0"/>
    <n v="1"/>
    <x v="1"/>
  </r>
  <r>
    <n v="6110"/>
    <x v="3"/>
    <x v="8"/>
    <x v="8"/>
    <s v="عبدالكريم الرويشدي"/>
    <x v="1"/>
    <n v="0"/>
    <n v="1"/>
    <n v="2"/>
    <n v="4"/>
    <n v="3"/>
    <n v="5"/>
    <n v="5"/>
    <n v="5"/>
    <n v="4"/>
    <n v="1"/>
    <n v="1"/>
    <n v="3"/>
    <n v="1"/>
    <n v="4"/>
    <x v="0"/>
    <m/>
    <x v="1"/>
    <s v="No"/>
    <m/>
    <x v="1"/>
    <n v="1"/>
    <x v="0"/>
    <m/>
    <x v="0"/>
    <m/>
    <x v="0"/>
    <n v="1"/>
    <x v="1"/>
  </r>
  <r>
    <n v="5732"/>
    <x v="2"/>
    <x v="9"/>
    <x v="9"/>
    <s v="فيصل محمد"/>
    <x v="0"/>
    <n v="1"/>
    <n v="1"/>
    <n v="2"/>
    <n v="1"/>
    <n v="0"/>
    <n v="2"/>
    <n v="3"/>
    <n v="1"/>
    <n v="2"/>
    <n v="1"/>
    <n v="1"/>
    <n v="0"/>
    <n v="1"/>
    <n v="2"/>
    <x v="2"/>
    <m/>
    <x v="1"/>
    <s v="No"/>
    <m/>
    <x v="1"/>
    <n v="1"/>
    <x v="0"/>
    <m/>
    <x v="0"/>
    <m/>
    <x v="0"/>
    <n v="1"/>
    <x v="1"/>
  </r>
  <r>
    <n v="5359"/>
    <x v="2"/>
    <x v="4"/>
    <x v="4"/>
    <s v="وحيد  الرويشدي"/>
    <x v="1"/>
    <n v="0"/>
    <n v="1"/>
    <n v="2"/>
    <n v="1"/>
    <n v="1"/>
    <n v="2"/>
    <n v="3"/>
    <n v="2"/>
    <n v="2"/>
    <n v="1"/>
    <n v="1"/>
    <n v="0"/>
    <n v="1"/>
    <n v="2"/>
    <x v="2"/>
    <n v="1"/>
    <x v="0"/>
    <s v="Yes"/>
    <n v="120"/>
    <x v="0"/>
    <m/>
    <x v="1"/>
    <n v="1"/>
    <x v="1"/>
    <n v="1"/>
    <x v="1"/>
    <m/>
    <x v="0"/>
  </r>
  <r>
    <n v="5574"/>
    <x v="2"/>
    <x v="2"/>
    <x v="2"/>
    <s v="زكي الجاموس"/>
    <x v="1"/>
    <n v="0"/>
    <n v="1"/>
    <n v="2"/>
    <n v="2"/>
    <n v="3"/>
    <n v="3"/>
    <n v="5"/>
    <n v="3"/>
    <n v="4"/>
    <n v="1"/>
    <n v="1"/>
    <n v="1"/>
    <n v="1"/>
    <n v="4"/>
    <x v="2"/>
    <n v="1"/>
    <x v="0"/>
    <s v="Yes"/>
    <n v="103"/>
    <x v="0"/>
    <n v="1"/>
    <x v="0"/>
    <n v="1"/>
    <x v="1"/>
    <n v="1"/>
    <x v="1"/>
    <n v="1"/>
    <x v="1"/>
  </r>
  <r>
    <n v="5215"/>
    <x v="2"/>
    <x v="7"/>
    <x v="7"/>
    <s v="محمد تيزري"/>
    <x v="0"/>
    <n v="1"/>
    <n v="1"/>
    <n v="2"/>
    <n v="1"/>
    <n v="1"/>
    <n v="4"/>
    <n v="2"/>
    <n v="3"/>
    <n v="1"/>
    <n v="1"/>
    <n v="1"/>
    <n v="1"/>
    <n v="0"/>
    <n v="3"/>
    <x v="3"/>
    <n v="1"/>
    <x v="0"/>
    <s v="Yes"/>
    <n v="187"/>
    <x v="0"/>
    <n v="1"/>
    <x v="0"/>
    <m/>
    <x v="0"/>
    <n v="1"/>
    <x v="1"/>
    <m/>
    <x v="0"/>
  </r>
  <r>
    <n v="4935"/>
    <x v="0"/>
    <x v="13"/>
    <x v="13"/>
    <s v="امجد النحاس"/>
    <x v="0"/>
    <n v="1"/>
    <n v="1"/>
    <n v="1"/>
    <n v="2"/>
    <n v="3"/>
    <n v="6"/>
    <n v="2"/>
    <n v="5"/>
    <n v="1"/>
    <n v="0"/>
    <n v="1"/>
    <n v="2"/>
    <n v="0"/>
    <n v="5"/>
    <x v="0"/>
    <m/>
    <x v="1"/>
    <s v="No"/>
    <m/>
    <x v="1"/>
    <m/>
    <x v="1"/>
    <n v="1"/>
    <x v="1"/>
    <m/>
    <x v="0"/>
    <n v="1"/>
    <x v="1"/>
  </r>
  <r>
    <n v="5898"/>
    <x v="3"/>
    <x v="12"/>
    <x v="12"/>
    <s v="جاسم  نجار"/>
    <x v="0"/>
    <n v="1"/>
    <n v="1"/>
    <n v="2"/>
    <n v="2"/>
    <n v="3"/>
    <n v="2"/>
    <n v="7"/>
    <n v="1"/>
    <n v="6"/>
    <n v="1"/>
    <n v="1"/>
    <n v="0"/>
    <n v="2"/>
    <n v="5"/>
    <x v="1"/>
    <m/>
    <x v="1"/>
    <s v="No"/>
    <m/>
    <x v="1"/>
    <n v="1"/>
    <x v="0"/>
    <n v="1"/>
    <x v="1"/>
    <n v="1"/>
    <x v="1"/>
    <n v="1"/>
    <x v="1"/>
  </r>
  <r>
    <n v="5003"/>
    <x v="0"/>
    <x v="0"/>
    <x v="0"/>
    <s v="عبدالكريم طه"/>
    <x v="0"/>
    <n v="1"/>
    <n v="1"/>
    <n v="2"/>
    <n v="2"/>
    <n v="1"/>
    <n v="3"/>
    <n v="4"/>
    <n v="2"/>
    <n v="3"/>
    <n v="1"/>
    <n v="1"/>
    <n v="1"/>
    <n v="1"/>
    <n v="3"/>
    <x v="2"/>
    <m/>
    <x v="1"/>
    <s v="No"/>
    <m/>
    <x v="1"/>
    <m/>
    <x v="1"/>
    <n v="1"/>
    <x v="1"/>
    <n v="1"/>
    <x v="1"/>
    <n v="1"/>
    <x v="1"/>
  </r>
  <r>
    <n v="5643"/>
    <x v="2"/>
    <x v="9"/>
    <x v="9"/>
    <s v="فرهاد سعدون"/>
    <x v="0"/>
    <n v="1"/>
    <n v="1"/>
    <n v="2"/>
    <n v="2"/>
    <n v="1"/>
    <n v="2"/>
    <n v="5"/>
    <n v="1"/>
    <n v="4"/>
    <n v="1"/>
    <n v="1"/>
    <n v="0"/>
    <n v="2"/>
    <n v="3"/>
    <x v="1"/>
    <n v="1"/>
    <x v="0"/>
    <s v="Yes"/>
    <n v="129"/>
    <x v="0"/>
    <n v="1"/>
    <x v="0"/>
    <m/>
    <x v="0"/>
    <m/>
    <x v="0"/>
    <m/>
    <x v="0"/>
  </r>
  <r>
    <n v="5007"/>
    <x v="0"/>
    <x v="17"/>
    <x v="17"/>
    <s v="احمد محمد"/>
    <x v="1"/>
    <n v="0"/>
    <n v="1"/>
    <n v="2"/>
    <n v="2"/>
    <n v="5"/>
    <n v="8"/>
    <n v="2"/>
    <n v="8"/>
    <n v="1"/>
    <n v="1"/>
    <n v="1"/>
    <n v="2"/>
    <n v="0"/>
    <n v="6"/>
    <x v="1"/>
    <m/>
    <x v="1"/>
    <s v="No"/>
    <n v="84"/>
    <x v="0"/>
    <m/>
    <x v="1"/>
    <m/>
    <x v="0"/>
    <m/>
    <x v="0"/>
    <n v="1"/>
    <x v="1"/>
  </r>
  <r>
    <n v="5981"/>
    <x v="3"/>
    <x v="3"/>
    <x v="3"/>
    <s v="فارس  القشعم"/>
    <x v="1"/>
    <n v="0"/>
    <n v="1"/>
    <n v="2"/>
    <n v="1"/>
    <n v="2"/>
    <n v="4"/>
    <n v="2"/>
    <n v="4"/>
    <n v="1"/>
    <n v="1"/>
    <n v="1"/>
    <n v="1"/>
    <n v="0"/>
    <n v="3"/>
    <x v="1"/>
    <m/>
    <x v="1"/>
    <s v="No"/>
    <n v="74"/>
    <x v="0"/>
    <n v="1"/>
    <x v="0"/>
    <n v="1"/>
    <x v="1"/>
    <n v="1"/>
    <x v="1"/>
    <n v="1"/>
    <x v="1"/>
  </r>
  <r>
    <n v="4866"/>
    <x v="1"/>
    <x v="18"/>
    <x v="18"/>
    <s v="احمد النعيمي"/>
    <x v="0"/>
    <n v="1"/>
    <n v="1"/>
    <n v="2"/>
    <n v="0"/>
    <n v="0"/>
    <n v="2"/>
    <n v="2"/>
    <n v="1"/>
    <n v="1"/>
    <n v="1"/>
    <n v="1"/>
    <n v="0"/>
    <n v="0"/>
    <n v="2"/>
    <x v="0"/>
    <n v="1"/>
    <x v="0"/>
    <s v="Yes"/>
    <n v="218"/>
    <x v="0"/>
    <m/>
    <x v="1"/>
    <n v="1"/>
    <x v="1"/>
    <n v="1"/>
    <x v="1"/>
    <n v="1"/>
    <x v="1"/>
  </r>
  <r>
    <n v="6247"/>
    <x v="3"/>
    <x v="6"/>
    <x v="6"/>
    <s v="خضر ابوصالح"/>
    <x v="1"/>
    <n v="0"/>
    <n v="1"/>
    <n v="2"/>
    <n v="1"/>
    <n v="3"/>
    <n v="2"/>
    <n v="5"/>
    <n v="2"/>
    <n v="4"/>
    <n v="1"/>
    <n v="1"/>
    <n v="0"/>
    <n v="1"/>
    <n v="4"/>
    <x v="3"/>
    <n v="1"/>
    <x v="0"/>
    <s v="Yes"/>
    <n v="122"/>
    <x v="0"/>
    <m/>
    <x v="1"/>
    <m/>
    <x v="0"/>
    <m/>
    <x v="0"/>
    <n v="1"/>
    <x v="1"/>
  </r>
  <r>
    <n v="5048"/>
    <x v="0"/>
    <x v="17"/>
    <x v="17"/>
    <s v="مروان ادريس"/>
    <x v="0"/>
    <n v="1"/>
    <n v="1"/>
    <n v="2"/>
    <n v="2"/>
    <n v="2"/>
    <n v="2"/>
    <n v="6"/>
    <n v="1"/>
    <n v="5"/>
    <n v="1"/>
    <n v="1"/>
    <n v="0"/>
    <n v="2"/>
    <n v="4"/>
    <x v="0"/>
    <m/>
    <x v="1"/>
    <s v="No"/>
    <n v="63"/>
    <x v="0"/>
    <m/>
    <x v="1"/>
    <n v="1"/>
    <x v="1"/>
    <m/>
    <x v="0"/>
    <n v="1"/>
    <x v="1"/>
  </r>
  <r>
    <n v="5789"/>
    <x v="3"/>
    <x v="10"/>
    <x v="10"/>
    <s v="احمد الزنك"/>
    <x v="0"/>
    <n v="1"/>
    <n v="1"/>
    <n v="2"/>
    <n v="1"/>
    <n v="1"/>
    <n v="4"/>
    <n v="2"/>
    <n v="3"/>
    <n v="1"/>
    <n v="1"/>
    <n v="1"/>
    <n v="1"/>
    <n v="0"/>
    <n v="3"/>
    <x v="3"/>
    <m/>
    <x v="1"/>
    <s v="No"/>
    <m/>
    <x v="1"/>
    <n v="1"/>
    <x v="0"/>
    <m/>
    <x v="0"/>
    <m/>
    <x v="0"/>
    <n v="1"/>
    <x v="1"/>
  </r>
  <r>
    <n v="5777"/>
    <x v="3"/>
    <x v="10"/>
    <x v="10"/>
    <s v="شحود ادريس"/>
    <x v="0"/>
    <n v="1"/>
    <n v="1"/>
    <n v="3"/>
    <n v="4"/>
    <n v="1"/>
    <n v="6"/>
    <n v="4"/>
    <n v="5"/>
    <n v="3"/>
    <n v="2"/>
    <n v="1"/>
    <n v="3"/>
    <n v="1"/>
    <n v="3"/>
    <x v="0"/>
    <n v="1"/>
    <x v="0"/>
    <s v="Yes"/>
    <n v="193"/>
    <x v="0"/>
    <n v="1"/>
    <x v="0"/>
    <m/>
    <x v="0"/>
    <n v="1"/>
    <x v="1"/>
    <n v="1"/>
    <x v="1"/>
  </r>
  <r>
    <n v="6350"/>
    <x v="3"/>
    <x v="14"/>
    <x v="14"/>
    <s v="احمدراتب فياض"/>
    <x v="1"/>
    <n v="0"/>
    <n v="1"/>
    <n v="2"/>
    <n v="1"/>
    <n v="3"/>
    <n v="5"/>
    <n v="2"/>
    <n v="5"/>
    <n v="1"/>
    <n v="1"/>
    <n v="1"/>
    <n v="1"/>
    <n v="0"/>
    <n v="4"/>
    <x v="1"/>
    <n v="1"/>
    <x v="0"/>
    <s v="Yes"/>
    <n v="220"/>
    <x v="0"/>
    <m/>
    <x v="1"/>
    <m/>
    <x v="0"/>
    <n v="1"/>
    <x v="1"/>
    <n v="1"/>
    <x v="1"/>
  </r>
  <r>
    <n v="6326"/>
    <x v="3"/>
    <x v="14"/>
    <x v="14"/>
    <s v="فرحان الرجب"/>
    <x v="1"/>
    <n v="0"/>
    <n v="1"/>
    <n v="2"/>
    <n v="1"/>
    <n v="1"/>
    <n v="3"/>
    <n v="2"/>
    <n v="3"/>
    <n v="1"/>
    <n v="1"/>
    <n v="1"/>
    <n v="1"/>
    <n v="0"/>
    <n v="2"/>
    <x v="1"/>
    <n v="1"/>
    <x v="0"/>
    <s v="Yes"/>
    <n v="109"/>
    <x v="0"/>
    <n v="1"/>
    <x v="0"/>
    <m/>
    <x v="0"/>
    <m/>
    <x v="0"/>
    <m/>
    <x v="0"/>
  </r>
  <r>
    <n v="6016"/>
    <x v="3"/>
    <x v="3"/>
    <x v="3"/>
    <s v="حسن نمر"/>
    <x v="1"/>
    <n v="0"/>
    <n v="1"/>
    <n v="2"/>
    <n v="0"/>
    <n v="1"/>
    <n v="2"/>
    <n v="2"/>
    <n v="2"/>
    <n v="1"/>
    <n v="1"/>
    <n v="1"/>
    <n v="0"/>
    <n v="0"/>
    <n v="2"/>
    <x v="0"/>
    <n v="1"/>
    <x v="0"/>
    <s v="Yes"/>
    <n v="109"/>
    <x v="0"/>
    <n v="1"/>
    <x v="0"/>
    <m/>
    <x v="0"/>
    <m/>
    <x v="0"/>
    <m/>
    <x v="0"/>
  </r>
  <r>
    <n v="6190"/>
    <x v="3"/>
    <x v="6"/>
    <x v="6"/>
    <s v="محمد عيدو"/>
    <x v="1"/>
    <n v="0"/>
    <n v="1"/>
    <n v="2"/>
    <n v="1"/>
    <n v="0"/>
    <n v="1"/>
    <n v="3"/>
    <n v="1"/>
    <n v="2"/>
    <n v="1"/>
    <n v="1"/>
    <n v="0"/>
    <n v="1"/>
    <n v="1"/>
    <x v="1"/>
    <n v="1"/>
    <x v="0"/>
    <s v="Yes"/>
    <n v="221"/>
    <x v="0"/>
    <m/>
    <x v="1"/>
    <m/>
    <x v="0"/>
    <m/>
    <x v="0"/>
    <m/>
    <x v="0"/>
  </r>
  <r>
    <n v="5160"/>
    <x v="2"/>
    <x v="7"/>
    <x v="7"/>
    <s v="اكرم فهد"/>
    <x v="0"/>
    <n v="1"/>
    <n v="1"/>
    <n v="2"/>
    <n v="2"/>
    <n v="1"/>
    <n v="4"/>
    <n v="3"/>
    <n v="3"/>
    <n v="2"/>
    <n v="1"/>
    <n v="1"/>
    <n v="1"/>
    <n v="1"/>
    <n v="3"/>
    <x v="2"/>
    <m/>
    <x v="1"/>
    <s v="No"/>
    <m/>
    <x v="1"/>
    <m/>
    <x v="1"/>
    <n v="1"/>
    <x v="1"/>
    <n v="1"/>
    <x v="1"/>
    <n v="1"/>
    <x v="1"/>
  </r>
  <r>
    <n v="6159"/>
    <x v="3"/>
    <x v="6"/>
    <x v="6"/>
    <s v="رسمي السقال"/>
    <x v="0"/>
    <n v="1"/>
    <n v="1"/>
    <n v="3"/>
    <n v="2"/>
    <n v="1"/>
    <n v="7"/>
    <n v="1"/>
    <n v="6"/>
    <n v="0"/>
    <n v="3"/>
    <n v="0"/>
    <n v="2"/>
    <n v="0"/>
    <n v="3"/>
    <x v="0"/>
    <m/>
    <x v="1"/>
    <s v="No"/>
    <m/>
    <x v="1"/>
    <n v="1"/>
    <x v="0"/>
    <m/>
    <x v="0"/>
    <m/>
    <x v="0"/>
    <n v="1"/>
    <x v="1"/>
  </r>
  <r>
    <n v="5754"/>
    <x v="2"/>
    <x v="9"/>
    <x v="9"/>
    <s v="احمد المحمود"/>
    <x v="0"/>
    <n v="1"/>
    <n v="1"/>
    <n v="1"/>
    <n v="1"/>
    <n v="0"/>
    <n v="3"/>
    <n v="1"/>
    <n v="2"/>
    <n v="0"/>
    <n v="1"/>
    <n v="0"/>
    <n v="1"/>
    <n v="0"/>
    <n v="2"/>
    <x v="0"/>
    <n v="1"/>
    <x v="0"/>
    <s v="Yes"/>
    <n v="162"/>
    <x v="0"/>
    <n v="1"/>
    <x v="0"/>
    <m/>
    <x v="0"/>
    <n v="1"/>
    <x v="1"/>
    <n v="1"/>
    <x v="1"/>
  </r>
  <r>
    <n v="5708"/>
    <x v="2"/>
    <x v="9"/>
    <x v="9"/>
    <s v="محمدخير قصار"/>
    <x v="0"/>
    <n v="1"/>
    <n v="1"/>
    <n v="1"/>
    <n v="1"/>
    <n v="0"/>
    <n v="3"/>
    <n v="1"/>
    <n v="2"/>
    <n v="0"/>
    <n v="1"/>
    <n v="0"/>
    <n v="1"/>
    <n v="0"/>
    <n v="2"/>
    <x v="1"/>
    <m/>
    <x v="1"/>
    <s v="No"/>
    <m/>
    <x v="1"/>
    <n v="1"/>
    <x v="0"/>
    <n v="1"/>
    <x v="1"/>
    <n v="1"/>
    <x v="1"/>
    <n v="1"/>
    <x v="1"/>
  </r>
  <r>
    <n v="5910"/>
    <x v="3"/>
    <x v="12"/>
    <x v="12"/>
    <s v="جمعة محمد"/>
    <x v="0"/>
    <n v="1"/>
    <n v="1"/>
    <n v="2"/>
    <n v="2"/>
    <n v="2"/>
    <n v="6"/>
    <n v="2"/>
    <n v="5"/>
    <n v="1"/>
    <n v="1"/>
    <n v="1"/>
    <n v="2"/>
    <n v="0"/>
    <n v="4"/>
    <x v="1"/>
    <m/>
    <x v="1"/>
    <s v="No"/>
    <m/>
    <x v="1"/>
    <n v="1"/>
    <x v="0"/>
    <n v="1"/>
    <x v="1"/>
    <m/>
    <x v="0"/>
    <n v="1"/>
    <x v="1"/>
  </r>
  <r>
    <n v="5091"/>
    <x v="0"/>
    <x v="5"/>
    <x v="5"/>
    <s v="خالد البكري"/>
    <x v="0"/>
    <n v="1"/>
    <n v="1"/>
    <n v="1"/>
    <n v="3"/>
    <n v="3"/>
    <n v="6"/>
    <n v="3"/>
    <n v="5"/>
    <n v="2"/>
    <n v="0"/>
    <n v="1"/>
    <n v="2"/>
    <n v="1"/>
    <n v="5"/>
    <x v="1"/>
    <m/>
    <x v="1"/>
    <s v="No"/>
    <n v="62"/>
    <x v="0"/>
    <n v="1"/>
    <x v="0"/>
    <n v="1"/>
    <x v="1"/>
    <m/>
    <x v="0"/>
    <n v="1"/>
    <x v="1"/>
  </r>
  <r>
    <n v="5290"/>
    <x v="2"/>
    <x v="4"/>
    <x v="4"/>
    <s v="هشام درويش"/>
    <x v="0"/>
    <n v="1"/>
    <n v="1"/>
    <n v="2"/>
    <n v="3"/>
    <n v="3"/>
    <n v="6"/>
    <n v="4"/>
    <n v="5"/>
    <n v="3"/>
    <n v="1"/>
    <n v="1"/>
    <n v="2"/>
    <n v="1"/>
    <n v="5"/>
    <x v="1"/>
    <m/>
    <x v="1"/>
    <s v="No"/>
    <m/>
    <x v="1"/>
    <n v="1"/>
    <x v="0"/>
    <m/>
    <x v="0"/>
    <m/>
    <x v="0"/>
    <n v="1"/>
    <x v="1"/>
  </r>
  <r>
    <n v="5389"/>
    <x v="2"/>
    <x v="11"/>
    <x v="11"/>
    <s v="حسن الصالح"/>
    <x v="0"/>
    <n v="1"/>
    <n v="1"/>
    <n v="3"/>
    <n v="1"/>
    <n v="1"/>
    <n v="5"/>
    <n v="2"/>
    <n v="4"/>
    <n v="1"/>
    <n v="2"/>
    <n v="1"/>
    <n v="1"/>
    <n v="0"/>
    <n v="3"/>
    <x v="1"/>
    <m/>
    <x v="1"/>
    <s v="No"/>
    <m/>
    <x v="1"/>
    <n v="1"/>
    <x v="0"/>
    <m/>
    <x v="0"/>
    <m/>
    <x v="0"/>
    <n v="1"/>
    <x v="1"/>
  </r>
  <r>
    <n v="4757"/>
    <x v="1"/>
    <x v="15"/>
    <x v="15"/>
    <s v="عبيد العلي"/>
    <x v="1"/>
    <n v="0"/>
    <n v="1"/>
    <n v="1"/>
    <n v="1"/>
    <n v="1"/>
    <n v="3"/>
    <n v="1"/>
    <n v="3"/>
    <n v="0"/>
    <n v="1"/>
    <n v="0"/>
    <n v="1"/>
    <n v="0"/>
    <n v="2"/>
    <x v="0"/>
    <m/>
    <x v="1"/>
    <s v="No"/>
    <n v="60"/>
    <x v="0"/>
    <n v="1"/>
    <x v="0"/>
    <n v="1"/>
    <x v="1"/>
    <m/>
    <x v="0"/>
    <n v="1"/>
    <x v="1"/>
  </r>
  <r>
    <n v="5398"/>
    <x v="2"/>
    <x v="11"/>
    <x v="11"/>
    <s v="اسمر الجازي"/>
    <x v="1"/>
    <n v="0"/>
    <n v="1"/>
    <n v="2"/>
    <n v="3"/>
    <n v="4"/>
    <n v="2"/>
    <n v="8"/>
    <n v="2"/>
    <n v="7"/>
    <n v="1"/>
    <n v="1"/>
    <n v="0"/>
    <n v="3"/>
    <n v="5"/>
    <x v="1"/>
    <m/>
    <x v="1"/>
    <s v="No"/>
    <m/>
    <x v="1"/>
    <n v="1"/>
    <x v="0"/>
    <n v="1"/>
    <x v="1"/>
    <n v="1"/>
    <x v="1"/>
    <n v="1"/>
    <x v="1"/>
  </r>
  <r>
    <n v="5156"/>
    <x v="2"/>
    <x v="7"/>
    <x v="7"/>
    <s v="رياض الزعبي"/>
    <x v="0"/>
    <n v="1"/>
    <n v="1"/>
    <n v="2"/>
    <n v="1"/>
    <n v="1"/>
    <n v="2"/>
    <n v="4"/>
    <n v="1"/>
    <n v="3"/>
    <n v="1"/>
    <n v="1"/>
    <n v="0"/>
    <n v="1"/>
    <n v="3"/>
    <x v="3"/>
    <n v="1"/>
    <x v="0"/>
    <s v="Yes"/>
    <n v="102"/>
    <x v="0"/>
    <n v="1"/>
    <x v="0"/>
    <m/>
    <x v="0"/>
    <m/>
    <x v="0"/>
    <m/>
    <x v="0"/>
  </r>
  <r>
    <n v="5441"/>
    <x v="2"/>
    <x v="11"/>
    <x v="11"/>
    <s v="خضر طه"/>
    <x v="0"/>
    <n v="1"/>
    <n v="1"/>
    <n v="0"/>
    <n v="2"/>
    <n v="3"/>
    <n v="6"/>
    <n v="1"/>
    <n v="5"/>
    <n v="0"/>
    <n v="0"/>
    <n v="0"/>
    <n v="2"/>
    <n v="0"/>
    <n v="5"/>
    <x v="2"/>
    <m/>
    <x v="1"/>
    <s v="No"/>
    <m/>
    <x v="1"/>
    <n v="1"/>
    <x v="0"/>
    <n v="1"/>
    <x v="1"/>
    <m/>
    <x v="0"/>
    <n v="1"/>
    <x v="1"/>
  </r>
  <r>
    <n v="5706"/>
    <x v="2"/>
    <x v="9"/>
    <x v="9"/>
    <s v="عبداللطيف طيفور"/>
    <x v="0"/>
    <n v="1"/>
    <n v="1"/>
    <n v="1"/>
    <n v="1"/>
    <n v="1"/>
    <n v="4"/>
    <n v="1"/>
    <n v="3"/>
    <n v="0"/>
    <n v="1"/>
    <n v="0"/>
    <n v="1"/>
    <n v="0"/>
    <n v="3"/>
    <x v="0"/>
    <m/>
    <x v="1"/>
    <s v="No"/>
    <m/>
    <x v="1"/>
    <n v="1"/>
    <x v="0"/>
    <m/>
    <x v="0"/>
    <m/>
    <x v="0"/>
    <n v="1"/>
    <x v="1"/>
  </r>
  <r>
    <n v="5490"/>
    <x v="2"/>
    <x v="11"/>
    <x v="11"/>
    <s v="محمدسعيد عاصي"/>
    <x v="0"/>
    <n v="1"/>
    <n v="1"/>
    <n v="2"/>
    <n v="3"/>
    <n v="3"/>
    <n v="2"/>
    <n v="8"/>
    <n v="1"/>
    <n v="7"/>
    <n v="1"/>
    <n v="1"/>
    <n v="0"/>
    <n v="3"/>
    <n v="5"/>
    <x v="0"/>
    <m/>
    <x v="1"/>
    <s v="No"/>
    <m/>
    <x v="1"/>
    <n v="1"/>
    <x v="0"/>
    <n v="1"/>
    <x v="1"/>
    <n v="1"/>
    <x v="1"/>
    <n v="1"/>
    <x v="1"/>
  </r>
  <r>
    <n v="4846"/>
    <x v="1"/>
    <x v="18"/>
    <x v="18"/>
    <s v="محمود الدعاس"/>
    <x v="1"/>
    <n v="0"/>
    <n v="1"/>
    <n v="2"/>
    <n v="3"/>
    <n v="3"/>
    <n v="3"/>
    <n v="6"/>
    <n v="3"/>
    <n v="5"/>
    <n v="1"/>
    <n v="1"/>
    <n v="1"/>
    <n v="2"/>
    <n v="4"/>
    <x v="1"/>
    <m/>
    <x v="1"/>
    <s v="No"/>
    <n v="112"/>
    <x v="0"/>
    <n v="1"/>
    <x v="0"/>
    <m/>
    <x v="0"/>
    <m/>
    <x v="0"/>
    <n v="1"/>
    <x v="1"/>
  </r>
  <r>
    <n v="5175"/>
    <x v="2"/>
    <x v="7"/>
    <x v="7"/>
    <s v="محمد مهاوش"/>
    <x v="1"/>
    <n v="0"/>
    <n v="1"/>
    <n v="2"/>
    <n v="2"/>
    <n v="2"/>
    <n v="6"/>
    <n v="1"/>
    <n v="6"/>
    <n v="0"/>
    <n v="2"/>
    <n v="0"/>
    <n v="2"/>
    <n v="0"/>
    <n v="3"/>
    <x v="1"/>
    <m/>
    <x v="1"/>
    <s v="No"/>
    <m/>
    <x v="1"/>
    <m/>
    <x v="1"/>
    <n v="1"/>
    <x v="1"/>
    <m/>
    <x v="0"/>
    <n v="1"/>
    <x v="1"/>
  </r>
  <r>
    <n v="5623"/>
    <x v="2"/>
    <x v="2"/>
    <x v="2"/>
    <s v="محمدعمر  النبهان"/>
    <x v="1"/>
    <n v="0"/>
    <n v="1"/>
    <n v="2"/>
    <n v="3"/>
    <n v="4"/>
    <n v="8"/>
    <n v="2"/>
    <n v="8"/>
    <n v="1"/>
    <n v="1"/>
    <n v="1"/>
    <n v="3"/>
    <n v="0"/>
    <n v="5"/>
    <x v="1"/>
    <m/>
    <x v="1"/>
    <s v="No"/>
    <n v="118"/>
    <x v="0"/>
    <m/>
    <x v="1"/>
    <n v="1"/>
    <x v="1"/>
    <m/>
    <x v="0"/>
    <n v="1"/>
    <x v="1"/>
  </r>
  <r>
    <n v="5963"/>
    <x v="3"/>
    <x v="3"/>
    <x v="3"/>
    <s v="مصطفى  الزعبي "/>
    <x v="0"/>
    <n v="1"/>
    <n v="1"/>
    <n v="1"/>
    <n v="1"/>
    <n v="1"/>
    <n v="4"/>
    <n v="1"/>
    <n v="3"/>
    <n v="0"/>
    <n v="1"/>
    <n v="0"/>
    <n v="1"/>
    <n v="0"/>
    <n v="3"/>
    <x v="1"/>
    <m/>
    <x v="1"/>
    <s v="No"/>
    <m/>
    <x v="1"/>
    <n v="1"/>
    <x v="0"/>
    <m/>
    <x v="0"/>
    <m/>
    <x v="0"/>
    <n v="1"/>
    <x v="1"/>
  </r>
  <r>
    <n v="5333"/>
    <x v="2"/>
    <x v="4"/>
    <x v="4"/>
    <s v="عبدو داوود"/>
    <x v="1"/>
    <n v="0"/>
    <n v="1"/>
    <n v="2"/>
    <n v="1"/>
    <n v="2"/>
    <n v="4"/>
    <n v="2"/>
    <n v="4"/>
    <n v="1"/>
    <n v="1"/>
    <n v="1"/>
    <n v="1"/>
    <n v="0"/>
    <n v="3"/>
    <x v="3"/>
    <m/>
    <x v="1"/>
    <s v="No"/>
    <m/>
    <x v="1"/>
    <m/>
    <x v="1"/>
    <n v="1"/>
    <x v="1"/>
    <n v="1"/>
    <x v="1"/>
    <n v="1"/>
    <x v="1"/>
  </r>
  <r>
    <n v="4747"/>
    <x v="1"/>
    <x v="15"/>
    <x v="15"/>
    <s v="نضال جاعور"/>
    <x v="1"/>
    <n v="0"/>
    <n v="1"/>
    <n v="2"/>
    <n v="2"/>
    <n v="1"/>
    <n v="3"/>
    <n v="3"/>
    <n v="3"/>
    <n v="2"/>
    <n v="1"/>
    <n v="1"/>
    <n v="1"/>
    <n v="1"/>
    <n v="2"/>
    <x v="1"/>
    <m/>
    <x v="1"/>
    <s v="No"/>
    <m/>
    <x v="1"/>
    <n v="1"/>
    <x v="0"/>
    <n v="1"/>
    <x v="1"/>
    <m/>
    <x v="0"/>
    <n v="1"/>
    <x v="1"/>
  </r>
  <r>
    <n v="5495"/>
    <x v="2"/>
    <x v="11"/>
    <x v="11"/>
    <s v="محمدزياد الابراهيم"/>
    <x v="1"/>
    <n v="0"/>
    <n v="1"/>
    <n v="0"/>
    <n v="4"/>
    <n v="4"/>
    <n v="8"/>
    <n v="1"/>
    <n v="8"/>
    <n v="0"/>
    <n v="0"/>
    <n v="0"/>
    <n v="4"/>
    <n v="0"/>
    <n v="5"/>
    <x v="1"/>
    <m/>
    <x v="1"/>
    <s v="No"/>
    <m/>
    <x v="1"/>
    <n v="1"/>
    <x v="0"/>
    <n v="1"/>
    <x v="1"/>
    <m/>
    <x v="0"/>
    <n v="1"/>
    <x v="1"/>
  </r>
  <r>
    <n v="5842"/>
    <x v="3"/>
    <x v="10"/>
    <x v="10"/>
    <s v="قاسم نديوي"/>
    <x v="0"/>
    <n v="1"/>
    <n v="1"/>
    <n v="1"/>
    <n v="2"/>
    <n v="2"/>
    <n v="6"/>
    <n v="1"/>
    <n v="5"/>
    <n v="0"/>
    <n v="1"/>
    <n v="0"/>
    <n v="2"/>
    <n v="0"/>
    <n v="4"/>
    <x v="1"/>
    <m/>
    <x v="1"/>
    <s v="No"/>
    <m/>
    <x v="1"/>
    <n v="1"/>
    <x v="0"/>
    <m/>
    <x v="0"/>
    <m/>
    <x v="0"/>
    <n v="1"/>
    <x v="1"/>
  </r>
  <r>
    <n v="4785"/>
    <x v="1"/>
    <x v="16"/>
    <x v="16"/>
    <s v="عمر حسون العكش"/>
    <x v="0"/>
    <n v="1"/>
    <n v="1"/>
    <n v="1"/>
    <n v="1"/>
    <n v="1"/>
    <n v="4"/>
    <n v="1"/>
    <n v="3"/>
    <n v="0"/>
    <n v="1"/>
    <n v="0"/>
    <n v="1"/>
    <n v="0"/>
    <n v="3"/>
    <x v="3"/>
    <m/>
    <x v="1"/>
    <s v="No"/>
    <n v="82"/>
    <x v="0"/>
    <n v="1"/>
    <x v="0"/>
    <n v="1"/>
    <x v="1"/>
    <m/>
    <x v="0"/>
    <n v="1"/>
    <x v="1"/>
  </r>
  <r>
    <n v="4928"/>
    <x v="0"/>
    <x v="13"/>
    <x v="13"/>
    <s v="سعدالدين تيزري"/>
    <x v="0"/>
    <n v="1"/>
    <n v="1"/>
    <n v="2"/>
    <n v="1"/>
    <n v="1"/>
    <n v="2"/>
    <n v="4"/>
    <n v="1"/>
    <n v="3"/>
    <n v="1"/>
    <n v="1"/>
    <n v="0"/>
    <n v="1"/>
    <n v="3"/>
    <x v="1"/>
    <n v="1"/>
    <x v="0"/>
    <s v="Yes"/>
    <n v="176"/>
    <x v="0"/>
    <n v="1"/>
    <x v="0"/>
    <m/>
    <x v="0"/>
    <n v="1"/>
    <x v="1"/>
    <m/>
    <x v="0"/>
  </r>
  <r>
    <n v="4673"/>
    <x v="1"/>
    <x v="1"/>
    <x v="1"/>
    <s v="محمدسعيد الشيخ محمود"/>
    <x v="0"/>
    <n v="1"/>
    <n v="1"/>
    <n v="2"/>
    <n v="2"/>
    <n v="2"/>
    <n v="7"/>
    <n v="1"/>
    <n v="6"/>
    <n v="0"/>
    <n v="2"/>
    <n v="0"/>
    <n v="2"/>
    <n v="0"/>
    <n v="4"/>
    <x v="0"/>
    <n v="1"/>
    <x v="0"/>
    <s v="Yes"/>
    <n v="107"/>
    <x v="0"/>
    <m/>
    <x v="1"/>
    <m/>
    <x v="0"/>
    <m/>
    <x v="0"/>
    <n v="1"/>
    <x v="1"/>
  </r>
  <r>
    <n v="5953"/>
    <x v="3"/>
    <x v="12"/>
    <x v="12"/>
    <s v="علي الدعفيس"/>
    <x v="0"/>
    <n v="1"/>
    <n v="1"/>
    <n v="1"/>
    <n v="4"/>
    <n v="2"/>
    <n v="7"/>
    <n v="2"/>
    <n v="6"/>
    <n v="1"/>
    <n v="0"/>
    <n v="1"/>
    <n v="4"/>
    <n v="0"/>
    <n v="4"/>
    <x v="1"/>
    <m/>
    <x v="1"/>
    <s v="No"/>
    <n v="55"/>
    <x v="0"/>
    <m/>
    <x v="1"/>
    <m/>
    <x v="0"/>
    <n v="1"/>
    <x v="1"/>
    <n v="1"/>
    <x v="1"/>
  </r>
  <r>
    <n v="5056"/>
    <x v="0"/>
    <x v="5"/>
    <x v="5"/>
    <s v="حيدر الزنك"/>
    <x v="1"/>
    <n v="0"/>
    <n v="1"/>
    <n v="2"/>
    <n v="1"/>
    <n v="1"/>
    <n v="3"/>
    <n v="2"/>
    <n v="3"/>
    <n v="1"/>
    <n v="1"/>
    <n v="1"/>
    <n v="1"/>
    <n v="0"/>
    <n v="2"/>
    <x v="1"/>
    <m/>
    <x v="1"/>
    <s v="No"/>
    <m/>
    <x v="1"/>
    <m/>
    <x v="1"/>
    <n v="1"/>
    <x v="1"/>
    <m/>
    <x v="0"/>
    <n v="1"/>
    <x v="1"/>
  </r>
  <r>
    <n v="4765"/>
    <x v="1"/>
    <x v="15"/>
    <x v="15"/>
    <s v="محمدعلي  الحسين"/>
    <x v="0"/>
    <n v="1"/>
    <n v="1"/>
    <n v="2"/>
    <n v="2"/>
    <n v="1"/>
    <n v="2"/>
    <n v="5"/>
    <n v="1"/>
    <n v="4"/>
    <n v="1"/>
    <n v="1"/>
    <n v="0"/>
    <n v="2"/>
    <n v="3"/>
    <x v="0"/>
    <m/>
    <x v="1"/>
    <s v="No"/>
    <n v="76"/>
    <x v="0"/>
    <n v="1"/>
    <x v="0"/>
    <m/>
    <x v="0"/>
    <m/>
    <x v="0"/>
    <n v="1"/>
    <x v="1"/>
  </r>
  <r>
    <n v="6337"/>
    <x v="3"/>
    <x v="14"/>
    <x v="14"/>
    <s v="بشير النحاس"/>
    <x v="0"/>
    <n v="1"/>
    <n v="1"/>
    <n v="1"/>
    <n v="5"/>
    <n v="2"/>
    <n v="4"/>
    <n v="6"/>
    <n v="3"/>
    <n v="5"/>
    <n v="0"/>
    <n v="1"/>
    <n v="3"/>
    <n v="2"/>
    <n v="4"/>
    <x v="2"/>
    <n v="1"/>
    <x v="0"/>
    <s v="Yes"/>
    <n v="129"/>
    <x v="0"/>
    <m/>
    <x v="1"/>
    <m/>
    <x v="0"/>
    <m/>
    <x v="0"/>
    <m/>
    <x v="0"/>
  </r>
  <r>
    <n v="4701"/>
    <x v="1"/>
    <x v="1"/>
    <x v="1"/>
    <s v="انور جعفر"/>
    <x v="1"/>
    <n v="0"/>
    <n v="1"/>
    <n v="2"/>
    <n v="3"/>
    <n v="4"/>
    <n v="6"/>
    <n v="4"/>
    <n v="6"/>
    <n v="3"/>
    <n v="1"/>
    <n v="1"/>
    <n v="2"/>
    <n v="1"/>
    <n v="5"/>
    <x v="2"/>
    <m/>
    <x v="1"/>
    <s v="No"/>
    <m/>
    <x v="1"/>
    <m/>
    <x v="1"/>
    <n v="1"/>
    <x v="1"/>
    <n v="1"/>
    <x v="1"/>
    <n v="1"/>
    <x v="1"/>
  </r>
  <r>
    <n v="5442"/>
    <x v="2"/>
    <x v="11"/>
    <x v="11"/>
    <s v="حسن النديوي"/>
    <x v="1"/>
    <n v="0"/>
    <n v="1"/>
    <n v="3"/>
    <n v="2"/>
    <n v="3"/>
    <n v="7"/>
    <n v="2"/>
    <n v="7"/>
    <n v="1"/>
    <n v="2"/>
    <n v="1"/>
    <n v="2"/>
    <n v="0"/>
    <n v="4"/>
    <x v="0"/>
    <m/>
    <x v="1"/>
    <s v="No"/>
    <m/>
    <x v="1"/>
    <m/>
    <x v="1"/>
    <n v="1"/>
    <x v="1"/>
    <m/>
    <x v="0"/>
    <n v="1"/>
    <x v="1"/>
  </r>
  <r>
    <n v="6269"/>
    <x v="3"/>
    <x v="14"/>
    <x v="14"/>
    <s v="علي السيد "/>
    <x v="0"/>
    <n v="1"/>
    <n v="1"/>
    <n v="2"/>
    <n v="2"/>
    <n v="3"/>
    <n v="7"/>
    <n v="2"/>
    <n v="6"/>
    <n v="1"/>
    <n v="1"/>
    <n v="1"/>
    <n v="2"/>
    <n v="0"/>
    <n v="5"/>
    <x v="0"/>
    <n v="1"/>
    <x v="0"/>
    <s v="Yes"/>
    <n v="188"/>
    <x v="0"/>
    <m/>
    <x v="1"/>
    <n v="1"/>
    <x v="1"/>
    <m/>
    <x v="0"/>
    <m/>
    <x v="0"/>
  </r>
  <r>
    <n v="6156"/>
    <x v="3"/>
    <x v="6"/>
    <x v="6"/>
    <s v="خالد رحال"/>
    <x v="0"/>
    <n v="1"/>
    <n v="1"/>
    <n v="2"/>
    <n v="2"/>
    <n v="3"/>
    <n v="7"/>
    <n v="2"/>
    <n v="6"/>
    <n v="1"/>
    <n v="1"/>
    <n v="1"/>
    <n v="2"/>
    <n v="0"/>
    <n v="5"/>
    <x v="2"/>
    <m/>
    <x v="1"/>
    <s v="No"/>
    <m/>
    <x v="1"/>
    <n v="1"/>
    <x v="0"/>
    <m/>
    <x v="0"/>
    <m/>
    <x v="0"/>
    <n v="1"/>
    <x v="1"/>
  </r>
  <r>
    <n v="5694"/>
    <x v="2"/>
    <x v="9"/>
    <x v="9"/>
    <s v="محمد العاصي"/>
    <x v="0"/>
    <n v="1"/>
    <n v="1"/>
    <n v="0"/>
    <n v="3"/>
    <n v="5"/>
    <n v="9"/>
    <n v="1"/>
    <n v="8"/>
    <n v="0"/>
    <n v="0"/>
    <n v="0"/>
    <n v="3"/>
    <n v="0"/>
    <n v="7"/>
    <x v="1"/>
    <n v="1"/>
    <x v="0"/>
    <s v="Yes"/>
    <n v="107"/>
    <x v="0"/>
    <n v="1"/>
    <x v="0"/>
    <n v="1"/>
    <x v="1"/>
    <m/>
    <x v="0"/>
    <m/>
    <x v="0"/>
  </r>
  <r>
    <n v="5624"/>
    <x v="2"/>
    <x v="2"/>
    <x v="2"/>
    <s v="حسن  عبدالكريم"/>
    <x v="0"/>
    <n v="1"/>
    <n v="1"/>
    <n v="2"/>
    <n v="2"/>
    <n v="3"/>
    <n v="4"/>
    <n v="5"/>
    <n v="3"/>
    <n v="4"/>
    <n v="1"/>
    <n v="1"/>
    <n v="1"/>
    <n v="1"/>
    <n v="5"/>
    <x v="1"/>
    <m/>
    <x v="1"/>
    <s v="No"/>
    <m/>
    <x v="1"/>
    <n v="1"/>
    <x v="0"/>
    <n v="1"/>
    <x v="1"/>
    <n v="1"/>
    <x v="1"/>
    <n v="1"/>
    <x v="1"/>
  </r>
  <r>
    <n v="5595"/>
    <x v="2"/>
    <x v="2"/>
    <x v="2"/>
    <s v="محمد كامل مطلق"/>
    <x v="0"/>
    <n v="1"/>
    <n v="1"/>
    <n v="1"/>
    <n v="1"/>
    <n v="0"/>
    <n v="1"/>
    <n v="3"/>
    <n v="0"/>
    <n v="2"/>
    <n v="0"/>
    <n v="1"/>
    <n v="0"/>
    <n v="1"/>
    <n v="2"/>
    <x v="3"/>
    <m/>
    <x v="1"/>
    <s v="No"/>
    <m/>
    <x v="1"/>
    <m/>
    <x v="1"/>
    <m/>
    <x v="0"/>
    <m/>
    <x v="0"/>
    <n v="1"/>
    <x v="1"/>
  </r>
  <r>
    <n v="6246"/>
    <x v="3"/>
    <x v="6"/>
    <x v="6"/>
    <s v="صالح الحايك"/>
    <x v="1"/>
    <n v="0"/>
    <n v="1"/>
    <n v="2"/>
    <n v="2"/>
    <n v="3"/>
    <n v="3"/>
    <n v="5"/>
    <n v="3"/>
    <n v="4"/>
    <n v="1"/>
    <n v="1"/>
    <n v="1"/>
    <n v="1"/>
    <n v="4"/>
    <x v="1"/>
    <m/>
    <x v="1"/>
    <s v="No"/>
    <n v="85"/>
    <x v="0"/>
    <n v="1"/>
    <x v="0"/>
    <n v="1"/>
    <x v="1"/>
    <m/>
    <x v="0"/>
    <n v="1"/>
    <x v="1"/>
  </r>
  <r>
    <n v="6263"/>
    <x v="3"/>
    <x v="6"/>
    <x v="6"/>
    <s v="عبدالاحد الشيخ علي"/>
    <x v="0"/>
    <n v="1"/>
    <n v="1"/>
    <n v="2"/>
    <n v="1"/>
    <n v="0"/>
    <n v="3"/>
    <n v="2"/>
    <n v="2"/>
    <n v="1"/>
    <n v="1"/>
    <n v="1"/>
    <n v="1"/>
    <n v="0"/>
    <n v="2"/>
    <x v="1"/>
    <m/>
    <x v="1"/>
    <s v="No"/>
    <m/>
    <x v="1"/>
    <m/>
    <x v="1"/>
    <n v="1"/>
    <x v="1"/>
    <m/>
    <x v="0"/>
    <n v="1"/>
    <x v="1"/>
  </r>
  <r>
    <n v="6107"/>
    <x v="3"/>
    <x v="8"/>
    <x v="8"/>
    <s v="عبدو العكش"/>
    <x v="0"/>
    <n v="1"/>
    <n v="1"/>
    <n v="2"/>
    <n v="2"/>
    <n v="0"/>
    <n v="3"/>
    <n v="3"/>
    <n v="2"/>
    <n v="2"/>
    <n v="1"/>
    <n v="1"/>
    <n v="1"/>
    <n v="1"/>
    <n v="2"/>
    <x v="0"/>
    <n v="1"/>
    <x v="0"/>
    <s v="Yes"/>
    <n v="135"/>
    <x v="0"/>
    <n v="1"/>
    <x v="0"/>
    <m/>
    <x v="0"/>
    <m/>
    <x v="0"/>
    <m/>
    <x v="0"/>
  </r>
  <r>
    <n v="5128"/>
    <x v="2"/>
    <x v="7"/>
    <x v="7"/>
    <s v="شريف اباظة"/>
    <x v="0"/>
    <n v="1"/>
    <n v="1"/>
    <n v="2"/>
    <n v="1"/>
    <n v="1"/>
    <n v="2"/>
    <n v="4"/>
    <n v="1"/>
    <n v="3"/>
    <n v="1"/>
    <n v="1"/>
    <n v="0"/>
    <n v="1"/>
    <n v="3"/>
    <x v="1"/>
    <n v="1"/>
    <x v="0"/>
    <s v="Yes"/>
    <n v="135"/>
    <x v="0"/>
    <n v="1"/>
    <x v="0"/>
    <m/>
    <x v="0"/>
    <m/>
    <x v="0"/>
    <n v="1"/>
    <x v="1"/>
  </r>
  <r>
    <n v="6185"/>
    <x v="3"/>
    <x v="6"/>
    <x v="6"/>
    <s v="زيد حسين"/>
    <x v="1"/>
    <n v="0"/>
    <n v="1"/>
    <n v="1"/>
    <n v="4"/>
    <n v="3"/>
    <n v="4"/>
    <n v="5"/>
    <n v="4"/>
    <n v="4"/>
    <n v="0"/>
    <n v="1"/>
    <n v="1"/>
    <n v="3"/>
    <n v="4"/>
    <x v="1"/>
    <n v="1"/>
    <x v="0"/>
    <s v="Yes"/>
    <n v="100"/>
    <x v="0"/>
    <n v="1"/>
    <x v="0"/>
    <m/>
    <x v="0"/>
    <m/>
    <x v="0"/>
    <n v="1"/>
    <x v="1"/>
  </r>
  <r>
    <n v="5807"/>
    <x v="3"/>
    <x v="10"/>
    <x v="10"/>
    <s v="محمد فؤاد الابراهيم"/>
    <x v="0"/>
    <n v="1"/>
    <n v="1"/>
    <n v="1"/>
    <n v="1"/>
    <n v="0"/>
    <n v="3"/>
    <n v="1"/>
    <n v="2"/>
    <n v="0"/>
    <n v="1"/>
    <n v="0"/>
    <n v="1"/>
    <n v="0"/>
    <n v="2"/>
    <x v="1"/>
    <n v="1"/>
    <x v="0"/>
    <s v="Yes"/>
    <n v="183"/>
    <x v="0"/>
    <m/>
    <x v="1"/>
    <m/>
    <x v="0"/>
    <n v="1"/>
    <x v="1"/>
    <n v="1"/>
    <x v="1"/>
  </r>
  <r>
    <n v="5006"/>
    <x v="0"/>
    <x v="17"/>
    <x v="17"/>
    <s v="محمد الجازي"/>
    <x v="1"/>
    <n v="0"/>
    <n v="1"/>
    <n v="2"/>
    <n v="1"/>
    <n v="1"/>
    <n v="3"/>
    <n v="2"/>
    <n v="3"/>
    <n v="1"/>
    <n v="1"/>
    <n v="1"/>
    <n v="1"/>
    <n v="0"/>
    <n v="2"/>
    <x v="1"/>
    <n v="1"/>
    <x v="0"/>
    <s v="Yes"/>
    <n v="173"/>
    <x v="0"/>
    <n v="1"/>
    <x v="0"/>
    <m/>
    <x v="0"/>
    <n v="1"/>
    <x v="1"/>
    <m/>
    <x v="0"/>
  </r>
  <r>
    <n v="5835"/>
    <x v="3"/>
    <x v="10"/>
    <x v="10"/>
    <s v="اسمر الدلال"/>
    <x v="1"/>
    <n v="0"/>
    <n v="1"/>
    <n v="1"/>
    <n v="2"/>
    <n v="4"/>
    <n v="6"/>
    <n v="2"/>
    <n v="6"/>
    <n v="1"/>
    <n v="0"/>
    <n v="1"/>
    <n v="2"/>
    <n v="0"/>
    <n v="5"/>
    <x v="0"/>
    <n v="1"/>
    <x v="0"/>
    <s v="Yes"/>
    <n v="113"/>
    <x v="0"/>
    <m/>
    <x v="1"/>
    <m/>
    <x v="0"/>
    <m/>
    <x v="0"/>
    <m/>
    <x v="0"/>
  </r>
  <r>
    <n v="5556"/>
    <x v="2"/>
    <x v="2"/>
    <x v="2"/>
    <s v="عبدالعظيم العلي"/>
    <x v="1"/>
    <n v="0"/>
    <n v="1"/>
    <n v="3"/>
    <n v="3"/>
    <n v="3"/>
    <n v="7"/>
    <n v="3"/>
    <n v="7"/>
    <n v="2"/>
    <n v="2"/>
    <n v="1"/>
    <n v="2"/>
    <n v="1"/>
    <n v="4"/>
    <x v="0"/>
    <n v="1"/>
    <x v="0"/>
    <s v="Yes"/>
    <n v="230"/>
    <x v="0"/>
    <n v="1"/>
    <x v="0"/>
    <m/>
    <x v="0"/>
    <n v="1"/>
    <x v="1"/>
    <m/>
    <x v="0"/>
  </r>
  <r>
    <n v="5931"/>
    <x v="3"/>
    <x v="12"/>
    <x v="12"/>
    <s v="محمود بدوي "/>
    <x v="0"/>
    <n v="1"/>
    <n v="1"/>
    <n v="2"/>
    <n v="1"/>
    <n v="1"/>
    <n v="4"/>
    <n v="2"/>
    <n v="3"/>
    <n v="1"/>
    <n v="1"/>
    <n v="1"/>
    <n v="1"/>
    <n v="0"/>
    <n v="3"/>
    <x v="0"/>
    <m/>
    <x v="1"/>
    <s v="No"/>
    <m/>
    <x v="1"/>
    <m/>
    <x v="1"/>
    <n v="1"/>
    <x v="1"/>
    <n v="1"/>
    <x v="1"/>
    <n v="1"/>
    <x v="1"/>
  </r>
  <r>
    <n v="5444"/>
    <x v="2"/>
    <x v="11"/>
    <x v="11"/>
    <s v="محسن عروق"/>
    <x v="0"/>
    <n v="1"/>
    <n v="1"/>
    <n v="1"/>
    <n v="1"/>
    <n v="0"/>
    <n v="3"/>
    <n v="1"/>
    <n v="2"/>
    <n v="0"/>
    <n v="1"/>
    <n v="0"/>
    <n v="1"/>
    <n v="0"/>
    <n v="2"/>
    <x v="1"/>
    <m/>
    <x v="1"/>
    <s v="No"/>
    <m/>
    <x v="1"/>
    <m/>
    <x v="1"/>
    <m/>
    <x v="0"/>
    <m/>
    <x v="0"/>
    <n v="1"/>
    <x v="1"/>
  </r>
  <r>
    <n v="6202"/>
    <x v="3"/>
    <x v="6"/>
    <x v="6"/>
    <s v="خمو صوفان"/>
    <x v="0"/>
    <n v="1"/>
    <n v="1"/>
    <n v="2"/>
    <n v="1"/>
    <n v="1"/>
    <n v="4"/>
    <n v="2"/>
    <n v="3"/>
    <n v="1"/>
    <n v="1"/>
    <n v="1"/>
    <n v="1"/>
    <n v="0"/>
    <n v="3"/>
    <x v="3"/>
    <m/>
    <x v="1"/>
    <s v="No"/>
    <n v="52"/>
    <x v="0"/>
    <n v="1"/>
    <x v="0"/>
    <n v="1"/>
    <x v="1"/>
    <m/>
    <x v="0"/>
    <n v="1"/>
    <x v="1"/>
  </r>
  <r>
    <n v="5594"/>
    <x v="2"/>
    <x v="2"/>
    <x v="2"/>
    <s v="محمدمامون عجينة"/>
    <x v="0"/>
    <n v="1"/>
    <n v="1"/>
    <n v="2"/>
    <n v="2"/>
    <n v="1"/>
    <n v="3"/>
    <n v="4"/>
    <n v="2"/>
    <n v="3"/>
    <n v="1"/>
    <n v="1"/>
    <n v="1"/>
    <n v="1"/>
    <n v="3"/>
    <x v="2"/>
    <n v="1"/>
    <x v="0"/>
    <s v="Yes"/>
    <n v="168"/>
    <x v="0"/>
    <n v="1"/>
    <x v="0"/>
    <n v="1"/>
    <x v="1"/>
    <m/>
    <x v="0"/>
    <m/>
    <x v="0"/>
  </r>
  <r>
    <n v="5989"/>
    <x v="3"/>
    <x v="3"/>
    <x v="3"/>
    <s v="ابراهيم  اليوسف"/>
    <x v="0"/>
    <n v="1"/>
    <n v="1"/>
    <n v="2"/>
    <n v="2"/>
    <n v="1"/>
    <n v="2"/>
    <n v="5"/>
    <n v="1"/>
    <n v="4"/>
    <n v="1"/>
    <n v="1"/>
    <n v="0"/>
    <n v="2"/>
    <n v="3"/>
    <x v="1"/>
    <m/>
    <x v="1"/>
    <s v="No"/>
    <m/>
    <x v="1"/>
    <n v="1"/>
    <x v="0"/>
    <m/>
    <x v="0"/>
    <m/>
    <x v="0"/>
    <n v="1"/>
    <x v="1"/>
  </r>
  <r>
    <n v="5749"/>
    <x v="2"/>
    <x v="9"/>
    <x v="9"/>
    <s v="عبدالكريم الابراهيم"/>
    <x v="1"/>
    <n v="0"/>
    <n v="1"/>
    <n v="1"/>
    <n v="2"/>
    <n v="4"/>
    <n v="7"/>
    <n v="1"/>
    <n v="7"/>
    <n v="0"/>
    <n v="1"/>
    <n v="0"/>
    <n v="2"/>
    <n v="0"/>
    <n v="5"/>
    <x v="1"/>
    <n v="1"/>
    <x v="0"/>
    <s v="Yes"/>
    <n v="205"/>
    <x v="0"/>
    <n v="1"/>
    <x v="0"/>
    <m/>
    <x v="0"/>
    <m/>
    <x v="0"/>
    <m/>
    <x v="0"/>
  </r>
  <r>
    <n v="4814"/>
    <x v="1"/>
    <x v="16"/>
    <x v="16"/>
    <s v="هايل الشيخ علي"/>
    <x v="0"/>
    <n v="1"/>
    <n v="1"/>
    <n v="2"/>
    <n v="1"/>
    <n v="0"/>
    <n v="3"/>
    <n v="2"/>
    <n v="2"/>
    <n v="1"/>
    <n v="1"/>
    <n v="1"/>
    <n v="1"/>
    <n v="0"/>
    <n v="2"/>
    <x v="0"/>
    <n v="1"/>
    <x v="0"/>
    <s v="Yes"/>
    <n v="111"/>
    <x v="0"/>
    <m/>
    <x v="1"/>
    <m/>
    <x v="0"/>
    <n v="1"/>
    <x v="1"/>
    <m/>
    <x v="0"/>
  </r>
  <r>
    <n v="5703"/>
    <x v="2"/>
    <x v="9"/>
    <x v="9"/>
    <s v="محمد السخني"/>
    <x v="1"/>
    <n v="0"/>
    <n v="1"/>
    <n v="2"/>
    <n v="1"/>
    <n v="1"/>
    <n v="2"/>
    <n v="3"/>
    <n v="2"/>
    <n v="2"/>
    <n v="1"/>
    <n v="1"/>
    <n v="0"/>
    <n v="1"/>
    <n v="2"/>
    <x v="0"/>
    <n v="1"/>
    <x v="0"/>
    <s v="Yes"/>
    <n v="180"/>
    <x v="0"/>
    <n v="1"/>
    <x v="0"/>
    <n v="1"/>
    <x v="1"/>
    <m/>
    <x v="0"/>
    <n v="1"/>
    <x v="1"/>
  </r>
  <r>
    <n v="4838"/>
    <x v="1"/>
    <x v="18"/>
    <x v="18"/>
    <s v="عبدالوهاب عبدالله"/>
    <x v="0"/>
    <n v="1"/>
    <n v="1"/>
    <n v="1"/>
    <n v="1"/>
    <n v="0"/>
    <n v="1"/>
    <n v="3"/>
    <n v="0"/>
    <n v="2"/>
    <n v="0"/>
    <n v="1"/>
    <n v="0"/>
    <n v="1"/>
    <n v="2"/>
    <x v="1"/>
    <m/>
    <x v="1"/>
    <s v="No"/>
    <n v="64"/>
    <x v="0"/>
    <n v="1"/>
    <x v="0"/>
    <m/>
    <x v="0"/>
    <n v="1"/>
    <x v="1"/>
    <n v="1"/>
    <x v="1"/>
  </r>
  <r>
    <n v="6143"/>
    <x v="3"/>
    <x v="8"/>
    <x v="8"/>
    <s v="خليل عطايا"/>
    <x v="0"/>
    <n v="1"/>
    <n v="1"/>
    <n v="1"/>
    <n v="1"/>
    <n v="1"/>
    <n v="4"/>
    <n v="1"/>
    <n v="3"/>
    <n v="0"/>
    <n v="1"/>
    <n v="0"/>
    <n v="1"/>
    <n v="0"/>
    <n v="3"/>
    <x v="1"/>
    <m/>
    <x v="1"/>
    <s v="No"/>
    <m/>
    <x v="1"/>
    <n v="1"/>
    <x v="0"/>
    <m/>
    <x v="0"/>
    <m/>
    <x v="0"/>
    <n v="1"/>
    <x v="1"/>
  </r>
  <r>
    <n v="5524"/>
    <x v="2"/>
    <x v="2"/>
    <x v="2"/>
    <s v="مصطفى حربا"/>
    <x v="0"/>
    <n v="1"/>
    <n v="1"/>
    <n v="1"/>
    <n v="3"/>
    <n v="4"/>
    <n v="9"/>
    <n v="1"/>
    <n v="8"/>
    <n v="0"/>
    <n v="1"/>
    <n v="0"/>
    <n v="3"/>
    <n v="0"/>
    <n v="6"/>
    <x v="0"/>
    <m/>
    <x v="1"/>
    <s v="No"/>
    <m/>
    <x v="1"/>
    <n v="1"/>
    <x v="0"/>
    <m/>
    <x v="0"/>
    <n v="1"/>
    <x v="1"/>
    <n v="1"/>
    <x v="1"/>
  </r>
  <r>
    <n v="4775"/>
    <x v="1"/>
    <x v="16"/>
    <x v="16"/>
    <s v="محمود عامر"/>
    <x v="0"/>
    <n v="1"/>
    <n v="1"/>
    <n v="2"/>
    <n v="1"/>
    <n v="1"/>
    <n v="2"/>
    <n v="4"/>
    <n v="1"/>
    <n v="3"/>
    <n v="1"/>
    <n v="1"/>
    <n v="0"/>
    <n v="1"/>
    <n v="3"/>
    <x v="1"/>
    <n v="1"/>
    <x v="0"/>
    <s v="Yes"/>
    <n v="223"/>
    <x v="0"/>
    <m/>
    <x v="1"/>
    <m/>
    <x v="0"/>
    <m/>
    <x v="0"/>
    <m/>
    <x v="0"/>
  </r>
  <r>
    <n v="6095"/>
    <x v="3"/>
    <x v="8"/>
    <x v="8"/>
    <s v="عبدالكريم حسيان"/>
    <x v="0"/>
    <n v="1"/>
    <n v="1"/>
    <n v="2"/>
    <n v="1"/>
    <n v="0"/>
    <n v="2"/>
    <n v="3"/>
    <n v="1"/>
    <n v="2"/>
    <n v="1"/>
    <n v="1"/>
    <n v="0"/>
    <n v="1"/>
    <n v="2"/>
    <x v="2"/>
    <m/>
    <x v="1"/>
    <s v="No"/>
    <n v="73"/>
    <x v="0"/>
    <n v="1"/>
    <x v="0"/>
    <n v="1"/>
    <x v="1"/>
    <m/>
    <x v="0"/>
    <n v="1"/>
    <x v="1"/>
  </r>
  <r>
    <n v="5394"/>
    <x v="2"/>
    <x v="11"/>
    <x v="11"/>
    <s v="محمدعلي  كتيل"/>
    <x v="0"/>
    <n v="1"/>
    <n v="1"/>
    <n v="2"/>
    <n v="2"/>
    <n v="2"/>
    <n v="2"/>
    <n v="6"/>
    <n v="1"/>
    <n v="5"/>
    <n v="1"/>
    <n v="1"/>
    <n v="0"/>
    <n v="2"/>
    <n v="4"/>
    <x v="1"/>
    <m/>
    <x v="1"/>
    <s v="No"/>
    <m/>
    <x v="1"/>
    <n v="1"/>
    <x v="0"/>
    <m/>
    <x v="0"/>
    <n v="1"/>
    <x v="1"/>
    <n v="1"/>
    <x v="1"/>
  </r>
  <r>
    <n v="5645"/>
    <x v="2"/>
    <x v="9"/>
    <x v="9"/>
    <s v="خالد كيروان"/>
    <x v="0"/>
    <n v="1"/>
    <n v="1"/>
    <n v="2"/>
    <n v="4"/>
    <n v="2"/>
    <n v="9"/>
    <n v="1"/>
    <n v="8"/>
    <n v="0"/>
    <n v="2"/>
    <n v="0"/>
    <n v="4"/>
    <n v="0"/>
    <n v="4"/>
    <x v="1"/>
    <m/>
    <x v="1"/>
    <s v="No"/>
    <n v="93"/>
    <x v="0"/>
    <m/>
    <x v="1"/>
    <n v="1"/>
    <x v="1"/>
    <m/>
    <x v="0"/>
    <n v="1"/>
    <x v="1"/>
  </r>
  <r>
    <n v="5178"/>
    <x v="2"/>
    <x v="7"/>
    <x v="7"/>
    <s v="عبدالقادر العليوي"/>
    <x v="0"/>
    <n v="1"/>
    <n v="1"/>
    <n v="3"/>
    <n v="3"/>
    <n v="2"/>
    <n v="6"/>
    <n v="4"/>
    <n v="5"/>
    <n v="3"/>
    <n v="2"/>
    <n v="1"/>
    <n v="2"/>
    <n v="1"/>
    <n v="4"/>
    <x v="0"/>
    <m/>
    <x v="1"/>
    <s v="No"/>
    <n v="92"/>
    <x v="0"/>
    <n v="1"/>
    <x v="0"/>
    <m/>
    <x v="0"/>
    <n v="1"/>
    <x v="1"/>
    <n v="1"/>
    <x v="1"/>
  </r>
  <r>
    <n v="5810"/>
    <x v="3"/>
    <x v="10"/>
    <x v="10"/>
    <s v="علي مكية"/>
    <x v="0"/>
    <n v="1"/>
    <n v="1"/>
    <n v="2"/>
    <n v="2"/>
    <n v="1"/>
    <n v="4"/>
    <n v="3"/>
    <n v="3"/>
    <n v="2"/>
    <n v="1"/>
    <n v="1"/>
    <n v="1"/>
    <n v="1"/>
    <n v="3"/>
    <x v="3"/>
    <n v="1"/>
    <x v="0"/>
    <s v="Yes"/>
    <n v="120"/>
    <x v="0"/>
    <n v="1"/>
    <x v="0"/>
    <n v="1"/>
    <x v="1"/>
    <m/>
    <x v="0"/>
    <n v="1"/>
    <x v="1"/>
  </r>
  <r>
    <n v="4714"/>
    <x v="1"/>
    <x v="1"/>
    <x v="1"/>
    <s v="محي الدين  الدعاس"/>
    <x v="1"/>
    <n v="0"/>
    <n v="1"/>
    <n v="2"/>
    <n v="1"/>
    <n v="1"/>
    <n v="3"/>
    <n v="2"/>
    <n v="3"/>
    <n v="1"/>
    <n v="1"/>
    <n v="1"/>
    <n v="1"/>
    <n v="0"/>
    <n v="2"/>
    <x v="0"/>
    <n v="1"/>
    <x v="0"/>
    <s v="Yes"/>
    <n v="147"/>
    <x v="0"/>
    <m/>
    <x v="1"/>
    <m/>
    <x v="0"/>
    <m/>
    <x v="0"/>
    <n v="1"/>
    <x v="1"/>
  </r>
  <r>
    <n v="4749"/>
    <x v="1"/>
    <x v="15"/>
    <x v="15"/>
    <s v="محي الدين ايوب"/>
    <x v="1"/>
    <n v="0"/>
    <n v="1"/>
    <n v="3"/>
    <n v="2"/>
    <n v="3"/>
    <n v="5"/>
    <n v="4"/>
    <n v="5"/>
    <n v="3"/>
    <n v="2"/>
    <n v="1"/>
    <n v="1"/>
    <n v="1"/>
    <n v="4"/>
    <x v="0"/>
    <m/>
    <x v="1"/>
    <s v="No"/>
    <m/>
    <x v="1"/>
    <n v="1"/>
    <x v="0"/>
    <n v="1"/>
    <x v="1"/>
    <m/>
    <x v="0"/>
    <n v="1"/>
    <x v="1"/>
  </r>
  <r>
    <n v="5785"/>
    <x v="3"/>
    <x v="10"/>
    <x v="10"/>
    <s v="فواز الجيلو"/>
    <x v="0"/>
    <n v="1"/>
    <n v="1"/>
    <n v="3"/>
    <n v="2"/>
    <n v="2"/>
    <n v="5"/>
    <n v="4"/>
    <n v="4"/>
    <n v="3"/>
    <n v="2"/>
    <n v="1"/>
    <n v="1"/>
    <n v="1"/>
    <n v="4"/>
    <x v="2"/>
    <m/>
    <x v="1"/>
    <s v="No"/>
    <m/>
    <x v="1"/>
    <m/>
    <x v="1"/>
    <m/>
    <x v="0"/>
    <m/>
    <x v="0"/>
    <n v="1"/>
    <x v="1"/>
  </r>
  <r>
    <n v="5814"/>
    <x v="3"/>
    <x v="10"/>
    <x v="10"/>
    <s v="محمدزياد الخطيب"/>
    <x v="0"/>
    <n v="1"/>
    <n v="1"/>
    <n v="2"/>
    <n v="2"/>
    <n v="2"/>
    <n v="5"/>
    <n v="3"/>
    <n v="4"/>
    <n v="2"/>
    <n v="1"/>
    <n v="1"/>
    <n v="1"/>
    <n v="1"/>
    <n v="4"/>
    <x v="2"/>
    <m/>
    <x v="1"/>
    <s v="No"/>
    <n v="67"/>
    <x v="0"/>
    <n v="1"/>
    <x v="0"/>
    <n v="1"/>
    <x v="1"/>
    <m/>
    <x v="0"/>
    <n v="1"/>
    <x v="1"/>
  </r>
  <r>
    <n v="5064"/>
    <x v="0"/>
    <x v="5"/>
    <x v="5"/>
    <s v="محمد الدقة"/>
    <x v="0"/>
    <n v="1"/>
    <n v="1"/>
    <n v="2"/>
    <n v="2"/>
    <n v="2"/>
    <n v="2"/>
    <n v="6"/>
    <n v="1"/>
    <n v="5"/>
    <n v="1"/>
    <n v="1"/>
    <n v="0"/>
    <n v="2"/>
    <n v="4"/>
    <x v="0"/>
    <m/>
    <x v="1"/>
    <s v="No"/>
    <m/>
    <x v="1"/>
    <n v="1"/>
    <x v="0"/>
    <m/>
    <x v="0"/>
    <m/>
    <x v="0"/>
    <n v="1"/>
    <x v="1"/>
  </r>
  <r>
    <n v="4779"/>
    <x v="1"/>
    <x v="16"/>
    <x v="16"/>
    <s v="زكي عاصي"/>
    <x v="0"/>
    <n v="1"/>
    <n v="1"/>
    <n v="2"/>
    <n v="2"/>
    <n v="0"/>
    <n v="3"/>
    <n v="3"/>
    <n v="2"/>
    <n v="2"/>
    <n v="1"/>
    <n v="1"/>
    <n v="1"/>
    <n v="1"/>
    <n v="2"/>
    <x v="1"/>
    <n v="1"/>
    <x v="0"/>
    <s v="Yes"/>
    <n v="163"/>
    <x v="0"/>
    <n v="1"/>
    <x v="0"/>
    <n v="1"/>
    <x v="1"/>
    <n v="1"/>
    <x v="1"/>
    <m/>
    <x v="0"/>
  </r>
  <r>
    <n v="5386"/>
    <x v="2"/>
    <x v="11"/>
    <x v="11"/>
    <s v="احمد جاعور"/>
    <x v="0"/>
    <n v="1"/>
    <n v="1"/>
    <n v="2"/>
    <n v="1"/>
    <n v="1"/>
    <n v="2"/>
    <n v="4"/>
    <n v="1"/>
    <n v="3"/>
    <n v="1"/>
    <n v="1"/>
    <n v="0"/>
    <n v="1"/>
    <n v="3"/>
    <x v="0"/>
    <n v="1"/>
    <x v="0"/>
    <s v="Yes"/>
    <n v="117"/>
    <x v="0"/>
    <n v="1"/>
    <x v="0"/>
    <m/>
    <x v="0"/>
    <n v="1"/>
    <x v="1"/>
    <m/>
    <x v="0"/>
  </r>
  <r>
    <n v="5647"/>
    <x v="2"/>
    <x v="9"/>
    <x v="9"/>
    <s v="درويش الدراوشة"/>
    <x v="0"/>
    <n v="1"/>
    <n v="1"/>
    <n v="2"/>
    <n v="1"/>
    <n v="0"/>
    <n v="3"/>
    <n v="2"/>
    <n v="2"/>
    <n v="1"/>
    <n v="1"/>
    <n v="1"/>
    <n v="1"/>
    <n v="0"/>
    <n v="2"/>
    <x v="1"/>
    <m/>
    <x v="1"/>
    <s v="No"/>
    <m/>
    <x v="1"/>
    <n v="1"/>
    <x v="0"/>
    <m/>
    <x v="0"/>
    <n v="1"/>
    <x v="1"/>
    <n v="1"/>
    <x v="1"/>
  </r>
  <r>
    <n v="6357"/>
    <x v="3"/>
    <x v="14"/>
    <x v="14"/>
    <s v="حيدر جعفر"/>
    <x v="1"/>
    <n v="0"/>
    <n v="1"/>
    <n v="1"/>
    <n v="2"/>
    <n v="6"/>
    <n v="9"/>
    <n v="1"/>
    <n v="9"/>
    <n v="0"/>
    <n v="1"/>
    <n v="0"/>
    <n v="2"/>
    <n v="0"/>
    <n v="7"/>
    <x v="1"/>
    <n v="1"/>
    <x v="0"/>
    <s v="Yes"/>
    <n v="164"/>
    <x v="0"/>
    <m/>
    <x v="1"/>
    <n v="1"/>
    <x v="1"/>
    <m/>
    <x v="0"/>
    <m/>
    <x v="0"/>
  </r>
  <r>
    <n v="5039"/>
    <x v="0"/>
    <x v="17"/>
    <x v="17"/>
    <s v="غسان دعميش"/>
    <x v="1"/>
    <n v="0"/>
    <n v="1"/>
    <n v="2"/>
    <n v="1"/>
    <n v="3"/>
    <n v="2"/>
    <n v="5"/>
    <n v="2"/>
    <n v="4"/>
    <n v="1"/>
    <n v="1"/>
    <n v="0"/>
    <n v="1"/>
    <n v="4"/>
    <x v="1"/>
    <n v="1"/>
    <x v="0"/>
    <s v="Yes"/>
    <n v="120"/>
    <x v="0"/>
    <m/>
    <x v="1"/>
    <m/>
    <x v="0"/>
    <n v="1"/>
    <x v="1"/>
    <n v="1"/>
    <x v="1"/>
  </r>
  <r>
    <n v="5934"/>
    <x v="3"/>
    <x v="12"/>
    <x v="12"/>
    <s v="مرعي  الكردي"/>
    <x v="1"/>
    <n v="0"/>
    <n v="1"/>
    <n v="3"/>
    <n v="2"/>
    <n v="3"/>
    <n v="7"/>
    <n v="2"/>
    <n v="7"/>
    <n v="1"/>
    <n v="2"/>
    <n v="1"/>
    <n v="2"/>
    <n v="0"/>
    <n v="4"/>
    <x v="0"/>
    <m/>
    <x v="1"/>
    <s v="No"/>
    <n v="87"/>
    <x v="0"/>
    <m/>
    <x v="1"/>
    <n v="1"/>
    <x v="1"/>
    <m/>
    <x v="0"/>
    <n v="1"/>
    <x v="1"/>
  </r>
  <r>
    <n v="6316"/>
    <x v="3"/>
    <x v="14"/>
    <x v="14"/>
    <s v="منير العبيد"/>
    <x v="0"/>
    <n v="1"/>
    <n v="1"/>
    <n v="1"/>
    <n v="4"/>
    <n v="2"/>
    <n v="8"/>
    <n v="1"/>
    <n v="7"/>
    <n v="0"/>
    <n v="1"/>
    <n v="0"/>
    <n v="4"/>
    <n v="0"/>
    <n v="4"/>
    <x v="2"/>
    <m/>
    <x v="1"/>
    <s v="No"/>
    <n v="118"/>
    <x v="0"/>
    <n v="1"/>
    <x v="0"/>
    <m/>
    <x v="0"/>
    <m/>
    <x v="0"/>
    <n v="1"/>
    <x v="1"/>
  </r>
  <r>
    <n v="6362"/>
    <x v="3"/>
    <x v="14"/>
    <x v="14"/>
    <s v="مازن قويدر"/>
    <x v="0"/>
    <n v="1"/>
    <n v="1"/>
    <n v="0"/>
    <n v="4"/>
    <n v="3"/>
    <n v="8"/>
    <n v="1"/>
    <n v="7"/>
    <n v="0"/>
    <n v="0"/>
    <n v="0"/>
    <n v="4"/>
    <n v="0"/>
    <n v="5"/>
    <x v="1"/>
    <m/>
    <x v="1"/>
    <s v="No"/>
    <m/>
    <x v="1"/>
    <n v="1"/>
    <x v="0"/>
    <m/>
    <x v="0"/>
    <m/>
    <x v="0"/>
    <n v="1"/>
    <x v="1"/>
  </r>
  <r>
    <n v="6200"/>
    <x v="3"/>
    <x v="6"/>
    <x v="6"/>
    <s v="اسمر الشيخ علي"/>
    <x v="1"/>
    <n v="0"/>
    <n v="1"/>
    <n v="2"/>
    <n v="0"/>
    <n v="1"/>
    <n v="2"/>
    <n v="2"/>
    <n v="2"/>
    <n v="1"/>
    <n v="1"/>
    <n v="1"/>
    <n v="0"/>
    <n v="0"/>
    <n v="2"/>
    <x v="1"/>
    <m/>
    <x v="1"/>
    <s v="No"/>
    <m/>
    <x v="1"/>
    <m/>
    <x v="1"/>
    <n v="1"/>
    <x v="1"/>
    <m/>
    <x v="0"/>
    <n v="1"/>
    <x v="1"/>
  </r>
  <r>
    <n v="5588"/>
    <x v="2"/>
    <x v="2"/>
    <x v="2"/>
    <s v="محمد طرادالملحم"/>
    <x v="1"/>
    <n v="0"/>
    <n v="1"/>
    <n v="2"/>
    <n v="2"/>
    <n v="2"/>
    <n v="5"/>
    <n v="2"/>
    <n v="5"/>
    <n v="1"/>
    <n v="1"/>
    <n v="1"/>
    <n v="2"/>
    <n v="0"/>
    <n v="3"/>
    <x v="2"/>
    <n v="1"/>
    <x v="0"/>
    <s v="Yes"/>
    <n v="178"/>
    <x v="0"/>
    <n v="1"/>
    <x v="0"/>
    <m/>
    <x v="0"/>
    <m/>
    <x v="0"/>
    <m/>
    <x v="0"/>
  </r>
  <r>
    <n v="5726"/>
    <x v="2"/>
    <x v="9"/>
    <x v="9"/>
    <s v="محمد ناصر"/>
    <x v="0"/>
    <n v="1"/>
    <n v="1"/>
    <n v="2"/>
    <n v="1"/>
    <n v="1"/>
    <n v="2"/>
    <n v="4"/>
    <n v="1"/>
    <n v="3"/>
    <n v="1"/>
    <n v="1"/>
    <n v="0"/>
    <n v="1"/>
    <n v="3"/>
    <x v="2"/>
    <m/>
    <x v="1"/>
    <s v="No"/>
    <m/>
    <x v="1"/>
    <n v="1"/>
    <x v="0"/>
    <m/>
    <x v="0"/>
    <m/>
    <x v="0"/>
    <n v="1"/>
    <x v="1"/>
  </r>
  <r>
    <n v="4896"/>
    <x v="0"/>
    <x v="13"/>
    <x v="13"/>
    <s v="خالد عيوش"/>
    <x v="1"/>
    <n v="0"/>
    <n v="1"/>
    <n v="2"/>
    <n v="1"/>
    <n v="3"/>
    <n v="5"/>
    <n v="2"/>
    <n v="5"/>
    <n v="1"/>
    <n v="1"/>
    <n v="1"/>
    <n v="1"/>
    <n v="0"/>
    <n v="4"/>
    <x v="0"/>
    <m/>
    <x v="1"/>
    <s v="No"/>
    <m/>
    <x v="1"/>
    <n v="1"/>
    <x v="0"/>
    <m/>
    <x v="0"/>
    <n v="1"/>
    <x v="1"/>
    <n v="1"/>
    <x v="1"/>
  </r>
  <r>
    <n v="6089"/>
    <x v="3"/>
    <x v="8"/>
    <x v="8"/>
    <s v="عبدالمعين قوتلي "/>
    <x v="0"/>
    <n v="1"/>
    <n v="1"/>
    <n v="1"/>
    <n v="1"/>
    <n v="1"/>
    <n v="4"/>
    <n v="1"/>
    <n v="3"/>
    <n v="0"/>
    <n v="1"/>
    <n v="0"/>
    <n v="1"/>
    <n v="0"/>
    <n v="3"/>
    <x v="2"/>
    <m/>
    <x v="1"/>
    <s v="No"/>
    <n v="89"/>
    <x v="0"/>
    <n v="1"/>
    <x v="0"/>
    <m/>
    <x v="0"/>
    <m/>
    <x v="0"/>
    <n v="1"/>
    <x v="1"/>
  </r>
  <r>
    <n v="5780"/>
    <x v="3"/>
    <x v="10"/>
    <x v="10"/>
    <s v="محمدتيسير المطلق"/>
    <x v="0"/>
    <n v="1"/>
    <n v="1"/>
    <n v="2"/>
    <n v="3"/>
    <n v="2"/>
    <n v="3"/>
    <n v="6"/>
    <n v="2"/>
    <n v="5"/>
    <n v="1"/>
    <n v="1"/>
    <n v="1"/>
    <n v="2"/>
    <n v="4"/>
    <x v="0"/>
    <m/>
    <x v="1"/>
    <s v="No"/>
    <m/>
    <x v="1"/>
    <n v="1"/>
    <x v="0"/>
    <m/>
    <x v="0"/>
    <m/>
    <x v="0"/>
    <n v="1"/>
    <x v="1"/>
  </r>
  <r>
    <n v="5347"/>
    <x v="2"/>
    <x v="4"/>
    <x v="4"/>
    <s v="غازي السعيد"/>
    <x v="1"/>
    <n v="0"/>
    <n v="1"/>
    <n v="2"/>
    <n v="2"/>
    <n v="2"/>
    <n v="4"/>
    <n v="3"/>
    <n v="4"/>
    <n v="2"/>
    <n v="1"/>
    <n v="1"/>
    <n v="1"/>
    <n v="1"/>
    <n v="3"/>
    <x v="3"/>
    <m/>
    <x v="1"/>
    <s v="No"/>
    <n v="118"/>
    <x v="0"/>
    <n v="1"/>
    <x v="0"/>
    <m/>
    <x v="0"/>
    <n v="1"/>
    <x v="1"/>
    <n v="1"/>
    <x v="1"/>
  </r>
  <r>
    <n v="6329"/>
    <x v="3"/>
    <x v="14"/>
    <x v="14"/>
    <s v="محمد الشيخ محمود"/>
    <x v="1"/>
    <n v="0"/>
    <n v="1"/>
    <n v="1"/>
    <n v="1"/>
    <n v="2"/>
    <n v="4"/>
    <n v="1"/>
    <n v="4"/>
    <n v="0"/>
    <n v="1"/>
    <n v="0"/>
    <n v="1"/>
    <n v="0"/>
    <n v="3"/>
    <x v="0"/>
    <m/>
    <x v="1"/>
    <s v="No"/>
    <n v="109"/>
    <x v="0"/>
    <n v="1"/>
    <x v="0"/>
    <m/>
    <x v="0"/>
    <m/>
    <x v="0"/>
    <n v="1"/>
    <x v="1"/>
  </r>
  <r>
    <n v="5846"/>
    <x v="3"/>
    <x v="10"/>
    <x v="10"/>
    <s v="شحود مسكو"/>
    <x v="0"/>
    <n v="1"/>
    <n v="1"/>
    <n v="1"/>
    <n v="1"/>
    <n v="1"/>
    <n v="4"/>
    <n v="1"/>
    <n v="3"/>
    <n v="0"/>
    <n v="1"/>
    <n v="0"/>
    <n v="1"/>
    <n v="0"/>
    <n v="3"/>
    <x v="2"/>
    <n v="1"/>
    <x v="0"/>
    <s v="Yes"/>
    <n v="104"/>
    <x v="0"/>
    <n v="1"/>
    <x v="0"/>
    <m/>
    <x v="0"/>
    <m/>
    <x v="0"/>
    <m/>
    <x v="0"/>
  </r>
  <r>
    <n v="5988"/>
    <x v="3"/>
    <x v="3"/>
    <x v="3"/>
    <s v="محمدتوفيق حبيجان"/>
    <x v="0"/>
    <n v="1"/>
    <n v="1"/>
    <n v="2"/>
    <n v="2"/>
    <n v="3"/>
    <n v="7"/>
    <n v="2"/>
    <n v="6"/>
    <n v="1"/>
    <n v="1"/>
    <n v="1"/>
    <n v="2"/>
    <n v="0"/>
    <n v="5"/>
    <x v="0"/>
    <m/>
    <x v="1"/>
    <s v="No"/>
    <n v="105"/>
    <x v="0"/>
    <n v="1"/>
    <x v="0"/>
    <m/>
    <x v="0"/>
    <n v="1"/>
    <x v="1"/>
    <n v="1"/>
    <x v="1"/>
  </r>
  <r>
    <n v="5804"/>
    <x v="3"/>
    <x v="10"/>
    <x v="10"/>
    <s v="محمدسليم الاشتر"/>
    <x v="0"/>
    <n v="1"/>
    <n v="1"/>
    <n v="1"/>
    <n v="1"/>
    <n v="0"/>
    <n v="2"/>
    <n v="2"/>
    <n v="1"/>
    <n v="1"/>
    <n v="1"/>
    <n v="0"/>
    <n v="0"/>
    <n v="1"/>
    <n v="2"/>
    <x v="3"/>
    <m/>
    <x v="1"/>
    <s v="No"/>
    <n v="77"/>
    <x v="0"/>
    <m/>
    <x v="1"/>
    <m/>
    <x v="0"/>
    <n v="1"/>
    <x v="1"/>
    <n v="1"/>
    <x v="1"/>
  </r>
  <r>
    <n v="5081"/>
    <x v="0"/>
    <x v="5"/>
    <x v="5"/>
    <s v="محمدخير السيد "/>
    <x v="0"/>
    <n v="1"/>
    <n v="1"/>
    <n v="2"/>
    <n v="1"/>
    <n v="1"/>
    <n v="4"/>
    <n v="2"/>
    <n v="3"/>
    <n v="1"/>
    <n v="1"/>
    <n v="1"/>
    <n v="1"/>
    <n v="0"/>
    <n v="3"/>
    <x v="0"/>
    <m/>
    <x v="1"/>
    <s v="No"/>
    <n v="103"/>
    <x v="0"/>
    <m/>
    <x v="1"/>
    <m/>
    <x v="0"/>
    <n v="1"/>
    <x v="1"/>
    <n v="1"/>
    <x v="1"/>
  </r>
  <r>
    <n v="5757"/>
    <x v="3"/>
    <x v="10"/>
    <x v="10"/>
    <s v="احمد قصاص"/>
    <x v="0"/>
    <n v="1"/>
    <n v="1"/>
    <n v="1"/>
    <n v="1"/>
    <n v="0"/>
    <n v="3"/>
    <n v="1"/>
    <n v="2"/>
    <n v="0"/>
    <n v="1"/>
    <n v="0"/>
    <n v="1"/>
    <n v="0"/>
    <n v="2"/>
    <x v="2"/>
    <m/>
    <x v="1"/>
    <s v="No"/>
    <m/>
    <x v="1"/>
    <n v="1"/>
    <x v="0"/>
    <n v="1"/>
    <x v="1"/>
    <m/>
    <x v="0"/>
    <n v="1"/>
    <x v="1"/>
  </r>
  <r>
    <n v="6111"/>
    <x v="3"/>
    <x v="8"/>
    <x v="8"/>
    <s v="عبدالفتاح شاكر"/>
    <x v="0"/>
    <n v="1"/>
    <n v="1"/>
    <n v="2"/>
    <n v="1"/>
    <n v="0"/>
    <n v="2"/>
    <n v="3"/>
    <n v="1"/>
    <n v="2"/>
    <n v="1"/>
    <n v="1"/>
    <n v="0"/>
    <n v="1"/>
    <n v="2"/>
    <x v="2"/>
    <m/>
    <x v="1"/>
    <s v="No"/>
    <n v="89"/>
    <x v="0"/>
    <n v="1"/>
    <x v="0"/>
    <n v="1"/>
    <x v="1"/>
    <m/>
    <x v="0"/>
    <n v="1"/>
    <x v="1"/>
  </r>
  <r>
    <n v="4740"/>
    <x v="1"/>
    <x v="15"/>
    <x v="15"/>
    <s v="مازن بدوي "/>
    <x v="0"/>
    <n v="1"/>
    <n v="1"/>
    <n v="2"/>
    <n v="1"/>
    <n v="0"/>
    <n v="2"/>
    <n v="3"/>
    <n v="1"/>
    <n v="2"/>
    <n v="1"/>
    <n v="1"/>
    <n v="0"/>
    <n v="1"/>
    <n v="2"/>
    <x v="1"/>
    <m/>
    <x v="1"/>
    <s v="No"/>
    <n v="74"/>
    <x v="0"/>
    <n v="1"/>
    <x v="0"/>
    <m/>
    <x v="0"/>
    <n v="1"/>
    <x v="1"/>
    <n v="1"/>
    <x v="1"/>
  </r>
  <r>
    <n v="6084"/>
    <x v="3"/>
    <x v="8"/>
    <x v="8"/>
    <s v="محمدنوار الفلاح"/>
    <x v="0"/>
    <n v="1"/>
    <n v="1"/>
    <n v="2"/>
    <n v="1"/>
    <n v="0"/>
    <n v="3"/>
    <n v="2"/>
    <n v="2"/>
    <n v="1"/>
    <n v="1"/>
    <n v="1"/>
    <n v="1"/>
    <n v="0"/>
    <n v="2"/>
    <x v="0"/>
    <n v="1"/>
    <x v="0"/>
    <s v="Yes"/>
    <n v="162"/>
    <x v="0"/>
    <n v="1"/>
    <x v="0"/>
    <m/>
    <x v="0"/>
    <n v="1"/>
    <x v="1"/>
    <n v="1"/>
    <x v="1"/>
  </r>
  <r>
    <n v="5911"/>
    <x v="3"/>
    <x v="12"/>
    <x v="12"/>
    <s v="محمدعلي  غنيمي"/>
    <x v="0"/>
    <n v="1"/>
    <n v="1"/>
    <n v="2"/>
    <n v="2"/>
    <n v="2"/>
    <n v="4"/>
    <n v="4"/>
    <n v="3"/>
    <n v="3"/>
    <n v="1"/>
    <n v="1"/>
    <n v="1"/>
    <n v="1"/>
    <n v="4"/>
    <x v="1"/>
    <m/>
    <x v="1"/>
    <s v="No"/>
    <m/>
    <x v="1"/>
    <n v="1"/>
    <x v="0"/>
    <m/>
    <x v="0"/>
    <n v="1"/>
    <x v="1"/>
    <n v="1"/>
    <x v="1"/>
  </r>
  <r>
    <n v="6321"/>
    <x v="3"/>
    <x v="14"/>
    <x v="14"/>
    <s v="تركي العاصي"/>
    <x v="0"/>
    <n v="1"/>
    <n v="1"/>
    <n v="3"/>
    <n v="2"/>
    <n v="3"/>
    <n v="8"/>
    <n v="2"/>
    <n v="7"/>
    <n v="1"/>
    <n v="2"/>
    <n v="1"/>
    <n v="2"/>
    <n v="0"/>
    <n v="5"/>
    <x v="1"/>
    <m/>
    <x v="1"/>
    <s v="No"/>
    <m/>
    <x v="1"/>
    <m/>
    <x v="1"/>
    <m/>
    <x v="0"/>
    <m/>
    <x v="0"/>
    <n v="1"/>
    <x v="1"/>
  </r>
  <r>
    <n v="5791"/>
    <x v="3"/>
    <x v="10"/>
    <x v="10"/>
    <s v="بدوي بتول"/>
    <x v="0"/>
    <n v="1"/>
    <n v="1"/>
    <n v="2"/>
    <n v="2"/>
    <n v="0"/>
    <n v="3"/>
    <n v="3"/>
    <n v="2"/>
    <n v="2"/>
    <n v="1"/>
    <n v="1"/>
    <n v="1"/>
    <n v="1"/>
    <n v="2"/>
    <x v="0"/>
    <m/>
    <x v="1"/>
    <s v="No"/>
    <m/>
    <x v="1"/>
    <n v="1"/>
    <x v="0"/>
    <m/>
    <x v="0"/>
    <m/>
    <x v="0"/>
    <n v="1"/>
    <x v="1"/>
  </r>
  <r>
    <n v="5278"/>
    <x v="2"/>
    <x v="4"/>
    <x v="4"/>
    <s v="رضوان الفحل"/>
    <x v="0"/>
    <n v="1"/>
    <n v="1"/>
    <n v="1"/>
    <n v="1"/>
    <n v="0"/>
    <n v="1"/>
    <n v="3"/>
    <n v="0"/>
    <n v="2"/>
    <n v="0"/>
    <n v="1"/>
    <n v="0"/>
    <n v="1"/>
    <n v="2"/>
    <x v="1"/>
    <n v="1"/>
    <x v="0"/>
    <s v="Yes"/>
    <n v="185"/>
    <x v="0"/>
    <n v="1"/>
    <x v="0"/>
    <m/>
    <x v="0"/>
    <m/>
    <x v="0"/>
    <n v="1"/>
    <x v="1"/>
  </r>
  <r>
    <n v="6177"/>
    <x v="3"/>
    <x v="6"/>
    <x v="6"/>
    <s v="وحيد  الشيخ فلفل "/>
    <x v="1"/>
    <n v="0"/>
    <n v="1"/>
    <n v="2"/>
    <n v="1"/>
    <n v="2"/>
    <n v="2"/>
    <n v="4"/>
    <n v="2"/>
    <n v="3"/>
    <n v="1"/>
    <n v="1"/>
    <n v="0"/>
    <n v="1"/>
    <n v="3"/>
    <x v="1"/>
    <m/>
    <x v="1"/>
    <s v="No"/>
    <n v="70"/>
    <x v="0"/>
    <n v="1"/>
    <x v="0"/>
    <m/>
    <x v="0"/>
    <m/>
    <x v="0"/>
    <n v="1"/>
    <x v="1"/>
  </r>
  <r>
    <n v="5365"/>
    <x v="2"/>
    <x v="4"/>
    <x v="4"/>
    <s v="قاسم غضبان"/>
    <x v="1"/>
    <n v="0"/>
    <n v="1"/>
    <n v="1"/>
    <n v="1"/>
    <n v="1"/>
    <n v="3"/>
    <n v="1"/>
    <n v="3"/>
    <n v="0"/>
    <n v="1"/>
    <n v="0"/>
    <n v="1"/>
    <n v="0"/>
    <n v="2"/>
    <x v="1"/>
    <n v="1"/>
    <x v="0"/>
    <s v="Yes"/>
    <n v="209"/>
    <x v="0"/>
    <n v="1"/>
    <x v="0"/>
    <m/>
    <x v="0"/>
    <m/>
    <x v="0"/>
    <n v="1"/>
    <x v="1"/>
  </r>
  <r>
    <n v="5043"/>
    <x v="0"/>
    <x v="17"/>
    <x v="17"/>
    <s v="محمد عثمان"/>
    <x v="1"/>
    <n v="0"/>
    <n v="1"/>
    <n v="2"/>
    <n v="1"/>
    <n v="2"/>
    <n v="4"/>
    <n v="2"/>
    <n v="4"/>
    <n v="1"/>
    <n v="1"/>
    <n v="1"/>
    <n v="1"/>
    <n v="0"/>
    <n v="3"/>
    <x v="1"/>
    <n v="1"/>
    <x v="0"/>
    <s v="Yes"/>
    <n v="171"/>
    <x v="0"/>
    <n v="1"/>
    <x v="0"/>
    <n v="1"/>
    <x v="1"/>
    <m/>
    <x v="0"/>
    <n v="1"/>
    <x v="1"/>
  </r>
  <r>
    <n v="5775"/>
    <x v="3"/>
    <x v="10"/>
    <x v="10"/>
    <s v="خضر العمر"/>
    <x v="0"/>
    <n v="1"/>
    <n v="1"/>
    <n v="2"/>
    <n v="3"/>
    <n v="2"/>
    <n v="3"/>
    <n v="6"/>
    <n v="2"/>
    <n v="5"/>
    <n v="1"/>
    <n v="1"/>
    <n v="1"/>
    <n v="2"/>
    <n v="4"/>
    <x v="0"/>
    <m/>
    <x v="1"/>
    <s v="No"/>
    <n v="71"/>
    <x v="0"/>
    <n v="1"/>
    <x v="0"/>
    <m/>
    <x v="0"/>
    <m/>
    <x v="0"/>
    <n v="1"/>
    <x v="1"/>
  </r>
  <r>
    <n v="5204"/>
    <x v="2"/>
    <x v="7"/>
    <x v="7"/>
    <s v="عبدو محمود"/>
    <x v="1"/>
    <n v="0"/>
    <n v="1"/>
    <n v="2"/>
    <n v="1"/>
    <n v="1"/>
    <n v="3"/>
    <n v="2"/>
    <n v="3"/>
    <n v="1"/>
    <n v="1"/>
    <n v="1"/>
    <n v="1"/>
    <n v="0"/>
    <n v="2"/>
    <x v="2"/>
    <m/>
    <x v="1"/>
    <s v="No"/>
    <m/>
    <x v="1"/>
    <n v="1"/>
    <x v="0"/>
    <m/>
    <x v="0"/>
    <m/>
    <x v="0"/>
    <n v="1"/>
    <x v="1"/>
  </r>
  <r>
    <n v="4978"/>
    <x v="0"/>
    <x v="0"/>
    <x v="0"/>
    <s v="فرحان غنام"/>
    <x v="1"/>
    <n v="0"/>
    <n v="1"/>
    <n v="2"/>
    <n v="2"/>
    <n v="2"/>
    <n v="4"/>
    <n v="3"/>
    <n v="4"/>
    <n v="2"/>
    <n v="1"/>
    <n v="1"/>
    <n v="1"/>
    <n v="1"/>
    <n v="3"/>
    <x v="3"/>
    <n v="1"/>
    <x v="0"/>
    <s v="Yes"/>
    <n v="207"/>
    <x v="0"/>
    <n v="1"/>
    <x v="0"/>
    <n v="1"/>
    <x v="1"/>
    <m/>
    <x v="0"/>
    <n v="1"/>
    <x v="1"/>
  </r>
  <r>
    <n v="4972"/>
    <x v="0"/>
    <x v="0"/>
    <x v="0"/>
    <s v="خضر كيروان"/>
    <x v="0"/>
    <n v="1"/>
    <n v="1"/>
    <n v="2"/>
    <n v="2"/>
    <n v="1"/>
    <n v="2"/>
    <n v="5"/>
    <n v="1"/>
    <n v="4"/>
    <n v="1"/>
    <n v="1"/>
    <n v="0"/>
    <n v="2"/>
    <n v="3"/>
    <x v="2"/>
    <m/>
    <x v="1"/>
    <s v="No"/>
    <n v="116"/>
    <x v="0"/>
    <n v="1"/>
    <x v="0"/>
    <n v="1"/>
    <x v="1"/>
    <m/>
    <x v="0"/>
    <n v="1"/>
    <x v="1"/>
  </r>
  <r>
    <n v="6099"/>
    <x v="3"/>
    <x v="8"/>
    <x v="8"/>
    <s v="محمد عاجوقة"/>
    <x v="0"/>
    <n v="1"/>
    <n v="1"/>
    <n v="3"/>
    <n v="1"/>
    <n v="1"/>
    <n v="5"/>
    <n v="2"/>
    <n v="4"/>
    <n v="1"/>
    <n v="2"/>
    <n v="1"/>
    <n v="1"/>
    <n v="0"/>
    <n v="3"/>
    <x v="1"/>
    <m/>
    <x v="1"/>
    <s v="No"/>
    <m/>
    <x v="1"/>
    <m/>
    <x v="1"/>
    <m/>
    <x v="0"/>
    <m/>
    <x v="0"/>
    <n v="1"/>
    <x v="1"/>
  </r>
  <r>
    <n v="5099"/>
    <x v="0"/>
    <x v="5"/>
    <x v="5"/>
    <s v="خمو مكحل"/>
    <x v="0"/>
    <n v="1"/>
    <n v="1"/>
    <n v="2"/>
    <n v="2"/>
    <n v="1"/>
    <n v="3"/>
    <n v="4"/>
    <n v="2"/>
    <n v="3"/>
    <n v="1"/>
    <n v="1"/>
    <n v="1"/>
    <n v="1"/>
    <n v="3"/>
    <x v="0"/>
    <m/>
    <x v="1"/>
    <s v="No"/>
    <n v="88"/>
    <x v="0"/>
    <n v="1"/>
    <x v="0"/>
    <n v="1"/>
    <x v="1"/>
    <m/>
    <x v="0"/>
    <n v="1"/>
    <x v="1"/>
  </r>
  <r>
    <n v="6106"/>
    <x v="3"/>
    <x v="8"/>
    <x v="8"/>
    <s v="نبيه العصورة"/>
    <x v="1"/>
    <n v="0"/>
    <n v="1"/>
    <n v="3"/>
    <n v="2"/>
    <n v="2"/>
    <n v="6"/>
    <n v="2"/>
    <n v="6"/>
    <n v="1"/>
    <n v="2"/>
    <n v="1"/>
    <n v="2"/>
    <n v="0"/>
    <n v="3"/>
    <x v="1"/>
    <m/>
    <x v="1"/>
    <s v="No"/>
    <m/>
    <x v="1"/>
    <n v="1"/>
    <x v="0"/>
    <m/>
    <x v="0"/>
    <n v="1"/>
    <x v="1"/>
    <n v="1"/>
    <x v="1"/>
  </r>
  <r>
    <n v="5344"/>
    <x v="2"/>
    <x v="4"/>
    <x v="4"/>
    <s v="علي السلامة"/>
    <x v="1"/>
    <n v="0"/>
    <n v="1"/>
    <n v="2"/>
    <n v="1"/>
    <n v="2"/>
    <n v="4"/>
    <n v="2"/>
    <n v="4"/>
    <n v="1"/>
    <n v="1"/>
    <n v="1"/>
    <n v="1"/>
    <n v="0"/>
    <n v="3"/>
    <x v="2"/>
    <n v="1"/>
    <x v="0"/>
    <s v="Yes"/>
    <n v="204"/>
    <x v="0"/>
    <m/>
    <x v="1"/>
    <m/>
    <x v="0"/>
    <m/>
    <x v="0"/>
    <m/>
    <x v="0"/>
  </r>
  <r>
    <n v="4692"/>
    <x v="1"/>
    <x v="1"/>
    <x v="1"/>
    <s v="شحادي ابو خالد"/>
    <x v="1"/>
    <n v="0"/>
    <n v="1"/>
    <n v="2"/>
    <n v="1"/>
    <n v="2"/>
    <n v="2"/>
    <n v="4"/>
    <n v="2"/>
    <n v="3"/>
    <n v="1"/>
    <n v="1"/>
    <n v="0"/>
    <n v="1"/>
    <n v="3"/>
    <x v="1"/>
    <m/>
    <x v="1"/>
    <s v="No"/>
    <n v="76"/>
    <x v="0"/>
    <n v="1"/>
    <x v="0"/>
    <m/>
    <x v="0"/>
    <m/>
    <x v="0"/>
    <n v="1"/>
    <x v="1"/>
  </r>
  <r>
    <n v="4821"/>
    <x v="1"/>
    <x v="16"/>
    <x v="16"/>
    <s v="احمد عنطوز"/>
    <x v="1"/>
    <n v="0"/>
    <n v="1"/>
    <n v="2"/>
    <n v="1"/>
    <n v="1"/>
    <n v="3"/>
    <n v="2"/>
    <n v="3"/>
    <n v="1"/>
    <n v="1"/>
    <n v="1"/>
    <n v="1"/>
    <n v="0"/>
    <n v="2"/>
    <x v="0"/>
    <n v="1"/>
    <x v="0"/>
    <s v="Yes"/>
    <n v="164"/>
    <x v="0"/>
    <m/>
    <x v="1"/>
    <m/>
    <x v="0"/>
    <m/>
    <x v="0"/>
    <m/>
    <x v="0"/>
  </r>
  <r>
    <n v="4756"/>
    <x v="1"/>
    <x v="15"/>
    <x v="15"/>
    <s v="نجدت الكردي"/>
    <x v="1"/>
    <n v="0"/>
    <n v="1"/>
    <n v="2"/>
    <n v="2"/>
    <n v="3"/>
    <n v="3"/>
    <n v="5"/>
    <n v="3"/>
    <n v="4"/>
    <n v="1"/>
    <n v="1"/>
    <n v="1"/>
    <n v="1"/>
    <n v="4"/>
    <x v="1"/>
    <m/>
    <x v="1"/>
    <s v="No"/>
    <n v="58"/>
    <x v="0"/>
    <n v="1"/>
    <x v="0"/>
    <m/>
    <x v="0"/>
    <n v="1"/>
    <x v="1"/>
    <n v="1"/>
    <x v="1"/>
  </r>
  <r>
    <n v="4685"/>
    <x v="1"/>
    <x v="1"/>
    <x v="1"/>
    <s v="قاسم العداي"/>
    <x v="0"/>
    <n v="1"/>
    <n v="1"/>
    <n v="2"/>
    <n v="1"/>
    <n v="0"/>
    <n v="2"/>
    <n v="3"/>
    <n v="1"/>
    <n v="2"/>
    <n v="1"/>
    <n v="1"/>
    <n v="0"/>
    <n v="1"/>
    <n v="2"/>
    <x v="2"/>
    <n v="1"/>
    <x v="0"/>
    <s v="Yes"/>
    <n v="225"/>
    <x v="0"/>
    <n v="1"/>
    <x v="0"/>
    <n v="1"/>
    <x v="1"/>
    <m/>
    <x v="0"/>
    <m/>
    <x v="0"/>
  </r>
  <r>
    <n v="5011"/>
    <x v="0"/>
    <x v="17"/>
    <x v="17"/>
    <s v="منير العبدالله "/>
    <x v="1"/>
    <n v="0"/>
    <n v="1"/>
    <n v="1"/>
    <n v="2"/>
    <n v="2"/>
    <n v="5"/>
    <n v="1"/>
    <n v="5"/>
    <n v="0"/>
    <n v="1"/>
    <n v="0"/>
    <n v="2"/>
    <n v="0"/>
    <n v="3"/>
    <x v="0"/>
    <m/>
    <x v="1"/>
    <s v="No"/>
    <m/>
    <x v="1"/>
    <m/>
    <x v="1"/>
    <m/>
    <x v="0"/>
    <m/>
    <x v="0"/>
    <n v="1"/>
    <x v="1"/>
  </r>
  <r>
    <n v="6344"/>
    <x v="3"/>
    <x v="14"/>
    <x v="14"/>
    <s v="محمدكمال العموري"/>
    <x v="0"/>
    <n v="1"/>
    <n v="1"/>
    <n v="2"/>
    <n v="1"/>
    <n v="1"/>
    <n v="2"/>
    <n v="4"/>
    <n v="1"/>
    <n v="3"/>
    <n v="1"/>
    <n v="1"/>
    <n v="0"/>
    <n v="1"/>
    <n v="3"/>
    <x v="0"/>
    <n v="1"/>
    <x v="0"/>
    <s v="Yes"/>
    <n v="127"/>
    <x v="0"/>
    <n v="1"/>
    <x v="0"/>
    <n v="1"/>
    <x v="1"/>
    <m/>
    <x v="0"/>
    <m/>
    <x v="0"/>
  </r>
  <r>
    <n v="5555"/>
    <x v="2"/>
    <x v="2"/>
    <x v="2"/>
    <s v="محمود شيخي"/>
    <x v="0"/>
    <n v="1"/>
    <n v="1"/>
    <n v="1"/>
    <n v="1"/>
    <n v="0"/>
    <n v="2"/>
    <n v="2"/>
    <n v="1"/>
    <n v="1"/>
    <n v="1"/>
    <n v="0"/>
    <n v="0"/>
    <n v="1"/>
    <n v="2"/>
    <x v="1"/>
    <m/>
    <x v="1"/>
    <s v="No"/>
    <n v="66"/>
    <x v="0"/>
    <n v="1"/>
    <x v="0"/>
    <n v="1"/>
    <x v="1"/>
    <m/>
    <x v="0"/>
    <n v="1"/>
    <x v="1"/>
  </r>
  <r>
    <n v="5803"/>
    <x v="3"/>
    <x v="10"/>
    <x v="10"/>
    <s v="محمود السلامة"/>
    <x v="0"/>
    <n v="1"/>
    <n v="1"/>
    <n v="1"/>
    <n v="1"/>
    <n v="0"/>
    <n v="2"/>
    <n v="2"/>
    <n v="1"/>
    <n v="1"/>
    <n v="0"/>
    <n v="1"/>
    <n v="1"/>
    <n v="0"/>
    <n v="2"/>
    <x v="2"/>
    <n v="1"/>
    <x v="0"/>
    <s v="Yes"/>
    <n v="159"/>
    <x v="0"/>
    <m/>
    <x v="1"/>
    <m/>
    <x v="0"/>
    <n v="1"/>
    <x v="1"/>
    <n v="1"/>
    <x v="1"/>
  </r>
  <r>
    <n v="5584"/>
    <x v="2"/>
    <x v="2"/>
    <x v="2"/>
    <s v="رياض كاخة"/>
    <x v="0"/>
    <n v="1"/>
    <n v="1"/>
    <n v="2"/>
    <n v="1"/>
    <n v="0"/>
    <n v="3"/>
    <n v="2"/>
    <n v="2"/>
    <n v="1"/>
    <n v="1"/>
    <n v="1"/>
    <n v="1"/>
    <n v="0"/>
    <n v="2"/>
    <x v="0"/>
    <n v="1"/>
    <x v="0"/>
    <s v="Yes"/>
    <n v="156"/>
    <x v="0"/>
    <m/>
    <x v="1"/>
    <m/>
    <x v="0"/>
    <m/>
    <x v="0"/>
    <n v="1"/>
    <x v="1"/>
  </r>
  <r>
    <n v="5349"/>
    <x v="2"/>
    <x v="4"/>
    <x v="4"/>
    <s v="سامي العبدالله "/>
    <x v="1"/>
    <n v="0"/>
    <n v="1"/>
    <n v="1"/>
    <n v="4"/>
    <n v="3"/>
    <n v="7"/>
    <n v="2"/>
    <n v="7"/>
    <n v="1"/>
    <n v="0"/>
    <n v="1"/>
    <n v="4"/>
    <n v="0"/>
    <n v="4"/>
    <x v="0"/>
    <n v="1"/>
    <x v="0"/>
    <s v="Yes"/>
    <n v="169"/>
    <x v="0"/>
    <n v="1"/>
    <x v="0"/>
    <m/>
    <x v="0"/>
    <m/>
    <x v="0"/>
    <n v="1"/>
    <x v="1"/>
  </r>
  <r>
    <n v="5514"/>
    <x v="2"/>
    <x v="2"/>
    <x v="2"/>
    <s v="جميل الشمالي"/>
    <x v="0"/>
    <n v="1"/>
    <n v="1"/>
    <n v="1"/>
    <n v="1"/>
    <n v="0"/>
    <n v="3"/>
    <n v="1"/>
    <n v="2"/>
    <n v="0"/>
    <n v="1"/>
    <n v="0"/>
    <n v="1"/>
    <n v="0"/>
    <n v="2"/>
    <x v="0"/>
    <m/>
    <x v="1"/>
    <s v="No"/>
    <m/>
    <x v="1"/>
    <n v="1"/>
    <x v="0"/>
    <m/>
    <x v="0"/>
    <m/>
    <x v="0"/>
    <n v="1"/>
    <x v="1"/>
  </r>
  <r>
    <n v="4976"/>
    <x v="0"/>
    <x v="0"/>
    <x v="0"/>
    <s v="فواز معلل"/>
    <x v="0"/>
    <n v="1"/>
    <n v="1"/>
    <n v="3"/>
    <n v="2"/>
    <n v="2"/>
    <n v="7"/>
    <n v="2"/>
    <n v="6"/>
    <n v="1"/>
    <n v="2"/>
    <n v="1"/>
    <n v="2"/>
    <n v="0"/>
    <n v="4"/>
    <x v="3"/>
    <m/>
    <x v="1"/>
    <s v="No"/>
    <n v="58"/>
    <x v="0"/>
    <m/>
    <x v="1"/>
    <m/>
    <x v="0"/>
    <m/>
    <x v="0"/>
    <n v="1"/>
    <x v="1"/>
  </r>
  <r>
    <n v="5393"/>
    <x v="2"/>
    <x v="11"/>
    <x v="11"/>
    <s v="سامي التقي"/>
    <x v="0"/>
    <n v="1"/>
    <n v="1"/>
    <n v="1"/>
    <n v="1"/>
    <n v="0"/>
    <n v="3"/>
    <n v="1"/>
    <n v="2"/>
    <n v="0"/>
    <n v="1"/>
    <n v="0"/>
    <n v="1"/>
    <n v="0"/>
    <n v="2"/>
    <x v="0"/>
    <m/>
    <x v="1"/>
    <s v="No"/>
    <n v="87"/>
    <x v="0"/>
    <m/>
    <x v="1"/>
    <m/>
    <x v="0"/>
    <m/>
    <x v="0"/>
    <n v="1"/>
    <x v="1"/>
  </r>
  <r>
    <n v="6046"/>
    <x v="3"/>
    <x v="3"/>
    <x v="3"/>
    <s v="محمدزكي طيفور"/>
    <x v="0"/>
    <n v="1"/>
    <n v="1"/>
    <n v="2"/>
    <n v="2"/>
    <n v="4"/>
    <n v="9"/>
    <n v="1"/>
    <n v="8"/>
    <n v="0"/>
    <n v="2"/>
    <n v="0"/>
    <n v="2"/>
    <n v="0"/>
    <n v="6"/>
    <x v="2"/>
    <n v="1"/>
    <x v="0"/>
    <s v="Yes"/>
    <n v="150"/>
    <x v="0"/>
    <m/>
    <x v="1"/>
    <m/>
    <x v="0"/>
    <n v="1"/>
    <x v="1"/>
    <n v="1"/>
    <x v="1"/>
  </r>
  <r>
    <n v="5844"/>
    <x v="3"/>
    <x v="10"/>
    <x v="10"/>
    <s v="عبدالسلام عثمان"/>
    <x v="1"/>
    <n v="0"/>
    <n v="1"/>
    <n v="2"/>
    <n v="1"/>
    <n v="1"/>
    <n v="2"/>
    <n v="3"/>
    <n v="2"/>
    <n v="2"/>
    <n v="1"/>
    <n v="1"/>
    <n v="0"/>
    <n v="1"/>
    <n v="2"/>
    <x v="2"/>
    <n v="1"/>
    <x v="0"/>
    <s v="Yes"/>
    <n v="144"/>
    <x v="0"/>
    <n v="1"/>
    <x v="0"/>
    <m/>
    <x v="0"/>
    <m/>
    <x v="0"/>
    <m/>
    <x v="0"/>
  </r>
  <r>
    <n v="6270"/>
    <x v="3"/>
    <x v="14"/>
    <x v="14"/>
    <s v="ابراهيم العمري"/>
    <x v="0"/>
    <n v="1"/>
    <n v="1"/>
    <n v="2"/>
    <n v="3"/>
    <n v="3"/>
    <n v="2"/>
    <n v="8"/>
    <n v="1"/>
    <n v="7"/>
    <n v="1"/>
    <n v="1"/>
    <n v="0"/>
    <n v="3"/>
    <n v="5"/>
    <x v="0"/>
    <m/>
    <x v="1"/>
    <s v="No"/>
    <m/>
    <x v="1"/>
    <n v="1"/>
    <x v="0"/>
    <n v="1"/>
    <x v="1"/>
    <n v="1"/>
    <x v="1"/>
    <n v="1"/>
    <x v="1"/>
  </r>
  <r>
    <n v="6297"/>
    <x v="3"/>
    <x v="14"/>
    <x v="14"/>
    <s v="محمدجميل ايبش"/>
    <x v="1"/>
    <n v="0"/>
    <n v="1"/>
    <n v="2"/>
    <n v="4"/>
    <n v="3"/>
    <n v="9"/>
    <n v="1"/>
    <n v="9"/>
    <n v="0"/>
    <n v="2"/>
    <n v="0"/>
    <n v="4"/>
    <n v="0"/>
    <n v="4"/>
    <x v="1"/>
    <n v="1"/>
    <x v="0"/>
    <s v="Yes"/>
    <n v="226"/>
    <x v="0"/>
    <m/>
    <x v="1"/>
    <m/>
    <x v="0"/>
    <n v="1"/>
    <x v="1"/>
    <n v="1"/>
    <x v="1"/>
  </r>
  <r>
    <n v="5689"/>
    <x v="2"/>
    <x v="9"/>
    <x v="9"/>
    <s v="فايق الفجر"/>
    <x v="0"/>
    <n v="1"/>
    <n v="1"/>
    <n v="3"/>
    <n v="2"/>
    <n v="3"/>
    <n v="2"/>
    <n v="8"/>
    <n v="1"/>
    <n v="7"/>
    <n v="1"/>
    <n v="2"/>
    <n v="0"/>
    <n v="2"/>
    <n v="5"/>
    <x v="0"/>
    <n v="1"/>
    <x v="0"/>
    <s v="Yes"/>
    <n v="169"/>
    <x v="0"/>
    <n v="1"/>
    <x v="0"/>
    <n v="1"/>
    <x v="1"/>
    <m/>
    <x v="0"/>
    <m/>
    <x v="0"/>
  </r>
  <r>
    <n v="6085"/>
    <x v="3"/>
    <x v="8"/>
    <x v="8"/>
    <s v="احمد العبدالله"/>
    <x v="1"/>
    <n v="0"/>
    <n v="1"/>
    <n v="2"/>
    <n v="1"/>
    <n v="0"/>
    <n v="1"/>
    <n v="3"/>
    <n v="1"/>
    <n v="2"/>
    <n v="1"/>
    <n v="1"/>
    <n v="0"/>
    <n v="1"/>
    <n v="1"/>
    <x v="0"/>
    <m/>
    <x v="1"/>
    <s v="No"/>
    <m/>
    <x v="1"/>
    <m/>
    <x v="1"/>
    <m/>
    <x v="0"/>
    <n v="1"/>
    <x v="1"/>
    <n v="1"/>
    <x v="1"/>
  </r>
  <r>
    <n v="4860"/>
    <x v="1"/>
    <x v="18"/>
    <x v="18"/>
    <s v="نايف الحصين"/>
    <x v="1"/>
    <n v="0"/>
    <n v="1"/>
    <n v="2"/>
    <n v="0"/>
    <n v="1"/>
    <n v="2"/>
    <n v="2"/>
    <n v="2"/>
    <n v="1"/>
    <n v="1"/>
    <n v="1"/>
    <n v="0"/>
    <n v="0"/>
    <n v="2"/>
    <x v="3"/>
    <m/>
    <x v="1"/>
    <s v="No"/>
    <m/>
    <x v="1"/>
    <m/>
    <x v="1"/>
    <m/>
    <x v="0"/>
    <n v="1"/>
    <x v="1"/>
    <n v="1"/>
    <x v="1"/>
  </r>
  <r>
    <n v="5074"/>
    <x v="0"/>
    <x v="5"/>
    <x v="5"/>
    <s v="محمد الحردان"/>
    <x v="0"/>
    <n v="1"/>
    <n v="1"/>
    <n v="3"/>
    <n v="2"/>
    <n v="1"/>
    <n v="4"/>
    <n v="4"/>
    <n v="3"/>
    <n v="3"/>
    <n v="2"/>
    <n v="1"/>
    <n v="1"/>
    <n v="1"/>
    <n v="3"/>
    <x v="3"/>
    <n v="1"/>
    <x v="0"/>
    <s v="Yes"/>
    <n v="104"/>
    <x v="0"/>
    <m/>
    <x v="1"/>
    <m/>
    <x v="0"/>
    <m/>
    <x v="0"/>
    <m/>
    <x v="0"/>
  </r>
  <r>
    <n v="5371"/>
    <x v="2"/>
    <x v="4"/>
    <x v="4"/>
    <s v="منير صطوف"/>
    <x v="0"/>
    <n v="1"/>
    <n v="1"/>
    <n v="2"/>
    <n v="3"/>
    <n v="3"/>
    <n v="8"/>
    <n v="2"/>
    <n v="7"/>
    <n v="1"/>
    <n v="1"/>
    <n v="1"/>
    <n v="3"/>
    <n v="0"/>
    <n v="5"/>
    <x v="1"/>
    <m/>
    <x v="1"/>
    <s v="No"/>
    <m/>
    <x v="1"/>
    <n v="1"/>
    <x v="0"/>
    <m/>
    <x v="0"/>
    <m/>
    <x v="0"/>
    <n v="1"/>
    <x v="1"/>
  </r>
  <r>
    <n v="5176"/>
    <x v="2"/>
    <x v="7"/>
    <x v="7"/>
    <s v="احمد بركات"/>
    <x v="0"/>
    <n v="1"/>
    <n v="1"/>
    <n v="2"/>
    <n v="1"/>
    <n v="2"/>
    <n v="2"/>
    <n v="5"/>
    <n v="1"/>
    <n v="4"/>
    <n v="1"/>
    <n v="1"/>
    <n v="0"/>
    <n v="1"/>
    <n v="4"/>
    <x v="2"/>
    <m/>
    <x v="1"/>
    <s v="No"/>
    <m/>
    <x v="1"/>
    <n v="1"/>
    <x v="0"/>
    <m/>
    <x v="0"/>
    <m/>
    <x v="0"/>
    <n v="1"/>
    <x v="1"/>
  </r>
  <r>
    <n v="5764"/>
    <x v="3"/>
    <x v="10"/>
    <x v="10"/>
    <s v="خالد العثمان"/>
    <x v="0"/>
    <n v="1"/>
    <n v="1"/>
    <n v="2"/>
    <n v="1"/>
    <n v="0"/>
    <n v="3"/>
    <n v="2"/>
    <n v="2"/>
    <n v="1"/>
    <n v="1"/>
    <n v="1"/>
    <n v="1"/>
    <n v="0"/>
    <n v="2"/>
    <x v="2"/>
    <n v="1"/>
    <x v="0"/>
    <s v="Yes"/>
    <n v="149"/>
    <x v="0"/>
    <n v="1"/>
    <x v="0"/>
    <m/>
    <x v="0"/>
    <n v="1"/>
    <x v="1"/>
    <n v="1"/>
    <x v="1"/>
  </r>
  <r>
    <n v="4938"/>
    <x v="0"/>
    <x v="13"/>
    <x v="13"/>
    <s v="محمد الضناوي  او الضاوي"/>
    <x v="0"/>
    <n v="1"/>
    <n v="1"/>
    <n v="2"/>
    <n v="2"/>
    <n v="2"/>
    <n v="5"/>
    <n v="3"/>
    <n v="4"/>
    <n v="2"/>
    <n v="1"/>
    <n v="1"/>
    <n v="1"/>
    <n v="1"/>
    <n v="4"/>
    <x v="0"/>
    <m/>
    <x v="1"/>
    <s v="No"/>
    <m/>
    <x v="1"/>
    <m/>
    <x v="1"/>
    <m/>
    <x v="0"/>
    <m/>
    <x v="0"/>
    <n v="1"/>
    <x v="1"/>
  </r>
  <r>
    <n v="5968"/>
    <x v="3"/>
    <x v="3"/>
    <x v="3"/>
    <s v="مروان بلورة"/>
    <x v="0"/>
    <n v="1"/>
    <n v="1"/>
    <n v="3"/>
    <n v="2"/>
    <n v="1"/>
    <n v="6"/>
    <n v="2"/>
    <n v="5"/>
    <n v="1"/>
    <n v="2"/>
    <n v="1"/>
    <n v="2"/>
    <n v="0"/>
    <n v="3"/>
    <x v="2"/>
    <n v="1"/>
    <x v="0"/>
    <s v="Yes"/>
    <n v="206"/>
    <x v="0"/>
    <m/>
    <x v="1"/>
    <n v="1"/>
    <x v="1"/>
    <m/>
    <x v="0"/>
    <m/>
    <x v="0"/>
  </r>
  <r>
    <n v="5455"/>
    <x v="2"/>
    <x v="11"/>
    <x v="11"/>
    <s v="محمود اليوسف"/>
    <x v="1"/>
    <n v="0"/>
    <n v="1"/>
    <n v="3"/>
    <n v="2"/>
    <n v="3"/>
    <n v="4"/>
    <n v="5"/>
    <n v="4"/>
    <n v="4"/>
    <n v="2"/>
    <n v="1"/>
    <n v="1"/>
    <n v="1"/>
    <n v="4"/>
    <x v="1"/>
    <m/>
    <x v="1"/>
    <s v="No"/>
    <n v="115"/>
    <x v="0"/>
    <m/>
    <x v="1"/>
    <n v="1"/>
    <x v="1"/>
    <n v="1"/>
    <x v="1"/>
    <n v="1"/>
    <x v="1"/>
  </r>
  <r>
    <n v="5471"/>
    <x v="2"/>
    <x v="11"/>
    <x v="11"/>
    <s v="احمد العاني"/>
    <x v="0"/>
    <n v="1"/>
    <n v="1"/>
    <n v="2"/>
    <n v="1"/>
    <n v="0"/>
    <n v="3"/>
    <n v="2"/>
    <n v="2"/>
    <n v="1"/>
    <n v="1"/>
    <n v="1"/>
    <n v="1"/>
    <n v="0"/>
    <n v="2"/>
    <x v="1"/>
    <m/>
    <x v="1"/>
    <s v="No"/>
    <n v="63"/>
    <x v="0"/>
    <n v="1"/>
    <x v="0"/>
    <m/>
    <x v="0"/>
    <n v="1"/>
    <x v="1"/>
    <n v="1"/>
    <x v="1"/>
  </r>
  <r>
    <n v="6323"/>
    <x v="3"/>
    <x v="14"/>
    <x v="14"/>
    <s v="محمد الربّع"/>
    <x v="0"/>
    <n v="1"/>
    <n v="1"/>
    <n v="2"/>
    <n v="2"/>
    <n v="1"/>
    <n v="2"/>
    <n v="5"/>
    <n v="1"/>
    <n v="4"/>
    <n v="1"/>
    <n v="1"/>
    <n v="0"/>
    <n v="2"/>
    <n v="3"/>
    <x v="0"/>
    <m/>
    <x v="1"/>
    <s v="No"/>
    <n v="70"/>
    <x v="0"/>
    <n v="1"/>
    <x v="0"/>
    <m/>
    <x v="0"/>
    <n v="1"/>
    <x v="1"/>
    <n v="1"/>
    <x v="1"/>
  </r>
  <r>
    <n v="6359"/>
    <x v="3"/>
    <x v="14"/>
    <x v="14"/>
    <s v="محمود مكية"/>
    <x v="0"/>
    <n v="1"/>
    <n v="1"/>
    <n v="1"/>
    <n v="1"/>
    <n v="0"/>
    <n v="2"/>
    <n v="2"/>
    <n v="1"/>
    <n v="1"/>
    <n v="1"/>
    <n v="0"/>
    <n v="0"/>
    <n v="1"/>
    <n v="2"/>
    <x v="0"/>
    <m/>
    <x v="1"/>
    <s v="No"/>
    <n v="56"/>
    <x v="0"/>
    <m/>
    <x v="1"/>
    <m/>
    <x v="0"/>
    <n v="1"/>
    <x v="1"/>
    <n v="1"/>
    <x v="1"/>
  </r>
  <r>
    <n v="5146"/>
    <x v="2"/>
    <x v="7"/>
    <x v="7"/>
    <s v="مروان السقا"/>
    <x v="0"/>
    <n v="1"/>
    <n v="1"/>
    <n v="2"/>
    <n v="1"/>
    <n v="0"/>
    <n v="2"/>
    <n v="3"/>
    <n v="1"/>
    <n v="2"/>
    <n v="1"/>
    <n v="1"/>
    <n v="0"/>
    <n v="1"/>
    <n v="2"/>
    <x v="0"/>
    <n v="1"/>
    <x v="0"/>
    <s v="Yes"/>
    <n v="150"/>
    <x v="0"/>
    <n v="1"/>
    <x v="0"/>
    <m/>
    <x v="0"/>
    <n v="1"/>
    <x v="1"/>
    <m/>
    <x v="0"/>
  </r>
  <r>
    <n v="5089"/>
    <x v="0"/>
    <x v="5"/>
    <x v="5"/>
    <s v="خالد النبهان"/>
    <x v="0"/>
    <n v="1"/>
    <n v="1"/>
    <n v="1"/>
    <n v="2"/>
    <n v="1"/>
    <n v="5"/>
    <n v="1"/>
    <n v="4"/>
    <n v="0"/>
    <n v="1"/>
    <n v="0"/>
    <n v="2"/>
    <n v="0"/>
    <n v="3"/>
    <x v="2"/>
    <n v="1"/>
    <x v="0"/>
    <s v="Yes"/>
    <n v="188"/>
    <x v="0"/>
    <m/>
    <x v="1"/>
    <m/>
    <x v="0"/>
    <m/>
    <x v="0"/>
    <m/>
    <x v="0"/>
  </r>
  <r>
    <n v="6098"/>
    <x v="3"/>
    <x v="8"/>
    <x v="8"/>
    <s v="محمد ابراهيم"/>
    <x v="0"/>
    <n v="1"/>
    <n v="1"/>
    <n v="2"/>
    <n v="3"/>
    <n v="3"/>
    <n v="4"/>
    <n v="6"/>
    <n v="3"/>
    <n v="5"/>
    <n v="0"/>
    <n v="2"/>
    <n v="1"/>
    <n v="2"/>
    <n v="5"/>
    <x v="0"/>
    <m/>
    <x v="1"/>
    <s v="No"/>
    <m/>
    <x v="1"/>
    <m/>
    <x v="1"/>
    <n v="1"/>
    <x v="1"/>
    <n v="1"/>
    <x v="1"/>
    <n v="1"/>
    <x v="1"/>
  </r>
  <r>
    <n v="6361"/>
    <x v="3"/>
    <x v="14"/>
    <x v="14"/>
    <s v="محمدتوفيق عبدالله"/>
    <x v="0"/>
    <n v="1"/>
    <n v="1"/>
    <n v="1"/>
    <n v="1"/>
    <n v="0"/>
    <n v="3"/>
    <n v="1"/>
    <n v="2"/>
    <n v="0"/>
    <n v="1"/>
    <n v="0"/>
    <n v="1"/>
    <n v="0"/>
    <n v="2"/>
    <x v="1"/>
    <m/>
    <x v="1"/>
    <s v="No"/>
    <m/>
    <x v="1"/>
    <m/>
    <x v="1"/>
    <m/>
    <x v="0"/>
    <m/>
    <x v="0"/>
    <n v="1"/>
    <x v="1"/>
  </r>
  <r>
    <n v="6194"/>
    <x v="3"/>
    <x v="6"/>
    <x v="6"/>
    <s v="محمد  طه"/>
    <x v="0"/>
    <n v="1"/>
    <n v="1"/>
    <n v="2"/>
    <n v="3"/>
    <n v="3"/>
    <n v="2"/>
    <n v="8"/>
    <n v="1"/>
    <n v="7"/>
    <n v="1"/>
    <n v="1"/>
    <n v="0"/>
    <n v="3"/>
    <n v="5"/>
    <x v="1"/>
    <m/>
    <x v="1"/>
    <s v="No"/>
    <n v="97"/>
    <x v="0"/>
    <n v="1"/>
    <x v="0"/>
    <m/>
    <x v="0"/>
    <m/>
    <x v="0"/>
    <n v="1"/>
    <x v="1"/>
  </r>
  <r>
    <n v="5351"/>
    <x v="2"/>
    <x v="4"/>
    <x v="4"/>
    <s v="حسين محيميد"/>
    <x v="1"/>
    <n v="0"/>
    <n v="1"/>
    <n v="2"/>
    <n v="2"/>
    <n v="3"/>
    <n v="3"/>
    <n v="5"/>
    <n v="3"/>
    <n v="4"/>
    <n v="1"/>
    <n v="1"/>
    <n v="1"/>
    <n v="1"/>
    <n v="4"/>
    <x v="2"/>
    <m/>
    <x v="1"/>
    <s v="No"/>
    <n v="92"/>
    <x v="0"/>
    <n v="1"/>
    <x v="0"/>
    <n v="1"/>
    <x v="1"/>
    <m/>
    <x v="0"/>
    <n v="1"/>
    <x v="1"/>
  </r>
  <r>
    <n v="5487"/>
    <x v="2"/>
    <x v="11"/>
    <x v="11"/>
    <s v="حمزة سعيد"/>
    <x v="0"/>
    <n v="1"/>
    <n v="1"/>
    <n v="2"/>
    <n v="1"/>
    <n v="2"/>
    <n v="2"/>
    <n v="5"/>
    <n v="1"/>
    <n v="4"/>
    <n v="1"/>
    <n v="1"/>
    <n v="0"/>
    <n v="1"/>
    <n v="4"/>
    <x v="2"/>
    <m/>
    <x v="1"/>
    <s v="No"/>
    <m/>
    <x v="1"/>
    <n v="1"/>
    <x v="0"/>
    <m/>
    <x v="0"/>
    <m/>
    <x v="0"/>
    <n v="1"/>
    <x v="1"/>
  </r>
  <r>
    <n v="5356"/>
    <x v="2"/>
    <x v="4"/>
    <x v="4"/>
    <s v="شريف عوض"/>
    <x v="0"/>
    <n v="1"/>
    <n v="1"/>
    <n v="2"/>
    <n v="2"/>
    <n v="1"/>
    <n v="4"/>
    <n v="3"/>
    <n v="3"/>
    <n v="2"/>
    <n v="1"/>
    <n v="1"/>
    <n v="1"/>
    <n v="1"/>
    <n v="3"/>
    <x v="1"/>
    <m/>
    <x v="1"/>
    <s v="No"/>
    <m/>
    <x v="1"/>
    <m/>
    <x v="1"/>
    <m/>
    <x v="0"/>
    <m/>
    <x v="0"/>
    <n v="1"/>
    <x v="1"/>
  </r>
  <r>
    <n v="5272"/>
    <x v="2"/>
    <x v="4"/>
    <x v="4"/>
    <s v="خضر عنطوز"/>
    <x v="0"/>
    <n v="1"/>
    <n v="1"/>
    <n v="1"/>
    <n v="1"/>
    <n v="0"/>
    <n v="1"/>
    <n v="3"/>
    <n v="0"/>
    <n v="2"/>
    <n v="0"/>
    <n v="1"/>
    <n v="0"/>
    <n v="1"/>
    <n v="2"/>
    <x v="2"/>
    <m/>
    <x v="1"/>
    <s v="No"/>
    <m/>
    <x v="1"/>
    <n v="1"/>
    <x v="0"/>
    <n v="1"/>
    <x v="1"/>
    <m/>
    <x v="0"/>
    <n v="1"/>
    <x v="1"/>
  </r>
  <r>
    <n v="5253"/>
    <x v="2"/>
    <x v="4"/>
    <x v="4"/>
    <s v="امجد ضاهر"/>
    <x v="0"/>
    <n v="1"/>
    <n v="1"/>
    <n v="2"/>
    <n v="2"/>
    <n v="1"/>
    <n v="2"/>
    <n v="5"/>
    <n v="1"/>
    <n v="4"/>
    <n v="1"/>
    <n v="1"/>
    <n v="0"/>
    <n v="2"/>
    <n v="3"/>
    <x v="0"/>
    <n v="1"/>
    <x v="0"/>
    <s v="Yes"/>
    <n v="219"/>
    <x v="0"/>
    <n v="1"/>
    <x v="0"/>
    <m/>
    <x v="0"/>
    <m/>
    <x v="0"/>
    <m/>
    <x v="0"/>
  </r>
  <r>
    <n v="6070"/>
    <x v="3"/>
    <x v="8"/>
    <x v="8"/>
    <s v="سمير بتول"/>
    <x v="0"/>
    <n v="1"/>
    <n v="1"/>
    <n v="1"/>
    <n v="1"/>
    <n v="0"/>
    <n v="3"/>
    <n v="1"/>
    <n v="2"/>
    <n v="0"/>
    <n v="1"/>
    <n v="0"/>
    <n v="1"/>
    <n v="0"/>
    <n v="2"/>
    <x v="1"/>
    <m/>
    <x v="1"/>
    <s v="No"/>
    <m/>
    <x v="1"/>
    <n v="1"/>
    <x v="0"/>
    <n v="1"/>
    <x v="1"/>
    <n v="1"/>
    <x v="1"/>
    <n v="1"/>
    <x v="1"/>
  </r>
  <r>
    <n v="5440"/>
    <x v="2"/>
    <x v="11"/>
    <x v="11"/>
    <s v="هايل الحردان"/>
    <x v="0"/>
    <n v="1"/>
    <n v="1"/>
    <n v="1"/>
    <n v="2"/>
    <n v="1"/>
    <n v="5"/>
    <n v="1"/>
    <n v="4"/>
    <n v="0"/>
    <n v="1"/>
    <n v="0"/>
    <n v="2"/>
    <n v="0"/>
    <n v="3"/>
    <x v="0"/>
    <m/>
    <x v="1"/>
    <s v="No"/>
    <n v="95"/>
    <x v="0"/>
    <n v="1"/>
    <x v="0"/>
    <m/>
    <x v="0"/>
    <m/>
    <x v="0"/>
    <n v="1"/>
    <x v="1"/>
  </r>
  <r>
    <n v="5255"/>
    <x v="2"/>
    <x v="4"/>
    <x v="4"/>
    <s v="فياض العطعوط"/>
    <x v="0"/>
    <n v="1"/>
    <n v="1"/>
    <n v="2"/>
    <n v="3"/>
    <n v="2"/>
    <n v="2"/>
    <n v="7"/>
    <n v="1"/>
    <n v="6"/>
    <n v="1"/>
    <n v="1"/>
    <n v="0"/>
    <n v="3"/>
    <n v="4"/>
    <x v="1"/>
    <n v="1"/>
    <x v="0"/>
    <s v="Yes"/>
    <n v="111"/>
    <x v="0"/>
    <m/>
    <x v="1"/>
    <m/>
    <x v="0"/>
    <m/>
    <x v="0"/>
    <m/>
    <x v="0"/>
  </r>
  <r>
    <n v="6109"/>
    <x v="3"/>
    <x v="8"/>
    <x v="8"/>
    <s v="منير دحان"/>
    <x v="1"/>
    <n v="0"/>
    <n v="1"/>
    <n v="2"/>
    <n v="1"/>
    <n v="0"/>
    <n v="2"/>
    <n v="2"/>
    <n v="2"/>
    <n v="1"/>
    <n v="1"/>
    <n v="1"/>
    <n v="1"/>
    <n v="0"/>
    <n v="1"/>
    <x v="0"/>
    <n v="1"/>
    <x v="0"/>
    <s v="Yes"/>
    <n v="180"/>
    <x v="0"/>
    <m/>
    <x v="1"/>
    <n v="1"/>
    <x v="1"/>
    <n v="1"/>
    <x v="1"/>
    <m/>
    <x v="0"/>
  </r>
  <r>
    <n v="5350"/>
    <x v="2"/>
    <x v="4"/>
    <x v="4"/>
    <s v="محمد عبيد"/>
    <x v="0"/>
    <n v="1"/>
    <n v="1"/>
    <n v="1"/>
    <n v="4"/>
    <n v="2"/>
    <n v="8"/>
    <n v="1"/>
    <n v="7"/>
    <n v="0"/>
    <n v="1"/>
    <n v="0"/>
    <n v="4"/>
    <n v="0"/>
    <n v="4"/>
    <x v="1"/>
    <m/>
    <x v="1"/>
    <s v="No"/>
    <n v="110"/>
    <x v="0"/>
    <n v="1"/>
    <x v="0"/>
    <n v="1"/>
    <x v="1"/>
    <m/>
    <x v="0"/>
    <n v="1"/>
    <x v="1"/>
  </r>
  <r>
    <n v="5831"/>
    <x v="3"/>
    <x v="10"/>
    <x v="10"/>
    <s v="محمود الاشتر"/>
    <x v="0"/>
    <n v="1"/>
    <n v="1"/>
    <n v="2"/>
    <n v="1"/>
    <n v="0"/>
    <n v="3"/>
    <n v="2"/>
    <n v="2"/>
    <n v="1"/>
    <n v="1"/>
    <n v="1"/>
    <n v="1"/>
    <n v="0"/>
    <n v="2"/>
    <x v="1"/>
    <n v="1"/>
    <x v="0"/>
    <s v="Yes"/>
    <n v="209"/>
    <x v="0"/>
    <n v="1"/>
    <x v="0"/>
    <n v="1"/>
    <x v="1"/>
    <n v="1"/>
    <x v="1"/>
    <m/>
    <x v="0"/>
  </r>
  <r>
    <n v="5654"/>
    <x v="2"/>
    <x v="9"/>
    <x v="9"/>
    <s v="خالد البركاوي"/>
    <x v="0"/>
    <n v="1"/>
    <n v="1"/>
    <n v="3"/>
    <n v="2"/>
    <n v="1"/>
    <n v="4"/>
    <n v="4"/>
    <n v="3"/>
    <n v="3"/>
    <n v="2"/>
    <n v="1"/>
    <n v="1"/>
    <n v="1"/>
    <n v="3"/>
    <x v="0"/>
    <m/>
    <x v="1"/>
    <s v="No"/>
    <n v="117"/>
    <x v="0"/>
    <m/>
    <x v="1"/>
    <n v="1"/>
    <x v="1"/>
    <m/>
    <x v="0"/>
    <n v="1"/>
    <x v="1"/>
  </r>
  <r>
    <n v="4738"/>
    <x v="1"/>
    <x v="15"/>
    <x v="15"/>
    <s v="سليمان الصبرة"/>
    <x v="0"/>
    <n v="1"/>
    <n v="1"/>
    <n v="1"/>
    <n v="1"/>
    <n v="0"/>
    <n v="2"/>
    <n v="2"/>
    <n v="1"/>
    <n v="1"/>
    <n v="1"/>
    <n v="0"/>
    <n v="0"/>
    <n v="1"/>
    <n v="2"/>
    <x v="2"/>
    <n v="1"/>
    <x v="0"/>
    <s v="Yes"/>
    <n v="109"/>
    <x v="0"/>
    <n v="1"/>
    <x v="0"/>
    <n v="1"/>
    <x v="1"/>
    <m/>
    <x v="0"/>
    <m/>
    <x v="0"/>
  </r>
  <r>
    <n v="5744"/>
    <x v="2"/>
    <x v="9"/>
    <x v="9"/>
    <s v="عمر طيفور"/>
    <x v="0"/>
    <n v="1"/>
    <n v="1"/>
    <n v="2"/>
    <n v="2"/>
    <n v="1"/>
    <n v="5"/>
    <n v="2"/>
    <n v="4"/>
    <n v="1"/>
    <n v="1"/>
    <n v="1"/>
    <n v="2"/>
    <n v="0"/>
    <n v="3"/>
    <x v="0"/>
    <m/>
    <x v="1"/>
    <s v="No"/>
    <m/>
    <x v="1"/>
    <n v="1"/>
    <x v="0"/>
    <m/>
    <x v="0"/>
    <m/>
    <x v="0"/>
    <n v="1"/>
    <x v="1"/>
  </r>
  <r>
    <n v="4862"/>
    <x v="1"/>
    <x v="18"/>
    <x v="18"/>
    <s v="سليمان الرويشدي"/>
    <x v="0"/>
    <n v="1"/>
    <n v="1"/>
    <n v="3"/>
    <n v="2"/>
    <n v="1"/>
    <n v="4"/>
    <n v="4"/>
    <n v="3"/>
    <n v="3"/>
    <n v="2"/>
    <n v="1"/>
    <n v="1"/>
    <n v="1"/>
    <n v="3"/>
    <x v="0"/>
    <m/>
    <x v="1"/>
    <s v="No"/>
    <n v="55"/>
    <x v="0"/>
    <n v="1"/>
    <x v="0"/>
    <m/>
    <x v="0"/>
    <n v="1"/>
    <x v="1"/>
    <n v="1"/>
    <x v="1"/>
  </r>
  <r>
    <n v="6268"/>
    <x v="3"/>
    <x v="6"/>
    <x v="6"/>
    <s v="فتحي حسين"/>
    <x v="1"/>
    <n v="0"/>
    <n v="1"/>
    <n v="2"/>
    <n v="2"/>
    <n v="2"/>
    <n v="3"/>
    <n v="4"/>
    <n v="3"/>
    <n v="3"/>
    <n v="1"/>
    <n v="1"/>
    <n v="1"/>
    <n v="1"/>
    <n v="3"/>
    <x v="1"/>
    <n v="1"/>
    <x v="0"/>
    <s v="Yes"/>
    <n v="139"/>
    <x v="0"/>
    <m/>
    <x v="1"/>
    <m/>
    <x v="0"/>
    <m/>
    <x v="0"/>
    <n v="1"/>
    <x v="1"/>
  </r>
  <r>
    <n v="4983"/>
    <x v="0"/>
    <x v="0"/>
    <x v="0"/>
    <s v="هايل الفلاح"/>
    <x v="0"/>
    <n v="1"/>
    <n v="1"/>
    <n v="2"/>
    <n v="2"/>
    <n v="2"/>
    <n v="7"/>
    <n v="1"/>
    <n v="6"/>
    <n v="0"/>
    <n v="2"/>
    <n v="0"/>
    <n v="2"/>
    <n v="0"/>
    <n v="4"/>
    <x v="0"/>
    <m/>
    <x v="1"/>
    <s v="No"/>
    <m/>
    <x v="1"/>
    <m/>
    <x v="1"/>
    <m/>
    <x v="0"/>
    <m/>
    <x v="0"/>
    <n v="1"/>
    <x v="1"/>
  </r>
  <r>
    <n v="4696"/>
    <x v="1"/>
    <x v="1"/>
    <x v="1"/>
    <s v="محمد عاصي"/>
    <x v="0"/>
    <n v="1"/>
    <n v="1"/>
    <n v="2"/>
    <n v="0"/>
    <n v="0"/>
    <n v="2"/>
    <n v="2"/>
    <n v="1"/>
    <n v="1"/>
    <n v="1"/>
    <n v="1"/>
    <n v="0"/>
    <n v="0"/>
    <n v="2"/>
    <x v="0"/>
    <m/>
    <x v="1"/>
    <s v="No"/>
    <n v="99"/>
    <x v="0"/>
    <m/>
    <x v="1"/>
    <m/>
    <x v="0"/>
    <m/>
    <x v="0"/>
    <n v="1"/>
    <x v="1"/>
  </r>
  <r>
    <n v="5683"/>
    <x v="2"/>
    <x v="9"/>
    <x v="9"/>
    <s v="جميل سيف الدين"/>
    <x v="0"/>
    <n v="1"/>
    <n v="1"/>
    <n v="2"/>
    <n v="3"/>
    <n v="3"/>
    <n v="2"/>
    <n v="8"/>
    <n v="1"/>
    <n v="7"/>
    <n v="1"/>
    <n v="1"/>
    <n v="0"/>
    <n v="3"/>
    <n v="5"/>
    <x v="2"/>
    <m/>
    <x v="1"/>
    <s v="No"/>
    <m/>
    <x v="1"/>
    <n v="1"/>
    <x v="0"/>
    <n v="1"/>
    <x v="1"/>
    <n v="1"/>
    <x v="1"/>
    <n v="1"/>
    <x v="1"/>
  </r>
  <r>
    <n v="6191"/>
    <x v="3"/>
    <x v="6"/>
    <x v="6"/>
    <s v="حسين غنيمي"/>
    <x v="1"/>
    <n v="0"/>
    <n v="1"/>
    <n v="0"/>
    <n v="3"/>
    <n v="5"/>
    <n v="8"/>
    <n v="1"/>
    <n v="8"/>
    <n v="0"/>
    <n v="0"/>
    <n v="0"/>
    <n v="3"/>
    <n v="0"/>
    <n v="6"/>
    <x v="0"/>
    <n v="1"/>
    <x v="0"/>
    <s v="Yes"/>
    <n v="180"/>
    <x v="0"/>
    <n v="1"/>
    <x v="0"/>
    <m/>
    <x v="0"/>
    <n v="1"/>
    <x v="1"/>
    <m/>
    <x v="0"/>
  </r>
  <r>
    <n v="6173"/>
    <x v="3"/>
    <x v="6"/>
    <x v="6"/>
    <s v="احمد البكري"/>
    <x v="0"/>
    <n v="1"/>
    <n v="1"/>
    <n v="3"/>
    <n v="2"/>
    <n v="2"/>
    <n v="5"/>
    <n v="4"/>
    <n v="4"/>
    <n v="3"/>
    <n v="2"/>
    <n v="1"/>
    <n v="1"/>
    <n v="1"/>
    <n v="4"/>
    <x v="1"/>
    <n v="1"/>
    <x v="0"/>
    <s v="Yes"/>
    <n v="180"/>
    <x v="0"/>
    <n v="1"/>
    <x v="0"/>
    <m/>
    <x v="0"/>
    <n v="1"/>
    <x v="1"/>
    <m/>
    <x v="0"/>
  </r>
  <r>
    <n v="6066"/>
    <x v="3"/>
    <x v="8"/>
    <x v="8"/>
    <s v="توفيق ايوب "/>
    <x v="1"/>
    <n v="0"/>
    <n v="1"/>
    <n v="2"/>
    <n v="3"/>
    <n v="4"/>
    <n v="7"/>
    <n v="3"/>
    <n v="7"/>
    <n v="2"/>
    <n v="1"/>
    <n v="1"/>
    <n v="2"/>
    <n v="1"/>
    <n v="5"/>
    <x v="1"/>
    <n v="1"/>
    <x v="0"/>
    <s v="Yes"/>
    <n v="136"/>
    <x v="0"/>
    <m/>
    <x v="1"/>
    <n v="1"/>
    <x v="1"/>
    <m/>
    <x v="0"/>
    <m/>
    <x v="0"/>
  </r>
  <r>
    <n v="6236"/>
    <x v="3"/>
    <x v="6"/>
    <x v="6"/>
    <s v="احمد شيخي"/>
    <x v="0"/>
    <n v="1"/>
    <n v="1"/>
    <n v="1"/>
    <n v="1"/>
    <n v="1"/>
    <n v="4"/>
    <n v="1"/>
    <n v="3"/>
    <n v="0"/>
    <n v="1"/>
    <n v="0"/>
    <n v="1"/>
    <n v="0"/>
    <n v="3"/>
    <x v="0"/>
    <m/>
    <x v="1"/>
    <s v="No"/>
    <m/>
    <x v="1"/>
    <n v="1"/>
    <x v="0"/>
    <m/>
    <x v="0"/>
    <m/>
    <x v="0"/>
    <n v="1"/>
    <x v="1"/>
  </r>
  <r>
    <n v="6002"/>
    <x v="3"/>
    <x v="3"/>
    <x v="3"/>
    <s v="محمد العرندس"/>
    <x v="0"/>
    <n v="1"/>
    <n v="1"/>
    <n v="2"/>
    <n v="6"/>
    <n v="0"/>
    <n v="4"/>
    <n v="6"/>
    <n v="3"/>
    <n v="5"/>
    <n v="0"/>
    <n v="2"/>
    <n v="3"/>
    <n v="3"/>
    <n v="2"/>
    <x v="1"/>
    <m/>
    <x v="1"/>
    <s v="No"/>
    <n v="72"/>
    <x v="0"/>
    <m/>
    <x v="1"/>
    <m/>
    <x v="0"/>
    <m/>
    <x v="0"/>
    <n v="1"/>
    <x v="1"/>
  </r>
  <r>
    <n v="4664"/>
    <x v="1"/>
    <x v="1"/>
    <x v="1"/>
    <s v="احمد الزرير"/>
    <x v="1"/>
    <n v="0"/>
    <n v="1"/>
    <n v="1"/>
    <n v="4"/>
    <n v="4"/>
    <n v="5"/>
    <n v="5"/>
    <n v="5"/>
    <n v="4"/>
    <n v="0"/>
    <n v="1"/>
    <n v="3"/>
    <n v="1"/>
    <n v="5"/>
    <x v="0"/>
    <n v="1"/>
    <x v="0"/>
    <s v="Yes"/>
    <n v="129"/>
    <x v="0"/>
    <m/>
    <x v="1"/>
    <m/>
    <x v="0"/>
    <m/>
    <x v="0"/>
    <n v="1"/>
    <x v="1"/>
  </r>
  <r>
    <n v="5482"/>
    <x v="2"/>
    <x v="11"/>
    <x v="11"/>
    <s v="محمد الاشتر"/>
    <x v="0"/>
    <n v="1"/>
    <n v="1"/>
    <n v="2"/>
    <n v="2"/>
    <n v="1"/>
    <n v="5"/>
    <n v="2"/>
    <n v="4"/>
    <n v="1"/>
    <n v="1"/>
    <n v="1"/>
    <n v="2"/>
    <n v="0"/>
    <n v="3"/>
    <x v="0"/>
    <m/>
    <x v="1"/>
    <s v="No"/>
    <n v="55"/>
    <x v="0"/>
    <m/>
    <x v="1"/>
    <n v="1"/>
    <x v="1"/>
    <m/>
    <x v="0"/>
    <n v="1"/>
    <x v="1"/>
  </r>
  <r>
    <n v="6228"/>
    <x v="3"/>
    <x v="6"/>
    <x v="6"/>
    <s v="غازي باكير"/>
    <x v="0"/>
    <n v="1"/>
    <n v="1"/>
    <n v="2"/>
    <n v="1"/>
    <n v="0"/>
    <n v="3"/>
    <n v="2"/>
    <n v="2"/>
    <n v="1"/>
    <n v="1"/>
    <n v="1"/>
    <n v="1"/>
    <n v="0"/>
    <n v="2"/>
    <x v="1"/>
    <n v="1"/>
    <x v="0"/>
    <s v="Yes"/>
    <n v="206"/>
    <x v="0"/>
    <n v="1"/>
    <x v="0"/>
    <m/>
    <x v="0"/>
    <m/>
    <x v="0"/>
    <n v="1"/>
    <x v="1"/>
  </r>
  <r>
    <n v="6213"/>
    <x v="3"/>
    <x v="6"/>
    <x v="6"/>
    <s v="عبدالرحمن العصورة"/>
    <x v="1"/>
    <n v="0"/>
    <n v="1"/>
    <n v="2"/>
    <n v="2"/>
    <n v="3"/>
    <n v="2"/>
    <n v="6"/>
    <n v="2"/>
    <n v="5"/>
    <n v="1"/>
    <n v="1"/>
    <n v="0"/>
    <n v="2"/>
    <n v="4"/>
    <x v="3"/>
    <n v="1"/>
    <x v="0"/>
    <s v="Yes"/>
    <n v="106"/>
    <x v="0"/>
    <n v="1"/>
    <x v="0"/>
    <m/>
    <x v="0"/>
    <m/>
    <x v="0"/>
    <n v="1"/>
    <x v="1"/>
  </r>
  <r>
    <n v="5114"/>
    <x v="2"/>
    <x v="7"/>
    <x v="7"/>
    <s v="صالح العاني"/>
    <x v="0"/>
    <n v="1"/>
    <n v="1"/>
    <n v="0"/>
    <n v="2"/>
    <n v="6"/>
    <n v="9"/>
    <n v="1"/>
    <n v="8"/>
    <n v="0"/>
    <n v="0"/>
    <n v="0"/>
    <n v="2"/>
    <n v="0"/>
    <n v="8"/>
    <x v="3"/>
    <m/>
    <x v="1"/>
    <s v="No"/>
    <m/>
    <x v="1"/>
    <n v="1"/>
    <x v="0"/>
    <m/>
    <x v="0"/>
    <m/>
    <x v="0"/>
    <n v="1"/>
    <x v="1"/>
  </r>
  <r>
    <n v="5352"/>
    <x v="2"/>
    <x v="4"/>
    <x v="4"/>
    <s v="جاسم  فياض"/>
    <x v="0"/>
    <n v="1"/>
    <n v="1"/>
    <n v="2"/>
    <n v="2"/>
    <n v="0"/>
    <n v="3"/>
    <n v="3"/>
    <n v="2"/>
    <n v="2"/>
    <n v="1"/>
    <n v="1"/>
    <n v="1"/>
    <n v="1"/>
    <n v="2"/>
    <x v="2"/>
    <m/>
    <x v="1"/>
    <s v="No"/>
    <n v="55"/>
    <x v="0"/>
    <m/>
    <x v="1"/>
    <m/>
    <x v="0"/>
    <m/>
    <x v="0"/>
    <n v="1"/>
    <x v="1"/>
  </r>
  <r>
    <n v="5648"/>
    <x v="2"/>
    <x v="9"/>
    <x v="9"/>
    <s v="علي الابراهيم"/>
    <x v="1"/>
    <n v="0"/>
    <n v="1"/>
    <n v="1"/>
    <n v="2"/>
    <n v="3"/>
    <n v="6"/>
    <n v="1"/>
    <n v="6"/>
    <n v="0"/>
    <n v="1"/>
    <n v="0"/>
    <n v="2"/>
    <n v="0"/>
    <n v="4"/>
    <x v="2"/>
    <m/>
    <x v="1"/>
    <s v="No"/>
    <m/>
    <x v="1"/>
    <n v="1"/>
    <x v="0"/>
    <n v="1"/>
    <x v="1"/>
    <m/>
    <x v="0"/>
    <n v="1"/>
    <x v="1"/>
  </r>
  <r>
    <n v="5234"/>
    <x v="2"/>
    <x v="7"/>
    <x v="7"/>
    <s v="شحود العلي"/>
    <x v="0"/>
    <n v="1"/>
    <n v="1"/>
    <n v="2"/>
    <n v="3"/>
    <n v="3"/>
    <n v="4"/>
    <n v="6"/>
    <n v="3"/>
    <n v="5"/>
    <n v="1"/>
    <n v="1"/>
    <n v="1"/>
    <n v="2"/>
    <n v="5"/>
    <x v="2"/>
    <n v="1"/>
    <x v="0"/>
    <s v="Yes"/>
    <n v="160"/>
    <x v="0"/>
    <n v="1"/>
    <x v="0"/>
    <n v="1"/>
    <x v="1"/>
    <n v="1"/>
    <x v="1"/>
    <m/>
    <x v="0"/>
  </r>
  <r>
    <n v="5427"/>
    <x v="2"/>
    <x v="11"/>
    <x v="11"/>
    <s v="محمد عنطوز"/>
    <x v="0"/>
    <n v="1"/>
    <n v="1"/>
    <n v="2"/>
    <n v="3"/>
    <n v="3"/>
    <n v="2"/>
    <n v="8"/>
    <n v="1"/>
    <n v="7"/>
    <n v="1"/>
    <n v="1"/>
    <n v="0"/>
    <n v="3"/>
    <n v="5"/>
    <x v="1"/>
    <m/>
    <x v="1"/>
    <s v="No"/>
    <n v="95"/>
    <x v="0"/>
    <n v="1"/>
    <x v="0"/>
    <m/>
    <x v="0"/>
    <m/>
    <x v="0"/>
    <n v="1"/>
    <x v="1"/>
  </r>
  <r>
    <n v="4778"/>
    <x v="1"/>
    <x v="16"/>
    <x v="16"/>
    <s v="فتحي القشعم"/>
    <x v="0"/>
    <n v="1"/>
    <n v="1"/>
    <n v="2"/>
    <n v="4"/>
    <n v="2"/>
    <n v="9"/>
    <n v="1"/>
    <n v="8"/>
    <n v="0"/>
    <n v="2"/>
    <n v="0"/>
    <n v="4"/>
    <n v="0"/>
    <n v="4"/>
    <x v="1"/>
    <m/>
    <x v="1"/>
    <s v="No"/>
    <m/>
    <x v="1"/>
    <n v="1"/>
    <x v="0"/>
    <m/>
    <x v="0"/>
    <m/>
    <x v="0"/>
    <n v="1"/>
    <x v="1"/>
  </r>
  <r>
    <n v="4917"/>
    <x v="0"/>
    <x v="13"/>
    <x v="13"/>
    <s v="مروان الحردان"/>
    <x v="1"/>
    <n v="0"/>
    <n v="1"/>
    <n v="2"/>
    <n v="2"/>
    <n v="1"/>
    <n v="3"/>
    <n v="3"/>
    <n v="3"/>
    <n v="2"/>
    <n v="1"/>
    <n v="1"/>
    <n v="1"/>
    <n v="1"/>
    <n v="2"/>
    <x v="0"/>
    <n v="1"/>
    <x v="0"/>
    <s v="Yes"/>
    <n v="175"/>
    <x v="0"/>
    <n v="1"/>
    <x v="0"/>
    <n v="1"/>
    <x v="1"/>
    <m/>
    <x v="0"/>
    <n v="1"/>
    <x v="1"/>
  </r>
  <r>
    <n v="5306"/>
    <x v="2"/>
    <x v="4"/>
    <x v="4"/>
    <s v="محمد الخالد"/>
    <x v="1"/>
    <n v="0"/>
    <n v="1"/>
    <n v="2"/>
    <n v="2"/>
    <n v="2"/>
    <n v="4"/>
    <n v="3"/>
    <n v="4"/>
    <n v="2"/>
    <n v="1"/>
    <n v="1"/>
    <n v="1"/>
    <n v="1"/>
    <n v="3"/>
    <x v="2"/>
    <m/>
    <x v="1"/>
    <s v="No"/>
    <m/>
    <x v="1"/>
    <n v="1"/>
    <x v="0"/>
    <n v="1"/>
    <x v="1"/>
    <n v="1"/>
    <x v="1"/>
    <n v="1"/>
    <x v="1"/>
  </r>
  <r>
    <n v="5870"/>
    <x v="3"/>
    <x v="12"/>
    <x v="12"/>
    <s v="محمد ايوب"/>
    <x v="1"/>
    <n v="0"/>
    <n v="1"/>
    <n v="2"/>
    <n v="1"/>
    <n v="1"/>
    <n v="2"/>
    <n v="3"/>
    <n v="2"/>
    <n v="2"/>
    <n v="1"/>
    <n v="1"/>
    <n v="0"/>
    <n v="1"/>
    <n v="2"/>
    <x v="2"/>
    <m/>
    <x v="1"/>
    <s v="No"/>
    <m/>
    <x v="1"/>
    <m/>
    <x v="1"/>
    <n v="1"/>
    <x v="1"/>
    <n v="1"/>
    <x v="1"/>
    <n v="1"/>
    <x v="1"/>
  </r>
  <r>
    <n v="6256"/>
    <x v="3"/>
    <x v="6"/>
    <x v="6"/>
    <s v="عبدالمجيد قاسم"/>
    <x v="1"/>
    <n v="0"/>
    <n v="1"/>
    <n v="3"/>
    <n v="3"/>
    <n v="3"/>
    <n v="7"/>
    <n v="3"/>
    <n v="7"/>
    <n v="2"/>
    <n v="2"/>
    <n v="1"/>
    <n v="2"/>
    <n v="1"/>
    <n v="4"/>
    <x v="1"/>
    <m/>
    <x v="1"/>
    <s v="No"/>
    <m/>
    <x v="1"/>
    <m/>
    <x v="1"/>
    <n v="1"/>
    <x v="1"/>
    <m/>
    <x v="0"/>
    <n v="1"/>
    <x v="1"/>
  </r>
  <r>
    <n v="4858"/>
    <x v="1"/>
    <x v="18"/>
    <x v="18"/>
    <s v="ناصر البلخي"/>
    <x v="0"/>
    <n v="1"/>
    <n v="1"/>
    <n v="2"/>
    <n v="2"/>
    <n v="3"/>
    <n v="5"/>
    <n v="4"/>
    <n v="4"/>
    <n v="3"/>
    <n v="1"/>
    <n v="1"/>
    <n v="1"/>
    <n v="1"/>
    <n v="5"/>
    <x v="2"/>
    <n v="1"/>
    <x v="0"/>
    <s v="Yes"/>
    <n v="204"/>
    <x v="0"/>
    <n v="1"/>
    <x v="0"/>
    <n v="1"/>
    <x v="1"/>
    <m/>
    <x v="0"/>
    <n v="1"/>
    <x v="1"/>
  </r>
  <r>
    <n v="5302"/>
    <x v="2"/>
    <x v="4"/>
    <x v="4"/>
    <s v="خالد قشعم"/>
    <x v="1"/>
    <n v="0"/>
    <n v="1"/>
    <n v="2"/>
    <n v="1"/>
    <n v="1"/>
    <n v="3"/>
    <n v="2"/>
    <n v="3"/>
    <n v="1"/>
    <n v="1"/>
    <n v="1"/>
    <n v="1"/>
    <n v="0"/>
    <n v="2"/>
    <x v="3"/>
    <m/>
    <x v="1"/>
    <s v="No"/>
    <m/>
    <x v="1"/>
    <m/>
    <x v="1"/>
    <m/>
    <x v="0"/>
    <m/>
    <x v="0"/>
    <n v="1"/>
    <x v="1"/>
  </r>
  <r>
    <n v="6077"/>
    <x v="3"/>
    <x v="8"/>
    <x v="8"/>
    <s v="بشير خنفورة"/>
    <x v="1"/>
    <n v="0"/>
    <n v="1"/>
    <n v="2"/>
    <n v="1"/>
    <n v="2"/>
    <n v="4"/>
    <n v="2"/>
    <n v="4"/>
    <n v="1"/>
    <n v="1"/>
    <n v="1"/>
    <n v="1"/>
    <n v="0"/>
    <n v="3"/>
    <x v="0"/>
    <n v="1"/>
    <x v="0"/>
    <s v="Yes"/>
    <n v="176"/>
    <x v="0"/>
    <n v="1"/>
    <x v="0"/>
    <m/>
    <x v="0"/>
    <m/>
    <x v="0"/>
    <m/>
    <x v="0"/>
  </r>
  <r>
    <n v="5979"/>
    <x v="3"/>
    <x v="3"/>
    <x v="3"/>
    <s v="تركي دلبيق"/>
    <x v="0"/>
    <n v="1"/>
    <n v="1"/>
    <n v="2"/>
    <n v="1"/>
    <n v="1"/>
    <n v="2"/>
    <n v="4"/>
    <n v="1"/>
    <n v="3"/>
    <n v="1"/>
    <n v="1"/>
    <n v="0"/>
    <n v="1"/>
    <n v="3"/>
    <x v="1"/>
    <m/>
    <x v="1"/>
    <s v="No"/>
    <n v="103"/>
    <x v="0"/>
    <m/>
    <x v="1"/>
    <n v="1"/>
    <x v="1"/>
    <n v="1"/>
    <x v="1"/>
    <n v="1"/>
    <x v="1"/>
  </r>
  <r>
    <n v="6251"/>
    <x v="3"/>
    <x v="6"/>
    <x v="6"/>
    <s v="فؤاد العبيد"/>
    <x v="0"/>
    <n v="1"/>
    <n v="1"/>
    <n v="2"/>
    <n v="3"/>
    <n v="3"/>
    <n v="2"/>
    <n v="8"/>
    <n v="1"/>
    <n v="7"/>
    <n v="1"/>
    <n v="1"/>
    <n v="0"/>
    <n v="3"/>
    <n v="5"/>
    <x v="0"/>
    <m/>
    <x v="1"/>
    <s v="No"/>
    <m/>
    <x v="1"/>
    <n v="1"/>
    <x v="0"/>
    <m/>
    <x v="0"/>
    <n v="1"/>
    <x v="1"/>
    <n v="1"/>
    <x v="1"/>
  </r>
  <r>
    <n v="5227"/>
    <x v="2"/>
    <x v="7"/>
    <x v="7"/>
    <s v="محمود جلود"/>
    <x v="1"/>
    <n v="0"/>
    <n v="1"/>
    <n v="2"/>
    <n v="1"/>
    <n v="2"/>
    <n v="2"/>
    <n v="4"/>
    <n v="2"/>
    <n v="3"/>
    <n v="1"/>
    <n v="1"/>
    <n v="0"/>
    <n v="1"/>
    <n v="3"/>
    <x v="1"/>
    <m/>
    <x v="1"/>
    <s v="No"/>
    <m/>
    <x v="1"/>
    <m/>
    <x v="1"/>
    <n v="1"/>
    <x v="1"/>
    <n v="1"/>
    <x v="1"/>
    <n v="1"/>
    <x v="1"/>
  </r>
  <r>
    <n v="5332"/>
    <x v="2"/>
    <x v="4"/>
    <x v="4"/>
    <s v="مصطفى نجار"/>
    <x v="0"/>
    <n v="1"/>
    <n v="1"/>
    <n v="2"/>
    <n v="1"/>
    <n v="0"/>
    <n v="3"/>
    <n v="2"/>
    <n v="2"/>
    <n v="1"/>
    <n v="1"/>
    <n v="1"/>
    <n v="1"/>
    <n v="0"/>
    <n v="2"/>
    <x v="1"/>
    <m/>
    <x v="1"/>
    <s v="No"/>
    <m/>
    <x v="1"/>
    <m/>
    <x v="1"/>
    <m/>
    <x v="0"/>
    <m/>
    <x v="0"/>
    <n v="1"/>
    <x v="1"/>
  </r>
  <r>
    <n v="5117"/>
    <x v="2"/>
    <x v="7"/>
    <x v="7"/>
    <s v="عبدالرحمن جيجاوي"/>
    <x v="0"/>
    <n v="1"/>
    <n v="1"/>
    <n v="2"/>
    <n v="3"/>
    <n v="3"/>
    <n v="7"/>
    <n v="3"/>
    <n v="6"/>
    <n v="2"/>
    <n v="1"/>
    <n v="1"/>
    <n v="2"/>
    <n v="1"/>
    <n v="5"/>
    <x v="1"/>
    <m/>
    <x v="1"/>
    <s v="No"/>
    <m/>
    <x v="1"/>
    <n v="1"/>
    <x v="0"/>
    <n v="1"/>
    <x v="1"/>
    <m/>
    <x v="0"/>
    <n v="1"/>
    <x v="1"/>
  </r>
  <r>
    <n v="5270"/>
    <x v="2"/>
    <x v="4"/>
    <x v="4"/>
    <s v="عبدالغفار شاكر"/>
    <x v="0"/>
    <n v="1"/>
    <n v="1"/>
    <n v="1"/>
    <n v="1"/>
    <n v="0"/>
    <n v="2"/>
    <n v="2"/>
    <n v="1"/>
    <n v="1"/>
    <n v="0"/>
    <n v="1"/>
    <n v="1"/>
    <n v="0"/>
    <n v="2"/>
    <x v="1"/>
    <m/>
    <x v="1"/>
    <s v="No"/>
    <n v="68"/>
    <x v="0"/>
    <n v="1"/>
    <x v="0"/>
    <n v="1"/>
    <x v="1"/>
    <n v="1"/>
    <x v="1"/>
    <n v="1"/>
    <x v="1"/>
  </r>
  <r>
    <n v="6147"/>
    <x v="3"/>
    <x v="8"/>
    <x v="8"/>
    <s v="محمدنوار مصطفى"/>
    <x v="0"/>
    <n v="1"/>
    <n v="1"/>
    <n v="2"/>
    <n v="3"/>
    <n v="2"/>
    <n v="3"/>
    <n v="6"/>
    <n v="2"/>
    <n v="5"/>
    <n v="1"/>
    <n v="1"/>
    <n v="1"/>
    <n v="2"/>
    <n v="4"/>
    <x v="2"/>
    <n v="1"/>
    <x v="0"/>
    <s v="Yes"/>
    <n v="156"/>
    <x v="0"/>
    <n v="1"/>
    <x v="0"/>
    <m/>
    <x v="0"/>
    <n v="1"/>
    <x v="1"/>
    <m/>
    <x v="0"/>
  </r>
  <r>
    <n v="5901"/>
    <x v="3"/>
    <x v="12"/>
    <x v="12"/>
    <s v="علي عثمان"/>
    <x v="0"/>
    <n v="1"/>
    <n v="1"/>
    <n v="2"/>
    <n v="1"/>
    <n v="0"/>
    <n v="3"/>
    <n v="2"/>
    <n v="2"/>
    <n v="1"/>
    <n v="1"/>
    <n v="1"/>
    <n v="1"/>
    <n v="0"/>
    <n v="2"/>
    <x v="0"/>
    <m/>
    <x v="1"/>
    <s v="No"/>
    <m/>
    <x v="1"/>
    <n v="1"/>
    <x v="0"/>
    <n v="1"/>
    <x v="1"/>
    <m/>
    <x v="0"/>
    <n v="1"/>
    <x v="1"/>
  </r>
  <r>
    <n v="4810"/>
    <x v="1"/>
    <x v="16"/>
    <x v="16"/>
    <s v="محمدنوار المحمد"/>
    <x v="0"/>
    <n v="1"/>
    <n v="1"/>
    <n v="1"/>
    <n v="2"/>
    <n v="3"/>
    <n v="6"/>
    <n v="2"/>
    <n v="5"/>
    <n v="1"/>
    <n v="0"/>
    <n v="1"/>
    <n v="2"/>
    <n v="0"/>
    <n v="5"/>
    <x v="2"/>
    <n v="1"/>
    <x v="0"/>
    <s v="Yes"/>
    <n v="206"/>
    <x v="0"/>
    <n v="1"/>
    <x v="0"/>
    <n v="1"/>
    <x v="1"/>
    <n v="1"/>
    <x v="1"/>
    <m/>
    <x v="0"/>
  </r>
  <r>
    <n v="5286"/>
    <x v="2"/>
    <x v="4"/>
    <x v="4"/>
    <s v="زهير قشعم"/>
    <x v="0"/>
    <n v="1"/>
    <n v="1"/>
    <n v="2"/>
    <n v="1"/>
    <n v="0"/>
    <n v="2"/>
    <n v="3"/>
    <n v="1"/>
    <n v="2"/>
    <n v="1"/>
    <n v="1"/>
    <n v="0"/>
    <n v="1"/>
    <n v="2"/>
    <x v="0"/>
    <m/>
    <x v="1"/>
    <s v="No"/>
    <n v="114"/>
    <x v="0"/>
    <m/>
    <x v="1"/>
    <m/>
    <x v="0"/>
    <n v="1"/>
    <x v="1"/>
    <n v="1"/>
    <x v="1"/>
  </r>
  <r>
    <n v="5933"/>
    <x v="3"/>
    <x v="12"/>
    <x v="12"/>
    <s v="غسان فهد"/>
    <x v="0"/>
    <n v="1"/>
    <n v="1"/>
    <n v="2"/>
    <n v="2"/>
    <n v="1"/>
    <n v="2"/>
    <n v="5"/>
    <n v="1"/>
    <n v="4"/>
    <n v="1"/>
    <n v="1"/>
    <n v="0"/>
    <n v="2"/>
    <n v="3"/>
    <x v="0"/>
    <n v="1"/>
    <x v="0"/>
    <s v="Yes"/>
    <n v="205"/>
    <x v="0"/>
    <m/>
    <x v="1"/>
    <n v="1"/>
    <x v="1"/>
    <m/>
    <x v="0"/>
    <m/>
    <x v="0"/>
  </r>
  <r>
    <n v="5109"/>
    <x v="0"/>
    <x v="5"/>
    <x v="5"/>
    <s v="محمد الرفاعي"/>
    <x v="0"/>
    <n v="1"/>
    <n v="1"/>
    <n v="2"/>
    <n v="2"/>
    <n v="3"/>
    <n v="2"/>
    <n v="7"/>
    <n v="1"/>
    <n v="6"/>
    <n v="1"/>
    <n v="1"/>
    <n v="0"/>
    <n v="2"/>
    <n v="5"/>
    <x v="1"/>
    <n v="1"/>
    <x v="0"/>
    <s v="Yes"/>
    <n v="151"/>
    <x v="0"/>
    <n v="1"/>
    <x v="0"/>
    <n v="1"/>
    <x v="1"/>
    <m/>
    <x v="0"/>
    <n v="1"/>
    <x v="1"/>
  </r>
  <r>
    <n v="5687"/>
    <x v="2"/>
    <x v="9"/>
    <x v="9"/>
    <s v="احمد مشمش"/>
    <x v="1"/>
    <n v="0"/>
    <n v="1"/>
    <n v="3"/>
    <n v="2"/>
    <n v="3"/>
    <n v="5"/>
    <n v="4"/>
    <n v="5"/>
    <n v="3"/>
    <n v="2"/>
    <n v="1"/>
    <n v="1"/>
    <n v="1"/>
    <n v="4"/>
    <x v="2"/>
    <n v="1"/>
    <x v="0"/>
    <s v="Yes"/>
    <n v="108"/>
    <x v="0"/>
    <n v="1"/>
    <x v="0"/>
    <m/>
    <x v="0"/>
    <n v="1"/>
    <x v="1"/>
    <m/>
    <x v="0"/>
  </r>
  <r>
    <n v="6254"/>
    <x v="3"/>
    <x v="6"/>
    <x v="6"/>
    <s v="حسن الشمالي"/>
    <x v="0"/>
    <n v="1"/>
    <n v="1"/>
    <n v="1"/>
    <n v="2"/>
    <n v="1"/>
    <n v="5"/>
    <n v="1"/>
    <n v="4"/>
    <n v="0"/>
    <n v="1"/>
    <n v="0"/>
    <n v="2"/>
    <n v="0"/>
    <n v="3"/>
    <x v="1"/>
    <m/>
    <x v="1"/>
    <s v="No"/>
    <m/>
    <x v="1"/>
    <m/>
    <x v="1"/>
    <m/>
    <x v="0"/>
    <m/>
    <x v="0"/>
    <n v="1"/>
    <x v="1"/>
  </r>
  <r>
    <n v="5023"/>
    <x v="0"/>
    <x v="17"/>
    <x v="17"/>
    <s v="عبدالمجيد احمد"/>
    <x v="1"/>
    <n v="0"/>
    <n v="1"/>
    <n v="2"/>
    <n v="3"/>
    <n v="4"/>
    <n v="3"/>
    <n v="7"/>
    <n v="3"/>
    <n v="6"/>
    <n v="1"/>
    <n v="1"/>
    <n v="1"/>
    <n v="2"/>
    <n v="5"/>
    <x v="1"/>
    <m/>
    <x v="1"/>
    <s v="No"/>
    <m/>
    <x v="1"/>
    <n v="1"/>
    <x v="0"/>
    <m/>
    <x v="0"/>
    <n v="1"/>
    <x v="1"/>
    <n v="1"/>
    <x v="1"/>
  </r>
  <r>
    <n v="5938"/>
    <x v="3"/>
    <x v="12"/>
    <x v="12"/>
    <s v="جميل البركاوي"/>
    <x v="0"/>
    <n v="1"/>
    <n v="1"/>
    <n v="1"/>
    <n v="4"/>
    <n v="2"/>
    <n v="4"/>
    <n v="5"/>
    <n v="3"/>
    <n v="4"/>
    <n v="0"/>
    <n v="1"/>
    <n v="1"/>
    <n v="3"/>
    <n v="4"/>
    <x v="2"/>
    <m/>
    <x v="1"/>
    <s v="No"/>
    <n v="72"/>
    <x v="0"/>
    <n v="1"/>
    <x v="0"/>
    <n v="1"/>
    <x v="1"/>
    <m/>
    <x v="0"/>
    <n v="1"/>
    <x v="1"/>
  </r>
  <r>
    <n v="5013"/>
    <x v="0"/>
    <x v="17"/>
    <x v="17"/>
    <s v="عبدو بكار"/>
    <x v="1"/>
    <n v="0"/>
    <n v="1"/>
    <n v="3"/>
    <n v="2"/>
    <n v="3"/>
    <n v="7"/>
    <n v="2"/>
    <n v="7"/>
    <n v="1"/>
    <n v="2"/>
    <n v="1"/>
    <n v="2"/>
    <n v="0"/>
    <n v="4"/>
    <x v="1"/>
    <n v="1"/>
    <x v="0"/>
    <s v="Yes"/>
    <n v="216"/>
    <x v="0"/>
    <n v="1"/>
    <x v="0"/>
    <m/>
    <x v="0"/>
    <n v="1"/>
    <x v="1"/>
    <n v="1"/>
    <x v="1"/>
  </r>
  <r>
    <n v="5116"/>
    <x v="2"/>
    <x v="7"/>
    <x v="7"/>
    <s v="علي قاسم"/>
    <x v="1"/>
    <n v="0"/>
    <n v="1"/>
    <n v="2"/>
    <n v="3"/>
    <n v="3"/>
    <n v="3"/>
    <n v="6"/>
    <n v="3"/>
    <n v="5"/>
    <n v="1"/>
    <n v="1"/>
    <n v="1"/>
    <n v="2"/>
    <n v="4"/>
    <x v="1"/>
    <m/>
    <x v="1"/>
    <s v="No"/>
    <m/>
    <x v="1"/>
    <m/>
    <x v="1"/>
    <m/>
    <x v="0"/>
    <m/>
    <x v="0"/>
    <n v="1"/>
    <x v="1"/>
  </r>
  <r>
    <n v="4842"/>
    <x v="1"/>
    <x v="18"/>
    <x v="18"/>
    <s v="عبدالغفار احمد"/>
    <x v="0"/>
    <n v="1"/>
    <n v="1"/>
    <n v="2"/>
    <n v="3"/>
    <n v="3"/>
    <n v="4"/>
    <n v="6"/>
    <n v="3"/>
    <n v="5"/>
    <n v="1"/>
    <n v="1"/>
    <n v="1"/>
    <n v="2"/>
    <n v="5"/>
    <x v="3"/>
    <n v="1"/>
    <x v="0"/>
    <s v="Yes"/>
    <n v="188"/>
    <x v="0"/>
    <n v="1"/>
    <x v="0"/>
    <m/>
    <x v="0"/>
    <m/>
    <x v="0"/>
    <m/>
    <x v="0"/>
  </r>
  <r>
    <n v="5840"/>
    <x v="3"/>
    <x v="10"/>
    <x v="10"/>
    <s v="صالح العداي"/>
    <x v="0"/>
    <n v="1"/>
    <n v="1"/>
    <n v="1"/>
    <n v="1"/>
    <n v="0"/>
    <n v="3"/>
    <n v="1"/>
    <n v="2"/>
    <n v="0"/>
    <n v="1"/>
    <n v="0"/>
    <n v="1"/>
    <n v="0"/>
    <n v="2"/>
    <x v="1"/>
    <m/>
    <x v="1"/>
    <s v="No"/>
    <m/>
    <x v="1"/>
    <m/>
    <x v="1"/>
    <m/>
    <x v="0"/>
    <n v="1"/>
    <x v="1"/>
    <n v="1"/>
    <x v="1"/>
  </r>
  <r>
    <n v="6004"/>
    <x v="3"/>
    <x v="3"/>
    <x v="3"/>
    <s v="خليف ابو جبل"/>
    <x v="0"/>
    <n v="1"/>
    <n v="1"/>
    <n v="1"/>
    <n v="2"/>
    <n v="3"/>
    <n v="6"/>
    <n v="2"/>
    <n v="5"/>
    <n v="1"/>
    <n v="0"/>
    <n v="1"/>
    <n v="2"/>
    <n v="0"/>
    <n v="5"/>
    <x v="0"/>
    <n v="1"/>
    <x v="0"/>
    <s v="Yes"/>
    <n v="200"/>
    <x v="0"/>
    <m/>
    <x v="1"/>
    <m/>
    <x v="0"/>
    <n v="1"/>
    <x v="1"/>
    <m/>
    <x v="0"/>
  </r>
  <r>
    <n v="5037"/>
    <x v="0"/>
    <x v="17"/>
    <x v="17"/>
    <s v="احمد علي"/>
    <x v="1"/>
    <n v="0"/>
    <n v="1"/>
    <n v="2"/>
    <n v="4"/>
    <n v="3"/>
    <n v="8"/>
    <n v="2"/>
    <n v="8"/>
    <n v="1"/>
    <n v="1"/>
    <n v="1"/>
    <n v="4"/>
    <n v="0"/>
    <n v="4"/>
    <x v="1"/>
    <m/>
    <x v="1"/>
    <s v="No"/>
    <m/>
    <x v="1"/>
    <n v="1"/>
    <x v="0"/>
    <m/>
    <x v="0"/>
    <m/>
    <x v="0"/>
    <n v="1"/>
    <x v="1"/>
  </r>
  <r>
    <n v="5908"/>
    <x v="3"/>
    <x v="12"/>
    <x v="12"/>
    <s v="سعيداحمد مطاوع"/>
    <x v="0"/>
    <n v="1"/>
    <n v="1"/>
    <n v="3"/>
    <n v="2"/>
    <n v="1"/>
    <n v="5"/>
    <n v="3"/>
    <n v="4"/>
    <n v="2"/>
    <n v="2"/>
    <n v="1"/>
    <n v="1"/>
    <n v="1"/>
    <n v="3"/>
    <x v="1"/>
    <n v="1"/>
    <x v="0"/>
    <s v="Yes"/>
    <n v="148"/>
    <x v="0"/>
    <n v="1"/>
    <x v="0"/>
    <m/>
    <x v="0"/>
    <m/>
    <x v="0"/>
    <m/>
    <x v="0"/>
  </r>
  <r>
    <n v="4731"/>
    <x v="1"/>
    <x v="15"/>
    <x v="15"/>
    <s v="جمال الدين"/>
    <x v="0"/>
    <n v="1"/>
    <n v="1"/>
    <n v="3"/>
    <n v="2"/>
    <n v="1"/>
    <n v="5"/>
    <n v="3"/>
    <n v="4"/>
    <n v="2"/>
    <n v="2"/>
    <n v="1"/>
    <n v="1"/>
    <n v="1"/>
    <n v="3"/>
    <x v="2"/>
    <n v="1"/>
    <x v="0"/>
    <s v="Yes"/>
    <n v="225"/>
    <x v="0"/>
    <n v="1"/>
    <x v="0"/>
    <m/>
    <x v="0"/>
    <n v="1"/>
    <x v="1"/>
    <n v="1"/>
    <x v="1"/>
  </r>
  <r>
    <n v="6082"/>
    <x v="3"/>
    <x v="8"/>
    <x v="8"/>
    <s v="خضر العبدالله"/>
    <x v="0"/>
    <n v="1"/>
    <n v="1"/>
    <n v="2"/>
    <n v="2"/>
    <n v="3"/>
    <n v="2"/>
    <n v="7"/>
    <n v="1"/>
    <n v="6"/>
    <n v="1"/>
    <n v="1"/>
    <n v="0"/>
    <n v="2"/>
    <n v="5"/>
    <x v="1"/>
    <n v="1"/>
    <x v="0"/>
    <s v="Yes"/>
    <n v="152"/>
    <x v="0"/>
    <n v="1"/>
    <x v="0"/>
    <m/>
    <x v="0"/>
    <n v="1"/>
    <x v="1"/>
    <m/>
    <x v="0"/>
  </r>
  <r>
    <n v="4909"/>
    <x v="0"/>
    <x v="13"/>
    <x v="13"/>
    <s v="شحود عوض"/>
    <x v="1"/>
    <n v="0"/>
    <n v="1"/>
    <n v="2"/>
    <n v="1"/>
    <n v="3"/>
    <n v="2"/>
    <n v="5"/>
    <n v="2"/>
    <n v="4"/>
    <n v="1"/>
    <n v="1"/>
    <n v="0"/>
    <n v="1"/>
    <n v="4"/>
    <x v="0"/>
    <n v="1"/>
    <x v="0"/>
    <s v="Yes"/>
    <n v="189"/>
    <x v="0"/>
    <n v="1"/>
    <x v="0"/>
    <m/>
    <x v="0"/>
    <n v="1"/>
    <x v="1"/>
    <m/>
    <x v="0"/>
  </r>
  <r>
    <n v="4703"/>
    <x v="1"/>
    <x v="1"/>
    <x v="1"/>
    <s v="قاسم طلاس"/>
    <x v="1"/>
    <n v="0"/>
    <n v="1"/>
    <n v="2"/>
    <n v="3"/>
    <n v="4"/>
    <n v="7"/>
    <n v="3"/>
    <n v="7"/>
    <n v="2"/>
    <n v="1"/>
    <n v="1"/>
    <n v="2"/>
    <n v="1"/>
    <n v="5"/>
    <x v="0"/>
    <m/>
    <x v="1"/>
    <s v="No"/>
    <n v="66"/>
    <x v="0"/>
    <m/>
    <x v="1"/>
    <m/>
    <x v="0"/>
    <n v="1"/>
    <x v="1"/>
    <n v="1"/>
    <x v="1"/>
  </r>
  <r>
    <n v="5823"/>
    <x v="3"/>
    <x v="10"/>
    <x v="10"/>
    <s v="انور عاني"/>
    <x v="0"/>
    <n v="1"/>
    <n v="1"/>
    <n v="2"/>
    <n v="2"/>
    <n v="1"/>
    <n v="5"/>
    <n v="2"/>
    <n v="4"/>
    <n v="1"/>
    <n v="1"/>
    <n v="1"/>
    <n v="2"/>
    <n v="0"/>
    <n v="3"/>
    <x v="1"/>
    <m/>
    <x v="1"/>
    <s v="No"/>
    <n v="84"/>
    <x v="0"/>
    <n v="1"/>
    <x v="0"/>
    <m/>
    <x v="0"/>
    <m/>
    <x v="0"/>
    <n v="1"/>
    <x v="1"/>
  </r>
  <r>
    <n v="5799"/>
    <x v="3"/>
    <x v="10"/>
    <x v="10"/>
    <s v="رسمي ابو الهدى"/>
    <x v="1"/>
    <n v="0"/>
    <n v="1"/>
    <n v="3"/>
    <n v="2"/>
    <n v="2"/>
    <n v="4"/>
    <n v="4"/>
    <n v="4"/>
    <n v="3"/>
    <n v="2"/>
    <n v="1"/>
    <n v="1"/>
    <n v="1"/>
    <n v="3"/>
    <x v="0"/>
    <m/>
    <x v="1"/>
    <s v="No"/>
    <m/>
    <x v="1"/>
    <m/>
    <x v="1"/>
    <n v="1"/>
    <x v="1"/>
    <m/>
    <x v="0"/>
    <n v="1"/>
    <x v="1"/>
  </r>
  <r>
    <n v="6281"/>
    <x v="3"/>
    <x v="14"/>
    <x v="14"/>
    <s v="حسين نمر"/>
    <x v="0"/>
    <n v="1"/>
    <n v="1"/>
    <n v="2"/>
    <n v="1"/>
    <n v="1"/>
    <n v="4"/>
    <n v="2"/>
    <n v="3"/>
    <n v="1"/>
    <n v="1"/>
    <n v="1"/>
    <n v="1"/>
    <n v="0"/>
    <n v="3"/>
    <x v="2"/>
    <m/>
    <x v="1"/>
    <s v="No"/>
    <m/>
    <x v="1"/>
    <n v="1"/>
    <x v="0"/>
    <n v="1"/>
    <x v="1"/>
    <m/>
    <x v="0"/>
    <n v="1"/>
    <x v="1"/>
  </r>
  <r>
    <n v="5309"/>
    <x v="2"/>
    <x v="4"/>
    <x v="4"/>
    <s v="محمد درة"/>
    <x v="0"/>
    <n v="1"/>
    <n v="1"/>
    <n v="2"/>
    <n v="2"/>
    <n v="2"/>
    <n v="5"/>
    <n v="3"/>
    <n v="4"/>
    <n v="2"/>
    <n v="1"/>
    <n v="1"/>
    <n v="1"/>
    <n v="1"/>
    <n v="4"/>
    <x v="0"/>
    <m/>
    <x v="1"/>
    <s v="No"/>
    <m/>
    <x v="1"/>
    <n v="1"/>
    <x v="0"/>
    <m/>
    <x v="0"/>
    <n v="1"/>
    <x v="1"/>
    <n v="1"/>
    <x v="1"/>
  </r>
  <r>
    <n v="5693"/>
    <x v="2"/>
    <x v="9"/>
    <x v="9"/>
    <s v="نادر العبدالله"/>
    <x v="0"/>
    <n v="1"/>
    <n v="1"/>
    <n v="2"/>
    <n v="2"/>
    <n v="2"/>
    <n v="2"/>
    <n v="6"/>
    <n v="1"/>
    <n v="5"/>
    <n v="1"/>
    <n v="1"/>
    <n v="0"/>
    <n v="2"/>
    <n v="4"/>
    <x v="2"/>
    <m/>
    <x v="1"/>
    <s v="No"/>
    <n v="84"/>
    <x v="0"/>
    <n v="1"/>
    <x v="0"/>
    <n v="1"/>
    <x v="1"/>
    <m/>
    <x v="0"/>
    <n v="1"/>
    <x v="1"/>
  </r>
  <r>
    <n v="6003"/>
    <x v="3"/>
    <x v="3"/>
    <x v="3"/>
    <s v="ياسين الدحو"/>
    <x v="1"/>
    <n v="0"/>
    <n v="1"/>
    <n v="1"/>
    <n v="1"/>
    <n v="1"/>
    <n v="3"/>
    <n v="1"/>
    <n v="3"/>
    <n v="0"/>
    <n v="1"/>
    <n v="0"/>
    <n v="1"/>
    <n v="0"/>
    <n v="2"/>
    <x v="0"/>
    <n v="1"/>
    <x v="0"/>
    <s v="Yes"/>
    <n v="159"/>
    <x v="0"/>
    <m/>
    <x v="1"/>
    <n v="1"/>
    <x v="1"/>
    <m/>
    <x v="0"/>
    <m/>
    <x v="0"/>
  </r>
  <r>
    <n v="5894"/>
    <x v="3"/>
    <x v="12"/>
    <x v="12"/>
    <s v="عبدالرحمن الموسى الاشتر"/>
    <x v="1"/>
    <n v="0"/>
    <n v="1"/>
    <n v="2"/>
    <n v="1"/>
    <n v="1"/>
    <n v="3"/>
    <n v="2"/>
    <n v="3"/>
    <n v="1"/>
    <n v="1"/>
    <n v="1"/>
    <n v="1"/>
    <n v="0"/>
    <n v="2"/>
    <x v="2"/>
    <m/>
    <x v="1"/>
    <s v="No"/>
    <n v="62"/>
    <x v="0"/>
    <n v="1"/>
    <x v="0"/>
    <n v="1"/>
    <x v="1"/>
    <n v="1"/>
    <x v="1"/>
    <n v="1"/>
    <x v="1"/>
  </r>
  <r>
    <n v="5020"/>
    <x v="0"/>
    <x v="17"/>
    <x v="17"/>
    <s v="محمود الشيخ"/>
    <x v="0"/>
    <n v="1"/>
    <n v="1"/>
    <n v="1"/>
    <n v="2"/>
    <n v="1"/>
    <n v="5"/>
    <n v="1"/>
    <n v="4"/>
    <n v="0"/>
    <n v="1"/>
    <n v="0"/>
    <n v="2"/>
    <n v="0"/>
    <n v="3"/>
    <x v="0"/>
    <m/>
    <x v="1"/>
    <s v="No"/>
    <m/>
    <x v="1"/>
    <n v="1"/>
    <x v="0"/>
    <m/>
    <x v="0"/>
    <m/>
    <x v="0"/>
    <n v="1"/>
    <x v="1"/>
  </r>
  <r>
    <n v="5876"/>
    <x v="3"/>
    <x v="12"/>
    <x v="12"/>
    <s v="ديبو قصاص"/>
    <x v="0"/>
    <n v="1"/>
    <n v="1"/>
    <n v="2"/>
    <n v="1"/>
    <n v="1"/>
    <n v="2"/>
    <n v="4"/>
    <n v="1"/>
    <n v="3"/>
    <n v="1"/>
    <n v="1"/>
    <n v="0"/>
    <n v="1"/>
    <n v="3"/>
    <x v="0"/>
    <m/>
    <x v="1"/>
    <s v="No"/>
    <m/>
    <x v="1"/>
    <n v="1"/>
    <x v="0"/>
    <m/>
    <x v="0"/>
    <n v="1"/>
    <x v="1"/>
    <n v="1"/>
    <x v="1"/>
  </r>
  <r>
    <n v="5062"/>
    <x v="0"/>
    <x v="5"/>
    <x v="5"/>
    <s v="محمد العبدالعلي"/>
    <x v="0"/>
    <n v="1"/>
    <n v="1"/>
    <n v="2"/>
    <n v="2"/>
    <n v="1"/>
    <n v="6"/>
    <n v="1"/>
    <n v="5"/>
    <n v="0"/>
    <n v="2"/>
    <n v="0"/>
    <n v="2"/>
    <n v="0"/>
    <n v="3"/>
    <x v="0"/>
    <m/>
    <x v="1"/>
    <s v="No"/>
    <m/>
    <x v="1"/>
    <n v="1"/>
    <x v="0"/>
    <n v="1"/>
    <x v="1"/>
    <m/>
    <x v="0"/>
    <n v="1"/>
    <x v="1"/>
  </r>
  <r>
    <n v="5057"/>
    <x v="0"/>
    <x v="5"/>
    <x v="5"/>
    <s v="محي الدين  حجيراتي "/>
    <x v="0"/>
    <n v="1"/>
    <n v="1"/>
    <n v="2"/>
    <n v="2"/>
    <n v="3"/>
    <n v="7"/>
    <n v="2"/>
    <n v="6"/>
    <n v="1"/>
    <n v="1"/>
    <n v="1"/>
    <n v="2"/>
    <n v="0"/>
    <n v="5"/>
    <x v="0"/>
    <m/>
    <x v="1"/>
    <s v="No"/>
    <m/>
    <x v="1"/>
    <n v="1"/>
    <x v="0"/>
    <n v="1"/>
    <x v="1"/>
    <m/>
    <x v="0"/>
    <n v="1"/>
    <x v="1"/>
  </r>
  <r>
    <n v="5461"/>
    <x v="2"/>
    <x v="11"/>
    <x v="11"/>
    <s v="خليف الحسين"/>
    <x v="0"/>
    <n v="1"/>
    <n v="1"/>
    <n v="2"/>
    <n v="2"/>
    <n v="1"/>
    <n v="2"/>
    <n v="5"/>
    <n v="1"/>
    <n v="4"/>
    <n v="1"/>
    <n v="1"/>
    <n v="0"/>
    <n v="2"/>
    <n v="3"/>
    <x v="1"/>
    <m/>
    <x v="1"/>
    <s v="No"/>
    <n v="97"/>
    <x v="0"/>
    <n v="1"/>
    <x v="0"/>
    <m/>
    <x v="0"/>
    <m/>
    <x v="0"/>
    <n v="1"/>
    <x v="1"/>
  </r>
  <r>
    <n v="6073"/>
    <x v="3"/>
    <x v="8"/>
    <x v="8"/>
    <s v="حسون الموالي بحبوح"/>
    <x v="1"/>
    <n v="0"/>
    <n v="1"/>
    <n v="2"/>
    <n v="2"/>
    <n v="2"/>
    <n v="3"/>
    <n v="4"/>
    <n v="3"/>
    <n v="3"/>
    <n v="1"/>
    <n v="1"/>
    <n v="1"/>
    <n v="1"/>
    <n v="3"/>
    <x v="2"/>
    <n v="1"/>
    <x v="0"/>
    <s v="Yes"/>
    <n v="190"/>
    <x v="0"/>
    <m/>
    <x v="1"/>
    <m/>
    <x v="0"/>
    <m/>
    <x v="0"/>
    <m/>
    <x v="0"/>
  </r>
  <r>
    <n v="5954"/>
    <x v="3"/>
    <x v="3"/>
    <x v="3"/>
    <s v="احمد السلامة"/>
    <x v="0"/>
    <n v="1"/>
    <n v="1"/>
    <n v="1"/>
    <n v="1"/>
    <n v="1"/>
    <n v="4"/>
    <n v="1"/>
    <n v="3"/>
    <n v="0"/>
    <n v="1"/>
    <n v="0"/>
    <n v="1"/>
    <n v="0"/>
    <n v="3"/>
    <x v="0"/>
    <n v="1"/>
    <x v="0"/>
    <s v="Yes"/>
    <n v="112"/>
    <x v="0"/>
    <n v="1"/>
    <x v="0"/>
    <n v="1"/>
    <x v="1"/>
    <m/>
    <x v="0"/>
    <m/>
    <x v="0"/>
  </r>
  <r>
    <n v="5716"/>
    <x v="2"/>
    <x v="9"/>
    <x v="9"/>
    <s v="حمود العصورة"/>
    <x v="0"/>
    <n v="1"/>
    <n v="1"/>
    <n v="2"/>
    <n v="2"/>
    <n v="1"/>
    <n v="2"/>
    <n v="5"/>
    <n v="1"/>
    <n v="4"/>
    <n v="1"/>
    <n v="1"/>
    <n v="0"/>
    <n v="2"/>
    <n v="3"/>
    <x v="1"/>
    <m/>
    <x v="1"/>
    <s v="No"/>
    <n v="88"/>
    <x v="0"/>
    <n v="1"/>
    <x v="0"/>
    <n v="1"/>
    <x v="1"/>
    <n v="1"/>
    <x v="1"/>
    <n v="1"/>
    <x v="1"/>
  </r>
  <r>
    <n v="5218"/>
    <x v="2"/>
    <x v="7"/>
    <x v="7"/>
    <s v="سليمان جارالله"/>
    <x v="1"/>
    <n v="0"/>
    <n v="1"/>
    <n v="2"/>
    <n v="2"/>
    <n v="4"/>
    <n v="2"/>
    <n v="7"/>
    <n v="2"/>
    <n v="6"/>
    <n v="1"/>
    <n v="1"/>
    <n v="0"/>
    <n v="2"/>
    <n v="5"/>
    <x v="1"/>
    <m/>
    <x v="1"/>
    <s v="No"/>
    <m/>
    <x v="1"/>
    <n v="1"/>
    <x v="0"/>
    <m/>
    <x v="0"/>
    <m/>
    <x v="0"/>
    <n v="1"/>
    <x v="1"/>
  </r>
  <r>
    <n v="4889"/>
    <x v="0"/>
    <x v="13"/>
    <x v="13"/>
    <s v="ياسين كيال"/>
    <x v="1"/>
    <n v="0"/>
    <n v="1"/>
    <n v="2"/>
    <n v="3"/>
    <n v="3"/>
    <n v="6"/>
    <n v="3"/>
    <n v="6"/>
    <n v="2"/>
    <n v="1"/>
    <n v="1"/>
    <n v="2"/>
    <n v="1"/>
    <n v="4"/>
    <x v="2"/>
    <n v="1"/>
    <x v="0"/>
    <s v="Yes"/>
    <n v="118"/>
    <x v="0"/>
    <n v="1"/>
    <x v="0"/>
    <n v="1"/>
    <x v="1"/>
    <n v="1"/>
    <x v="1"/>
    <m/>
    <x v="0"/>
  </r>
  <r>
    <n v="5545"/>
    <x v="2"/>
    <x v="2"/>
    <x v="2"/>
    <s v="محمد كامل تركي"/>
    <x v="0"/>
    <n v="1"/>
    <n v="1"/>
    <n v="2"/>
    <n v="1"/>
    <n v="1"/>
    <n v="4"/>
    <n v="2"/>
    <n v="3"/>
    <n v="1"/>
    <n v="1"/>
    <n v="1"/>
    <n v="1"/>
    <n v="0"/>
    <n v="3"/>
    <x v="2"/>
    <m/>
    <x v="1"/>
    <s v="No"/>
    <n v="101"/>
    <x v="0"/>
    <m/>
    <x v="1"/>
    <n v="1"/>
    <x v="1"/>
    <n v="1"/>
    <x v="1"/>
    <n v="1"/>
    <x v="1"/>
  </r>
  <r>
    <n v="4726"/>
    <x v="1"/>
    <x v="15"/>
    <x v="15"/>
    <s v="خضر جعفر "/>
    <x v="0"/>
    <n v="1"/>
    <n v="1"/>
    <n v="0"/>
    <n v="3"/>
    <n v="4"/>
    <n v="8"/>
    <n v="1"/>
    <n v="7"/>
    <n v="0"/>
    <n v="0"/>
    <n v="0"/>
    <n v="3"/>
    <n v="0"/>
    <n v="6"/>
    <x v="2"/>
    <n v="1"/>
    <x v="0"/>
    <s v="Yes"/>
    <n v="143"/>
    <x v="0"/>
    <n v="1"/>
    <x v="0"/>
    <m/>
    <x v="0"/>
    <m/>
    <x v="0"/>
    <m/>
    <x v="0"/>
  </r>
  <r>
    <n v="5428"/>
    <x v="2"/>
    <x v="11"/>
    <x v="11"/>
    <s v="عبدالفتاح علي"/>
    <x v="0"/>
    <n v="1"/>
    <n v="1"/>
    <n v="1"/>
    <n v="4"/>
    <n v="3"/>
    <n v="8"/>
    <n v="2"/>
    <n v="7"/>
    <n v="1"/>
    <n v="0"/>
    <n v="1"/>
    <n v="4"/>
    <n v="0"/>
    <n v="5"/>
    <x v="1"/>
    <n v="1"/>
    <x v="0"/>
    <s v="Yes"/>
    <n v="112"/>
    <x v="0"/>
    <n v="1"/>
    <x v="0"/>
    <m/>
    <x v="0"/>
    <n v="1"/>
    <x v="1"/>
    <n v="1"/>
    <x v="1"/>
  </r>
  <r>
    <n v="5418"/>
    <x v="2"/>
    <x v="11"/>
    <x v="11"/>
    <s v="عبدالسلام محمد"/>
    <x v="0"/>
    <n v="1"/>
    <n v="1"/>
    <n v="2"/>
    <n v="1"/>
    <n v="1"/>
    <n v="4"/>
    <n v="2"/>
    <n v="3"/>
    <n v="1"/>
    <n v="1"/>
    <n v="1"/>
    <n v="1"/>
    <n v="0"/>
    <n v="3"/>
    <x v="0"/>
    <m/>
    <x v="1"/>
    <s v="No"/>
    <m/>
    <x v="1"/>
    <m/>
    <x v="1"/>
    <n v="1"/>
    <x v="1"/>
    <m/>
    <x v="0"/>
    <n v="1"/>
    <x v="1"/>
  </r>
  <r>
    <n v="4834"/>
    <x v="1"/>
    <x v="16"/>
    <x v="16"/>
    <s v="غازي حربا"/>
    <x v="1"/>
    <n v="0"/>
    <n v="1"/>
    <n v="0"/>
    <n v="4"/>
    <n v="4"/>
    <n v="8"/>
    <n v="1"/>
    <n v="8"/>
    <n v="0"/>
    <n v="0"/>
    <n v="0"/>
    <n v="4"/>
    <n v="0"/>
    <n v="5"/>
    <x v="1"/>
    <m/>
    <x v="1"/>
    <s v="No"/>
    <n v="77"/>
    <x v="0"/>
    <n v="1"/>
    <x v="0"/>
    <m/>
    <x v="0"/>
    <m/>
    <x v="0"/>
    <n v="1"/>
    <x v="1"/>
  </r>
  <r>
    <n v="4920"/>
    <x v="0"/>
    <x v="13"/>
    <x v="13"/>
    <s v="خضر العبيد"/>
    <x v="0"/>
    <n v="1"/>
    <n v="1"/>
    <n v="2"/>
    <n v="3"/>
    <n v="2"/>
    <n v="3"/>
    <n v="6"/>
    <n v="2"/>
    <n v="5"/>
    <n v="1"/>
    <n v="1"/>
    <n v="1"/>
    <n v="2"/>
    <n v="4"/>
    <x v="0"/>
    <n v="1"/>
    <x v="0"/>
    <s v="Yes"/>
    <n v="158"/>
    <x v="0"/>
    <n v="1"/>
    <x v="0"/>
    <m/>
    <x v="0"/>
    <m/>
    <x v="0"/>
    <n v="1"/>
    <x v="1"/>
  </r>
  <r>
    <n v="5132"/>
    <x v="2"/>
    <x v="7"/>
    <x v="7"/>
    <s v="شهاب الشهاب"/>
    <x v="0"/>
    <n v="1"/>
    <n v="1"/>
    <n v="0"/>
    <n v="2"/>
    <n v="3"/>
    <n v="6"/>
    <n v="1"/>
    <n v="5"/>
    <n v="0"/>
    <n v="0"/>
    <n v="0"/>
    <n v="2"/>
    <n v="0"/>
    <n v="5"/>
    <x v="3"/>
    <m/>
    <x v="1"/>
    <s v="No"/>
    <m/>
    <x v="1"/>
    <m/>
    <x v="1"/>
    <m/>
    <x v="0"/>
    <m/>
    <x v="0"/>
    <n v="1"/>
    <x v="1"/>
  </r>
  <r>
    <n v="5680"/>
    <x v="2"/>
    <x v="9"/>
    <x v="9"/>
    <s v="فواز العصورة"/>
    <x v="0"/>
    <n v="1"/>
    <n v="1"/>
    <n v="2"/>
    <n v="3"/>
    <n v="2"/>
    <n v="2"/>
    <n v="7"/>
    <n v="1"/>
    <n v="6"/>
    <n v="1"/>
    <n v="1"/>
    <n v="0"/>
    <n v="3"/>
    <n v="4"/>
    <x v="0"/>
    <m/>
    <x v="1"/>
    <s v="No"/>
    <n v="72"/>
    <x v="0"/>
    <n v="1"/>
    <x v="0"/>
    <n v="1"/>
    <x v="1"/>
    <m/>
    <x v="0"/>
    <n v="1"/>
    <x v="1"/>
  </r>
  <r>
    <n v="5642"/>
    <x v="2"/>
    <x v="9"/>
    <x v="9"/>
    <s v="صالح لطوف"/>
    <x v="0"/>
    <n v="1"/>
    <n v="1"/>
    <n v="3"/>
    <n v="2"/>
    <n v="2"/>
    <n v="7"/>
    <n v="2"/>
    <n v="6"/>
    <n v="1"/>
    <n v="2"/>
    <n v="1"/>
    <n v="2"/>
    <n v="0"/>
    <n v="4"/>
    <x v="0"/>
    <m/>
    <x v="1"/>
    <s v="No"/>
    <n v="60"/>
    <x v="0"/>
    <m/>
    <x v="1"/>
    <m/>
    <x v="0"/>
    <m/>
    <x v="0"/>
    <n v="1"/>
    <x v="1"/>
  </r>
  <r>
    <n v="5072"/>
    <x v="0"/>
    <x v="5"/>
    <x v="5"/>
    <s v="محسن رعد"/>
    <x v="0"/>
    <n v="1"/>
    <n v="1"/>
    <n v="2"/>
    <n v="1"/>
    <n v="1"/>
    <n v="4"/>
    <n v="2"/>
    <n v="3"/>
    <n v="1"/>
    <n v="1"/>
    <n v="1"/>
    <n v="1"/>
    <n v="0"/>
    <n v="3"/>
    <x v="0"/>
    <m/>
    <x v="1"/>
    <s v="No"/>
    <n v="63"/>
    <x v="0"/>
    <n v="1"/>
    <x v="0"/>
    <m/>
    <x v="0"/>
    <n v="1"/>
    <x v="1"/>
    <n v="1"/>
    <x v="1"/>
  </r>
  <r>
    <n v="5369"/>
    <x v="2"/>
    <x v="4"/>
    <x v="4"/>
    <s v="محمد  السقال"/>
    <x v="1"/>
    <n v="0"/>
    <n v="1"/>
    <n v="2"/>
    <n v="1"/>
    <n v="0"/>
    <n v="1"/>
    <n v="3"/>
    <n v="1"/>
    <n v="2"/>
    <n v="1"/>
    <n v="1"/>
    <n v="0"/>
    <n v="1"/>
    <n v="1"/>
    <x v="2"/>
    <n v="1"/>
    <x v="0"/>
    <s v="Yes"/>
    <n v="144"/>
    <x v="0"/>
    <m/>
    <x v="1"/>
    <n v="1"/>
    <x v="1"/>
    <m/>
    <x v="0"/>
    <n v="1"/>
    <x v="1"/>
  </r>
  <r>
    <n v="5231"/>
    <x v="2"/>
    <x v="7"/>
    <x v="7"/>
    <s v="عبدالرزاق الكردي"/>
    <x v="1"/>
    <n v="0"/>
    <n v="1"/>
    <n v="2"/>
    <n v="0"/>
    <n v="1"/>
    <n v="2"/>
    <n v="2"/>
    <n v="2"/>
    <n v="1"/>
    <n v="1"/>
    <n v="1"/>
    <n v="0"/>
    <n v="0"/>
    <n v="2"/>
    <x v="1"/>
    <m/>
    <x v="1"/>
    <s v="No"/>
    <m/>
    <x v="1"/>
    <m/>
    <x v="1"/>
    <m/>
    <x v="0"/>
    <m/>
    <x v="0"/>
    <n v="1"/>
    <x v="1"/>
  </r>
  <r>
    <n v="5676"/>
    <x v="2"/>
    <x v="9"/>
    <x v="9"/>
    <s v="صالح الفحل"/>
    <x v="1"/>
    <n v="0"/>
    <n v="1"/>
    <n v="2"/>
    <n v="2"/>
    <n v="2"/>
    <n v="2"/>
    <n v="5"/>
    <n v="2"/>
    <n v="4"/>
    <n v="1"/>
    <n v="1"/>
    <n v="0"/>
    <n v="2"/>
    <n v="3"/>
    <x v="1"/>
    <m/>
    <x v="1"/>
    <s v="No"/>
    <n v="104"/>
    <x v="0"/>
    <n v="1"/>
    <x v="0"/>
    <m/>
    <x v="0"/>
    <n v="1"/>
    <x v="1"/>
    <n v="1"/>
    <x v="1"/>
  </r>
  <r>
    <n v="5447"/>
    <x v="2"/>
    <x v="11"/>
    <x v="11"/>
    <s v="عبدالحميد الكن"/>
    <x v="0"/>
    <n v="1"/>
    <n v="1"/>
    <n v="1"/>
    <n v="1"/>
    <n v="0"/>
    <n v="2"/>
    <n v="2"/>
    <n v="1"/>
    <n v="1"/>
    <n v="0"/>
    <n v="1"/>
    <n v="1"/>
    <n v="0"/>
    <n v="2"/>
    <x v="1"/>
    <m/>
    <x v="1"/>
    <s v="No"/>
    <n v="83"/>
    <x v="0"/>
    <n v="1"/>
    <x v="0"/>
    <n v="1"/>
    <x v="1"/>
    <m/>
    <x v="0"/>
    <n v="1"/>
    <x v="1"/>
  </r>
  <r>
    <n v="4750"/>
    <x v="1"/>
    <x v="15"/>
    <x v="15"/>
    <s v="صالح الرجب"/>
    <x v="1"/>
    <n v="0"/>
    <n v="1"/>
    <n v="1"/>
    <n v="2"/>
    <n v="2"/>
    <n v="5"/>
    <n v="1"/>
    <n v="5"/>
    <n v="0"/>
    <n v="1"/>
    <n v="0"/>
    <n v="2"/>
    <n v="0"/>
    <n v="3"/>
    <x v="0"/>
    <n v="1"/>
    <x v="0"/>
    <s v="Yes"/>
    <n v="216"/>
    <x v="0"/>
    <n v="1"/>
    <x v="0"/>
    <m/>
    <x v="0"/>
    <n v="1"/>
    <x v="1"/>
    <m/>
    <x v="0"/>
  </r>
  <r>
    <n v="6171"/>
    <x v="3"/>
    <x v="6"/>
    <x v="6"/>
    <s v="اسماعيل رحمون"/>
    <x v="1"/>
    <n v="0"/>
    <n v="1"/>
    <n v="1"/>
    <n v="4"/>
    <n v="4"/>
    <n v="5"/>
    <n v="5"/>
    <n v="5"/>
    <n v="4"/>
    <n v="0"/>
    <n v="1"/>
    <n v="3"/>
    <n v="1"/>
    <n v="5"/>
    <x v="2"/>
    <n v="1"/>
    <x v="0"/>
    <s v="Yes"/>
    <n v="157"/>
    <x v="0"/>
    <n v="1"/>
    <x v="0"/>
    <n v="1"/>
    <x v="1"/>
    <n v="1"/>
    <x v="1"/>
    <n v="1"/>
    <x v="1"/>
  </r>
  <r>
    <n v="6132"/>
    <x v="3"/>
    <x v="8"/>
    <x v="8"/>
    <s v="عيسى الخالد"/>
    <x v="0"/>
    <n v="1"/>
    <n v="1"/>
    <n v="3"/>
    <n v="3"/>
    <n v="2"/>
    <n v="6"/>
    <n v="4"/>
    <n v="5"/>
    <n v="3"/>
    <n v="2"/>
    <n v="1"/>
    <n v="2"/>
    <n v="1"/>
    <n v="4"/>
    <x v="0"/>
    <m/>
    <x v="1"/>
    <s v="No"/>
    <m/>
    <x v="1"/>
    <m/>
    <x v="1"/>
    <n v="1"/>
    <x v="1"/>
    <m/>
    <x v="0"/>
    <n v="1"/>
    <x v="1"/>
  </r>
  <r>
    <n v="4916"/>
    <x v="0"/>
    <x v="13"/>
    <x v="13"/>
    <s v="عبدالقادر العنـزي"/>
    <x v="0"/>
    <n v="1"/>
    <n v="1"/>
    <n v="1"/>
    <n v="1"/>
    <n v="3"/>
    <n v="5"/>
    <n v="2"/>
    <n v="4"/>
    <n v="1"/>
    <n v="0"/>
    <n v="1"/>
    <n v="1"/>
    <n v="0"/>
    <n v="5"/>
    <x v="0"/>
    <n v="1"/>
    <x v="0"/>
    <s v="Yes"/>
    <n v="205"/>
    <x v="0"/>
    <n v="1"/>
    <x v="0"/>
    <m/>
    <x v="0"/>
    <n v="1"/>
    <x v="1"/>
    <m/>
    <x v="0"/>
  </r>
  <r>
    <n v="6358"/>
    <x v="3"/>
    <x v="14"/>
    <x v="14"/>
    <s v="توفيق رمضان "/>
    <x v="0"/>
    <n v="1"/>
    <n v="1"/>
    <n v="2"/>
    <n v="3"/>
    <n v="3"/>
    <n v="2"/>
    <n v="8"/>
    <n v="1"/>
    <n v="7"/>
    <n v="1"/>
    <n v="1"/>
    <n v="0"/>
    <n v="3"/>
    <n v="5"/>
    <x v="0"/>
    <m/>
    <x v="1"/>
    <s v="No"/>
    <m/>
    <x v="1"/>
    <m/>
    <x v="1"/>
    <m/>
    <x v="0"/>
    <m/>
    <x v="0"/>
    <n v="1"/>
    <x v="1"/>
  </r>
  <r>
    <n v="5378"/>
    <x v="2"/>
    <x v="4"/>
    <x v="4"/>
    <s v="محمدفهد زين الدين"/>
    <x v="0"/>
    <n v="1"/>
    <n v="1"/>
    <n v="2"/>
    <n v="1"/>
    <n v="0"/>
    <n v="3"/>
    <n v="2"/>
    <n v="2"/>
    <n v="1"/>
    <n v="1"/>
    <n v="1"/>
    <n v="1"/>
    <n v="0"/>
    <n v="2"/>
    <x v="1"/>
    <m/>
    <x v="1"/>
    <s v="No"/>
    <n v="50"/>
    <x v="0"/>
    <n v="1"/>
    <x v="0"/>
    <m/>
    <x v="0"/>
    <m/>
    <x v="0"/>
    <n v="1"/>
    <x v="1"/>
  </r>
  <r>
    <n v="6032"/>
    <x v="3"/>
    <x v="3"/>
    <x v="3"/>
    <s v="عبدو كيال"/>
    <x v="0"/>
    <n v="1"/>
    <n v="1"/>
    <n v="1"/>
    <n v="1"/>
    <n v="0"/>
    <n v="3"/>
    <n v="1"/>
    <n v="2"/>
    <n v="0"/>
    <n v="1"/>
    <n v="0"/>
    <n v="1"/>
    <n v="0"/>
    <n v="2"/>
    <x v="0"/>
    <m/>
    <x v="1"/>
    <s v="No"/>
    <n v="57"/>
    <x v="0"/>
    <n v="1"/>
    <x v="0"/>
    <n v="1"/>
    <x v="1"/>
    <m/>
    <x v="0"/>
    <n v="1"/>
    <x v="1"/>
  </r>
  <r>
    <n v="5864"/>
    <x v="3"/>
    <x v="12"/>
    <x v="12"/>
    <s v="عبدالله علي"/>
    <x v="0"/>
    <n v="1"/>
    <n v="1"/>
    <n v="2"/>
    <n v="2"/>
    <n v="2"/>
    <n v="4"/>
    <n v="4"/>
    <n v="3"/>
    <n v="3"/>
    <n v="1"/>
    <n v="1"/>
    <n v="1"/>
    <n v="1"/>
    <n v="4"/>
    <x v="0"/>
    <n v="1"/>
    <x v="0"/>
    <s v="Yes"/>
    <n v="172"/>
    <x v="0"/>
    <m/>
    <x v="1"/>
    <m/>
    <x v="0"/>
    <m/>
    <x v="0"/>
    <n v="1"/>
    <x v="1"/>
  </r>
  <r>
    <n v="5991"/>
    <x v="3"/>
    <x v="3"/>
    <x v="3"/>
    <s v="عبدو الزرير"/>
    <x v="1"/>
    <n v="0"/>
    <n v="1"/>
    <n v="1"/>
    <n v="4"/>
    <n v="3"/>
    <n v="4"/>
    <n v="5"/>
    <n v="4"/>
    <n v="4"/>
    <n v="0"/>
    <n v="1"/>
    <n v="3"/>
    <n v="1"/>
    <n v="4"/>
    <x v="0"/>
    <m/>
    <x v="1"/>
    <s v="No"/>
    <n v="54"/>
    <x v="0"/>
    <n v="1"/>
    <x v="0"/>
    <m/>
    <x v="0"/>
    <m/>
    <x v="0"/>
    <n v="1"/>
    <x v="1"/>
  </r>
  <r>
    <n v="5484"/>
    <x v="2"/>
    <x v="11"/>
    <x v="11"/>
    <s v="خالد الدياب"/>
    <x v="0"/>
    <n v="1"/>
    <n v="1"/>
    <n v="2"/>
    <n v="2"/>
    <n v="0"/>
    <n v="3"/>
    <n v="3"/>
    <n v="2"/>
    <n v="2"/>
    <n v="1"/>
    <n v="1"/>
    <n v="1"/>
    <n v="1"/>
    <n v="2"/>
    <x v="0"/>
    <m/>
    <x v="1"/>
    <s v="No"/>
    <m/>
    <x v="1"/>
    <m/>
    <x v="1"/>
    <m/>
    <x v="0"/>
    <m/>
    <x v="0"/>
    <n v="1"/>
    <x v="1"/>
  </r>
  <r>
    <n v="4966"/>
    <x v="0"/>
    <x v="0"/>
    <x v="0"/>
    <s v="عمر السيد "/>
    <x v="1"/>
    <n v="0"/>
    <n v="1"/>
    <n v="2"/>
    <n v="0"/>
    <n v="1"/>
    <n v="2"/>
    <n v="2"/>
    <n v="2"/>
    <n v="1"/>
    <n v="1"/>
    <n v="1"/>
    <n v="0"/>
    <n v="0"/>
    <n v="2"/>
    <x v="0"/>
    <m/>
    <x v="1"/>
    <s v="No"/>
    <n v="108"/>
    <x v="0"/>
    <m/>
    <x v="1"/>
    <n v="1"/>
    <x v="1"/>
    <m/>
    <x v="0"/>
    <n v="1"/>
    <x v="1"/>
  </r>
  <r>
    <n v="4666"/>
    <x v="1"/>
    <x v="1"/>
    <x v="1"/>
    <s v="حسين السلامة"/>
    <x v="0"/>
    <n v="1"/>
    <n v="1"/>
    <n v="3"/>
    <n v="2"/>
    <n v="2"/>
    <n v="5"/>
    <n v="4"/>
    <n v="4"/>
    <n v="3"/>
    <n v="2"/>
    <n v="1"/>
    <n v="1"/>
    <n v="1"/>
    <n v="4"/>
    <x v="1"/>
    <n v="1"/>
    <x v="0"/>
    <s v="Yes"/>
    <n v="159"/>
    <x v="0"/>
    <m/>
    <x v="1"/>
    <m/>
    <x v="0"/>
    <m/>
    <x v="0"/>
    <m/>
    <x v="0"/>
  </r>
  <r>
    <n v="6169"/>
    <x v="3"/>
    <x v="6"/>
    <x v="6"/>
    <s v="فلاح اليوسف"/>
    <x v="0"/>
    <n v="1"/>
    <n v="1"/>
    <n v="2"/>
    <n v="3"/>
    <n v="2"/>
    <n v="3"/>
    <n v="6"/>
    <n v="2"/>
    <n v="5"/>
    <n v="1"/>
    <n v="1"/>
    <n v="1"/>
    <n v="2"/>
    <n v="4"/>
    <x v="2"/>
    <m/>
    <x v="1"/>
    <s v="No"/>
    <n v="106"/>
    <x v="0"/>
    <n v="1"/>
    <x v="0"/>
    <n v="1"/>
    <x v="1"/>
    <m/>
    <x v="0"/>
    <n v="1"/>
    <x v="1"/>
  </r>
  <r>
    <n v="5884"/>
    <x v="3"/>
    <x v="12"/>
    <x v="12"/>
    <s v="جاسم سليم"/>
    <x v="1"/>
    <n v="0"/>
    <n v="1"/>
    <n v="1"/>
    <n v="2"/>
    <n v="5"/>
    <n v="7"/>
    <n v="2"/>
    <n v="7"/>
    <n v="1"/>
    <n v="0"/>
    <n v="1"/>
    <n v="2"/>
    <n v="0"/>
    <n v="6"/>
    <x v="3"/>
    <n v="1"/>
    <x v="0"/>
    <s v="Yes"/>
    <n v="135"/>
    <x v="0"/>
    <n v="1"/>
    <x v="0"/>
    <n v="1"/>
    <x v="1"/>
    <n v="1"/>
    <x v="1"/>
    <m/>
    <x v="0"/>
  </r>
  <r>
    <n v="4686"/>
    <x v="1"/>
    <x v="1"/>
    <x v="1"/>
    <s v="عبدالحليم غنيمي"/>
    <x v="0"/>
    <n v="1"/>
    <n v="1"/>
    <n v="0"/>
    <n v="2"/>
    <n v="3"/>
    <n v="6"/>
    <n v="1"/>
    <n v="5"/>
    <n v="0"/>
    <n v="0"/>
    <n v="0"/>
    <n v="2"/>
    <n v="0"/>
    <n v="5"/>
    <x v="1"/>
    <m/>
    <x v="1"/>
    <s v="No"/>
    <n v="50"/>
    <x v="0"/>
    <m/>
    <x v="1"/>
    <m/>
    <x v="0"/>
    <m/>
    <x v="0"/>
    <n v="1"/>
    <x v="1"/>
  </r>
  <r>
    <n v="5141"/>
    <x v="2"/>
    <x v="7"/>
    <x v="7"/>
    <s v="عليوي حمادة"/>
    <x v="0"/>
    <n v="1"/>
    <n v="1"/>
    <n v="2"/>
    <n v="2"/>
    <n v="1"/>
    <n v="3"/>
    <n v="4"/>
    <n v="2"/>
    <n v="3"/>
    <n v="1"/>
    <n v="1"/>
    <n v="1"/>
    <n v="1"/>
    <n v="3"/>
    <x v="1"/>
    <m/>
    <x v="1"/>
    <s v="No"/>
    <m/>
    <x v="1"/>
    <m/>
    <x v="1"/>
    <m/>
    <x v="0"/>
    <m/>
    <x v="0"/>
    <n v="1"/>
    <x v="1"/>
  </r>
  <r>
    <n v="5578"/>
    <x v="2"/>
    <x v="2"/>
    <x v="2"/>
    <s v="جاسم  رمضان "/>
    <x v="0"/>
    <n v="1"/>
    <n v="1"/>
    <n v="1"/>
    <n v="1"/>
    <n v="0"/>
    <n v="2"/>
    <n v="2"/>
    <n v="1"/>
    <n v="1"/>
    <n v="1"/>
    <n v="0"/>
    <n v="0"/>
    <n v="1"/>
    <n v="2"/>
    <x v="2"/>
    <m/>
    <x v="1"/>
    <s v="No"/>
    <n v="77"/>
    <x v="0"/>
    <n v="1"/>
    <x v="0"/>
    <m/>
    <x v="0"/>
    <m/>
    <x v="0"/>
    <n v="1"/>
    <x v="1"/>
  </r>
  <r>
    <n v="4839"/>
    <x v="1"/>
    <x v="18"/>
    <x v="18"/>
    <s v="احمد زين الدين"/>
    <x v="0"/>
    <n v="1"/>
    <n v="1"/>
    <n v="2"/>
    <n v="2"/>
    <n v="0"/>
    <n v="3"/>
    <n v="3"/>
    <n v="2"/>
    <n v="2"/>
    <n v="1"/>
    <n v="1"/>
    <n v="1"/>
    <n v="1"/>
    <n v="2"/>
    <x v="1"/>
    <m/>
    <x v="1"/>
    <s v="No"/>
    <m/>
    <x v="1"/>
    <n v="1"/>
    <x v="0"/>
    <n v="1"/>
    <x v="1"/>
    <n v="1"/>
    <x v="1"/>
    <n v="1"/>
    <x v="1"/>
  </r>
  <r>
    <n v="5544"/>
    <x v="2"/>
    <x v="2"/>
    <x v="2"/>
    <s v="عمر العوض"/>
    <x v="0"/>
    <n v="1"/>
    <n v="1"/>
    <n v="1"/>
    <n v="2"/>
    <n v="3"/>
    <n v="7"/>
    <n v="1"/>
    <n v="6"/>
    <n v="0"/>
    <n v="1"/>
    <n v="0"/>
    <n v="2"/>
    <n v="0"/>
    <n v="5"/>
    <x v="1"/>
    <n v="1"/>
    <x v="0"/>
    <s v="Yes"/>
    <n v="137"/>
    <x v="0"/>
    <n v="1"/>
    <x v="0"/>
    <m/>
    <x v="0"/>
    <n v="1"/>
    <x v="1"/>
    <n v="1"/>
    <x v="1"/>
  </r>
  <r>
    <n v="5036"/>
    <x v="0"/>
    <x v="17"/>
    <x v="17"/>
    <s v="قاسم قري"/>
    <x v="1"/>
    <n v="0"/>
    <n v="1"/>
    <n v="2"/>
    <n v="1"/>
    <n v="0"/>
    <n v="1"/>
    <n v="3"/>
    <n v="1"/>
    <n v="2"/>
    <n v="1"/>
    <n v="1"/>
    <n v="0"/>
    <n v="1"/>
    <n v="1"/>
    <x v="0"/>
    <m/>
    <x v="1"/>
    <s v="No"/>
    <n v="63"/>
    <x v="0"/>
    <n v="1"/>
    <x v="0"/>
    <m/>
    <x v="0"/>
    <m/>
    <x v="0"/>
    <n v="1"/>
    <x v="1"/>
  </r>
  <r>
    <n v="5157"/>
    <x v="2"/>
    <x v="7"/>
    <x v="7"/>
    <s v="محمد خضر الجاسم"/>
    <x v="0"/>
    <n v="1"/>
    <n v="1"/>
    <n v="2"/>
    <n v="0"/>
    <n v="0"/>
    <n v="2"/>
    <n v="2"/>
    <n v="1"/>
    <n v="1"/>
    <n v="1"/>
    <n v="1"/>
    <n v="0"/>
    <n v="0"/>
    <n v="2"/>
    <x v="1"/>
    <n v="1"/>
    <x v="0"/>
    <s v="Yes"/>
    <n v="127"/>
    <x v="0"/>
    <n v="1"/>
    <x v="0"/>
    <n v="1"/>
    <x v="1"/>
    <m/>
    <x v="0"/>
    <n v="1"/>
    <x v="1"/>
  </r>
  <r>
    <n v="5030"/>
    <x v="0"/>
    <x v="17"/>
    <x v="17"/>
    <s v="هايل النويعم"/>
    <x v="0"/>
    <n v="1"/>
    <n v="1"/>
    <n v="1"/>
    <n v="4"/>
    <n v="2"/>
    <n v="4"/>
    <n v="5"/>
    <n v="3"/>
    <n v="4"/>
    <n v="0"/>
    <n v="1"/>
    <n v="3"/>
    <n v="1"/>
    <n v="4"/>
    <x v="0"/>
    <n v="1"/>
    <x v="0"/>
    <s v="Yes"/>
    <n v="230"/>
    <x v="0"/>
    <n v="1"/>
    <x v="0"/>
    <n v="1"/>
    <x v="1"/>
    <n v="1"/>
    <x v="1"/>
    <m/>
    <x v="0"/>
  </r>
  <r>
    <n v="5684"/>
    <x v="2"/>
    <x v="9"/>
    <x v="9"/>
    <s v="عبد غصن"/>
    <x v="0"/>
    <n v="1"/>
    <n v="1"/>
    <n v="1"/>
    <n v="1"/>
    <n v="0"/>
    <n v="2"/>
    <n v="2"/>
    <n v="1"/>
    <n v="1"/>
    <n v="0"/>
    <n v="1"/>
    <n v="1"/>
    <n v="0"/>
    <n v="2"/>
    <x v="1"/>
    <n v="1"/>
    <x v="0"/>
    <s v="Yes"/>
    <n v="207"/>
    <x v="0"/>
    <n v="1"/>
    <x v="0"/>
    <m/>
    <x v="0"/>
    <m/>
    <x v="0"/>
    <n v="1"/>
    <x v="1"/>
  </r>
  <r>
    <n v="6162"/>
    <x v="3"/>
    <x v="6"/>
    <x v="6"/>
    <s v="خالد المصري"/>
    <x v="1"/>
    <n v="0"/>
    <n v="1"/>
    <n v="3"/>
    <n v="2"/>
    <n v="4"/>
    <n v="5"/>
    <n v="5"/>
    <n v="5"/>
    <n v="4"/>
    <n v="2"/>
    <n v="1"/>
    <n v="1"/>
    <n v="1"/>
    <n v="5"/>
    <x v="0"/>
    <n v="1"/>
    <x v="0"/>
    <s v="Yes"/>
    <n v="226"/>
    <x v="0"/>
    <m/>
    <x v="1"/>
    <m/>
    <x v="0"/>
    <m/>
    <x v="0"/>
    <m/>
    <x v="0"/>
  </r>
  <r>
    <n v="4788"/>
    <x v="1"/>
    <x v="16"/>
    <x v="16"/>
    <s v="عماد  عيدو محمد"/>
    <x v="0"/>
    <n v="1"/>
    <n v="1"/>
    <n v="3"/>
    <n v="1"/>
    <n v="1"/>
    <n v="5"/>
    <n v="2"/>
    <n v="4"/>
    <n v="1"/>
    <n v="2"/>
    <n v="1"/>
    <n v="1"/>
    <n v="0"/>
    <n v="3"/>
    <x v="1"/>
    <m/>
    <x v="1"/>
    <s v="No"/>
    <m/>
    <x v="1"/>
    <n v="1"/>
    <x v="0"/>
    <n v="1"/>
    <x v="1"/>
    <m/>
    <x v="0"/>
    <n v="1"/>
    <x v="1"/>
  </r>
  <r>
    <n v="5180"/>
    <x v="2"/>
    <x v="7"/>
    <x v="7"/>
    <s v="مرعي  اليوسف"/>
    <x v="0"/>
    <n v="1"/>
    <n v="1"/>
    <n v="1"/>
    <n v="1"/>
    <n v="1"/>
    <n v="4"/>
    <n v="1"/>
    <n v="3"/>
    <n v="0"/>
    <n v="1"/>
    <n v="0"/>
    <n v="1"/>
    <n v="0"/>
    <n v="3"/>
    <x v="0"/>
    <m/>
    <x v="1"/>
    <s v="No"/>
    <m/>
    <x v="1"/>
    <n v="1"/>
    <x v="0"/>
    <m/>
    <x v="0"/>
    <m/>
    <x v="0"/>
    <n v="1"/>
    <x v="1"/>
  </r>
  <r>
    <n v="4999"/>
    <x v="0"/>
    <x v="0"/>
    <x v="0"/>
    <s v="زهير غنام"/>
    <x v="0"/>
    <n v="1"/>
    <n v="1"/>
    <n v="2"/>
    <n v="1"/>
    <n v="0"/>
    <n v="2"/>
    <n v="3"/>
    <n v="1"/>
    <n v="2"/>
    <n v="1"/>
    <n v="1"/>
    <n v="0"/>
    <n v="1"/>
    <n v="2"/>
    <x v="1"/>
    <m/>
    <x v="1"/>
    <s v="No"/>
    <m/>
    <x v="1"/>
    <n v="1"/>
    <x v="0"/>
    <m/>
    <x v="0"/>
    <n v="1"/>
    <x v="1"/>
    <n v="1"/>
    <x v="1"/>
  </r>
  <r>
    <n v="4943"/>
    <x v="0"/>
    <x v="13"/>
    <x v="13"/>
    <s v="ابراهيم  الجازي"/>
    <x v="0"/>
    <n v="1"/>
    <n v="1"/>
    <n v="2"/>
    <n v="1"/>
    <n v="2"/>
    <n v="2"/>
    <n v="5"/>
    <n v="1"/>
    <n v="4"/>
    <n v="1"/>
    <n v="1"/>
    <n v="0"/>
    <n v="1"/>
    <n v="4"/>
    <x v="2"/>
    <n v="1"/>
    <x v="0"/>
    <s v="Yes"/>
    <n v="183"/>
    <x v="0"/>
    <n v="1"/>
    <x v="0"/>
    <m/>
    <x v="0"/>
    <m/>
    <x v="0"/>
    <m/>
    <x v="0"/>
  </r>
  <r>
    <n v="5080"/>
    <x v="0"/>
    <x v="5"/>
    <x v="5"/>
    <s v="اسماعيل ابو جبل"/>
    <x v="0"/>
    <n v="1"/>
    <n v="1"/>
    <n v="3"/>
    <n v="3"/>
    <n v="2"/>
    <n v="6"/>
    <n v="4"/>
    <n v="5"/>
    <n v="3"/>
    <n v="2"/>
    <n v="1"/>
    <n v="2"/>
    <n v="1"/>
    <n v="4"/>
    <x v="0"/>
    <n v="1"/>
    <x v="0"/>
    <s v="Yes"/>
    <n v="189"/>
    <x v="0"/>
    <n v="1"/>
    <x v="0"/>
    <m/>
    <x v="0"/>
    <n v="1"/>
    <x v="1"/>
    <m/>
    <x v="0"/>
  </r>
  <r>
    <n v="4700"/>
    <x v="1"/>
    <x v="1"/>
    <x v="1"/>
    <s v="محمد اليوسف"/>
    <x v="0"/>
    <n v="1"/>
    <n v="1"/>
    <n v="2"/>
    <n v="2"/>
    <n v="1"/>
    <n v="4"/>
    <n v="3"/>
    <n v="3"/>
    <n v="2"/>
    <n v="1"/>
    <n v="1"/>
    <n v="1"/>
    <n v="1"/>
    <n v="3"/>
    <x v="1"/>
    <n v="1"/>
    <x v="0"/>
    <s v="Yes"/>
    <n v="183"/>
    <x v="0"/>
    <m/>
    <x v="1"/>
    <n v="1"/>
    <x v="1"/>
    <m/>
    <x v="0"/>
    <m/>
    <x v="0"/>
  </r>
  <r>
    <n v="5165"/>
    <x v="2"/>
    <x v="7"/>
    <x v="7"/>
    <s v="خالد حمادة"/>
    <x v="0"/>
    <n v="1"/>
    <n v="1"/>
    <n v="2"/>
    <n v="3"/>
    <n v="3"/>
    <n v="3"/>
    <n v="7"/>
    <n v="2"/>
    <n v="6"/>
    <n v="1"/>
    <n v="1"/>
    <n v="1"/>
    <n v="2"/>
    <n v="5"/>
    <x v="0"/>
    <m/>
    <x v="1"/>
    <s v="No"/>
    <n v="78"/>
    <x v="0"/>
    <n v="1"/>
    <x v="0"/>
    <n v="1"/>
    <x v="1"/>
    <n v="1"/>
    <x v="1"/>
    <n v="1"/>
    <x v="1"/>
  </r>
  <r>
    <n v="5475"/>
    <x v="2"/>
    <x v="11"/>
    <x v="11"/>
    <s v="احمد الشركة"/>
    <x v="0"/>
    <n v="1"/>
    <n v="1"/>
    <n v="2"/>
    <n v="3"/>
    <n v="3"/>
    <n v="2"/>
    <n v="8"/>
    <n v="1"/>
    <n v="7"/>
    <n v="1"/>
    <n v="1"/>
    <n v="0"/>
    <n v="3"/>
    <n v="5"/>
    <x v="1"/>
    <m/>
    <x v="1"/>
    <s v="No"/>
    <m/>
    <x v="1"/>
    <n v="1"/>
    <x v="0"/>
    <m/>
    <x v="0"/>
    <m/>
    <x v="0"/>
    <n v="1"/>
    <x v="1"/>
  </r>
  <r>
    <n v="6079"/>
    <x v="3"/>
    <x v="8"/>
    <x v="8"/>
    <s v="احمد غنام"/>
    <x v="0"/>
    <n v="1"/>
    <n v="1"/>
    <n v="3"/>
    <n v="2"/>
    <n v="1"/>
    <n v="5"/>
    <n v="3"/>
    <n v="4"/>
    <n v="2"/>
    <n v="2"/>
    <n v="1"/>
    <n v="1"/>
    <n v="1"/>
    <n v="3"/>
    <x v="1"/>
    <m/>
    <x v="1"/>
    <s v="No"/>
    <n v="100"/>
    <x v="0"/>
    <n v="1"/>
    <x v="0"/>
    <m/>
    <x v="0"/>
    <m/>
    <x v="0"/>
    <n v="1"/>
    <x v="1"/>
  </r>
  <r>
    <n v="6340"/>
    <x v="3"/>
    <x v="14"/>
    <x v="14"/>
    <s v="عمر  الياسين"/>
    <x v="0"/>
    <n v="1"/>
    <n v="1"/>
    <n v="2"/>
    <n v="0"/>
    <n v="0"/>
    <n v="2"/>
    <n v="2"/>
    <n v="1"/>
    <n v="1"/>
    <n v="1"/>
    <n v="1"/>
    <n v="0"/>
    <n v="0"/>
    <n v="2"/>
    <x v="0"/>
    <m/>
    <x v="1"/>
    <s v="No"/>
    <m/>
    <x v="1"/>
    <n v="1"/>
    <x v="0"/>
    <n v="1"/>
    <x v="1"/>
    <n v="1"/>
    <x v="1"/>
    <n v="1"/>
    <x v="1"/>
  </r>
  <r>
    <n v="5155"/>
    <x v="2"/>
    <x v="7"/>
    <x v="7"/>
    <s v="سمير المعصراني"/>
    <x v="0"/>
    <n v="1"/>
    <n v="1"/>
    <n v="2"/>
    <n v="2"/>
    <n v="0"/>
    <n v="3"/>
    <n v="3"/>
    <n v="2"/>
    <n v="2"/>
    <n v="1"/>
    <n v="1"/>
    <n v="1"/>
    <n v="1"/>
    <n v="2"/>
    <x v="1"/>
    <n v="1"/>
    <x v="0"/>
    <s v="Yes"/>
    <n v="176"/>
    <x v="0"/>
    <n v="1"/>
    <x v="0"/>
    <m/>
    <x v="0"/>
    <n v="1"/>
    <x v="1"/>
    <m/>
    <x v="0"/>
  </r>
  <r>
    <n v="5607"/>
    <x v="2"/>
    <x v="2"/>
    <x v="2"/>
    <s v="خضر الرجب"/>
    <x v="0"/>
    <n v="1"/>
    <n v="1"/>
    <n v="2"/>
    <n v="2"/>
    <n v="2"/>
    <n v="2"/>
    <n v="6"/>
    <n v="1"/>
    <n v="5"/>
    <n v="1"/>
    <n v="1"/>
    <n v="0"/>
    <n v="2"/>
    <n v="4"/>
    <x v="1"/>
    <m/>
    <x v="1"/>
    <s v="No"/>
    <m/>
    <x v="1"/>
    <m/>
    <x v="1"/>
    <n v="1"/>
    <x v="1"/>
    <m/>
    <x v="0"/>
    <n v="1"/>
    <x v="1"/>
  </r>
  <r>
    <n v="5927"/>
    <x v="3"/>
    <x v="12"/>
    <x v="12"/>
    <s v="عمر معروف"/>
    <x v="0"/>
    <n v="1"/>
    <n v="1"/>
    <n v="1"/>
    <n v="1"/>
    <n v="0"/>
    <n v="2"/>
    <n v="2"/>
    <n v="1"/>
    <n v="1"/>
    <n v="0"/>
    <n v="1"/>
    <n v="1"/>
    <n v="0"/>
    <n v="2"/>
    <x v="3"/>
    <m/>
    <x v="1"/>
    <s v="No"/>
    <n v="65"/>
    <x v="0"/>
    <n v="1"/>
    <x v="0"/>
    <m/>
    <x v="0"/>
    <m/>
    <x v="0"/>
    <n v="1"/>
    <x v="1"/>
  </r>
  <r>
    <n v="4856"/>
    <x v="1"/>
    <x v="18"/>
    <x v="18"/>
    <s v="فوزي الابراهيم"/>
    <x v="1"/>
    <n v="0"/>
    <n v="1"/>
    <n v="1"/>
    <n v="2"/>
    <n v="2"/>
    <n v="5"/>
    <n v="1"/>
    <n v="5"/>
    <n v="0"/>
    <n v="1"/>
    <n v="0"/>
    <n v="2"/>
    <n v="0"/>
    <n v="3"/>
    <x v="2"/>
    <m/>
    <x v="1"/>
    <s v="No"/>
    <m/>
    <x v="1"/>
    <n v="1"/>
    <x v="0"/>
    <m/>
    <x v="0"/>
    <m/>
    <x v="0"/>
    <n v="1"/>
    <x v="1"/>
  </r>
  <r>
    <n v="4873"/>
    <x v="1"/>
    <x v="18"/>
    <x v="18"/>
    <s v="جميل رنكو"/>
    <x v="1"/>
    <n v="0"/>
    <n v="1"/>
    <n v="2"/>
    <n v="4"/>
    <n v="3"/>
    <n v="7"/>
    <n v="3"/>
    <n v="7"/>
    <n v="2"/>
    <n v="1"/>
    <n v="1"/>
    <n v="3"/>
    <n v="1"/>
    <n v="4"/>
    <x v="1"/>
    <n v="1"/>
    <x v="0"/>
    <s v="Yes"/>
    <n v="193"/>
    <x v="0"/>
    <n v="1"/>
    <x v="0"/>
    <n v="1"/>
    <x v="1"/>
    <n v="1"/>
    <x v="1"/>
    <n v="1"/>
    <x v="1"/>
  </r>
  <r>
    <n v="6148"/>
    <x v="3"/>
    <x v="8"/>
    <x v="8"/>
    <s v="عبدالمجيد الشيخ فلفل "/>
    <x v="0"/>
    <n v="1"/>
    <n v="1"/>
    <n v="1"/>
    <n v="2"/>
    <n v="1"/>
    <n v="5"/>
    <n v="1"/>
    <n v="4"/>
    <n v="0"/>
    <n v="1"/>
    <n v="0"/>
    <n v="2"/>
    <n v="0"/>
    <n v="3"/>
    <x v="0"/>
    <m/>
    <x v="1"/>
    <s v="No"/>
    <m/>
    <x v="1"/>
    <n v="1"/>
    <x v="0"/>
    <m/>
    <x v="0"/>
    <m/>
    <x v="0"/>
    <n v="1"/>
    <x v="1"/>
  </r>
  <r>
    <n v="4992"/>
    <x v="0"/>
    <x v="0"/>
    <x v="0"/>
    <s v="محمدسعيد طيفور"/>
    <x v="1"/>
    <n v="0"/>
    <n v="1"/>
    <n v="2"/>
    <n v="0"/>
    <n v="1"/>
    <n v="2"/>
    <n v="2"/>
    <n v="2"/>
    <n v="1"/>
    <n v="1"/>
    <n v="1"/>
    <n v="0"/>
    <n v="0"/>
    <n v="2"/>
    <x v="0"/>
    <n v="1"/>
    <x v="0"/>
    <s v="Yes"/>
    <n v="191"/>
    <x v="0"/>
    <n v="1"/>
    <x v="0"/>
    <m/>
    <x v="0"/>
    <m/>
    <x v="0"/>
    <m/>
    <x v="0"/>
  </r>
  <r>
    <n v="5388"/>
    <x v="2"/>
    <x v="11"/>
    <x v="11"/>
    <s v="صالح عاني"/>
    <x v="0"/>
    <n v="1"/>
    <n v="1"/>
    <n v="1"/>
    <n v="2"/>
    <n v="2"/>
    <n v="6"/>
    <n v="1"/>
    <n v="5"/>
    <n v="0"/>
    <n v="1"/>
    <n v="0"/>
    <n v="2"/>
    <n v="0"/>
    <n v="4"/>
    <x v="0"/>
    <m/>
    <x v="1"/>
    <s v="No"/>
    <n v="84"/>
    <x v="0"/>
    <n v="1"/>
    <x v="0"/>
    <n v="1"/>
    <x v="1"/>
    <m/>
    <x v="0"/>
    <n v="1"/>
    <x v="1"/>
  </r>
  <r>
    <n v="5289"/>
    <x v="2"/>
    <x v="4"/>
    <x v="4"/>
    <s v="احمد الرجب"/>
    <x v="1"/>
    <n v="0"/>
    <n v="1"/>
    <n v="2"/>
    <n v="1"/>
    <n v="2"/>
    <n v="2"/>
    <n v="4"/>
    <n v="2"/>
    <n v="3"/>
    <n v="1"/>
    <n v="1"/>
    <n v="0"/>
    <n v="1"/>
    <n v="3"/>
    <x v="1"/>
    <m/>
    <x v="1"/>
    <s v="No"/>
    <n v="55"/>
    <x v="0"/>
    <n v="1"/>
    <x v="0"/>
    <m/>
    <x v="0"/>
    <n v="1"/>
    <x v="1"/>
    <n v="1"/>
    <x v="1"/>
  </r>
  <r>
    <n v="5579"/>
    <x v="2"/>
    <x v="2"/>
    <x v="2"/>
    <s v="عبدالسلام الجازي"/>
    <x v="0"/>
    <n v="1"/>
    <n v="1"/>
    <n v="2"/>
    <n v="2"/>
    <n v="2"/>
    <n v="4"/>
    <n v="4"/>
    <n v="3"/>
    <n v="3"/>
    <n v="1"/>
    <n v="1"/>
    <n v="1"/>
    <n v="1"/>
    <n v="4"/>
    <x v="3"/>
    <m/>
    <x v="1"/>
    <s v="No"/>
    <m/>
    <x v="1"/>
    <m/>
    <x v="1"/>
    <n v="1"/>
    <x v="1"/>
    <n v="1"/>
    <x v="1"/>
    <n v="1"/>
    <x v="1"/>
  </r>
  <r>
    <n v="5293"/>
    <x v="2"/>
    <x v="4"/>
    <x v="4"/>
    <s v="عبدو يوسف"/>
    <x v="0"/>
    <n v="1"/>
    <n v="1"/>
    <n v="2"/>
    <n v="1"/>
    <n v="1"/>
    <n v="2"/>
    <n v="4"/>
    <n v="1"/>
    <n v="3"/>
    <n v="1"/>
    <n v="1"/>
    <n v="0"/>
    <n v="1"/>
    <n v="3"/>
    <x v="2"/>
    <m/>
    <x v="1"/>
    <s v="No"/>
    <n v="54"/>
    <x v="0"/>
    <n v="1"/>
    <x v="0"/>
    <m/>
    <x v="0"/>
    <m/>
    <x v="0"/>
    <n v="1"/>
    <x v="1"/>
  </r>
  <r>
    <n v="5862"/>
    <x v="3"/>
    <x v="12"/>
    <x v="12"/>
    <s v="منير رمضان "/>
    <x v="0"/>
    <n v="1"/>
    <n v="1"/>
    <n v="2"/>
    <n v="2"/>
    <n v="3"/>
    <n v="2"/>
    <n v="7"/>
    <n v="1"/>
    <n v="6"/>
    <n v="1"/>
    <n v="1"/>
    <n v="0"/>
    <n v="2"/>
    <n v="5"/>
    <x v="0"/>
    <m/>
    <x v="1"/>
    <s v="No"/>
    <n v="51"/>
    <x v="0"/>
    <n v="1"/>
    <x v="0"/>
    <n v="1"/>
    <x v="1"/>
    <m/>
    <x v="0"/>
    <n v="1"/>
    <x v="1"/>
  </r>
  <r>
    <n v="5419"/>
    <x v="2"/>
    <x v="11"/>
    <x v="11"/>
    <s v="احمد كتيل"/>
    <x v="1"/>
    <n v="0"/>
    <n v="1"/>
    <n v="1"/>
    <n v="1"/>
    <n v="1"/>
    <n v="3"/>
    <n v="1"/>
    <n v="3"/>
    <n v="0"/>
    <n v="1"/>
    <n v="0"/>
    <n v="1"/>
    <n v="0"/>
    <n v="2"/>
    <x v="1"/>
    <m/>
    <x v="1"/>
    <s v="No"/>
    <n v="83"/>
    <x v="0"/>
    <n v="1"/>
    <x v="0"/>
    <n v="1"/>
    <x v="1"/>
    <m/>
    <x v="0"/>
    <n v="1"/>
    <x v="1"/>
  </r>
  <r>
    <n v="5203"/>
    <x v="2"/>
    <x v="7"/>
    <x v="7"/>
    <s v="عدنان رنكو"/>
    <x v="0"/>
    <n v="1"/>
    <n v="1"/>
    <n v="2"/>
    <n v="2"/>
    <n v="2"/>
    <n v="2"/>
    <n v="6"/>
    <n v="1"/>
    <n v="5"/>
    <n v="1"/>
    <n v="1"/>
    <n v="0"/>
    <n v="2"/>
    <n v="4"/>
    <x v="1"/>
    <m/>
    <x v="1"/>
    <s v="No"/>
    <m/>
    <x v="1"/>
    <n v="1"/>
    <x v="0"/>
    <m/>
    <x v="0"/>
    <m/>
    <x v="0"/>
    <n v="1"/>
    <x v="1"/>
  </r>
  <r>
    <n v="5429"/>
    <x v="2"/>
    <x v="11"/>
    <x v="11"/>
    <s v="محمد عوض"/>
    <x v="0"/>
    <n v="1"/>
    <n v="1"/>
    <n v="1"/>
    <n v="2"/>
    <n v="2"/>
    <n v="6"/>
    <n v="1"/>
    <n v="5"/>
    <n v="0"/>
    <n v="1"/>
    <n v="0"/>
    <n v="2"/>
    <n v="0"/>
    <n v="4"/>
    <x v="2"/>
    <m/>
    <x v="1"/>
    <s v="No"/>
    <n v="50"/>
    <x v="0"/>
    <m/>
    <x v="1"/>
    <m/>
    <x v="0"/>
    <m/>
    <x v="0"/>
    <n v="1"/>
    <x v="1"/>
  </r>
  <r>
    <n v="5101"/>
    <x v="0"/>
    <x v="5"/>
    <x v="5"/>
    <s v="عبدالقادر سعيد"/>
    <x v="0"/>
    <n v="1"/>
    <n v="1"/>
    <n v="2"/>
    <n v="1"/>
    <n v="2"/>
    <n v="5"/>
    <n v="2"/>
    <n v="4"/>
    <n v="1"/>
    <n v="1"/>
    <n v="1"/>
    <n v="1"/>
    <n v="0"/>
    <n v="4"/>
    <x v="0"/>
    <m/>
    <x v="1"/>
    <s v="No"/>
    <m/>
    <x v="1"/>
    <m/>
    <x v="1"/>
    <m/>
    <x v="0"/>
    <m/>
    <x v="0"/>
    <n v="1"/>
    <x v="1"/>
  </r>
  <r>
    <n v="4668"/>
    <x v="1"/>
    <x v="1"/>
    <x v="1"/>
    <s v="محمود البردان"/>
    <x v="1"/>
    <n v="0"/>
    <n v="1"/>
    <n v="2"/>
    <n v="1"/>
    <n v="0"/>
    <n v="1"/>
    <n v="3"/>
    <n v="1"/>
    <n v="2"/>
    <n v="1"/>
    <n v="1"/>
    <n v="0"/>
    <n v="1"/>
    <n v="1"/>
    <x v="1"/>
    <m/>
    <x v="1"/>
    <s v="No"/>
    <m/>
    <x v="1"/>
    <m/>
    <x v="1"/>
    <n v="1"/>
    <x v="1"/>
    <n v="1"/>
    <x v="1"/>
    <n v="1"/>
    <x v="1"/>
  </r>
  <r>
    <n v="4711"/>
    <x v="1"/>
    <x v="1"/>
    <x v="1"/>
    <s v="جاسم  النعسان"/>
    <x v="1"/>
    <n v="0"/>
    <n v="1"/>
    <n v="2"/>
    <n v="1"/>
    <n v="2"/>
    <n v="2"/>
    <n v="4"/>
    <n v="2"/>
    <n v="3"/>
    <n v="1"/>
    <n v="1"/>
    <n v="0"/>
    <n v="1"/>
    <n v="3"/>
    <x v="0"/>
    <n v="1"/>
    <x v="0"/>
    <s v="Yes"/>
    <n v="105"/>
    <x v="0"/>
    <n v="1"/>
    <x v="0"/>
    <n v="1"/>
    <x v="1"/>
    <n v="1"/>
    <x v="1"/>
    <n v="1"/>
    <x v="1"/>
  </r>
  <r>
    <n v="6168"/>
    <x v="3"/>
    <x v="6"/>
    <x v="6"/>
    <s v="شحود النبهان"/>
    <x v="0"/>
    <n v="1"/>
    <n v="1"/>
    <n v="2"/>
    <n v="2"/>
    <n v="2"/>
    <n v="3"/>
    <n v="5"/>
    <n v="2"/>
    <n v="4"/>
    <n v="1"/>
    <n v="1"/>
    <n v="1"/>
    <n v="1"/>
    <n v="4"/>
    <x v="1"/>
    <n v="1"/>
    <x v="0"/>
    <s v="Yes"/>
    <n v="130"/>
    <x v="0"/>
    <m/>
    <x v="1"/>
    <n v="1"/>
    <x v="1"/>
    <n v="1"/>
    <x v="1"/>
    <m/>
    <x v="0"/>
  </r>
  <r>
    <n v="5448"/>
    <x v="2"/>
    <x v="11"/>
    <x v="11"/>
    <s v="مرعي  القباني"/>
    <x v="0"/>
    <n v="1"/>
    <n v="1"/>
    <n v="2"/>
    <n v="1"/>
    <n v="1"/>
    <n v="4"/>
    <n v="2"/>
    <n v="3"/>
    <n v="1"/>
    <n v="1"/>
    <n v="1"/>
    <n v="1"/>
    <n v="0"/>
    <n v="3"/>
    <x v="3"/>
    <m/>
    <x v="1"/>
    <s v="No"/>
    <n v="66"/>
    <x v="0"/>
    <m/>
    <x v="1"/>
    <n v="1"/>
    <x v="1"/>
    <m/>
    <x v="0"/>
    <n v="1"/>
    <x v="1"/>
  </r>
  <r>
    <n v="5395"/>
    <x v="2"/>
    <x v="11"/>
    <x v="11"/>
    <s v="قمر التمر"/>
    <x v="0"/>
    <n v="1"/>
    <n v="1"/>
    <n v="1"/>
    <n v="1"/>
    <n v="0"/>
    <n v="2"/>
    <n v="2"/>
    <n v="1"/>
    <n v="1"/>
    <n v="1"/>
    <n v="0"/>
    <n v="0"/>
    <n v="1"/>
    <n v="2"/>
    <x v="3"/>
    <m/>
    <x v="1"/>
    <s v="No"/>
    <m/>
    <x v="1"/>
    <m/>
    <x v="1"/>
    <n v="1"/>
    <x v="1"/>
    <m/>
    <x v="0"/>
    <n v="1"/>
    <x v="1"/>
  </r>
  <r>
    <n v="5615"/>
    <x v="2"/>
    <x v="2"/>
    <x v="2"/>
    <s v="زهير السيد "/>
    <x v="1"/>
    <n v="0"/>
    <n v="1"/>
    <n v="2"/>
    <n v="1"/>
    <n v="3"/>
    <n v="2"/>
    <n v="5"/>
    <n v="2"/>
    <n v="4"/>
    <n v="1"/>
    <n v="1"/>
    <n v="0"/>
    <n v="1"/>
    <n v="4"/>
    <x v="0"/>
    <m/>
    <x v="1"/>
    <s v="No"/>
    <m/>
    <x v="1"/>
    <n v="1"/>
    <x v="0"/>
    <m/>
    <x v="0"/>
    <n v="1"/>
    <x v="1"/>
    <n v="1"/>
    <x v="1"/>
  </r>
  <r>
    <n v="5274"/>
    <x v="2"/>
    <x v="4"/>
    <x v="4"/>
    <s v="عذاب العاني"/>
    <x v="1"/>
    <n v="0"/>
    <n v="1"/>
    <n v="2"/>
    <n v="1"/>
    <n v="1"/>
    <n v="2"/>
    <n v="3"/>
    <n v="2"/>
    <n v="2"/>
    <n v="1"/>
    <n v="1"/>
    <n v="0"/>
    <n v="1"/>
    <n v="2"/>
    <x v="0"/>
    <m/>
    <x v="1"/>
    <s v="No"/>
    <n v="59"/>
    <x v="0"/>
    <n v="1"/>
    <x v="0"/>
    <n v="1"/>
    <x v="1"/>
    <n v="1"/>
    <x v="1"/>
    <n v="1"/>
    <x v="1"/>
  </r>
  <r>
    <n v="5583"/>
    <x v="2"/>
    <x v="2"/>
    <x v="2"/>
    <s v="احمدراتب الحسين"/>
    <x v="0"/>
    <n v="1"/>
    <n v="1"/>
    <n v="2"/>
    <n v="1"/>
    <n v="2"/>
    <n v="2"/>
    <n v="5"/>
    <n v="1"/>
    <n v="4"/>
    <n v="1"/>
    <n v="1"/>
    <n v="0"/>
    <n v="1"/>
    <n v="4"/>
    <x v="3"/>
    <m/>
    <x v="1"/>
    <s v="No"/>
    <m/>
    <x v="1"/>
    <n v="1"/>
    <x v="0"/>
    <n v="1"/>
    <x v="1"/>
    <n v="1"/>
    <x v="1"/>
    <n v="1"/>
    <x v="1"/>
  </r>
  <r>
    <n v="6038"/>
    <x v="3"/>
    <x v="3"/>
    <x v="3"/>
    <s v="مصطفى  عكل"/>
    <x v="0"/>
    <n v="1"/>
    <n v="1"/>
    <n v="1"/>
    <n v="1"/>
    <n v="1"/>
    <n v="4"/>
    <n v="1"/>
    <n v="3"/>
    <n v="0"/>
    <n v="1"/>
    <n v="0"/>
    <n v="1"/>
    <n v="0"/>
    <n v="3"/>
    <x v="0"/>
    <n v="1"/>
    <x v="0"/>
    <s v="Yes"/>
    <n v="108"/>
    <x v="0"/>
    <n v="1"/>
    <x v="0"/>
    <m/>
    <x v="0"/>
    <m/>
    <x v="0"/>
    <m/>
    <x v="0"/>
  </r>
  <r>
    <n v="5079"/>
    <x v="0"/>
    <x v="5"/>
    <x v="5"/>
    <s v="عبدالمنعم الرويشدي"/>
    <x v="0"/>
    <n v="1"/>
    <n v="1"/>
    <n v="0"/>
    <n v="4"/>
    <n v="3"/>
    <n v="8"/>
    <n v="1"/>
    <n v="7"/>
    <n v="0"/>
    <n v="0"/>
    <n v="0"/>
    <n v="4"/>
    <n v="0"/>
    <n v="5"/>
    <x v="1"/>
    <m/>
    <x v="1"/>
    <s v="No"/>
    <m/>
    <x v="1"/>
    <m/>
    <x v="1"/>
    <m/>
    <x v="0"/>
    <m/>
    <x v="0"/>
    <n v="1"/>
    <x v="1"/>
  </r>
  <r>
    <n v="5620"/>
    <x v="2"/>
    <x v="2"/>
    <x v="2"/>
    <s v="حسن طه"/>
    <x v="1"/>
    <n v="0"/>
    <n v="1"/>
    <n v="2"/>
    <n v="1"/>
    <n v="1"/>
    <n v="3"/>
    <n v="2"/>
    <n v="3"/>
    <n v="1"/>
    <n v="1"/>
    <n v="1"/>
    <n v="1"/>
    <n v="0"/>
    <n v="2"/>
    <x v="1"/>
    <m/>
    <x v="1"/>
    <s v="No"/>
    <n v="115"/>
    <x v="0"/>
    <n v="1"/>
    <x v="0"/>
    <n v="1"/>
    <x v="1"/>
    <m/>
    <x v="0"/>
    <n v="1"/>
    <x v="1"/>
  </r>
  <r>
    <n v="5450"/>
    <x v="2"/>
    <x v="11"/>
    <x v="11"/>
    <s v="سلوم الصبرة"/>
    <x v="0"/>
    <n v="1"/>
    <n v="1"/>
    <n v="2"/>
    <n v="2"/>
    <n v="2"/>
    <n v="2"/>
    <n v="6"/>
    <n v="1"/>
    <n v="5"/>
    <n v="1"/>
    <n v="1"/>
    <n v="0"/>
    <n v="2"/>
    <n v="4"/>
    <x v="2"/>
    <m/>
    <x v="1"/>
    <s v="No"/>
    <n v="65"/>
    <x v="0"/>
    <n v="1"/>
    <x v="0"/>
    <m/>
    <x v="0"/>
    <n v="1"/>
    <x v="1"/>
    <n v="1"/>
    <x v="1"/>
  </r>
  <r>
    <n v="4963"/>
    <x v="0"/>
    <x v="0"/>
    <x v="0"/>
    <s v="عمر  فواز"/>
    <x v="0"/>
    <n v="1"/>
    <n v="1"/>
    <n v="4"/>
    <n v="4"/>
    <n v="0"/>
    <n v="6"/>
    <n v="4"/>
    <n v="5"/>
    <n v="3"/>
    <n v="2"/>
    <n v="2"/>
    <n v="3"/>
    <n v="1"/>
    <n v="2"/>
    <x v="0"/>
    <m/>
    <x v="1"/>
    <s v="No"/>
    <m/>
    <x v="1"/>
    <m/>
    <x v="1"/>
    <n v="1"/>
    <x v="1"/>
    <m/>
    <x v="0"/>
    <n v="1"/>
    <x v="1"/>
  </r>
  <r>
    <n v="5827"/>
    <x v="3"/>
    <x v="10"/>
    <x v="10"/>
    <s v="حسن قاسم"/>
    <x v="0"/>
    <n v="1"/>
    <n v="1"/>
    <n v="2"/>
    <n v="2"/>
    <n v="2"/>
    <n v="7"/>
    <n v="1"/>
    <n v="6"/>
    <n v="0"/>
    <n v="2"/>
    <n v="0"/>
    <n v="2"/>
    <n v="0"/>
    <n v="4"/>
    <x v="1"/>
    <m/>
    <x v="1"/>
    <s v="No"/>
    <n v="120"/>
    <x v="0"/>
    <m/>
    <x v="1"/>
    <n v="1"/>
    <x v="1"/>
    <m/>
    <x v="0"/>
    <n v="1"/>
    <x v="1"/>
  </r>
  <r>
    <n v="4993"/>
    <x v="0"/>
    <x v="0"/>
    <x v="0"/>
    <s v="دياب الصبرة"/>
    <x v="0"/>
    <n v="1"/>
    <n v="1"/>
    <n v="2"/>
    <n v="2"/>
    <n v="1"/>
    <n v="3"/>
    <n v="4"/>
    <n v="2"/>
    <n v="3"/>
    <n v="1"/>
    <n v="1"/>
    <n v="1"/>
    <n v="1"/>
    <n v="3"/>
    <x v="1"/>
    <m/>
    <x v="1"/>
    <s v="No"/>
    <m/>
    <x v="1"/>
    <n v="1"/>
    <x v="0"/>
    <m/>
    <x v="0"/>
    <m/>
    <x v="0"/>
    <n v="1"/>
    <x v="1"/>
  </r>
  <r>
    <n v="6271"/>
    <x v="3"/>
    <x v="14"/>
    <x v="14"/>
    <s v="انور الدعاس"/>
    <x v="0"/>
    <n v="1"/>
    <n v="1"/>
    <n v="2"/>
    <n v="2"/>
    <n v="1"/>
    <n v="2"/>
    <n v="5"/>
    <n v="1"/>
    <n v="4"/>
    <n v="1"/>
    <n v="1"/>
    <n v="0"/>
    <n v="2"/>
    <n v="3"/>
    <x v="1"/>
    <m/>
    <x v="1"/>
    <s v="No"/>
    <m/>
    <x v="1"/>
    <n v="1"/>
    <x v="0"/>
    <n v="1"/>
    <x v="1"/>
    <m/>
    <x v="0"/>
    <n v="1"/>
    <x v="1"/>
  </r>
  <r>
    <n v="5111"/>
    <x v="2"/>
    <x v="7"/>
    <x v="7"/>
    <s v="محمد حربا"/>
    <x v="0"/>
    <n v="1"/>
    <n v="1"/>
    <n v="2"/>
    <n v="4"/>
    <n v="2"/>
    <n v="2"/>
    <n v="8"/>
    <n v="1"/>
    <n v="7"/>
    <n v="1"/>
    <n v="1"/>
    <n v="0"/>
    <n v="4"/>
    <n v="4"/>
    <x v="2"/>
    <n v="1"/>
    <x v="0"/>
    <s v="Yes"/>
    <n v="155"/>
    <x v="0"/>
    <n v="1"/>
    <x v="0"/>
    <m/>
    <x v="0"/>
    <n v="1"/>
    <x v="1"/>
    <m/>
    <x v="0"/>
  </r>
  <r>
    <n v="6118"/>
    <x v="3"/>
    <x v="8"/>
    <x v="8"/>
    <s v="سليمان العموري"/>
    <x v="0"/>
    <n v="1"/>
    <n v="1"/>
    <n v="2"/>
    <n v="2"/>
    <n v="3"/>
    <n v="7"/>
    <n v="2"/>
    <n v="6"/>
    <n v="1"/>
    <n v="1"/>
    <n v="1"/>
    <n v="2"/>
    <n v="0"/>
    <n v="5"/>
    <x v="0"/>
    <n v="1"/>
    <x v="0"/>
    <s v="Yes"/>
    <n v="222"/>
    <x v="0"/>
    <m/>
    <x v="1"/>
    <n v="1"/>
    <x v="1"/>
    <n v="1"/>
    <x v="1"/>
    <n v="1"/>
    <x v="1"/>
  </r>
  <r>
    <n v="5479"/>
    <x v="2"/>
    <x v="11"/>
    <x v="11"/>
    <s v="نبيه عنان"/>
    <x v="1"/>
    <n v="0"/>
    <n v="1"/>
    <n v="3"/>
    <n v="2"/>
    <n v="4"/>
    <n v="8"/>
    <n v="2"/>
    <n v="8"/>
    <n v="1"/>
    <n v="2"/>
    <n v="1"/>
    <n v="2"/>
    <n v="0"/>
    <n v="5"/>
    <x v="0"/>
    <m/>
    <x v="1"/>
    <s v="No"/>
    <n v="76"/>
    <x v="0"/>
    <n v="1"/>
    <x v="0"/>
    <n v="1"/>
    <x v="1"/>
    <n v="1"/>
    <x v="1"/>
    <n v="1"/>
    <x v="1"/>
  </r>
  <r>
    <n v="5502"/>
    <x v="2"/>
    <x v="11"/>
    <x v="11"/>
    <s v="خالد السخني"/>
    <x v="0"/>
    <n v="1"/>
    <n v="1"/>
    <n v="2"/>
    <n v="2"/>
    <n v="1"/>
    <n v="6"/>
    <n v="1"/>
    <n v="5"/>
    <n v="0"/>
    <n v="2"/>
    <n v="0"/>
    <n v="2"/>
    <n v="0"/>
    <n v="3"/>
    <x v="1"/>
    <m/>
    <x v="1"/>
    <s v="No"/>
    <n v="77"/>
    <x v="0"/>
    <n v="1"/>
    <x v="0"/>
    <m/>
    <x v="0"/>
    <m/>
    <x v="0"/>
    <n v="1"/>
    <x v="1"/>
  </r>
  <r>
    <n v="5651"/>
    <x v="2"/>
    <x v="9"/>
    <x v="9"/>
    <s v="حسن  شربجي "/>
    <x v="0"/>
    <n v="1"/>
    <n v="1"/>
    <n v="2"/>
    <n v="1"/>
    <n v="2"/>
    <n v="2"/>
    <n v="5"/>
    <n v="1"/>
    <n v="4"/>
    <n v="1"/>
    <n v="1"/>
    <n v="0"/>
    <n v="1"/>
    <n v="4"/>
    <x v="2"/>
    <n v="1"/>
    <x v="0"/>
    <s v="Yes"/>
    <n v="197"/>
    <x v="0"/>
    <m/>
    <x v="1"/>
    <n v="1"/>
    <x v="1"/>
    <m/>
    <x v="0"/>
    <m/>
    <x v="0"/>
  </r>
  <r>
    <n v="4762"/>
    <x v="1"/>
    <x v="15"/>
    <x v="15"/>
    <s v="زهير قري"/>
    <x v="0"/>
    <n v="1"/>
    <n v="1"/>
    <n v="2"/>
    <n v="1"/>
    <n v="0"/>
    <n v="2"/>
    <n v="3"/>
    <n v="1"/>
    <n v="2"/>
    <n v="1"/>
    <n v="1"/>
    <n v="0"/>
    <n v="1"/>
    <n v="2"/>
    <x v="0"/>
    <m/>
    <x v="1"/>
    <s v="No"/>
    <m/>
    <x v="1"/>
    <m/>
    <x v="1"/>
    <n v="1"/>
    <x v="1"/>
    <m/>
    <x v="0"/>
    <n v="1"/>
    <x v="1"/>
  </r>
  <r>
    <n v="5721"/>
    <x v="2"/>
    <x v="9"/>
    <x v="9"/>
    <s v="منذر رنكو"/>
    <x v="0"/>
    <n v="1"/>
    <n v="1"/>
    <n v="2"/>
    <n v="1"/>
    <n v="1"/>
    <n v="4"/>
    <n v="2"/>
    <n v="3"/>
    <n v="1"/>
    <n v="1"/>
    <n v="1"/>
    <n v="1"/>
    <n v="0"/>
    <n v="3"/>
    <x v="0"/>
    <n v="1"/>
    <x v="0"/>
    <s v="Yes"/>
    <n v="146"/>
    <x v="0"/>
    <m/>
    <x v="1"/>
    <m/>
    <x v="0"/>
    <m/>
    <x v="0"/>
    <n v="1"/>
    <x v="1"/>
  </r>
  <r>
    <n v="6244"/>
    <x v="3"/>
    <x v="6"/>
    <x v="6"/>
    <s v="احمد سعدون"/>
    <x v="0"/>
    <n v="1"/>
    <n v="1"/>
    <n v="2"/>
    <n v="3"/>
    <n v="3"/>
    <n v="2"/>
    <n v="8"/>
    <n v="1"/>
    <n v="7"/>
    <n v="1"/>
    <n v="1"/>
    <n v="0"/>
    <n v="3"/>
    <n v="5"/>
    <x v="1"/>
    <n v="1"/>
    <x v="0"/>
    <s v="Yes"/>
    <n v="140"/>
    <x v="0"/>
    <n v="1"/>
    <x v="0"/>
    <n v="1"/>
    <x v="1"/>
    <m/>
    <x v="0"/>
    <m/>
    <x v="0"/>
  </r>
  <r>
    <n v="5893"/>
    <x v="3"/>
    <x v="12"/>
    <x v="12"/>
    <s v="محمد القشعم"/>
    <x v="1"/>
    <n v="0"/>
    <n v="1"/>
    <n v="3"/>
    <n v="2"/>
    <n v="3"/>
    <n v="4"/>
    <n v="5"/>
    <n v="4"/>
    <n v="4"/>
    <n v="2"/>
    <n v="1"/>
    <n v="1"/>
    <n v="1"/>
    <n v="4"/>
    <x v="2"/>
    <n v="1"/>
    <x v="0"/>
    <s v="Yes"/>
    <n v="213"/>
    <x v="0"/>
    <n v="1"/>
    <x v="0"/>
    <n v="1"/>
    <x v="1"/>
    <n v="1"/>
    <x v="1"/>
    <n v="1"/>
    <x v="1"/>
  </r>
  <r>
    <n v="4836"/>
    <x v="1"/>
    <x v="18"/>
    <x v="18"/>
    <s v="شحادة العموري"/>
    <x v="0"/>
    <n v="1"/>
    <n v="1"/>
    <n v="2"/>
    <n v="5"/>
    <n v="1"/>
    <n v="4"/>
    <n v="6"/>
    <n v="3"/>
    <n v="5"/>
    <n v="1"/>
    <n v="1"/>
    <n v="2"/>
    <n v="3"/>
    <n v="3"/>
    <x v="2"/>
    <m/>
    <x v="1"/>
    <s v="No"/>
    <m/>
    <x v="1"/>
    <n v="1"/>
    <x v="0"/>
    <m/>
    <x v="0"/>
    <m/>
    <x v="0"/>
    <n v="1"/>
    <x v="1"/>
  </r>
  <r>
    <n v="5951"/>
    <x v="3"/>
    <x v="12"/>
    <x v="12"/>
    <s v="محمد كامل العكش"/>
    <x v="0"/>
    <n v="1"/>
    <n v="1"/>
    <n v="1"/>
    <n v="1"/>
    <n v="0"/>
    <n v="3"/>
    <n v="1"/>
    <n v="2"/>
    <n v="0"/>
    <n v="1"/>
    <n v="0"/>
    <n v="1"/>
    <n v="0"/>
    <n v="2"/>
    <x v="0"/>
    <m/>
    <x v="1"/>
    <s v="No"/>
    <m/>
    <x v="1"/>
    <n v="1"/>
    <x v="0"/>
    <n v="1"/>
    <x v="1"/>
    <n v="1"/>
    <x v="1"/>
    <n v="1"/>
    <x v="1"/>
  </r>
  <r>
    <n v="5152"/>
    <x v="2"/>
    <x v="7"/>
    <x v="7"/>
    <s v="احمد العمري"/>
    <x v="1"/>
    <n v="0"/>
    <n v="1"/>
    <n v="3"/>
    <n v="2"/>
    <n v="2"/>
    <n v="6"/>
    <n v="2"/>
    <n v="6"/>
    <n v="1"/>
    <n v="2"/>
    <n v="1"/>
    <n v="2"/>
    <n v="0"/>
    <n v="3"/>
    <x v="0"/>
    <m/>
    <x v="1"/>
    <s v="No"/>
    <m/>
    <x v="1"/>
    <n v="1"/>
    <x v="0"/>
    <m/>
    <x v="0"/>
    <m/>
    <x v="0"/>
    <n v="1"/>
    <x v="1"/>
  </r>
  <r>
    <n v="4902"/>
    <x v="0"/>
    <x v="13"/>
    <x v="13"/>
    <s v="عبدالكريم اليوسف"/>
    <x v="1"/>
    <n v="0"/>
    <n v="1"/>
    <n v="3"/>
    <n v="2"/>
    <n v="4"/>
    <n v="8"/>
    <n v="2"/>
    <n v="8"/>
    <n v="1"/>
    <n v="2"/>
    <n v="1"/>
    <n v="2"/>
    <n v="0"/>
    <n v="5"/>
    <x v="0"/>
    <m/>
    <x v="1"/>
    <s v="No"/>
    <m/>
    <x v="1"/>
    <n v="1"/>
    <x v="0"/>
    <m/>
    <x v="0"/>
    <m/>
    <x v="0"/>
    <n v="1"/>
    <x v="1"/>
  </r>
  <r>
    <n v="5408"/>
    <x v="2"/>
    <x v="11"/>
    <x v="11"/>
    <s v="محمد كراز"/>
    <x v="0"/>
    <n v="1"/>
    <n v="1"/>
    <n v="2"/>
    <n v="1"/>
    <n v="1"/>
    <n v="2"/>
    <n v="4"/>
    <n v="1"/>
    <n v="3"/>
    <n v="1"/>
    <n v="1"/>
    <n v="0"/>
    <n v="1"/>
    <n v="3"/>
    <x v="1"/>
    <n v="1"/>
    <x v="0"/>
    <s v="Yes"/>
    <n v="146"/>
    <x v="0"/>
    <m/>
    <x v="1"/>
    <n v="1"/>
    <x v="1"/>
    <m/>
    <x v="0"/>
    <m/>
    <x v="0"/>
  </r>
  <r>
    <n v="5033"/>
    <x v="0"/>
    <x v="17"/>
    <x v="17"/>
    <s v="خالد الطيب"/>
    <x v="0"/>
    <n v="1"/>
    <n v="1"/>
    <n v="2"/>
    <n v="1"/>
    <n v="0"/>
    <n v="3"/>
    <n v="2"/>
    <n v="2"/>
    <n v="1"/>
    <n v="1"/>
    <n v="1"/>
    <n v="1"/>
    <n v="0"/>
    <n v="2"/>
    <x v="3"/>
    <n v="1"/>
    <x v="0"/>
    <s v="Yes"/>
    <n v="224"/>
    <x v="0"/>
    <n v="1"/>
    <x v="0"/>
    <m/>
    <x v="0"/>
    <m/>
    <x v="0"/>
    <m/>
    <x v="0"/>
  </r>
  <r>
    <n v="6139"/>
    <x v="3"/>
    <x v="8"/>
    <x v="8"/>
    <s v="عبدالغفار الخطيب"/>
    <x v="0"/>
    <n v="1"/>
    <n v="1"/>
    <n v="2"/>
    <n v="1"/>
    <n v="0"/>
    <n v="2"/>
    <n v="3"/>
    <n v="1"/>
    <n v="2"/>
    <n v="1"/>
    <n v="1"/>
    <n v="0"/>
    <n v="1"/>
    <n v="2"/>
    <x v="1"/>
    <m/>
    <x v="1"/>
    <s v="No"/>
    <n v="99"/>
    <x v="0"/>
    <n v="1"/>
    <x v="0"/>
    <m/>
    <x v="0"/>
    <m/>
    <x v="0"/>
    <n v="1"/>
    <x v="1"/>
  </r>
  <r>
    <n v="4878"/>
    <x v="1"/>
    <x v="18"/>
    <x v="18"/>
    <s v="مدحات الفرحات"/>
    <x v="0"/>
    <n v="1"/>
    <n v="1"/>
    <n v="1"/>
    <n v="2"/>
    <n v="1"/>
    <n v="5"/>
    <n v="1"/>
    <n v="4"/>
    <n v="0"/>
    <n v="1"/>
    <n v="0"/>
    <n v="2"/>
    <n v="0"/>
    <n v="3"/>
    <x v="2"/>
    <m/>
    <x v="1"/>
    <s v="No"/>
    <m/>
    <x v="1"/>
    <m/>
    <x v="1"/>
    <n v="1"/>
    <x v="1"/>
    <n v="1"/>
    <x v="1"/>
    <n v="1"/>
    <x v="1"/>
  </r>
  <r>
    <n v="5690"/>
    <x v="2"/>
    <x v="9"/>
    <x v="9"/>
    <s v="اسماعيل دعاس"/>
    <x v="1"/>
    <n v="0"/>
    <n v="1"/>
    <n v="2"/>
    <n v="1"/>
    <n v="0"/>
    <n v="1"/>
    <n v="3"/>
    <n v="1"/>
    <n v="2"/>
    <n v="1"/>
    <n v="1"/>
    <n v="0"/>
    <n v="1"/>
    <n v="1"/>
    <x v="1"/>
    <m/>
    <x v="1"/>
    <s v="No"/>
    <n v="56"/>
    <x v="0"/>
    <n v="1"/>
    <x v="0"/>
    <m/>
    <x v="0"/>
    <n v="1"/>
    <x v="1"/>
    <n v="1"/>
    <x v="1"/>
  </r>
  <r>
    <n v="5589"/>
    <x v="2"/>
    <x v="2"/>
    <x v="2"/>
    <s v="محي الدين  قاسم"/>
    <x v="1"/>
    <n v="0"/>
    <n v="1"/>
    <n v="2"/>
    <n v="3"/>
    <n v="4"/>
    <n v="6"/>
    <n v="4"/>
    <n v="6"/>
    <n v="3"/>
    <n v="1"/>
    <n v="1"/>
    <n v="2"/>
    <n v="1"/>
    <n v="5"/>
    <x v="1"/>
    <m/>
    <x v="1"/>
    <s v="No"/>
    <n v="109"/>
    <x v="0"/>
    <n v="1"/>
    <x v="0"/>
    <m/>
    <x v="0"/>
    <m/>
    <x v="0"/>
    <n v="1"/>
    <x v="1"/>
  </r>
  <r>
    <n v="5603"/>
    <x v="2"/>
    <x v="2"/>
    <x v="2"/>
    <s v="عبدالعزيز القويدر"/>
    <x v="1"/>
    <n v="0"/>
    <n v="1"/>
    <n v="2"/>
    <n v="1"/>
    <n v="2"/>
    <n v="4"/>
    <n v="2"/>
    <n v="4"/>
    <n v="1"/>
    <n v="1"/>
    <n v="1"/>
    <n v="1"/>
    <n v="0"/>
    <n v="3"/>
    <x v="1"/>
    <m/>
    <x v="1"/>
    <s v="No"/>
    <m/>
    <x v="1"/>
    <n v="1"/>
    <x v="0"/>
    <m/>
    <x v="0"/>
    <m/>
    <x v="0"/>
    <n v="1"/>
    <x v="1"/>
  </r>
  <r>
    <n v="5402"/>
    <x v="2"/>
    <x v="11"/>
    <x v="11"/>
    <s v="عبدالكريم كحيل "/>
    <x v="0"/>
    <n v="1"/>
    <n v="1"/>
    <n v="2"/>
    <n v="1"/>
    <n v="1"/>
    <n v="4"/>
    <n v="2"/>
    <n v="3"/>
    <n v="1"/>
    <n v="1"/>
    <n v="1"/>
    <n v="1"/>
    <n v="0"/>
    <n v="3"/>
    <x v="3"/>
    <n v="1"/>
    <x v="0"/>
    <s v="Yes"/>
    <n v="176"/>
    <x v="0"/>
    <n v="1"/>
    <x v="0"/>
    <m/>
    <x v="0"/>
    <m/>
    <x v="0"/>
    <m/>
    <x v="0"/>
  </r>
  <r>
    <n v="6274"/>
    <x v="3"/>
    <x v="14"/>
    <x v="14"/>
    <s v="محمدتوفيق الصغير"/>
    <x v="1"/>
    <n v="0"/>
    <n v="1"/>
    <n v="1"/>
    <n v="1"/>
    <n v="2"/>
    <n v="4"/>
    <n v="1"/>
    <n v="4"/>
    <n v="0"/>
    <n v="1"/>
    <n v="0"/>
    <n v="1"/>
    <n v="0"/>
    <n v="3"/>
    <x v="1"/>
    <m/>
    <x v="1"/>
    <s v="No"/>
    <m/>
    <x v="1"/>
    <n v="1"/>
    <x v="0"/>
    <m/>
    <x v="0"/>
    <m/>
    <x v="0"/>
    <n v="1"/>
    <x v="1"/>
  </r>
  <r>
    <n v="5610"/>
    <x v="2"/>
    <x v="2"/>
    <x v="2"/>
    <s v="محمدعلي فهد"/>
    <x v="0"/>
    <n v="1"/>
    <n v="1"/>
    <n v="2"/>
    <n v="2"/>
    <n v="1"/>
    <n v="6"/>
    <n v="1"/>
    <n v="5"/>
    <n v="0"/>
    <n v="2"/>
    <n v="0"/>
    <n v="2"/>
    <n v="0"/>
    <n v="3"/>
    <x v="0"/>
    <m/>
    <x v="1"/>
    <s v="No"/>
    <m/>
    <x v="1"/>
    <n v="1"/>
    <x v="0"/>
    <n v="1"/>
    <x v="1"/>
    <m/>
    <x v="0"/>
    <n v="1"/>
    <x v="1"/>
  </r>
  <r>
    <n v="5087"/>
    <x v="0"/>
    <x v="5"/>
    <x v="5"/>
    <s v="احمد التقي"/>
    <x v="0"/>
    <n v="1"/>
    <n v="1"/>
    <n v="1"/>
    <n v="1"/>
    <n v="0"/>
    <n v="2"/>
    <n v="2"/>
    <n v="1"/>
    <n v="1"/>
    <n v="1"/>
    <n v="0"/>
    <n v="0"/>
    <n v="1"/>
    <n v="2"/>
    <x v="2"/>
    <n v="1"/>
    <x v="0"/>
    <s v="Yes"/>
    <n v="169"/>
    <x v="0"/>
    <m/>
    <x v="1"/>
    <m/>
    <x v="0"/>
    <n v="1"/>
    <x v="1"/>
    <n v="1"/>
    <x v="1"/>
  </r>
  <r>
    <n v="5877"/>
    <x v="3"/>
    <x v="12"/>
    <x v="12"/>
    <s v="حسن عاصي"/>
    <x v="0"/>
    <n v="1"/>
    <n v="1"/>
    <n v="2"/>
    <n v="2"/>
    <n v="3"/>
    <n v="8"/>
    <n v="1"/>
    <n v="7"/>
    <n v="0"/>
    <n v="2"/>
    <n v="0"/>
    <n v="2"/>
    <n v="0"/>
    <n v="5"/>
    <x v="0"/>
    <m/>
    <x v="1"/>
    <s v="No"/>
    <n v="78"/>
    <x v="0"/>
    <n v="1"/>
    <x v="0"/>
    <m/>
    <x v="0"/>
    <m/>
    <x v="0"/>
    <n v="1"/>
    <x v="1"/>
  </r>
  <r>
    <n v="5975"/>
    <x v="3"/>
    <x v="3"/>
    <x v="3"/>
    <s v="عبدالقادر الاسعد"/>
    <x v="1"/>
    <n v="0"/>
    <n v="1"/>
    <n v="2"/>
    <n v="3"/>
    <n v="4"/>
    <n v="6"/>
    <n v="4"/>
    <n v="6"/>
    <n v="3"/>
    <n v="1"/>
    <n v="1"/>
    <n v="2"/>
    <n v="1"/>
    <n v="5"/>
    <x v="0"/>
    <m/>
    <x v="1"/>
    <s v="No"/>
    <m/>
    <x v="1"/>
    <n v="1"/>
    <x v="0"/>
    <m/>
    <x v="0"/>
    <m/>
    <x v="0"/>
    <n v="1"/>
    <x v="1"/>
  </r>
  <r>
    <n v="5462"/>
    <x v="2"/>
    <x v="11"/>
    <x v="11"/>
    <s v="يوسف عاجوقة"/>
    <x v="0"/>
    <n v="1"/>
    <n v="1"/>
    <n v="3"/>
    <n v="3"/>
    <n v="2"/>
    <n v="4"/>
    <n v="6"/>
    <n v="3"/>
    <n v="5"/>
    <n v="2"/>
    <n v="1"/>
    <n v="1"/>
    <n v="2"/>
    <n v="4"/>
    <x v="0"/>
    <m/>
    <x v="1"/>
    <s v="No"/>
    <n v="106"/>
    <x v="0"/>
    <n v="1"/>
    <x v="0"/>
    <m/>
    <x v="0"/>
    <m/>
    <x v="0"/>
    <n v="1"/>
    <x v="1"/>
  </r>
  <r>
    <n v="6161"/>
    <x v="3"/>
    <x v="6"/>
    <x v="6"/>
    <s v="علي مطاوع"/>
    <x v="1"/>
    <n v="0"/>
    <n v="1"/>
    <n v="3"/>
    <n v="2"/>
    <n v="2"/>
    <n v="6"/>
    <n v="2"/>
    <n v="6"/>
    <n v="1"/>
    <n v="2"/>
    <n v="1"/>
    <n v="2"/>
    <n v="0"/>
    <n v="3"/>
    <x v="0"/>
    <n v="1"/>
    <x v="0"/>
    <s v="Yes"/>
    <n v="104"/>
    <x v="0"/>
    <n v="1"/>
    <x v="0"/>
    <m/>
    <x v="0"/>
    <m/>
    <x v="0"/>
    <m/>
    <x v="0"/>
  </r>
  <r>
    <n v="6158"/>
    <x v="3"/>
    <x v="6"/>
    <x v="6"/>
    <s v="احمد درة"/>
    <x v="1"/>
    <n v="0"/>
    <n v="1"/>
    <n v="2"/>
    <n v="2"/>
    <n v="3"/>
    <n v="3"/>
    <n v="5"/>
    <n v="3"/>
    <n v="4"/>
    <n v="1"/>
    <n v="1"/>
    <n v="1"/>
    <n v="1"/>
    <n v="4"/>
    <x v="0"/>
    <n v="1"/>
    <x v="0"/>
    <s v="Yes"/>
    <n v="197"/>
    <x v="0"/>
    <n v="1"/>
    <x v="0"/>
    <n v="1"/>
    <x v="1"/>
    <m/>
    <x v="0"/>
    <n v="1"/>
    <x v="1"/>
  </r>
  <r>
    <n v="5052"/>
    <x v="0"/>
    <x v="17"/>
    <x v="17"/>
    <s v="محمد اسعد"/>
    <x v="1"/>
    <n v="0"/>
    <n v="1"/>
    <n v="2"/>
    <n v="1"/>
    <n v="1"/>
    <n v="2"/>
    <n v="3"/>
    <n v="2"/>
    <n v="2"/>
    <n v="1"/>
    <n v="1"/>
    <n v="0"/>
    <n v="1"/>
    <n v="2"/>
    <x v="0"/>
    <m/>
    <x v="1"/>
    <s v="No"/>
    <m/>
    <x v="1"/>
    <n v="1"/>
    <x v="0"/>
    <m/>
    <x v="0"/>
    <m/>
    <x v="0"/>
    <n v="1"/>
    <x v="1"/>
  </r>
  <r>
    <n v="5338"/>
    <x v="2"/>
    <x v="4"/>
    <x v="4"/>
    <s v="محمد عصمان"/>
    <x v="1"/>
    <n v="0"/>
    <n v="1"/>
    <n v="2"/>
    <n v="1"/>
    <n v="1"/>
    <n v="3"/>
    <n v="2"/>
    <n v="3"/>
    <n v="1"/>
    <n v="1"/>
    <n v="1"/>
    <n v="1"/>
    <n v="0"/>
    <n v="2"/>
    <x v="2"/>
    <m/>
    <x v="1"/>
    <s v="No"/>
    <n v="93"/>
    <x v="0"/>
    <n v="1"/>
    <x v="0"/>
    <n v="1"/>
    <x v="1"/>
    <m/>
    <x v="0"/>
    <n v="1"/>
    <x v="1"/>
  </r>
  <r>
    <n v="5880"/>
    <x v="3"/>
    <x v="12"/>
    <x v="12"/>
    <s v="خالد الطه"/>
    <x v="0"/>
    <n v="1"/>
    <n v="1"/>
    <n v="1"/>
    <n v="1"/>
    <n v="0"/>
    <n v="1"/>
    <n v="3"/>
    <n v="0"/>
    <n v="2"/>
    <n v="0"/>
    <n v="1"/>
    <n v="0"/>
    <n v="1"/>
    <n v="2"/>
    <x v="2"/>
    <n v="1"/>
    <x v="0"/>
    <s v="Yes"/>
    <n v="135"/>
    <x v="0"/>
    <n v="1"/>
    <x v="0"/>
    <m/>
    <x v="0"/>
    <m/>
    <x v="0"/>
    <n v="1"/>
    <x v="1"/>
  </r>
  <r>
    <n v="5346"/>
    <x v="2"/>
    <x v="4"/>
    <x v="4"/>
    <s v="شحود حسين"/>
    <x v="0"/>
    <n v="1"/>
    <n v="1"/>
    <n v="3"/>
    <n v="2"/>
    <n v="3"/>
    <n v="8"/>
    <n v="2"/>
    <n v="7"/>
    <n v="1"/>
    <n v="2"/>
    <n v="1"/>
    <n v="2"/>
    <n v="0"/>
    <n v="5"/>
    <x v="2"/>
    <m/>
    <x v="1"/>
    <s v="No"/>
    <m/>
    <x v="1"/>
    <n v="1"/>
    <x v="0"/>
    <m/>
    <x v="0"/>
    <m/>
    <x v="0"/>
    <n v="1"/>
    <x v="1"/>
  </r>
  <r>
    <n v="5158"/>
    <x v="2"/>
    <x v="7"/>
    <x v="7"/>
    <s v="خالد درة"/>
    <x v="0"/>
    <n v="1"/>
    <n v="1"/>
    <n v="1"/>
    <n v="1"/>
    <n v="0"/>
    <n v="1"/>
    <n v="3"/>
    <n v="0"/>
    <n v="2"/>
    <n v="0"/>
    <n v="1"/>
    <n v="0"/>
    <n v="1"/>
    <n v="2"/>
    <x v="1"/>
    <m/>
    <x v="1"/>
    <s v="No"/>
    <n v="93"/>
    <x v="0"/>
    <n v="1"/>
    <x v="0"/>
    <n v="1"/>
    <x v="1"/>
    <n v="1"/>
    <x v="1"/>
    <n v="1"/>
    <x v="1"/>
  </r>
  <r>
    <n v="5102"/>
    <x v="0"/>
    <x v="5"/>
    <x v="5"/>
    <s v="ذيب مطلق"/>
    <x v="0"/>
    <n v="1"/>
    <n v="1"/>
    <n v="2"/>
    <n v="3"/>
    <n v="3"/>
    <n v="2"/>
    <n v="8"/>
    <n v="1"/>
    <n v="7"/>
    <n v="1"/>
    <n v="1"/>
    <n v="0"/>
    <n v="3"/>
    <n v="5"/>
    <x v="0"/>
    <n v="1"/>
    <x v="0"/>
    <s v="Yes"/>
    <n v="176"/>
    <x v="0"/>
    <n v="1"/>
    <x v="0"/>
    <n v="1"/>
    <x v="1"/>
    <m/>
    <x v="0"/>
    <n v="1"/>
    <x v="1"/>
  </r>
  <r>
    <n v="6078"/>
    <x v="3"/>
    <x v="8"/>
    <x v="8"/>
    <s v="محمداديب صوفان"/>
    <x v="0"/>
    <n v="1"/>
    <n v="1"/>
    <n v="1"/>
    <n v="1"/>
    <n v="0"/>
    <n v="3"/>
    <n v="1"/>
    <n v="2"/>
    <n v="0"/>
    <n v="1"/>
    <n v="0"/>
    <n v="1"/>
    <n v="0"/>
    <n v="2"/>
    <x v="2"/>
    <m/>
    <x v="1"/>
    <s v="No"/>
    <m/>
    <x v="1"/>
    <m/>
    <x v="1"/>
    <n v="1"/>
    <x v="1"/>
    <m/>
    <x v="0"/>
    <n v="1"/>
    <x v="1"/>
  </r>
  <r>
    <n v="6000"/>
    <x v="3"/>
    <x v="3"/>
    <x v="3"/>
    <s v="يوسف المرعي"/>
    <x v="0"/>
    <n v="1"/>
    <n v="1"/>
    <n v="2"/>
    <n v="2"/>
    <n v="3"/>
    <n v="5"/>
    <n v="4"/>
    <n v="4"/>
    <n v="3"/>
    <n v="1"/>
    <n v="1"/>
    <n v="1"/>
    <n v="1"/>
    <n v="5"/>
    <x v="3"/>
    <m/>
    <x v="1"/>
    <s v="No"/>
    <m/>
    <x v="1"/>
    <n v="1"/>
    <x v="0"/>
    <n v="1"/>
    <x v="1"/>
    <m/>
    <x v="0"/>
    <n v="1"/>
    <x v="1"/>
  </r>
  <r>
    <n v="4868"/>
    <x v="1"/>
    <x v="18"/>
    <x v="18"/>
    <s v="شريف الاشتر"/>
    <x v="1"/>
    <n v="0"/>
    <n v="1"/>
    <n v="2"/>
    <n v="2"/>
    <n v="3"/>
    <n v="6"/>
    <n v="2"/>
    <n v="6"/>
    <n v="1"/>
    <n v="1"/>
    <n v="1"/>
    <n v="2"/>
    <n v="0"/>
    <n v="4"/>
    <x v="3"/>
    <m/>
    <x v="1"/>
    <s v="No"/>
    <m/>
    <x v="1"/>
    <m/>
    <x v="1"/>
    <m/>
    <x v="0"/>
    <n v="1"/>
    <x v="1"/>
    <n v="1"/>
    <x v="1"/>
  </r>
  <r>
    <n v="5723"/>
    <x v="2"/>
    <x v="9"/>
    <x v="9"/>
    <s v="عبدالرزاق البركاوي"/>
    <x v="0"/>
    <n v="1"/>
    <n v="1"/>
    <n v="2"/>
    <n v="1"/>
    <n v="0"/>
    <n v="2"/>
    <n v="3"/>
    <n v="1"/>
    <n v="2"/>
    <n v="1"/>
    <n v="1"/>
    <n v="0"/>
    <n v="1"/>
    <n v="2"/>
    <x v="2"/>
    <n v="1"/>
    <x v="0"/>
    <s v="Yes"/>
    <n v="146"/>
    <x v="0"/>
    <n v="1"/>
    <x v="0"/>
    <m/>
    <x v="0"/>
    <m/>
    <x v="0"/>
    <m/>
    <x v="0"/>
  </r>
  <r>
    <n v="4754"/>
    <x v="1"/>
    <x v="15"/>
    <x v="15"/>
    <s v="محمدرمضان حمادة"/>
    <x v="0"/>
    <n v="1"/>
    <n v="1"/>
    <n v="1"/>
    <n v="4"/>
    <n v="3"/>
    <n v="5"/>
    <n v="5"/>
    <n v="4"/>
    <n v="4"/>
    <n v="0"/>
    <n v="1"/>
    <n v="3"/>
    <n v="1"/>
    <n v="5"/>
    <x v="1"/>
    <m/>
    <x v="1"/>
    <s v="No"/>
    <m/>
    <x v="1"/>
    <n v="1"/>
    <x v="0"/>
    <n v="1"/>
    <x v="1"/>
    <m/>
    <x v="0"/>
    <n v="1"/>
    <x v="1"/>
  </r>
  <r>
    <n v="6061"/>
    <x v="3"/>
    <x v="8"/>
    <x v="8"/>
    <s v="ياسين الياسين"/>
    <x v="0"/>
    <n v="1"/>
    <n v="1"/>
    <n v="2"/>
    <n v="4"/>
    <n v="2"/>
    <n v="6"/>
    <n v="4"/>
    <n v="5"/>
    <n v="3"/>
    <n v="1"/>
    <n v="1"/>
    <n v="3"/>
    <n v="1"/>
    <n v="4"/>
    <x v="1"/>
    <m/>
    <x v="1"/>
    <s v="No"/>
    <n v="81"/>
    <x v="0"/>
    <n v="1"/>
    <x v="0"/>
    <n v="1"/>
    <x v="1"/>
    <m/>
    <x v="0"/>
    <n v="1"/>
    <x v="1"/>
  </r>
  <r>
    <n v="4981"/>
    <x v="0"/>
    <x v="0"/>
    <x v="0"/>
    <s v="عبدالفتاح الدعاس"/>
    <x v="0"/>
    <n v="1"/>
    <n v="1"/>
    <n v="2"/>
    <n v="2"/>
    <n v="1"/>
    <n v="5"/>
    <n v="2"/>
    <n v="4"/>
    <n v="1"/>
    <n v="1"/>
    <n v="1"/>
    <n v="2"/>
    <n v="0"/>
    <n v="3"/>
    <x v="1"/>
    <n v="1"/>
    <x v="0"/>
    <s v="Yes"/>
    <n v="210"/>
    <x v="0"/>
    <n v="1"/>
    <x v="0"/>
    <n v="1"/>
    <x v="1"/>
    <m/>
    <x v="0"/>
    <m/>
    <x v="0"/>
  </r>
  <r>
    <n v="5051"/>
    <x v="0"/>
    <x v="17"/>
    <x v="17"/>
    <s v="نادر محيميد"/>
    <x v="1"/>
    <n v="0"/>
    <n v="1"/>
    <n v="2"/>
    <n v="2"/>
    <n v="1"/>
    <n v="3"/>
    <n v="3"/>
    <n v="3"/>
    <n v="2"/>
    <n v="1"/>
    <n v="1"/>
    <n v="1"/>
    <n v="1"/>
    <n v="2"/>
    <x v="0"/>
    <m/>
    <x v="1"/>
    <s v="No"/>
    <n v="96"/>
    <x v="0"/>
    <n v="1"/>
    <x v="0"/>
    <m/>
    <x v="0"/>
    <n v="1"/>
    <x v="1"/>
    <n v="1"/>
    <x v="1"/>
  </r>
  <r>
    <n v="6117"/>
    <x v="3"/>
    <x v="8"/>
    <x v="8"/>
    <s v="عبدالكريم الحردان"/>
    <x v="1"/>
    <n v="0"/>
    <n v="1"/>
    <n v="3"/>
    <n v="2"/>
    <n v="2"/>
    <n v="6"/>
    <n v="2"/>
    <n v="6"/>
    <n v="1"/>
    <n v="2"/>
    <n v="1"/>
    <n v="2"/>
    <n v="0"/>
    <n v="3"/>
    <x v="1"/>
    <m/>
    <x v="1"/>
    <s v="No"/>
    <m/>
    <x v="1"/>
    <n v="1"/>
    <x v="0"/>
    <n v="1"/>
    <x v="1"/>
    <m/>
    <x v="0"/>
    <n v="1"/>
    <x v="1"/>
  </r>
  <r>
    <n v="5304"/>
    <x v="2"/>
    <x v="4"/>
    <x v="4"/>
    <s v="محمدسعيد الجاموس"/>
    <x v="1"/>
    <n v="0"/>
    <n v="1"/>
    <n v="3"/>
    <n v="3"/>
    <n v="2"/>
    <n v="6"/>
    <n v="3"/>
    <n v="6"/>
    <n v="2"/>
    <n v="2"/>
    <n v="1"/>
    <n v="2"/>
    <n v="1"/>
    <n v="3"/>
    <x v="3"/>
    <n v="1"/>
    <x v="0"/>
    <s v="Yes"/>
    <n v="204"/>
    <x v="0"/>
    <n v="1"/>
    <x v="0"/>
    <m/>
    <x v="0"/>
    <m/>
    <x v="0"/>
    <m/>
    <x v="0"/>
  </r>
  <r>
    <n v="5621"/>
    <x v="2"/>
    <x v="2"/>
    <x v="2"/>
    <s v="علي بدوي "/>
    <x v="0"/>
    <n v="1"/>
    <n v="1"/>
    <n v="2"/>
    <n v="5"/>
    <n v="1"/>
    <n v="6"/>
    <n v="4"/>
    <n v="5"/>
    <n v="3"/>
    <n v="1"/>
    <n v="1"/>
    <n v="3"/>
    <n v="2"/>
    <n v="3"/>
    <x v="1"/>
    <n v="1"/>
    <x v="0"/>
    <s v="Yes"/>
    <n v="152"/>
    <x v="0"/>
    <n v="1"/>
    <x v="0"/>
    <n v="1"/>
    <x v="1"/>
    <m/>
    <x v="0"/>
    <m/>
    <x v="0"/>
  </r>
  <r>
    <n v="5848"/>
    <x v="3"/>
    <x v="10"/>
    <x v="10"/>
    <s v="احمد السيد "/>
    <x v="0"/>
    <n v="1"/>
    <n v="1"/>
    <n v="2"/>
    <n v="3"/>
    <n v="3"/>
    <n v="3"/>
    <n v="7"/>
    <n v="2"/>
    <n v="6"/>
    <n v="1"/>
    <n v="1"/>
    <n v="1"/>
    <n v="2"/>
    <n v="5"/>
    <x v="2"/>
    <n v="1"/>
    <x v="0"/>
    <s v="Yes"/>
    <n v="122"/>
    <x v="0"/>
    <n v="1"/>
    <x v="0"/>
    <n v="1"/>
    <x v="1"/>
    <n v="1"/>
    <x v="1"/>
    <n v="1"/>
    <x v="1"/>
  </r>
  <r>
    <n v="5292"/>
    <x v="2"/>
    <x v="4"/>
    <x v="4"/>
    <s v="محمدخير الدعاس"/>
    <x v="0"/>
    <n v="1"/>
    <n v="1"/>
    <n v="2"/>
    <n v="1"/>
    <n v="1"/>
    <n v="2"/>
    <n v="4"/>
    <n v="1"/>
    <n v="3"/>
    <n v="1"/>
    <n v="1"/>
    <n v="0"/>
    <n v="1"/>
    <n v="3"/>
    <x v="2"/>
    <m/>
    <x v="1"/>
    <s v="No"/>
    <n v="117"/>
    <x v="0"/>
    <n v="1"/>
    <x v="0"/>
    <n v="1"/>
    <x v="1"/>
    <n v="1"/>
    <x v="1"/>
    <n v="1"/>
    <x v="1"/>
  </r>
  <r>
    <n v="5488"/>
    <x v="2"/>
    <x v="11"/>
    <x v="11"/>
    <s v="عبدالباسط قندقجي"/>
    <x v="0"/>
    <n v="1"/>
    <n v="1"/>
    <n v="2"/>
    <n v="1"/>
    <n v="0"/>
    <n v="3"/>
    <n v="2"/>
    <n v="2"/>
    <n v="1"/>
    <n v="1"/>
    <n v="1"/>
    <n v="1"/>
    <n v="0"/>
    <n v="2"/>
    <x v="0"/>
    <n v="1"/>
    <x v="0"/>
    <s v="Yes"/>
    <n v="204"/>
    <x v="0"/>
    <n v="1"/>
    <x v="0"/>
    <m/>
    <x v="0"/>
    <m/>
    <x v="0"/>
    <m/>
    <x v="0"/>
  </r>
  <r>
    <n v="5971"/>
    <x v="3"/>
    <x v="3"/>
    <x v="3"/>
    <s v="سامي الصبرة"/>
    <x v="0"/>
    <n v="1"/>
    <n v="1"/>
    <n v="2"/>
    <n v="2"/>
    <n v="1"/>
    <n v="3"/>
    <n v="4"/>
    <n v="2"/>
    <n v="3"/>
    <n v="1"/>
    <n v="1"/>
    <n v="1"/>
    <n v="1"/>
    <n v="3"/>
    <x v="1"/>
    <n v="1"/>
    <x v="0"/>
    <s v="Yes"/>
    <n v="192"/>
    <x v="0"/>
    <m/>
    <x v="1"/>
    <n v="1"/>
    <x v="1"/>
    <m/>
    <x v="0"/>
    <m/>
    <x v="0"/>
  </r>
  <r>
    <n v="5528"/>
    <x v="2"/>
    <x v="2"/>
    <x v="2"/>
    <s v="سليمان عماشة"/>
    <x v="1"/>
    <n v="0"/>
    <n v="1"/>
    <n v="2"/>
    <n v="1"/>
    <n v="1"/>
    <n v="2"/>
    <n v="3"/>
    <n v="2"/>
    <n v="2"/>
    <n v="1"/>
    <n v="1"/>
    <n v="0"/>
    <n v="1"/>
    <n v="2"/>
    <x v="0"/>
    <m/>
    <x v="1"/>
    <s v="No"/>
    <n v="106"/>
    <x v="0"/>
    <n v="1"/>
    <x v="0"/>
    <m/>
    <x v="0"/>
    <m/>
    <x v="0"/>
    <n v="1"/>
    <x v="1"/>
  </r>
  <r>
    <n v="5673"/>
    <x v="2"/>
    <x v="9"/>
    <x v="9"/>
    <s v="محمود فهد"/>
    <x v="0"/>
    <n v="1"/>
    <n v="1"/>
    <n v="2"/>
    <n v="1"/>
    <n v="2"/>
    <n v="5"/>
    <n v="2"/>
    <n v="4"/>
    <n v="1"/>
    <n v="1"/>
    <n v="1"/>
    <n v="1"/>
    <n v="0"/>
    <n v="4"/>
    <x v="2"/>
    <n v="1"/>
    <x v="0"/>
    <s v="Yes"/>
    <n v="185"/>
    <x v="0"/>
    <n v="1"/>
    <x v="0"/>
    <m/>
    <x v="0"/>
    <m/>
    <x v="0"/>
    <m/>
    <x v="0"/>
  </r>
  <r>
    <n v="5697"/>
    <x v="2"/>
    <x v="9"/>
    <x v="9"/>
    <s v="عيسى فواز"/>
    <x v="1"/>
    <n v="0"/>
    <n v="1"/>
    <n v="2"/>
    <n v="2"/>
    <n v="3"/>
    <n v="6"/>
    <n v="2"/>
    <n v="6"/>
    <n v="1"/>
    <n v="1"/>
    <n v="1"/>
    <n v="2"/>
    <n v="0"/>
    <n v="4"/>
    <x v="3"/>
    <m/>
    <x v="1"/>
    <s v="No"/>
    <m/>
    <x v="1"/>
    <m/>
    <x v="1"/>
    <n v="1"/>
    <x v="1"/>
    <m/>
    <x v="0"/>
    <n v="1"/>
    <x v="1"/>
  </r>
  <r>
    <n v="6285"/>
    <x v="3"/>
    <x v="14"/>
    <x v="14"/>
    <s v="فيصل احمد"/>
    <x v="1"/>
    <n v="0"/>
    <n v="1"/>
    <n v="2"/>
    <n v="2"/>
    <n v="3"/>
    <n v="7"/>
    <n v="1"/>
    <n v="7"/>
    <n v="0"/>
    <n v="2"/>
    <n v="0"/>
    <n v="2"/>
    <n v="0"/>
    <n v="4"/>
    <x v="1"/>
    <m/>
    <x v="1"/>
    <s v="No"/>
    <n v="51"/>
    <x v="0"/>
    <n v="1"/>
    <x v="0"/>
    <m/>
    <x v="0"/>
    <m/>
    <x v="0"/>
    <n v="1"/>
    <x v="1"/>
  </r>
  <r>
    <n v="5497"/>
    <x v="2"/>
    <x v="11"/>
    <x v="11"/>
    <s v="محمد بحبوح"/>
    <x v="0"/>
    <n v="1"/>
    <n v="1"/>
    <n v="2"/>
    <n v="3"/>
    <n v="2"/>
    <n v="3"/>
    <n v="6"/>
    <n v="2"/>
    <n v="5"/>
    <n v="1"/>
    <n v="1"/>
    <n v="1"/>
    <n v="2"/>
    <n v="4"/>
    <x v="1"/>
    <n v="1"/>
    <x v="0"/>
    <s v="Yes"/>
    <n v="177"/>
    <x v="0"/>
    <n v="1"/>
    <x v="0"/>
    <n v="1"/>
    <x v="1"/>
    <n v="1"/>
    <x v="1"/>
    <m/>
    <x v="0"/>
  </r>
  <r>
    <n v="5238"/>
    <x v="2"/>
    <x v="7"/>
    <x v="7"/>
    <s v="محمد الزرير"/>
    <x v="0"/>
    <n v="1"/>
    <n v="1"/>
    <n v="2"/>
    <n v="1"/>
    <n v="0"/>
    <n v="2"/>
    <n v="3"/>
    <n v="1"/>
    <n v="2"/>
    <n v="1"/>
    <n v="1"/>
    <n v="0"/>
    <n v="1"/>
    <n v="2"/>
    <x v="1"/>
    <m/>
    <x v="1"/>
    <s v="No"/>
    <m/>
    <x v="1"/>
    <n v="1"/>
    <x v="0"/>
    <m/>
    <x v="0"/>
    <n v="1"/>
    <x v="1"/>
    <n v="1"/>
    <x v="1"/>
  </r>
  <r>
    <n v="4729"/>
    <x v="1"/>
    <x v="15"/>
    <x v="15"/>
    <s v="محمود عصمان"/>
    <x v="0"/>
    <n v="1"/>
    <n v="1"/>
    <n v="2"/>
    <n v="1"/>
    <n v="0"/>
    <n v="3"/>
    <n v="2"/>
    <n v="2"/>
    <n v="1"/>
    <n v="1"/>
    <n v="1"/>
    <n v="1"/>
    <n v="0"/>
    <n v="2"/>
    <x v="0"/>
    <m/>
    <x v="1"/>
    <s v="No"/>
    <m/>
    <x v="1"/>
    <m/>
    <x v="1"/>
    <n v="1"/>
    <x v="1"/>
    <m/>
    <x v="0"/>
    <n v="1"/>
    <x v="1"/>
  </r>
  <r>
    <n v="4835"/>
    <x v="1"/>
    <x v="16"/>
    <x v="16"/>
    <s v="نادر الحديدي"/>
    <x v="0"/>
    <n v="1"/>
    <n v="1"/>
    <n v="2"/>
    <n v="2"/>
    <n v="4"/>
    <n v="2"/>
    <n v="8"/>
    <n v="1"/>
    <n v="7"/>
    <n v="1"/>
    <n v="1"/>
    <n v="0"/>
    <n v="2"/>
    <n v="6"/>
    <x v="1"/>
    <m/>
    <x v="1"/>
    <s v="No"/>
    <n v="114"/>
    <x v="0"/>
    <m/>
    <x v="1"/>
    <m/>
    <x v="0"/>
    <m/>
    <x v="0"/>
    <n v="1"/>
    <x v="1"/>
  </r>
  <r>
    <n v="6028"/>
    <x v="3"/>
    <x v="3"/>
    <x v="3"/>
    <s v="تركي المحمود"/>
    <x v="0"/>
    <n v="1"/>
    <n v="1"/>
    <n v="0"/>
    <n v="4"/>
    <n v="2"/>
    <n v="7"/>
    <n v="1"/>
    <n v="6"/>
    <n v="0"/>
    <n v="0"/>
    <n v="0"/>
    <n v="4"/>
    <n v="0"/>
    <n v="4"/>
    <x v="0"/>
    <n v="1"/>
    <x v="0"/>
    <s v="Yes"/>
    <n v="153"/>
    <x v="0"/>
    <m/>
    <x v="1"/>
    <m/>
    <x v="0"/>
    <n v="1"/>
    <x v="1"/>
    <n v="1"/>
    <x v="1"/>
  </r>
  <r>
    <n v="5328"/>
    <x v="2"/>
    <x v="4"/>
    <x v="4"/>
    <s v="رياض الجاسم"/>
    <x v="0"/>
    <n v="1"/>
    <n v="1"/>
    <n v="1"/>
    <n v="1"/>
    <n v="0"/>
    <n v="1"/>
    <n v="3"/>
    <n v="0"/>
    <n v="2"/>
    <n v="0"/>
    <n v="1"/>
    <n v="0"/>
    <n v="1"/>
    <n v="2"/>
    <x v="2"/>
    <m/>
    <x v="1"/>
    <s v="No"/>
    <n v="97"/>
    <x v="0"/>
    <n v="1"/>
    <x v="0"/>
    <m/>
    <x v="0"/>
    <m/>
    <x v="0"/>
    <n v="1"/>
    <x v="1"/>
  </r>
  <r>
    <n v="5752"/>
    <x v="2"/>
    <x v="9"/>
    <x v="9"/>
    <s v="ظافر ادريس"/>
    <x v="1"/>
    <n v="0"/>
    <n v="1"/>
    <n v="2"/>
    <n v="1"/>
    <n v="2"/>
    <n v="2"/>
    <n v="4"/>
    <n v="2"/>
    <n v="3"/>
    <n v="1"/>
    <n v="1"/>
    <n v="0"/>
    <n v="1"/>
    <n v="3"/>
    <x v="2"/>
    <m/>
    <x v="1"/>
    <s v="No"/>
    <m/>
    <x v="1"/>
    <n v="1"/>
    <x v="0"/>
    <n v="1"/>
    <x v="1"/>
    <n v="1"/>
    <x v="1"/>
    <n v="1"/>
    <x v="1"/>
  </r>
  <r>
    <n v="6019"/>
    <x v="3"/>
    <x v="3"/>
    <x v="3"/>
    <s v="عبدالرحمن عطايا"/>
    <x v="1"/>
    <n v="0"/>
    <n v="1"/>
    <n v="1"/>
    <n v="1"/>
    <n v="2"/>
    <n v="4"/>
    <n v="1"/>
    <n v="4"/>
    <n v="0"/>
    <n v="1"/>
    <n v="0"/>
    <n v="1"/>
    <n v="0"/>
    <n v="3"/>
    <x v="0"/>
    <m/>
    <x v="1"/>
    <s v="No"/>
    <m/>
    <x v="1"/>
    <m/>
    <x v="1"/>
    <n v="1"/>
    <x v="1"/>
    <m/>
    <x v="0"/>
    <n v="1"/>
    <x v="1"/>
  </r>
  <r>
    <n v="6291"/>
    <x v="3"/>
    <x v="14"/>
    <x v="14"/>
    <s v="تاج الدين الخالد"/>
    <x v="1"/>
    <n v="0"/>
    <n v="1"/>
    <n v="2"/>
    <n v="1"/>
    <n v="2"/>
    <n v="2"/>
    <n v="4"/>
    <n v="2"/>
    <n v="3"/>
    <n v="1"/>
    <n v="1"/>
    <n v="0"/>
    <n v="1"/>
    <n v="3"/>
    <x v="1"/>
    <n v="1"/>
    <x v="0"/>
    <s v="Yes"/>
    <n v="226"/>
    <x v="0"/>
    <m/>
    <x v="1"/>
    <m/>
    <x v="0"/>
    <m/>
    <x v="0"/>
    <m/>
    <x v="0"/>
  </r>
  <r>
    <n v="5095"/>
    <x v="0"/>
    <x v="5"/>
    <x v="5"/>
    <s v="صالح ابوصالح"/>
    <x v="0"/>
    <n v="1"/>
    <n v="1"/>
    <n v="3"/>
    <n v="2"/>
    <n v="3"/>
    <n v="2"/>
    <n v="8"/>
    <n v="1"/>
    <n v="7"/>
    <n v="1"/>
    <n v="2"/>
    <n v="0"/>
    <n v="2"/>
    <n v="5"/>
    <x v="0"/>
    <m/>
    <x v="1"/>
    <s v="No"/>
    <m/>
    <x v="1"/>
    <n v="1"/>
    <x v="0"/>
    <m/>
    <x v="0"/>
    <n v="1"/>
    <x v="1"/>
    <n v="1"/>
    <x v="1"/>
  </r>
  <r>
    <n v="5847"/>
    <x v="3"/>
    <x v="10"/>
    <x v="10"/>
    <s v="مرعي  الزنك"/>
    <x v="1"/>
    <n v="0"/>
    <n v="1"/>
    <n v="1"/>
    <n v="2"/>
    <n v="2"/>
    <n v="5"/>
    <n v="1"/>
    <n v="5"/>
    <n v="0"/>
    <n v="1"/>
    <n v="0"/>
    <n v="2"/>
    <n v="0"/>
    <n v="3"/>
    <x v="3"/>
    <m/>
    <x v="1"/>
    <s v="No"/>
    <n v="86"/>
    <x v="0"/>
    <n v="1"/>
    <x v="0"/>
    <m/>
    <x v="0"/>
    <m/>
    <x v="0"/>
    <n v="1"/>
    <x v="1"/>
  </r>
  <r>
    <n v="6015"/>
    <x v="3"/>
    <x v="3"/>
    <x v="3"/>
    <s v="موسى المصري"/>
    <x v="0"/>
    <n v="1"/>
    <n v="1"/>
    <n v="3"/>
    <n v="3"/>
    <n v="2"/>
    <n v="7"/>
    <n v="3"/>
    <n v="6"/>
    <n v="2"/>
    <n v="2"/>
    <n v="1"/>
    <n v="2"/>
    <n v="1"/>
    <n v="4"/>
    <x v="0"/>
    <m/>
    <x v="1"/>
    <s v="No"/>
    <m/>
    <x v="1"/>
    <n v="1"/>
    <x v="0"/>
    <m/>
    <x v="0"/>
    <n v="1"/>
    <x v="1"/>
    <n v="1"/>
    <x v="1"/>
  </r>
  <r>
    <n v="5779"/>
    <x v="3"/>
    <x v="10"/>
    <x v="10"/>
    <s v="خالداسماعيل غيبه"/>
    <x v="0"/>
    <n v="1"/>
    <n v="1"/>
    <n v="2"/>
    <n v="1"/>
    <n v="1"/>
    <n v="2"/>
    <n v="4"/>
    <n v="1"/>
    <n v="3"/>
    <n v="1"/>
    <n v="1"/>
    <n v="0"/>
    <n v="1"/>
    <n v="3"/>
    <x v="3"/>
    <m/>
    <x v="1"/>
    <s v="No"/>
    <m/>
    <x v="1"/>
    <n v="1"/>
    <x v="0"/>
    <m/>
    <x v="0"/>
    <m/>
    <x v="0"/>
    <n v="1"/>
    <x v="1"/>
  </r>
  <r>
    <n v="5691"/>
    <x v="2"/>
    <x v="9"/>
    <x v="9"/>
    <s v="خالد الشيخ علي"/>
    <x v="0"/>
    <n v="1"/>
    <n v="1"/>
    <n v="2"/>
    <n v="3"/>
    <n v="3"/>
    <n v="6"/>
    <n v="4"/>
    <n v="5"/>
    <n v="3"/>
    <n v="1"/>
    <n v="1"/>
    <n v="2"/>
    <n v="1"/>
    <n v="5"/>
    <x v="0"/>
    <m/>
    <x v="1"/>
    <s v="No"/>
    <n v="111"/>
    <x v="0"/>
    <n v="1"/>
    <x v="0"/>
    <m/>
    <x v="0"/>
    <m/>
    <x v="0"/>
    <n v="1"/>
    <x v="1"/>
  </r>
  <r>
    <n v="5432"/>
    <x v="2"/>
    <x v="11"/>
    <x v="11"/>
    <s v="محمد جماشيري"/>
    <x v="0"/>
    <n v="1"/>
    <n v="1"/>
    <n v="2"/>
    <n v="2"/>
    <n v="2"/>
    <n v="6"/>
    <n v="2"/>
    <n v="5"/>
    <n v="1"/>
    <n v="1"/>
    <n v="1"/>
    <n v="2"/>
    <n v="0"/>
    <n v="4"/>
    <x v="1"/>
    <n v="1"/>
    <x v="0"/>
    <s v="Yes"/>
    <n v="109"/>
    <x v="0"/>
    <m/>
    <x v="1"/>
    <n v="1"/>
    <x v="1"/>
    <m/>
    <x v="0"/>
    <n v="1"/>
    <x v="1"/>
  </r>
  <r>
    <n v="6299"/>
    <x v="3"/>
    <x v="14"/>
    <x v="14"/>
    <s v="جميل معلل"/>
    <x v="0"/>
    <n v="1"/>
    <n v="1"/>
    <n v="2"/>
    <n v="2"/>
    <n v="3"/>
    <n v="2"/>
    <n v="7"/>
    <n v="1"/>
    <n v="6"/>
    <n v="1"/>
    <n v="1"/>
    <n v="0"/>
    <n v="2"/>
    <n v="5"/>
    <x v="0"/>
    <m/>
    <x v="1"/>
    <s v="No"/>
    <n v="70"/>
    <x v="0"/>
    <n v="1"/>
    <x v="0"/>
    <n v="1"/>
    <x v="1"/>
    <n v="1"/>
    <x v="1"/>
    <n v="1"/>
    <x v="1"/>
  </r>
  <r>
    <n v="5453"/>
    <x v="2"/>
    <x v="11"/>
    <x v="11"/>
    <s v="محمدسعيد ضاهر"/>
    <x v="0"/>
    <n v="1"/>
    <n v="1"/>
    <n v="1"/>
    <n v="1"/>
    <n v="0"/>
    <n v="2"/>
    <n v="2"/>
    <n v="1"/>
    <n v="1"/>
    <n v="0"/>
    <n v="1"/>
    <n v="1"/>
    <n v="0"/>
    <n v="2"/>
    <x v="2"/>
    <m/>
    <x v="1"/>
    <s v="No"/>
    <m/>
    <x v="1"/>
    <n v="1"/>
    <x v="0"/>
    <m/>
    <x v="0"/>
    <m/>
    <x v="0"/>
    <n v="1"/>
    <x v="1"/>
  </r>
  <r>
    <n v="5191"/>
    <x v="2"/>
    <x v="7"/>
    <x v="7"/>
    <s v="زيد طلاس"/>
    <x v="0"/>
    <n v="1"/>
    <n v="1"/>
    <n v="3"/>
    <n v="2"/>
    <n v="3"/>
    <n v="8"/>
    <n v="2"/>
    <n v="7"/>
    <n v="1"/>
    <n v="2"/>
    <n v="1"/>
    <n v="2"/>
    <n v="0"/>
    <n v="5"/>
    <x v="0"/>
    <m/>
    <x v="1"/>
    <s v="No"/>
    <n v="87"/>
    <x v="0"/>
    <n v="1"/>
    <x v="0"/>
    <m/>
    <x v="0"/>
    <m/>
    <x v="0"/>
    <n v="1"/>
    <x v="1"/>
  </r>
  <r>
    <n v="5776"/>
    <x v="3"/>
    <x v="10"/>
    <x v="10"/>
    <s v="عبدالكرم  طيفور"/>
    <x v="0"/>
    <n v="1"/>
    <n v="1"/>
    <n v="2"/>
    <n v="1"/>
    <n v="0"/>
    <n v="2"/>
    <n v="3"/>
    <n v="1"/>
    <n v="2"/>
    <n v="1"/>
    <n v="1"/>
    <n v="0"/>
    <n v="1"/>
    <n v="2"/>
    <x v="1"/>
    <m/>
    <x v="1"/>
    <s v="No"/>
    <m/>
    <x v="1"/>
    <m/>
    <x v="1"/>
    <n v="1"/>
    <x v="1"/>
    <m/>
    <x v="0"/>
    <n v="1"/>
    <x v="1"/>
  </r>
  <r>
    <n v="5949"/>
    <x v="3"/>
    <x v="12"/>
    <x v="12"/>
    <s v="علي حسيان"/>
    <x v="0"/>
    <n v="1"/>
    <n v="1"/>
    <n v="2"/>
    <n v="1"/>
    <n v="1"/>
    <n v="2"/>
    <n v="4"/>
    <n v="1"/>
    <n v="3"/>
    <n v="1"/>
    <n v="1"/>
    <n v="0"/>
    <n v="1"/>
    <n v="3"/>
    <x v="3"/>
    <m/>
    <x v="1"/>
    <s v="No"/>
    <n v="108"/>
    <x v="0"/>
    <n v="1"/>
    <x v="0"/>
    <n v="1"/>
    <x v="1"/>
    <n v="1"/>
    <x v="1"/>
    <n v="1"/>
    <x v="1"/>
  </r>
  <r>
    <n v="6025"/>
    <x v="3"/>
    <x v="3"/>
    <x v="3"/>
    <s v="احمد العصورة"/>
    <x v="0"/>
    <n v="1"/>
    <n v="1"/>
    <n v="2"/>
    <n v="2"/>
    <n v="1"/>
    <n v="5"/>
    <n v="2"/>
    <n v="4"/>
    <n v="1"/>
    <n v="1"/>
    <n v="1"/>
    <n v="2"/>
    <n v="0"/>
    <n v="3"/>
    <x v="2"/>
    <n v="1"/>
    <x v="0"/>
    <s v="Yes"/>
    <n v="169"/>
    <x v="0"/>
    <n v="1"/>
    <x v="0"/>
    <m/>
    <x v="0"/>
    <n v="1"/>
    <x v="1"/>
    <m/>
    <x v="0"/>
  </r>
  <r>
    <n v="4699"/>
    <x v="1"/>
    <x v="1"/>
    <x v="1"/>
    <s v="ثامر قشعم"/>
    <x v="0"/>
    <n v="1"/>
    <n v="1"/>
    <n v="2"/>
    <n v="2"/>
    <n v="2"/>
    <n v="2"/>
    <n v="6"/>
    <n v="1"/>
    <n v="5"/>
    <n v="1"/>
    <n v="1"/>
    <n v="0"/>
    <n v="2"/>
    <n v="4"/>
    <x v="0"/>
    <n v="1"/>
    <x v="0"/>
    <s v="Yes"/>
    <n v="185"/>
    <x v="0"/>
    <n v="1"/>
    <x v="0"/>
    <m/>
    <x v="0"/>
    <m/>
    <x v="0"/>
    <m/>
    <x v="0"/>
  </r>
  <r>
    <n v="5794"/>
    <x v="3"/>
    <x v="10"/>
    <x v="10"/>
    <s v="حسن دركل"/>
    <x v="1"/>
    <n v="0"/>
    <n v="1"/>
    <n v="2"/>
    <n v="2"/>
    <n v="4"/>
    <n v="7"/>
    <n v="2"/>
    <n v="7"/>
    <n v="1"/>
    <n v="1"/>
    <n v="1"/>
    <n v="2"/>
    <n v="0"/>
    <n v="5"/>
    <x v="0"/>
    <m/>
    <x v="1"/>
    <s v="No"/>
    <n v="85"/>
    <x v="0"/>
    <m/>
    <x v="1"/>
    <n v="1"/>
    <x v="1"/>
    <m/>
    <x v="0"/>
    <n v="1"/>
    <x v="1"/>
  </r>
  <r>
    <n v="6166"/>
    <x v="3"/>
    <x v="6"/>
    <x v="6"/>
    <s v="هشام العداي"/>
    <x v="1"/>
    <n v="0"/>
    <n v="1"/>
    <n v="2"/>
    <n v="1"/>
    <n v="3"/>
    <n v="2"/>
    <n v="5"/>
    <n v="2"/>
    <n v="4"/>
    <n v="1"/>
    <n v="1"/>
    <n v="0"/>
    <n v="1"/>
    <n v="4"/>
    <x v="2"/>
    <n v="1"/>
    <x v="0"/>
    <s v="Yes"/>
    <n v="158"/>
    <x v="0"/>
    <n v="1"/>
    <x v="0"/>
    <n v="1"/>
    <x v="1"/>
    <m/>
    <x v="0"/>
    <n v="1"/>
    <x v="1"/>
  </r>
  <r>
    <n v="5315"/>
    <x v="2"/>
    <x v="4"/>
    <x v="4"/>
    <s v="بردان قوتلي "/>
    <x v="0"/>
    <n v="1"/>
    <n v="1"/>
    <n v="3"/>
    <n v="2"/>
    <n v="1"/>
    <n v="5"/>
    <n v="3"/>
    <n v="4"/>
    <n v="2"/>
    <n v="2"/>
    <n v="1"/>
    <n v="1"/>
    <n v="1"/>
    <n v="3"/>
    <x v="0"/>
    <m/>
    <x v="1"/>
    <s v="No"/>
    <m/>
    <x v="1"/>
    <m/>
    <x v="1"/>
    <m/>
    <x v="0"/>
    <m/>
    <x v="0"/>
    <n v="1"/>
    <x v="1"/>
  </r>
  <r>
    <n v="4727"/>
    <x v="1"/>
    <x v="15"/>
    <x v="15"/>
    <s v="تركي تركي"/>
    <x v="0"/>
    <n v="1"/>
    <n v="1"/>
    <n v="2"/>
    <n v="2"/>
    <n v="0"/>
    <n v="3"/>
    <n v="3"/>
    <n v="2"/>
    <n v="2"/>
    <n v="1"/>
    <n v="1"/>
    <n v="1"/>
    <n v="1"/>
    <n v="2"/>
    <x v="0"/>
    <n v="1"/>
    <x v="0"/>
    <s v="Yes"/>
    <n v="170"/>
    <x v="0"/>
    <n v="1"/>
    <x v="0"/>
    <m/>
    <x v="0"/>
    <m/>
    <x v="0"/>
    <m/>
    <x v="0"/>
  </r>
  <r>
    <n v="5324"/>
    <x v="2"/>
    <x v="4"/>
    <x v="4"/>
    <s v="فتحي درويش"/>
    <x v="0"/>
    <n v="1"/>
    <n v="1"/>
    <n v="1"/>
    <n v="1"/>
    <n v="0"/>
    <n v="1"/>
    <n v="3"/>
    <n v="0"/>
    <n v="2"/>
    <n v="0"/>
    <n v="1"/>
    <n v="0"/>
    <n v="1"/>
    <n v="2"/>
    <x v="1"/>
    <m/>
    <x v="1"/>
    <s v="No"/>
    <m/>
    <x v="1"/>
    <n v="1"/>
    <x v="0"/>
    <m/>
    <x v="0"/>
    <n v="1"/>
    <x v="1"/>
    <n v="1"/>
    <x v="1"/>
  </r>
  <r>
    <n v="5053"/>
    <x v="0"/>
    <x v="17"/>
    <x v="17"/>
    <s v="خضر قاروط"/>
    <x v="0"/>
    <n v="1"/>
    <n v="1"/>
    <n v="3"/>
    <n v="2"/>
    <n v="2"/>
    <n v="4"/>
    <n v="5"/>
    <n v="3"/>
    <n v="4"/>
    <n v="2"/>
    <n v="1"/>
    <n v="1"/>
    <n v="1"/>
    <n v="4"/>
    <x v="0"/>
    <n v="1"/>
    <x v="0"/>
    <s v="Yes"/>
    <n v="107"/>
    <x v="0"/>
    <m/>
    <x v="1"/>
    <m/>
    <x v="0"/>
    <m/>
    <x v="0"/>
    <n v="1"/>
    <x v="1"/>
  </r>
  <r>
    <n v="5809"/>
    <x v="3"/>
    <x v="10"/>
    <x v="10"/>
    <s v="عبدو الرفاعي"/>
    <x v="0"/>
    <n v="1"/>
    <n v="1"/>
    <n v="2"/>
    <n v="1"/>
    <n v="1"/>
    <n v="2"/>
    <n v="4"/>
    <n v="1"/>
    <n v="3"/>
    <n v="1"/>
    <n v="1"/>
    <n v="0"/>
    <n v="1"/>
    <n v="3"/>
    <x v="0"/>
    <n v="1"/>
    <x v="0"/>
    <s v="Yes"/>
    <n v="127"/>
    <x v="0"/>
    <n v="1"/>
    <x v="0"/>
    <m/>
    <x v="0"/>
    <n v="1"/>
    <x v="1"/>
    <m/>
    <x v="0"/>
  </r>
  <r>
    <n v="4907"/>
    <x v="0"/>
    <x v="13"/>
    <x v="13"/>
    <s v="سعيداحمد الويس"/>
    <x v="0"/>
    <n v="1"/>
    <n v="1"/>
    <n v="2"/>
    <n v="4"/>
    <n v="1"/>
    <n v="5"/>
    <n v="4"/>
    <n v="4"/>
    <n v="3"/>
    <n v="1"/>
    <n v="1"/>
    <n v="3"/>
    <n v="1"/>
    <n v="3"/>
    <x v="3"/>
    <m/>
    <x v="1"/>
    <s v="No"/>
    <m/>
    <x v="1"/>
    <n v="1"/>
    <x v="0"/>
    <m/>
    <x v="0"/>
    <n v="1"/>
    <x v="1"/>
    <n v="1"/>
    <x v="1"/>
  </r>
  <r>
    <n v="5000"/>
    <x v="0"/>
    <x v="0"/>
    <x v="0"/>
    <s v="حيدر بحسيك"/>
    <x v="1"/>
    <n v="0"/>
    <n v="1"/>
    <n v="2"/>
    <n v="0"/>
    <n v="1"/>
    <n v="2"/>
    <n v="2"/>
    <n v="2"/>
    <n v="1"/>
    <n v="1"/>
    <n v="1"/>
    <n v="0"/>
    <n v="0"/>
    <n v="2"/>
    <x v="1"/>
    <m/>
    <x v="1"/>
    <s v="No"/>
    <n v="86"/>
    <x v="0"/>
    <n v="1"/>
    <x v="0"/>
    <n v="1"/>
    <x v="1"/>
    <m/>
    <x v="0"/>
    <n v="1"/>
    <x v="1"/>
  </r>
  <r>
    <n v="5886"/>
    <x v="3"/>
    <x v="12"/>
    <x v="12"/>
    <s v="مصطفى الدعفيس"/>
    <x v="0"/>
    <n v="1"/>
    <n v="1"/>
    <n v="2"/>
    <n v="3"/>
    <n v="3"/>
    <n v="7"/>
    <n v="3"/>
    <n v="6"/>
    <n v="2"/>
    <n v="1"/>
    <n v="1"/>
    <n v="2"/>
    <n v="1"/>
    <n v="5"/>
    <x v="0"/>
    <n v="1"/>
    <x v="0"/>
    <s v="Yes"/>
    <n v="210"/>
    <x v="0"/>
    <m/>
    <x v="1"/>
    <m/>
    <x v="0"/>
    <m/>
    <x v="0"/>
    <m/>
    <x v="0"/>
  </r>
  <r>
    <n v="5340"/>
    <x v="2"/>
    <x v="4"/>
    <x v="4"/>
    <s v="احمد العنـزي"/>
    <x v="0"/>
    <n v="1"/>
    <n v="1"/>
    <n v="2"/>
    <n v="2"/>
    <n v="2"/>
    <n v="2"/>
    <n v="6"/>
    <n v="1"/>
    <n v="5"/>
    <n v="1"/>
    <n v="1"/>
    <n v="0"/>
    <n v="2"/>
    <n v="4"/>
    <x v="0"/>
    <n v="1"/>
    <x v="0"/>
    <s v="Yes"/>
    <n v="151"/>
    <x v="0"/>
    <m/>
    <x v="1"/>
    <n v="1"/>
    <x v="1"/>
    <m/>
    <x v="0"/>
    <n v="1"/>
    <x v="1"/>
  </r>
  <r>
    <n v="5121"/>
    <x v="2"/>
    <x v="7"/>
    <x v="7"/>
    <s v="نبيه غنيمي"/>
    <x v="0"/>
    <n v="1"/>
    <n v="1"/>
    <n v="2"/>
    <n v="1"/>
    <n v="2"/>
    <n v="2"/>
    <n v="5"/>
    <n v="1"/>
    <n v="4"/>
    <n v="1"/>
    <n v="1"/>
    <n v="0"/>
    <n v="1"/>
    <n v="4"/>
    <x v="1"/>
    <m/>
    <x v="1"/>
    <s v="No"/>
    <n v="80"/>
    <x v="0"/>
    <n v="1"/>
    <x v="0"/>
    <n v="1"/>
    <x v="1"/>
    <m/>
    <x v="0"/>
    <n v="1"/>
    <x v="1"/>
  </r>
  <r>
    <n v="6234"/>
    <x v="3"/>
    <x v="6"/>
    <x v="6"/>
    <s v="خالد السيد "/>
    <x v="1"/>
    <n v="0"/>
    <n v="1"/>
    <n v="0"/>
    <n v="4"/>
    <n v="5"/>
    <n v="9"/>
    <n v="1"/>
    <n v="9"/>
    <n v="0"/>
    <n v="0"/>
    <n v="0"/>
    <n v="4"/>
    <n v="0"/>
    <n v="6"/>
    <x v="1"/>
    <m/>
    <x v="1"/>
    <s v="No"/>
    <m/>
    <x v="1"/>
    <m/>
    <x v="1"/>
    <m/>
    <x v="0"/>
    <m/>
    <x v="0"/>
    <n v="1"/>
    <x v="1"/>
  </r>
  <r>
    <n v="5563"/>
    <x v="2"/>
    <x v="2"/>
    <x v="2"/>
    <s v="سليمان الاسود"/>
    <x v="1"/>
    <n v="0"/>
    <n v="1"/>
    <n v="2"/>
    <n v="2"/>
    <n v="2"/>
    <n v="2"/>
    <n v="5"/>
    <n v="2"/>
    <n v="4"/>
    <n v="1"/>
    <n v="1"/>
    <n v="0"/>
    <n v="2"/>
    <n v="3"/>
    <x v="1"/>
    <m/>
    <x v="1"/>
    <s v="No"/>
    <n v="70"/>
    <x v="0"/>
    <n v="1"/>
    <x v="0"/>
    <n v="1"/>
    <x v="1"/>
    <n v="1"/>
    <x v="1"/>
    <n v="1"/>
    <x v="1"/>
  </r>
  <r>
    <n v="5885"/>
    <x v="3"/>
    <x v="12"/>
    <x v="12"/>
    <s v="صالح الحويل"/>
    <x v="0"/>
    <n v="1"/>
    <n v="1"/>
    <n v="2"/>
    <n v="1"/>
    <n v="0"/>
    <n v="3"/>
    <n v="2"/>
    <n v="2"/>
    <n v="1"/>
    <n v="1"/>
    <n v="1"/>
    <n v="1"/>
    <n v="0"/>
    <n v="2"/>
    <x v="3"/>
    <m/>
    <x v="1"/>
    <s v="No"/>
    <m/>
    <x v="1"/>
    <n v="1"/>
    <x v="0"/>
    <m/>
    <x v="0"/>
    <n v="1"/>
    <x v="1"/>
    <n v="1"/>
    <x v="1"/>
  </r>
  <r>
    <n v="4735"/>
    <x v="1"/>
    <x v="15"/>
    <x v="15"/>
    <s v="مصطفى كتوب"/>
    <x v="1"/>
    <n v="0"/>
    <n v="1"/>
    <n v="2"/>
    <n v="1"/>
    <n v="2"/>
    <n v="2"/>
    <n v="4"/>
    <n v="2"/>
    <n v="3"/>
    <n v="1"/>
    <n v="1"/>
    <n v="0"/>
    <n v="1"/>
    <n v="3"/>
    <x v="3"/>
    <m/>
    <x v="1"/>
    <s v="No"/>
    <m/>
    <x v="1"/>
    <n v="1"/>
    <x v="0"/>
    <n v="1"/>
    <x v="1"/>
    <n v="1"/>
    <x v="1"/>
    <n v="1"/>
    <x v="1"/>
  </r>
  <r>
    <n v="4688"/>
    <x v="1"/>
    <x v="1"/>
    <x v="1"/>
    <s v="عبدالجبار الدروبي"/>
    <x v="0"/>
    <n v="1"/>
    <n v="1"/>
    <n v="2"/>
    <n v="2"/>
    <n v="1"/>
    <n v="5"/>
    <n v="2"/>
    <n v="4"/>
    <n v="1"/>
    <n v="1"/>
    <n v="1"/>
    <n v="2"/>
    <n v="0"/>
    <n v="3"/>
    <x v="0"/>
    <m/>
    <x v="1"/>
    <s v="No"/>
    <n v="62"/>
    <x v="0"/>
    <n v="1"/>
    <x v="0"/>
    <m/>
    <x v="0"/>
    <n v="1"/>
    <x v="1"/>
    <n v="1"/>
    <x v="1"/>
  </r>
  <r>
    <n v="5403"/>
    <x v="2"/>
    <x v="11"/>
    <x v="11"/>
    <s v="يوسف الاشتر"/>
    <x v="1"/>
    <n v="0"/>
    <n v="1"/>
    <n v="2"/>
    <n v="1"/>
    <n v="1"/>
    <n v="3"/>
    <n v="2"/>
    <n v="3"/>
    <n v="1"/>
    <n v="1"/>
    <n v="1"/>
    <n v="1"/>
    <n v="0"/>
    <n v="2"/>
    <x v="2"/>
    <m/>
    <x v="1"/>
    <s v="No"/>
    <m/>
    <x v="1"/>
    <n v="1"/>
    <x v="0"/>
    <m/>
    <x v="0"/>
    <m/>
    <x v="0"/>
    <n v="1"/>
    <x v="1"/>
  </r>
  <r>
    <n v="4991"/>
    <x v="0"/>
    <x v="0"/>
    <x v="0"/>
    <s v="قمر الطيب"/>
    <x v="0"/>
    <n v="1"/>
    <n v="1"/>
    <n v="2"/>
    <n v="1"/>
    <n v="2"/>
    <n v="5"/>
    <n v="2"/>
    <n v="4"/>
    <n v="1"/>
    <n v="1"/>
    <n v="1"/>
    <n v="1"/>
    <n v="0"/>
    <n v="4"/>
    <x v="1"/>
    <m/>
    <x v="1"/>
    <s v="No"/>
    <n v="118"/>
    <x v="0"/>
    <n v="1"/>
    <x v="0"/>
    <n v="1"/>
    <x v="1"/>
    <n v="1"/>
    <x v="1"/>
    <n v="1"/>
    <x v="1"/>
  </r>
  <r>
    <n v="4845"/>
    <x v="1"/>
    <x v="18"/>
    <x v="18"/>
    <s v="زكريا سيف الدين"/>
    <x v="1"/>
    <n v="0"/>
    <n v="1"/>
    <n v="2"/>
    <n v="1"/>
    <n v="2"/>
    <n v="4"/>
    <n v="2"/>
    <n v="4"/>
    <n v="1"/>
    <n v="1"/>
    <n v="1"/>
    <n v="1"/>
    <n v="0"/>
    <n v="3"/>
    <x v="1"/>
    <n v="1"/>
    <x v="0"/>
    <s v="Yes"/>
    <n v="200"/>
    <x v="0"/>
    <n v="1"/>
    <x v="0"/>
    <m/>
    <x v="0"/>
    <n v="1"/>
    <x v="1"/>
    <m/>
    <x v="0"/>
  </r>
  <r>
    <n v="5686"/>
    <x v="2"/>
    <x v="9"/>
    <x v="9"/>
    <s v="محمود رحمون"/>
    <x v="0"/>
    <n v="1"/>
    <n v="1"/>
    <n v="2"/>
    <n v="3"/>
    <n v="3"/>
    <n v="2"/>
    <n v="8"/>
    <n v="1"/>
    <n v="7"/>
    <n v="1"/>
    <n v="1"/>
    <n v="0"/>
    <n v="3"/>
    <n v="5"/>
    <x v="0"/>
    <n v="1"/>
    <x v="0"/>
    <s v="Yes"/>
    <n v="219"/>
    <x v="0"/>
    <n v="1"/>
    <x v="0"/>
    <n v="1"/>
    <x v="1"/>
    <m/>
    <x v="0"/>
    <n v="1"/>
    <x v="1"/>
  </r>
  <r>
    <n v="5722"/>
    <x v="2"/>
    <x v="9"/>
    <x v="9"/>
    <s v="خالداسماعيل ابوزيد"/>
    <x v="1"/>
    <n v="0"/>
    <n v="1"/>
    <n v="2"/>
    <n v="4"/>
    <n v="3"/>
    <n v="4"/>
    <n v="6"/>
    <n v="4"/>
    <n v="5"/>
    <n v="1"/>
    <n v="1"/>
    <n v="2"/>
    <n v="2"/>
    <n v="4"/>
    <x v="3"/>
    <m/>
    <x v="1"/>
    <s v="No"/>
    <m/>
    <x v="1"/>
    <n v="1"/>
    <x v="0"/>
    <n v="1"/>
    <x v="1"/>
    <m/>
    <x v="0"/>
    <n v="1"/>
    <x v="1"/>
  </r>
  <r>
    <n v="5237"/>
    <x v="2"/>
    <x v="7"/>
    <x v="7"/>
    <s v="محمدسامر الضاهر"/>
    <x v="0"/>
    <n v="1"/>
    <n v="1"/>
    <n v="2"/>
    <n v="0"/>
    <n v="0"/>
    <n v="2"/>
    <n v="2"/>
    <n v="1"/>
    <n v="1"/>
    <n v="1"/>
    <n v="1"/>
    <n v="0"/>
    <n v="0"/>
    <n v="2"/>
    <x v="0"/>
    <m/>
    <x v="1"/>
    <s v="No"/>
    <n v="60"/>
    <x v="0"/>
    <n v="1"/>
    <x v="0"/>
    <n v="1"/>
    <x v="1"/>
    <m/>
    <x v="0"/>
    <n v="1"/>
    <x v="1"/>
  </r>
  <r>
    <n v="4753"/>
    <x v="1"/>
    <x v="15"/>
    <x v="15"/>
    <s v="خليف الحايك"/>
    <x v="1"/>
    <n v="0"/>
    <n v="1"/>
    <n v="2"/>
    <n v="2"/>
    <n v="2"/>
    <n v="3"/>
    <n v="4"/>
    <n v="3"/>
    <n v="3"/>
    <n v="1"/>
    <n v="1"/>
    <n v="1"/>
    <n v="1"/>
    <n v="3"/>
    <x v="0"/>
    <n v="1"/>
    <x v="0"/>
    <s v="Yes"/>
    <n v="119"/>
    <x v="0"/>
    <m/>
    <x v="1"/>
    <n v="1"/>
    <x v="1"/>
    <m/>
    <x v="0"/>
    <n v="1"/>
    <x v="1"/>
  </r>
  <r>
    <n v="5232"/>
    <x v="2"/>
    <x v="7"/>
    <x v="7"/>
    <s v="محمدجلال السيد "/>
    <x v="0"/>
    <n v="1"/>
    <n v="1"/>
    <n v="2"/>
    <n v="1"/>
    <n v="0"/>
    <n v="3"/>
    <n v="2"/>
    <n v="2"/>
    <n v="1"/>
    <n v="1"/>
    <n v="1"/>
    <n v="1"/>
    <n v="0"/>
    <n v="2"/>
    <x v="0"/>
    <m/>
    <x v="1"/>
    <s v="No"/>
    <n v="93"/>
    <x v="0"/>
    <n v="1"/>
    <x v="0"/>
    <m/>
    <x v="0"/>
    <m/>
    <x v="0"/>
    <n v="1"/>
    <x v="1"/>
  </r>
  <r>
    <n v="5149"/>
    <x v="2"/>
    <x v="7"/>
    <x v="7"/>
    <s v="نبيه النبهان"/>
    <x v="0"/>
    <n v="1"/>
    <n v="1"/>
    <n v="1"/>
    <n v="1"/>
    <n v="0"/>
    <n v="3"/>
    <n v="1"/>
    <n v="2"/>
    <n v="0"/>
    <n v="1"/>
    <n v="0"/>
    <n v="1"/>
    <n v="0"/>
    <n v="2"/>
    <x v="1"/>
    <m/>
    <x v="1"/>
    <s v="No"/>
    <n v="58"/>
    <x v="0"/>
    <n v="1"/>
    <x v="0"/>
    <n v="1"/>
    <x v="1"/>
    <m/>
    <x v="0"/>
    <n v="1"/>
    <x v="1"/>
  </r>
  <r>
    <n v="4766"/>
    <x v="1"/>
    <x v="15"/>
    <x v="15"/>
    <s v="نجدت دلبيق"/>
    <x v="1"/>
    <n v="0"/>
    <n v="1"/>
    <n v="2"/>
    <n v="1"/>
    <n v="0"/>
    <n v="2"/>
    <n v="2"/>
    <n v="2"/>
    <n v="1"/>
    <n v="1"/>
    <n v="1"/>
    <n v="1"/>
    <n v="0"/>
    <n v="1"/>
    <x v="0"/>
    <n v="1"/>
    <x v="0"/>
    <s v="Yes"/>
    <n v="194"/>
    <x v="0"/>
    <n v="1"/>
    <x v="0"/>
    <m/>
    <x v="0"/>
    <m/>
    <x v="0"/>
    <m/>
    <x v="0"/>
  </r>
  <r>
    <n v="5873"/>
    <x v="3"/>
    <x v="12"/>
    <x v="12"/>
    <s v="ابراهيم  اليعقوبي "/>
    <x v="0"/>
    <n v="1"/>
    <n v="1"/>
    <n v="3"/>
    <n v="2"/>
    <n v="2"/>
    <n v="5"/>
    <n v="4"/>
    <n v="4"/>
    <n v="3"/>
    <n v="2"/>
    <n v="1"/>
    <n v="1"/>
    <n v="1"/>
    <n v="4"/>
    <x v="1"/>
    <m/>
    <x v="1"/>
    <s v="No"/>
    <m/>
    <x v="1"/>
    <m/>
    <x v="1"/>
    <n v="1"/>
    <x v="1"/>
    <m/>
    <x v="0"/>
    <n v="1"/>
    <x v="1"/>
  </r>
  <r>
    <n v="5216"/>
    <x v="2"/>
    <x v="7"/>
    <x v="7"/>
    <s v="حسين ايوب"/>
    <x v="0"/>
    <n v="1"/>
    <n v="1"/>
    <n v="1"/>
    <n v="1"/>
    <n v="0"/>
    <n v="3"/>
    <n v="1"/>
    <n v="2"/>
    <n v="0"/>
    <n v="1"/>
    <n v="0"/>
    <n v="1"/>
    <n v="0"/>
    <n v="2"/>
    <x v="0"/>
    <m/>
    <x v="1"/>
    <s v="No"/>
    <m/>
    <x v="1"/>
    <m/>
    <x v="1"/>
    <n v="1"/>
    <x v="1"/>
    <m/>
    <x v="0"/>
    <n v="1"/>
    <x v="1"/>
  </r>
  <r>
    <n v="5856"/>
    <x v="3"/>
    <x v="10"/>
    <x v="10"/>
    <s v="عمر هرموش"/>
    <x v="1"/>
    <n v="0"/>
    <n v="1"/>
    <n v="2"/>
    <n v="2"/>
    <n v="3"/>
    <n v="2"/>
    <n v="6"/>
    <n v="2"/>
    <n v="5"/>
    <n v="1"/>
    <n v="1"/>
    <n v="0"/>
    <n v="2"/>
    <n v="4"/>
    <x v="2"/>
    <m/>
    <x v="1"/>
    <s v="No"/>
    <n v="77"/>
    <x v="0"/>
    <n v="1"/>
    <x v="0"/>
    <n v="1"/>
    <x v="1"/>
    <m/>
    <x v="0"/>
    <n v="1"/>
    <x v="1"/>
  </r>
  <r>
    <n v="6205"/>
    <x v="3"/>
    <x v="6"/>
    <x v="6"/>
    <s v="فتحي احمد"/>
    <x v="0"/>
    <n v="1"/>
    <n v="1"/>
    <n v="2"/>
    <n v="1"/>
    <n v="1"/>
    <n v="4"/>
    <n v="2"/>
    <n v="3"/>
    <n v="1"/>
    <n v="1"/>
    <n v="1"/>
    <n v="1"/>
    <n v="0"/>
    <n v="3"/>
    <x v="0"/>
    <m/>
    <x v="1"/>
    <s v="No"/>
    <m/>
    <x v="1"/>
    <n v="1"/>
    <x v="0"/>
    <m/>
    <x v="0"/>
    <m/>
    <x v="0"/>
    <n v="1"/>
    <x v="1"/>
  </r>
  <r>
    <n v="5301"/>
    <x v="2"/>
    <x v="4"/>
    <x v="4"/>
    <s v="عبدالعزيز السليم"/>
    <x v="0"/>
    <n v="1"/>
    <n v="1"/>
    <n v="2"/>
    <n v="0"/>
    <n v="0"/>
    <n v="2"/>
    <n v="2"/>
    <n v="1"/>
    <n v="1"/>
    <n v="1"/>
    <n v="1"/>
    <n v="0"/>
    <n v="0"/>
    <n v="2"/>
    <x v="0"/>
    <m/>
    <x v="1"/>
    <s v="No"/>
    <m/>
    <x v="1"/>
    <n v="1"/>
    <x v="0"/>
    <n v="1"/>
    <x v="1"/>
    <m/>
    <x v="0"/>
    <n v="1"/>
    <x v="1"/>
  </r>
  <r>
    <n v="5433"/>
    <x v="2"/>
    <x v="11"/>
    <x v="11"/>
    <s v="شحود السليمان"/>
    <x v="1"/>
    <n v="0"/>
    <n v="1"/>
    <n v="0"/>
    <n v="2"/>
    <n v="4"/>
    <n v="6"/>
    <n v="1"/>
    <n v="6"/>
    <n v="0"/>
    <n v="0"/>
    <n v="0"/>
    <n v="2"/>
    <n v="0"/>
    <n v="5"/>
    <x v="0"/>
    <m/>
    <x v="1"/>
    <s v="No"/>
    <n v="53"/>
    <x v="0"/>
    <n v="1"/>
    <x v="0"/>
    <m/>
    <x v="0"/>
    <m/>
    <x v="0"/>
    <n v="1"/>
    <x v="1"/>
  </r>
  <r>
    <n v="4891"/>
    <x v="0"/>
    <x v="13"/>
    <x v="13"/>
    <s v="عبدالمجيد محمد"/>
    <x v="0"/>
    <n v="1"/>
    <n v="1"/>
    <n v="1"/>
    <n v="2"/>
    <n v="1"/>
    <n v="5"/>
    <n v="1"/>
    <n v="4"/>
    <n v="0"/>
    <n v="1"/>
    <n v="0"/>
    <n v="2"/>
    <n v="0"/>
    <n v="3"/>
    <x v="0"/>
    <m/>
    <x v="1"/>
    <s v="No"/>
    <m/>
    <x v="1"/>
    <m/>
    <x v="1"/>
    <n v="1"/>
    <x v="1"/>
    <m/>
    <x v="0"/>
    <n v="1"/>
    <x v="1"/>
  </r>
  <r>
    <n v="6034"/>
    <x v="3"/>
    <x v="3"/>
    <x v="3"/>
    <s v="فايز حسن"/>
    <x v="1"/>
    <n v="0"/>
    <n v="1"/>
    <n v="2"/>
    <n v="1"/>
    <n v="0"/>
    <n v="2"/>
    <n v="2"/>
    <n v="2"/>
    <n v="1"/>
    <n v="1"/>
    <n v="1"/>
    <n v="1"/>
    <n v="0"/>
    <n v="1"/>
    <x v="3"/>
    <m/>
    <x v="1"/>
    <s v="No"/>
    <m/>
    <x v="1"/>
    <n v="1"/>
    <x v="0"/>
    <m/>
    <x v="0"/>
    <m/>
    <x v="0"/>
    <n v="1"/>
    <x v="1"/>
  </r>
  <r>
    <n v="5063"/>
    <x v="0"/>
    <x v="5"/>
    <x v="5"/>
    <s v="خالد الحسيان"/>
    <x v="0"/>
    <n v="1"/>
    <n v="1"/>
    <n v="1"/>
    <n v="1"/>
    <n v="0"/>
    <n v="1"/>
    <n v="3"/>
    <n v="0"/>
    <n v="2"/>
    <n v="0"/>
    <n v="1"/>
    <n v="0"/>
    <n v="1"/>
    <n v="2"/>
    <x v="1"/>
    <n v="1"/>
    <x v="0"/>
    <s v="Yes"/>
    <n v="204"/>
    <x v="0"/>
    <n v="1"/>
    <x v="0"/>
    <n v="1"/>
    <x v="1"/>
    <n v="1"/>
    <x v="1"/>
    <n v="1"/>
    <x v="1"/>
  </r>
  <r>
    <n v="4819"/>
    <x v="1"/>
    <x v="16"/>
    <x v="16"/>
    <s v="سامي رحمون"/>
    <x v="0"/>
    <n v="1"/>
    <n v="1"/>
    <n v="2"/>
    <n v="1"/>
    <n v="0"/>
    <n v="3"/>
    <n v="2"/>
    <n v="2"/>
    <n v="1"/>
    <n v="1"/>
    <n v="1"/>
    <n v="1"/>
    <n v="0"/>
    <n v="2"/>
    <x v="2"/>
    <m/>
    <x v="1"/>
    <s v="No"/>
    <n v="58"/>
    <x v="0"/>
    <m/>
    <x v="1"/>
    <n v="1"/>
    <x v="1"/>
    <m/>
    <x v="0"/>
    <n v="1"/>
    <x v="1"/>
  </r>
  <r>
    <n v="6120"/>
    <x v="3"/>
    <x v="8"/>
    <x v="8"/>
    <s v="عبدالكريم صياد"/>
    <x v="1"/>
    <n v="0"/>
    <n v="1"/>
    <n v="3"/>
    <n v="2"/>
    <n v="3"/>
    <n v="5"/>
    <n v="4"/>
    <n v="5"/>
    <n v="3"/>
    <n v="2"/>
    <n v="1"/>
    <n v="1"/>
    <n v="1"/>
    <n v="4"/>
    <x v="0"/>
    <m/>
    <x v="1"/>
    <s v="No"/>
    <m/>
    <x v="1"/>
    <n v="1"/>
    <x v="0"/>
    <m/>
    <x v="0"/>
    <n v="1"/>
    <x v="1"/>
    <n v="1"/>
    <x v="1"/>
  </r>
  <r>
    <n v="6259"/>
    <x v="3"/>
    <x v="6"/>
    <x v="6"/>
    <s v="فيصل الموسى الاشتر"/>
    <x v="0"/>
    <n v="1"/>
    <n v="1"/>
    <n v="2"/>
    <n v="1"/>
    <n v="2"/>
    <n v="2"/>
    <n v="5"/>
    <n v="1"/>
    <n v="4"/>
    <n v="1"/>
    <n v="1"/>
    <n v="0"/>
    <n v="1"/>
    <n v="4"/>
    <x v="0"/>
    <m/>
    <x v="1"/>
    <s v="No"/>
    <n v="82"/>
    <x v="0"/>
    <n v="1"/>
    <x v="0"/>
    <m/>
    <x v="0"/>
    <m/>
    <x v="0"/>
    <n v="1"/>
    <x v="1"/>
  </r>
  <r>
    <n v="5385"/>
    <x v="2"/>
    <x v="11"/>
    <x v="11"/>
    <s v="منذر حليمة"/>
    <x v="0"/>
    <n v="1"/>
    <n v="1"/>
    <n v="3"/>
    <n v="2"/>
    <n v="3"/>
    <n v="2"/>
    <n v="8"/>
    <n v="1"/>
    <n v="7"/>
    <n v="1"/>
    <n v="2"/>
    <n v="0"/>
    <n v="2"/>
    <n v="5"/>
    <x v="0"/>
    <m/>
    <x v="1"/>
    <s v="No"/>
    <n v="83"/>
    <x v="0"/>
    <n v="1"/>
    <x v="0"/>
    <m/>
    <x v="0"/>
    <n v="1"/>
    <x v="1"/>
    <n v="1"/>
    <x v="1"/>
  </r>
  <r>
    <n v="5326"/>
    <x v="2"/>
    <x v="4"/>
    <x v="4"/>
    <s v="احمد البركاوي"/>
    <x v="0"/>
    <n v="1"/>
    <n v="1"/>
    <n v="1"/>
    <n v="2"/>
    <n v="5"/>
    <n v="8"/>
    <n v="2"/>
    <n v="7"/>
    <n v="1"/>
    <n v="0"/>
    <n v="1"/>
    <n v="2"/>
    <n v="0"/>
    <n v="7"/>
    <x v="2"/>
    <n v="1"/>
    <x v="0"/>
    <s v="Yes"/>
    <n v="190"/>
    <x v="0"/>
    <n v="1"/>
    <x v="0"/>
    <m/>
    <x v="0"/>
    <m/>
    <x v="0"/>
    <n v="1"/>
    <x v="1"/>
  </r>
  <r>
    <n v="5675"/>
    <x v="2"/>
    <x v="9"/>
    <x v="9"/>
    <s v="محمدخير صطوف"/>
    <x v="1"/>
    <n v="0"/>
    <n v="1"/>
    <n v="1"/>
    <n v="3"/>
    <n v="4"/>
    <n v="6"/>
    <n v="3"/>
    <n v="6"/>
    <n v="2"/>
    <n v="0"/>
    <n v="1"/>
    <n v="2"/>
    <n v="1"/>
    <n v="5"/>
    <x v="1"/>
    <m/>
    <x v="1"/>
    <s v="No"/>
    <n v="110"/>
    <x v="0"/>
    <m/>
    <x v="1"/>
    <m/>
    <x v="0"/>
    <n v="1"/>
    <x v="1"/>
    <n v="1"/>
    <x v="1"/>
  </r>
  <r>
    <n v="6164"/>
    <x v="3"/>
    <x v="6"/>
    <x v="6"/>
    <s v="حسين السمر"/>
    <x v="1"/>
    <n v="0"/>
    <n v="1"/>
    <n v="2"/>
    <n v="1"/>
    <n v="2"/>
    <n v="4"/>
    <n v="2"/>
    <n v="4"/>
    <n v="1"/>
    <n v="1"/>
    <n v="1"/>
    <n v="1"/>
    <n v="0"/>
    <n v="3"/>
    <x v="0"/>
    <m/>
    <x v="1"/>
    <s v="No"/>
    <m/>
    <x v="1"/>
    <n v="1"/>
    <x v="0"/>
    <m/>
    <x v="0"/>
    <m/>
    <x v="0"/>
    <n v="1"/>
    <x v="1"/>
  </r>
  <r>
    <n v="4994"/>
    <x v="0"/>
    <x v="0"/>
    <x v="0"/>
    <s v="حسن حامد"/>
    <x v="0"/>
    <n v="1"/>
    <n v="1"/>
    <n v="1"/>
    <n v="1"/>
    <n v="0"/>
    <n v="3"/>
    <n v="1"/>
    <n v="2"/>
    <n v="0"/>
    <n v="1"/>
    <n v="0"/>
    <n v="1"/>
    <n v="0"/>
    <n v="2"/>
    <x v="0"/>
    <m/>
    <x v="1"/>
    <s v="No"/>
    <n v="63"/>
    <x v="0"/>
    <n v="1"/>
    <x v="0"/>
    <m/>
    <x v="0"/>
    <m/>
    <x v="0"/>
    <n v="1"/>
    <x v="1"/>
  </r>
  <r>
    <n v="6093"/>
    <x v="3"/>
    <x v="8"/>
    <x v="8"/>
    <s v="سليمان معروف"/>
    <x v="0"/>
    <n v="1"/>
    <n v="1"/>
    <n v="3"/>
    <n v="4"/>
    <n v="1"/>
    <n v="6"/>
    <n v="4"/>
    <n v="5"/>
    <n v="3"/>
    <n v="2"/>
    <n v="1"/>
    <n v="3"/>
    <n v="1"/>
    <n v="3"/>
    <x v="0"/>
    <m/>
    <x v="1"/>
    <s v="No"/>
    <m/>
    <x v="1"/>
    <n v="1"/>
    <x v="0"/>
    <m/>
    <x v="0"/>
    <n v="1"/>
    <x v="1"/>
    <n v="1"/>
    <x v="1"/>
  </r>
  <r>
    <n v="5177"/>
    <x v="2"/>
    <x v="7"/>
    <x v="7"/>
    <s v="محمدخير العمر"/>
    <x v="1"/>
    <n v="0"/>
    <n v="1"/>
    <n v="2"/>
    <n v="2"/>
    <n v="1"/>
    <n v="3"/>
    <n v="3"/>
    <n v="3"/>
    <n v="2"/>
    <n v="1"/>
    <n v="1"/>
    <n v="1"/>
    <n v="1"/>
    <n v="2"/>
    <x v="0"/>
    <m/>
    <x v="1"/>
    <s v="No"/>
    <n v="120"/>
    <x v="0"/>
    <n v="1"/>
    <x v="0"/>
    <m/>
    <x v="0"/>
    <m/>
    <x v="0"/>
    <n v="1"/>
    <x v="1"/>
  </r>
  <r>
    <n v="5765"/>
    <x v="3"/>
    <x v="10"/>
    <x v="10"/>
    <s v="محمدعمر  رفاعي "/>
    <x v="0"/>
    <n v="1"/>
    <n v="1"/>
    <n v="0"/>
    <n v="2"/>
    <n v="3"/>
    <n v="6"/>
    <n v="1"/>
    <n v="5"/>
    <n v="0"/>
    <n v="0"/>
    <n v="0"/>
    <n v="2"/>
    <n v="0"/>
    <n v="5"/>
    <x v="2"/>
    <m/>
    <x v="1"/>
    <s v="No"/>
    <n v="56"/>
    <x v="0"/>
    <m/>
    <x v="1"/>
    <m/>
    <x v="0"/>
    <n v="1"/>
    <x v="1"/>
    <n v="1"/>
    <x v="1"/>
  </r>
  <r>
    <n v="5159"/>
    <x v="2"/>
    <x v="7"/>
    <x v="7"/>
    <s v="علي عبدربه"/>
    <x v="0"/>
    <n v="1"/>
    <n v="1"/>
    <n v="2"/>
    <n v="3"/>
    <n v="2"/>
    <n v="3"/>
    <n v="6"/>
    <n v="2"/>
    <n v="5"/>
    <n v="1"/>
    <n v="1"/>
    <n v="1"/>
    <n v="2"/>
    <n v="4"/>
    <x v="3"/>
    <m/>
    <x v="1"/>
    <s v="No"/>
    <n v="115"/>
    <x v="0"/>
    <n v="1"/>
    <x v="0"/>
    <m/>
    <x v="0"/>
    <n v="1"/>
    <x v="1"/>
    <n v="1"/>
    <x v="1"/>
  </r>
  <r>
    <n v="5972"/>
    <x v="3"/>
    <x v="3"/>
    <x v="3"/>
    <s v="محمد عز الدين"/>
    <x v="1"/>
    <n v="0"/>
    <n v="1"/>
    <n v="2"/>
    <n v="0"/>
    <n v="1"/>
    <n v="2"/>
    <n v="2"/>
    <n v="2"/>
    <n v="1"/>
    <n v="1"/>
    <n v="1"/>
    <n v="0"/>
    <n v="0"/>
    <n v="2"/>
    <x v="2"/>
    <m/>
    <x v="1"/>
    <s v="No"/>
    <n v="75"/>
    <x v="0"/>
    <n v="1"/>
    <x v="0"/>
    <n v="1"/>
    <x v="1"/>
    <m/>
    <x v="0"/>
    <n v="1"/>
    <x v="1"/>
  </r>
  <r>
    <n v="6232"/>
    <x v="3"/>
    <x v="6"/>
    <x v="6"/>
    <s v="قاسم هرموش"/>
    <x v="0"/>
    <n v="1"/>
    <n v="1"/>
    <n v="2"/>
    <n v="2"/>
    <n v="0"/>
    <n v="3"/>
    <n v="3"/>
    <n v="2"/>
    <n v="2"/>
    <n v="1"/>
    <n v="1"/>
    <n v="1"/>
    <n v="1"/>
    <n v="2"/>
    <x v="1"/>
    <m/>
    <x v="1"/>
    <s v="No"/>
    <m/>
    <x v="1"/>
    <m/>
    <x v="1"/>
    <m/>
    <x v="0"/>
    <m/>
    <x v="0"/>
    <n v="1"/>
    <x v="1"/>
  </r>
  <r>
    <n v="5422"/>
    <x v="2"/>
    <x v="11"/>
    <x v="11"/>
    <s v="خالد فتح الله"/>
    <x v="1"/>
    <n v="0"/>
    <n v="1"/>
    <n v="2"/>
    <n v="1"/>
    <n v="1"/>
    <n v="2"/>
    <n v="3"/>
    <n v="2"/>
    <n v="2"/>
    <n v="1"/>
    <n v="1"/>
    <n v="0"/>
    <n v="1"/>
    <n v="2"/>
    <x v="0"/>
    <n v="1"/>
    <x v="0"/>
    <s v="Yes"/>
    <n v="147"/>
    <x v="0"/>
    <n v="1"/>
    <x v="0"/>
    <m/>
    <x v="0"/>
    <m/>
    <x v="0"/>
    <n v="1"/>
    <x v="1"/>
  </r>
  <r>
    <n v="5709"/>
    <x v="2"/>
    <x v="9"/>
    <x v="9"/>
    <s v="خالد خنفورة"/>
    <x v="1"/>
    <n v="0"/>
    <n v="1"/>
    <n v="2"/>
    <n v="2"/>
    <n v="3"/>
    <n v="6"/>
    <n v="2"/>
    <n v="6"/>
    <n v="1"/>
    <n v="1"/>
    <n v="1"/>
    <n v="2"/>
    <n v="0"/>
    <n v="4"/>
    <x v="0"/>
    <m/>
    <x v="1"/>
    <s v="No"/>
    <n v="93"/>
    <x v="0"/>
    <n v="1"/>
    <x v="0"/>
    <n v="1"/>
    <x v="1"/>
    <m/>
    <x v="0"/>
    <n v="1"/>
    <x v="1"/>
  </r>
  <r>
    <n v="6022"/>
    <x v="3"/>
    <x v="3"/>
    <x v="3"/>
    <s v="حافظ مسكو"/>
    <x v="0"/>
    <n v="1"/>
    <n v="1"/>
    <n v="2"/>
    <n v="1"/>
    <n v="0"/>
    <n v="3"/>
    <n v="2"/>
    <n v="2"/>
    <n v="1"/>
    <n v="1"/>
    <n v="1"/>
    <n v="1"/>
    <n v="0"/>
    <n v="2"/>
    <x v="1"/>
    <m/>
    <x v="1"/>
    <s v="No"/>
    <n v="101"/>
    <x v="0"/>
    <n v="1"/>
    <x v="0"/>
    <n v="1"/>
    <x v="1"/>
    <n v="1"/>
    <x v="1"/>
    <n v="1"/>
    <x v="1"/>
  </r>
  <r>
    <n v="5772"/>
    <x v="3"/>
    <x v="10"/>
    <x v="10"/>
    <s v="عبدالكرم  فليون "/>
    <x v="0"/>
    <n v="1"/>
    <n v="1"/>
    <n v="1"/>
    <n v="2"/>
    <n v="3"/>
    <n v="6"/>
    <n v="2"/>
    <n v="5"/>
    <n v="1"/>
    <n v="0"/>
    <n v="1"/>
    <n v="2"/>
    <n v="0"/>
    <n v="5"/>
    <x v="0"/>
    <m/>
    <x v="1"/>
    <s v="No"/>
    <m/>
    <x v="1"/>
    <n v="1"/>
    <x v="0"/>
    <n v="1"/>
    <x v="1"/>
    <m/>
    <x v="0"/>
    <n v="1"/>
    <x v="1"/>
  </r>
  <r>
    <n v="5201"/>
    <x v="2"/>
    <x v="7"/>
    <x v="7"/>
    <s v="احمد الدعفيس"/>
    <x v="1"/>
    <n v="0"/>
    <n v="1"/>
    <n v="2"/>
    <n v="1"/>
    <n v="2"/>
    <n v="2"/>
    <n v="4"/>
    <n v="2"/>
    <n v="3"/>
    <n v="1"/>
    <n v="1"/>
    <n v="0"/>
    <n v="1"/>
    <n v="3"/>
    <x v="0"/>
    <m/>
    <x v="1"/>
    <s v="No"/>
    <m/>
    <x v="1"/>
    <n v="1"/>
    <x v="0"/>
    <n v="1"/>
    <x v="1"/>
    <n v="1"/>
    <x v="1"/>
    <n v="1"/>
    <x v="1"/>
  </r>
  <r>
    <n v="5364"/>
    <x v="2"/>
    <x v="4"/>
    <x v="4"/>
    <s v="فاضل العلي"/>
    <x v="1"/>
    <n v="0"/>
    <n v="1"/>
    <n v="1"/>
    <n v="1"/>
    <n v="4"/>
    <n v="5"/>
    <n v="2"/>
    <n v="5"/>
    <n v="1"/>
    <n v="0"/>
    <n v="1"/>
    <n v="1"/>
    <n v="0"/>
    <n v="5"/>
    <x v="0"/>
    <m/>
    <x v="1"/>
    <s v="No"/>
    <m/>
    <x v="1"/>
    <m/>
    <x v="1"/>
    <n v="1"/>
    <x v="1"/>
    <n v="1"/>
    <x v="1"/>
    <n v="1"/>
    <x v="1"/>
  </r>
  <r>
    <n v="5150"/>
    <x v="2"/>
    <x v="7"/>
    <x v="7"/>
    <s v="محمد قصار"/>
    <x v="0"/>
    <n v="1"/>
    <n v="1"/>
    <n v="2"/>
    <n v="2"/>
    <n v="1"/>
    <n v="5"/>
    <n v="2"/>
    <n v="4"/>
    <n v="1"/>
    <n v="1"/>
    <n v="1"/>
    <n v="2"/>
    <n v="0"/>
    <n v="3"/>
    <x v="2"/>
    <m/>
    <x v="1"/>
    <s v="No"/>
    <n v="98"/>
    <x v="0"/>
    <n v="1"/>
    <x v="0"/>
    <m/>
    <x v="0"/>
    <m/>
    <x v="0"/>
    <n v="1"/>
    <x v="1"/>
  </r>
  <r>
    <n v="5494"/>
    <x v="2"/>
    <x v="11"/>
    <x v="11"/>
    <s v="محمدغازي اليعقوبي "/>
    <x v="0"/>
    <n v="1"/>
    <n v="1"/>
    <n v="2"/>
    <n v="2"/>
    <n v="1"/>
    <n v="5"/>
    <n v="2"/>
    <n v="4"/>
    <n v="1"/>
    <n v="1"/>
    <n v="1"/>
    <n v="2"/>
    <n v="0"/>
    <n v="3"/>
    <x v="0"/>
    <m/>
    <x v="1"/>
    <s v="No"/>
    <n v="99"/>
    <x v="0"/>
    <n v="1"/>
    <x v="0"/>
    <m/>
    <x v="0"/>
    <m/>
    <x v="0"/>
    <n v="1"/>
    <x v="1"/>
  </r>
  <r>
    <n v="5912"/>
    <x v="3"/>
    <x v="12"/>
    <x v="12"/>
    <s v="سليم ناجي"/>
    <x v="0"/>
    <n v="1"/>
    <n v="1"/>
    <n v="2"/>
    <n v="2"/>
    <n v="1"/>
    <n v="5"/>
    <n v="2"/>
    <n v="4"/>
    <n v="1"/>
    <n v="1"/>
    <n v="1"/>
    <n v="2"/>
    <n v="0"/>
    <n v="3"/>
    <x v="2"/>
    <n v="1"/>
    <x v="0"/>
    <s v="Yes"/>
    <n v="212"/>
    <x v="0"/>
    <n v="1"/>
    <x v="0"/>
    <m/>
    <x v="0"/>
    <n v="1"/>
    <x v="1"/>
    <m/>
    <x v="0"/>
  </r>
  <r>
    <n v="4709"/>
    <x v="1"/>
    <x v="1"/>
    <x v="1"/>
    <s v="وليد منور"/>
    <x v="0"/>
    <n v="1"/>
    <n v="1"/>
    <n v="2"/>
    <n v="2"/>
    <n v="4"/>
    <n v="2"/>
    <n v="8"/>
    <n v="1"/>
    <n v="7"/>
    <n v="1"/>
    <n v="1"/>
    <n v="0"/>
    <n v="2"/>
    <n v="6"/>
    <x v="1"/>
    <n v="1"/>
    <x v="0"/>
    <s v="Yes"/>
    <n v="192"/>
    <x v="0"/>
    <m/>
    <x v="1"/>
    <m/>
    <x v="0"/>
    <m/>
    <x v="0"/>
    <n v="1"/>
    <x v="1"/>
  </r>
  <r>
    <n v="4855"/>
    <x v="1"/>
    <x v="18"/>
    <x v="18"/>
    <s v="مرعي  ابراهيم"/>
    <x v="1"/>
    <n v="0"/>
    <n v="1"/>
    <n v="2"/>
    <n v="3"/>
    <n v="3"/>
    <n v="2"/>
    <n v="7"/>
    <n v="2"/>
    <n v="6"/>
    <n v="1"/>
    <n v="1"/>
    <n v="0"/>
    <n v="3"/>
    <n v="4"/>
    <x v="0"/>
    <m/>
    <x v="1"/>
    <s v="No"/>
    <n v="64"/>
    <x v="0"/>
    <n v="1"/>
    <x v="0"/>
    <n v="1"/>
    <x v="1"/>
    <m/>
    <x v="0"/>
    <n v="1"/>
    <x v="1"/>
  </r>
  <r>
    <n v="6152"/>
    <x v="3"/>
    <x v="6"/>
    <x v="6"/>
    <s v="احمد حسن"/>
    <x v="0"/>
    <n v="1"/>
    <n v="1"/>
    <n v="2"/>
    <n v="1"/>
    <n v="2"/>
    <n v="2"/>
    <n v="5"/>
    <n v="1"/>
    <n v="4"/>
    <n v="1"/>
    <n v="1"/>
    <n v="0"/>
    <n v="1"/>
    <n v="4"/>
    <x v="1"/>
    <n v="1"/>
    <x v="0"/>
    <s v="Yes"/>
    <n v="143"/>
    <x v="0"/>
    <n v="1"/>
    <x v="0"/>
    <n v="1"/>
    <x v="1"/>
    <m/>
    <x v="0"/>
    <n v="1"/>
    <x v="1"/>
  </r>
  <r>
    <n v="5050"/>
    <x v="0"/>
    <x v="17"/>
    <x v="17"/>
    <s v="قاسم الشاهين"/>
    <x v="0"/>
    <n v="1"/>
    <n v="1"/>
    <n v="3"/>
    <n v="3"/>
    <n v="2"/>
    <n v="4"/>
    <n v="6"/>
    <n v="3"/>
    <n v="5"/>
    <n v="2"/>
    <n v="1"/>
    <n v="1"/>
    <n v="2"/>
    <n v="4"/>
    <x v="1"/>
    <m/>
    <x v="1"/>
    <s v="No"/>
    <m/>
    <x v="1"/>
    <n v="1"/>
    <x v="0"/>
    <m/>
    <x v="0"/>
    <m/>
    <x v="0"/>
    <n v="1"/>
    <x v="1"/>
  </r>
  <r>
    <n v="4923"/>
    <x v="0"/>
    <x v="13"/>
    <x v="13"/>
    <s v="محمود المعصراني"/>
    <x v="0"/>
    <n v="1"/>
    <n v="1"/>
    <n v="2"/>
    <n v="0"/>
    <n v="0"/>
    <n v="2"/>
    <n v="2"/>
    <n v="1"/>
    <n v="1"/>
    <n v="1"/>
    <n v="1"/>
    <n v="0"/>
    <n v="0"/>
    <n v="2"/>
    <x v="1"/>
    <n v="1"/>
    <x v="0"/>
    <s v="Yes"/>
    <n v="111"/>
    <x v="0"/>
    <n v="1"/>
    <x v="0"/>
    <n v="1"/>
    <x v="1"/>
    <m/>
    <x v="0"/>
    <m/>
    <x v="0"/>
  </r>
  <r>
    <n v="5294"/>
    <x v="2"/>
    <x v="4"/>
    <x v="4"/>
    <s v="غسان كاخة"/>
    <x v="0"/>
    <n v="1"/>
    <n v="1"/>
    <n v="3"/>
    <n v="2"/>
    <n v="1"/>
    <n v="5"/>
    <n v="3"/>
    <n v="4"/>
    <n v="2"/>
    <n v="2"/>
    <n v="1"/>
    <n v="1"/>
    <n v="1"/>
    <n v="3"/>
    <x v="0"/>
    <n v="1"/>
    <x v="0"/>
    <s v="Yes"/>
    <n v="116"/>
    <x v="0"/>
    <m/>
    <x v="1"/>
    <m/>
    <x v="0"/>
    <n v="1"/>
    <x v="1"/>
    <m/>
    <x v="0"/>
  </r>
  <r>
    <n v="5802"/>
    <x v="3"/>
    <x v="10"/>
    <x v="10"/>
    <s v="غازي رايد"/>
    <x v="0"/>
    <n v="1"/>
    <n v="1"/>
    <n v="2"/>
    <n v="1"/>
    <n v="1"/>
    <n v="4"/>
    <n v="2"/>
    <n v="3"/>
    <n v="1"/>
    <n v="1"/>
    <n v="1"/>
    <n v="1"/>
    <n v="0"/>
    <n v="3"/>
    <x v="0"/>
    <n v="1"/>
    <x v="0"/>
    <s v="Yes"/>
    <n v="146"/>
    <x v="0"/>
    <n v="1"/>
    <x v="0"/>
    <n v="1"/>
    <x v="1"/>
    <m/>
    <x v="0"/>
    <m/>
    <x v="0"/>
  </r>
  <r>
    <n v="5068"/>
    <x v="0"/>
    <x v="5"/>
    <x v="5"/>
    <s v="عبدو رفاعي "/>
    <x v="1"/>
    <n v="0"/>
    <n v="1"/>
    <n v="2"/>
    <n v="3"/>
    <n v="3"/>
    <n v="2"/>
    <n v="7"/>
    <n v="2"/>
    <n v="6"/>
    <n v="1"/>
    <n v="1"/>
    <n v="0"/>
    <n v="3"/>
    <n v="4"/>
    <x v="0"/>
    <m/>
    <x v="1"/>
    <s v="No"/>
    <m/>
    <x v="1"/>
    <m/>
    <x v="1"/>
    <m/>
    <x v="0"/>
    <m/>
    <x v="0"/>
    <n v="1"/>
    <x v="1"/>
  </r>
  <r>
    <n v="5859"/>
    <x v="3"/>
    <x v="12"/>
    <x v="12"/>
    <s v="محمد المحمود"/>
    <x v="0"/>
    <n v="1"/>
    <n v="1"/>
    <n v="2"/>
    <n v="2"/>
    <n v="3"/>
    <n v="8"/>
    <n v="1"/>
    <n v="7"/>
    <n v="0"/>
    <n v="2"/>
    <n v="0"/>
    <n v="2"/>
    <n v="0"/>
    <n v="5"/>
    <x v="1"/>
    <m/>
    <x v="1"/>
    <s v="No"/>
    <n v="99"/>
    <x v="0"/>
    <n v="1"/>
    <x v="0"/>
    <m/>
    <x v="0"/>
    <n v="1"/>
    <x v="1"/>
    <n v="1"/>
    <x v="1"/>
  </r>
  <r>
    <n v="6100"/>
    <x v="3"/>
    <x v="8"/>
    <x v="8"/>
    <s v="عبدالكريم الفجر"/>
    <x v="0"/>
    <n v="1"/>
    <n v="1"/>
    <n v="3"/>
    <n v="2"/>
    <n v="1"/>
    <n v="4"/>
    <n v="4"/>
    <n v="3"/>
    <n v="3"/>
    <n v="2"/>
    <n v="1"/>
    <n v="1"/>
    <n v="1"/>
    <n v="3"/>
    <x v="2"/>
    <m/>
    <x v="1"/>
    <s v="No"/>
    <n v="84"/>
    <x v="0"/>
    <n v="1"/>
    <x v="0"/>
    <m/>
    <x v="0"/>
    <m/>
    <x v="0"/>
    <n v="1"/>
    <x v="1"/>
  </r>
  <r>
    <n v="4776"/>
    <x v="1"/>
    <x v="16"/>
    <x v="16"/>
    <s v="عبدالعظيم الفلاح"/>
    <x v="0"/>
    <n v="1"/>
    <n v="1"/>
    <n v="2"/>
    <n v="1"/>
    <n v="0"/>
    <n v="2"/>
    <n v="3"/>
    <n v="1"/>
    <n v="2"/>
    <n v="1"/>
    <n v="1"/>
    <n v="0"/>
    <n v="1"/>
    <n v="2"/>
    <x v="0"/>
    <m/>
    <x v="1"/>
    <s v="No"/>
    <m/>
    <x v="1"/>
    <n v="1"/>
    <x v="0"/>
    <m/>
    <x v="0"/>
    <n v="1"/>
    <x v="1"/>
    <n v="1"/>
    <x v="1"/>
  </r>
  <r>
    <n v="6199"/>
    <x v="3"/>
    <x v="6"/>
    <x v="6"/>
    <s v="سامي المحمد"/>
    <x v="0"/>
    <n v="1"/>
    <n v="1"/>
    <n v="2"/>
    <n v="1"/>
    <n v="1"/>
    <n v="4"/>
    <n v="2"/>
    <n v="3"/>
    <n v="1"/>
    <n v="1"/>
    <n v="1"/>
    <n v="1"/>
    <n v="0"/>
    <n v="3"/>
    <x v="2"/>
    <m/>
    <x v="1"/>
    <s v="No"/>
    <m/>
    <x v="1"/>
    <n v="1"/>
    <x v="0"/>
    <m/>
    <x v="0"/>
    <m/>
    <x v="0"/>
    <n v="1"/>
    <x v="1"/>
  </r>
  <r>
    <n v="5729"/>
    <x v="2"/>
    <x v="9"/>
    <x v="9"/>
    <s v="زكريا الدرويش"/>
    <x v="0"/>
    <n v="1"/>
    <n v="1"/>
    <n v="2"/>
    <n v="1"/>
    <n v="1"/>
    <n v="2"/>
    <n v="4"/>
    <n v="1"/>
    <n v="3"/>
    <n v="1"/>
    <n v="1"/>
    <n v="0"/>
    <n v="1"/>
    <n v="3"/>
    <x v="1"/>
    <m/>
    <x v="1"/>
    <s v="No"/>
    <m/>
    <x v="1"/>
    <n v="1"/>
    <x v="0"/>
    <m/>
    <x v="0"/>
    <m/>
    <x v="0"/>
    <n v="1"/>
    <x v="1"/>
  </r>
  <r>
    <n v="6091"/>
    <x v="3"/>
    <x v="8"/>
    <x v="8"/>
    <s v="عدنان اليوسف"/>
    <x v="0"/>
    <n v="1"/>
    <n v="1"/>
    <n v="2"/>
    <n v="0"/>
    <n v="0"/>
    <n v="2"/>
    <n v="2"/>
    <n v="1"/>
    <n v="1"/>
    <n v="1"/>
    <n v="1"/>
    <n v="0"/>
    <n v="0"/>
    <n v="2"/>
    <x v="3"/>
    <n v="1"/>
    <x v="0"/>
    <s v="Yes"/>
    <n v="166"/>
    <x v="0"/>
    <n v="1"/>
    <x v="0"/>
    <n v="1"/>
    <x v="1"/>
    <m/>
    <x v="0"/>
    <m/>
    <x v="0"/>
  </r>
  <r>
    <n v="5878"/>
    <x v="3"/>
    <x v="12"/>
    <x v="12"/>
    <s v="قاسم الطيب"/>
    <x v="1"/>
    <n v="0"/>
    <n v="1"/>
    <n v="2"/>
    <n v="1"/>
    <n v="1"/>
    <n v="3"/>
    <n v="2"/>
    <n v="3"/>
    <n v="1"/>
    <n v="1"/>
    <n v="1"/>
    <n v="1"/>
    <n v="0"/>
    <n v="2"/>
    <x v="0"/>
    <m/>
    <x v="1"/>
    <s v="No"/>
    <n v="115"/>
    <x v="0"/>
    <n v="1"/>
    <x v="0"/>
    <n v="1"/>
    <x v="1"/>
    <n v="1"/>
    <x v="1"/>
    <n v="1"/>
    <x v="1"/>
  </r>
  <r>
    <n v="5882"/>
    <x v="3"/>
    <x v="12"/>
    <x v="12"/>
    <s v="عبدالجبار المهاينـي"/>
    <x v="1"/>
    <n v="0"/>
    <n v="1"/>
    <n v="2"/>
    <n v="1"/>
    <n v="1"/>
    <n v="2"/>
    <n v="3"/>
    <n v="2"/>
    <n v="2"/>
    <n v="1"/>
    <n v="1"/>
    <n v="0"/>
    <n v="1"/>
    <n v="2"/>
    <x v="1"/>
    <m/>
    <x v="1"/>
    <s v="No"/>
    <n v="116"/>
    <x v="0"/>
    <m/>
    <x v="1"/>
    <m/>
    <x v="0"/>
    <m/>
    <x v="0"/>
    <n v="1"/>
    <x v="1"/>
  </r>
  <r>
    <n v="6293"/>
    <x v="3"/>
    <x v="14"/>
    <x v="14"/>
    <s v="عمر الحديدي"/>
    <x v="0"/>
    <n v="1"/>
    <n v="1"/>
    <n v="2"/>
    <n v="2"/>
    <n v="0"/>
    <n v="3"/>
    <n v="3"/>
    <n v="2"/>
    <n v="2"/>
    <n v="1"/>
    <n v="1"/>
    <n v="1"/>
    <n v="1"/>
    <n v="2"/>
    <x v="2"/>
    <m/>
    <x v="1"/>
    <s v="No"/>
    <m/>
    <x v="1"/>
    <n v="1"/>
    <x v="0"/>
    <m/>
    <x v="0"/>
    <m/>
    <x v="0"/>
    <n v="1"/>
    <x v="1"/>
  </r>
  <r>
    <n v="5466"/>
    <x v="2"/>
    <x v="11"/>
    <x v="11"/>
    <s v="محسن الزعبي"/>
    <x v="0"/>
    <n v="1"/>
    <n v="1"/>
    <n v="2"/>
    <n v="2"/>
    <n v="3"/>
    <n v="2"/>
    <n v="7"/>
    <n v="1"/>
    <n v="6"/>
    <n v="1"/>
    <n v="1"/>
    <n v="0"/>
    <n v="2"/>
    <n v="5"/>
    <x v="2"/>
    <m/>
    <x v="1"/>
    <s v="No"/>
    <m/>
    <x v="1"/>
    <n v="1"/>
    <x v="0"/>
    <m/>
    <x v="0"/>
    <n v="1"/>
    <x v="1"/>
    <n v="1"/>
    <x v="1"/>
  </r>
  <r>
    <n v="4722"/>
    <x v="1"/>
    <x v="15"/>
    <x v="15"/>
    <s v="تاج الدين رعد"/>
    <x v="0"/>
    <n v="1"/>
    <n v="1"/>
    <n v="2"/>
    <n v="1"/>
    <n v="1"/>
    <n v="2"/>
    <n v="4"/>
    <n v="1"/>
    <n v="3"/>
    <n v="1"/>
    <n v="1"/>
    <n v="0"/>
    <n v="1"/>
    <n v="3"/>
    <x v="0"/>
    <m/>
    <x v="1"/>
    <s v="No"/>
    <m/>
    <x v="1"/>
    <n v="1"/>
    <x v="0"/>
    <m/>
    <x v="0"/>
    <n v="1"/>
    <x v="1"/>
    <n v="1"/>
    <x v="1"/>
  </r>
  <r>
    <n v="5107"/>
    <x v="0"/>
    <x v="5"/>
    <x v="5"/>
    <s v="علي ابو خالد"/>
    <x v="0"/>
    <n v="1"/>
    <n v="1"/>
    <n v="3"/>
    <n v="2"/>
    <n v="3"/>
    <n v="8"/>
    <n v="2"/>
    <n v="7"/>
    <n v="1"/>
    <n v="2"/>
    <n v="1"/>
    <n v="2"/>
    <n v="0"/>
    <n v="5"/>
    <x v="0"/>
    <n v="1"/>
    <x v="0"/>
    <s v="Yes"/>
    <n v="128"/>
    <x v="0"/>
    <m/>
    <x v="1"/>
    <m/>
    <x v="0"/>
    <m/>
    <x v="0"/>
    <n v="1"/>
    <x v="1"/>
  </r>
  <r>
    <n v="5628"/>
    <x v="2"/>
    <x v="2"/>
    <x v="2"/>
    <s v="شحادة المحمد"/>
    <x v="1"/>
    <n v="0"/>
    <n v="1"/>
    <n v="2"/>
    <n v="3"/>
    <n v="4"/>
    <n v="2"/>
    <n v="8"/>
    <n v="2"/>
    <n v="7"/>
    <n v="1"/>
    <n v="1"/>
    <n v="0"/>
    <n v="3"/>
    <n v="5"/>
    <x v="0"/>
    <m/>
    <x v="1"/>
    <s v="No"/>
    <m/>
    <x v="1"/>
    <m/>
    <x v="1"/>
    <m/>
    <x v="0"/>
    <m/>
    <x v="0"/>
    <n v="1"/>
    <x v="1"/>
  </r>
  <r>
    <n v="4959"/>
    <x v="0"/>
    <x v="0"/>
    <x v="0"/>
    <s v="خالداسماعيل حجواني"/>
    <x v="1"/>
    <n v="0"/>
    <n v="1"/>
    <n v="1"/>
    <n v="1"/>
    <n v="1"/>
    <n v="3"/>
    <n v="1"/>
    <n v="3"/>
    <n v="0"/>
    <n v="1"/>
    <n v="0"/>
    <n v="1"/>
    <n v="0"/>
    <n v="2"/>
    <x v="2"/>
    <m/>
    <x v="1"/>
    <s v="No"/>
    <m/>
    <x v="1"/>
    <n v="1"/>
    <x v="0"/>
    <m/>
    <x v="0"/>
    <m/>
    <x v="0"/>
    <n v="1"/>
    <x v="1"/>
  </r>
  <r>
    <n v="5500"/>
    <x v="2"/>
    <x v="11"/>
    <x v="11"/>
    <s v="حسين المحمد"/>
    <x v="1"/>
    <n v="0"/>
    <n v="1"/>
    <n v="3"/>
    <n v="3"/>
    <n v="3"/>
    <n v="6"/>
    <n v="4"/>
    <n v="6"/>
    <n v="3"/>
    <n v="2"/>
    <n v="1"/>
    <n v="2"/>
    <n v="1"/>
    <n v="4"/>
    <x v="1"/>
    <m/>
    <x v="1"/>
    <s v="No"/>
    <n v="61"/>
    <x v="0"/>
    <n v="1"/>
    <x v="0"/>
    <m/>
    <x v="0"/>
    <m/>
    <x v="0"/>
    <n v="1"/>
    <x v="1"/>
  </r>
  <r>
    <n v="5423"/>
    <x v="2"/>
    <x v="11"/>
    <x v="11"/>
    <s v="شحادي الربيع"/>
    <x v="0"/>
    <n v="1"/>
    <n v="1"/>
    <n v="1"/>
    <n v="2"/>
    <n v="1"/>
    <n v="5"/>
    <n v="1"/>
    <n v="4"/>
    <n v="0"/>
    <n v="1"/>
    <n v="0"/>
    <n v="2"/>
    <n v="0"/>
    <n v="3"/>
    <x v="2"/>
    <m/>
    <x v="1"/>
    <s v="No"/>
    <m/>
    <x v="1"/>
    <n v="1"/>
    <x v="0"/>
    <m/>
    <x v="0"/>
    <m/>
    <x v="0"/>
    <n v="1"/>
    <x v="1"/>
  </r>
  <r>
    <n v="5028"/>
    <x v="0"/>
    <x v="17"/>
    <x v="17"/>
    <s v="محمد الزعبي"/>
    <x v="0"/>
    <n v="1"/>
    <n v="1"/>
    <n v="2"/>
    <n v="1"/>
    <n v="1"/>
    <n v="4"/>
    <n v="2"/>
    <n v="3"/>
    <n v="1"/>
    <n v="1"/>
    <n v="1"/>
    <n v="1"/>
    <n v="0"/>
    <n v="3"/>
    <x v="2"/>
    <n v="1"/>
    <x v="0"/>
    <s v="Yes"/>
    <n v="134"/>
    <x v="0"/>
    <m/>
    <x v="1"/>
    <m/>
    <x v="0"/>
    <m/>
    <x v="0"/>
    <m/>
    <x v="0"/>
  </r>
  <r>
    <n v="6142"/>
    <x v="3"/>
    <x v="8"/>
    <x v="8"/>
    <s v="محمدماجد احمد"/>
    <x v="1"/>
    <n v="0"/>
    <n v="1"/>
    <n v="3"/>
    <n v="2"/>
    <n v="2"/>
    <n v="5"/>
    <n v="3"/>
    <n v="5"/>
    <n v="2"/>
    <n v="2"/>
    <n v="1"/>
    <n v="1"/>
    <n v="1"/>
    <n v="3"/>
    <x v="1"/>
    <m/>
    <x v="1"/>
    <s v="No"/>
    <m/>
    <x v="1"/>
    <n v="1"/>
    <x v="0"/>
    <m/>
    <x v="0"/>
    <m/>
    <x v="0"/>
    <n v="1"/>
    <x v="1"/>
  </r>
  <r>
    <n v="5641"/>
    <x v="2"/>
    <x v="9"/>
    <x v="9"/>
    <s v="فريز النحاس"/>
    <x v="1"/>
    <n v="0"/>
    <n v="1"/>
    <n v="2"/>
    <n v="2"/>
    <n v="3"/>
    <n v="2"/>
    <n v="6"/>
    <n v="2"/>
    <n v="5"/>
    <n v="1"/>
    <n v="1"/>
    <n v="0"/>
    <n v="2"/>
    <n v="4"/>
    <x v="1"/>
    <n v="1"/>
    <x v="0"/>
    <s v="Yes"/>
    <n v="121"/>
    <x v="0"/>
    <n v="1"/>
    <x v="0"/>
    <n v="1"/>
    <x v="1"/>
    <n v="1"/>
    <x v="1"/>
    <m/>
    <x v="0"/>
  </r>
  <r>
    <n v="5787"/>
    <x v="3"/>
    <x v="10"/>
    <x v="10"/>
    <s v="علي اليوسف"/>
    <x v="0"/>
    <n v="1"/>
    <n v="1"/>
    <n v="2"/>
    <n v="1"/>
    <n v="0"/>
    <n v="2"/>
    <n v="3"/>
    <n v="1"/>
    <n v="2"/>
    <n v="1"/>
    <n v="1"/>
    <n v="0"/>
    <n v="1"/>
    <n v="2"/>
    <x v="1"/>
    <m/>
    <x v="1"/>
    <s v="No"/>
    <m/>
    <x v="1"/>
    <n v="1"/>
    <x v="0"/>
    <m/>
    <x v="0"/>
    <m/>
    <x v="0"/>
    <n v="1"/>
    <x v="1"/>
  </r>
  <r>
    <n v="5867"/>
    <x v="3"/>
    <x v="12"/>
    <x v="12"/>
    <s v="سليمان الطه"/>
    <x v="0"/>
    <n v="1"/>
    <n v="1"/>
    <n v="2"/>
    <n v="1"/>
    <n v="0"/>
    <n v="3"/>
    <n v="2"/>
    <n v="2"/>
    <n v="1"/>
    <n v="1"/>
    <n v="1"/>
    <n v="1"/>
    <n v="0"/>
    <n v="2"/>
    <x v="0"/>
    <n v="1"/>
    <x v="0"/>
    <s v="Yes"/>
    <n v="146"/>
    <x v="0"/>
    <n v="1"/>
    <x v="0"/>
    <m/>
    <x v="0"/>
    <m/>
    <x v="0"/>
    <m/>
    <x v="0"/>
  </r>
  <r>
    <n v="6252"/>
    <x v="3"/>
    <x v="6"/>
    <x v="6"/>
    <s v="احمد الزين"/>
    <x v="1"/>
    <n v="0"/>
    <n v="1"/>
    <n v="2"/>
    <n v="2"/>
    <n v="4"/>
    <n v="2"/>
    <n v="7"/>
    <n v="2"/>
    <n v="6"/>
    <n v="1"/>
    <n v="1"/>
    <n v="0"/>
    <n v="2"/>
    <n v="5"/>
    <x v="0"/>
    <m/>
    <x v="1"/>
    <s v="No"/>
    <m/>
    <x v="1"/>
    <n v="1"/>
    <x v="0"/>
    <m/>
    <x v="0"/>
    <m/>
    <x v="0"/>
    <n v="1"/>
    <x v="1"/>
  </r>
  <r>
    <n v="5891"/>
    <x v="3"/>
    <x v="12"/>
    <x v="12"/>
    <s v="حسين النعيمي"/>
    <x v="0"/>
    <n v="1"/>
    <n v="1"/>
    <n v="2"/>
    <n v="1"/>
    <n v="2"/>
    <n v="5"/>
    <n v="2"/>
    <n v="4"/>
    <n v="1"/>
    <n v="1"/>
    <n v="1"/>
    <n v="1"/>
    <n v="0"/>
    <n v="4"/>
    <x v="1"/>
    <m/>
    <x v="1"/>
    <s v="No"/>
    <m/>
    <x v="1"/>
    <m/>
    <x v="1"/>
    <n v="1"/>
    <x v="1"/>
    <m/>
    <x v="0"/>
    <n v="1"/>
    <x v="1"/>
  </r>
  <r>
    <n v="5774"/>
    <x v="3"/>
    <x v="10"/>
    <x v="10"/>
    <s v="فيصل جمعة قندقجي"/>
    <x v="0"/>
    <n v="1"/>
    <n v="1"/>
    <n v="2"/>
    <n v="3"/>
    <n v="2"/>
    <n v="6"/>
    <n v="3"/>
    <n v="5"/>
    <n v="2"/>
    <n v="1"/>
    <n v="1"/>
    <n v="2"/>
    <n v="1"/>
    <n v="4"/>
    <x v="0"/>
    <m/>
    <x v="1"/>
    <s v="No"/>
    <n v="65"/>
    <x v="0"/>
    <n v="1"/>
    <x v="0"/>
    <n v="1"/>
    <x v="1"/>
    <m/>
    <x v="0"/>
    <n v="1"/>
    <x v="1"/>
  </r>
  <r>
    <n v="6214"/>
    <x v="3"/>
    <x v="6"/>
    <x v="6"/>
    <s v="محمود فتح الله"/>
    <x v="0"/>
    <n v="1"/>
    <n v="1"/>
    <n v="2"/>
    <n v="1"/>
    <n v="1"/>
    <n v="2"/>
    <n v="4"/>
    <n v="1"/>
    <n v="3"/>
    <n v="1"/>
    <n v="1"/>
    <n v="0"/>
    <n v="1"/>
    <n v="3"/>
    <x v="0"/>
    <m/>
    <x v="1"/>
    <s v="No"/>
    <m/>
    <x v="1"/>
    <n v="1"/>
    <x v="0"/>
    <m/>
    <x v="0"/>
    <m/>
    <x v="0"/>
    <n v="1"/>
    <x v="1"/>
  </r>
  <r>
    <n v="6312"/>
    <x v="3"/>
    <x v="14"/>
    <x v="14"/>
    <s v="محمود الزين"/>
    <x v="0"/>
    <n v="1"/>
    <n v="1"/>
    <n v="1"/>
    <n v="2"/>
    <n v="3"/>
    <n v="6"/>
    <n v="2"/>
    <n v="5"/>
    <n v="1"/>
    <n v="0"/>
    <n v="1"/>
    <n v="2"/>
    <n v="0"/>
    <n v="5"/>
    <x v="1"/>
    <n v="1"/>
    <x v="0"/>
    <s v="Yes"/>
    <n v="220"/>
    <x v="0"/>
    <n v="1"/>
    <x v="0"/>
    <n v="1"/>
    <x v="1"/>
    <n v="1"/>
    <x v="1"/>
    <m/>
    <x v="0"/>
  </r>
  <r>
    <n v="5130"/>
    <x v="2"/>
    <x v="7"/>
    <x v="7"/>
    <s v="مروان ابوزيد"/>
    <x v="0"/>
    <n v="1"/>
    <n v="1"/>
    <n v="3"/>
    <n v="4"/>
    <n v="1"/>
    <n v="6"/>
    <n v="4"/>
    <n v="5"/>
    <n v="3"/>
    <n v="1"/>
    <n v="2"/>
    <n v="3"/>
    <n v="1"/>
    <n v="3"/>
    <x v="3"/>
    <m/>
    <x v="1"/>
    <s v="No"/>
    <m/>
    <x v="1"/>
    <n v="1"/>
    <x v="0"/>
    <m/>
    <x v="0"/>
    <m/>
    <x v="0"/>
    <n v="1"/>
    <x v="1"/>
  </r>
  <r>
    <n v="5839"/>
    <x v="3"/>
    <x v="10"/>
    <x v="10"/>
    <s v="احمد كوجك"/>
    <x v="0"/>
    <n v="1"/>
    <n v="1"/>
    <n v="1"/>
    <n v="1"/>
    <n v="1"/>
    <n v="4"/>
    <n v="1"/>
    <n v="3"/>
    <n v="0"/>
    <n v="1"/>
    <n v="0"/>
    <n v="1"/>
    <n v="0"/>
    <n v="3"/>
    <x v="2"/>
    <n v="1"/>
    <x v="0"/>
    <s v="Yes"/>
    <n v="179"/>
    <x v="0"/>
    <n v="1"/>
    <x v="0"/>
    <n v="1"/>
    <x v="1"/>
    <m/>
    <x v="0"/>
    <m/>
    <x v="0"/>
  </r>
  <r>
    <n v="5851"/>
    <x v="3"/>
    <x v="10"/>
    <x v="10"/>
    <s v="حسن غصن"/>
    <x v="1"/>
    <n v="0"/>
    <n v="1"/>
    <n v="2"/>
    <n v="3"/>
    <n v="3"/>
    <n v="3"/>
    <n v="6"/>
    <n v="3"/>
    <n v="5"/>
    <n v="1"/>
    <n v="1"/>
    <n v="1"/>
    <n v="2"/>
    <n v="4"/>
    <x v="1"/>
    <m/>
    <x v="1"/>
    <s v="No"/>
    <m/>
    <x v="1"/>
    <n v="1"/>
    <x v="0"/>
    <n v="1"/>
    <x v="1"/>
    <m/>
    <x v="0"/>
    <n v="1"/>
    <x v="1"/>
  </r>
  <r>
    <n v="5268"/>
    <x v="2"/>
    <x v="4"/>
    <x v="4"/>
    <s v="محمود منصور"/>
    <x v="1"/>
    <n v="0"/>
    <n v="1"/>
    <n v="2"/>
    <n v="1"/>
    <n v="3"/>
    <n v="2"/>
    <n v="5"/>
    <n v="2"/>
    <n v="4"/>
    <n v="1"/>
    <n v="1"/>
    <n v="0"/>
    <n v="1"/>
    <n v="4"/>
    <x v="1"/>
    <m/>
    <x v="1"/>
    <s v="No"/>
    <n v="69"/>
    <x v="0"/>
    <m/>
    <x v="1"/>
    <n v="1"/>
    <x v="1"/>
    <n v="1"/>
    <x v="1"/>
    <n v="1"/>
    <x v="1"/>
  </r>
  <r>
    <n v="6126"/>
    <x v="3"/>
    <x v="8"/>
    <x v="8"/>
    <s v="عبدالحليم العوض"/>
    <x v="0"/>
    <n v="1"/>
    <n v="1"/>
    <n v="2"/>
    <n v="0"/>
    <n v="0"/>
    <n v="2"/>
    <n v="2"/>
    <n v="1"/>
    <n v="1"/>
    <n v="1"/>
    <n v="1"/>
    <n v="0"/>
    <n v="0"/>
    <n v="2"/>
    <x v="0"/>
    <n v="1"/>
    <x v="0"/>
    <s v="Yes"/>
    <n v="147"/>
    <x v="0"/>
    <n v="1"/>
    <x v="0"/>
    <m/>
    <x v="0"/>
    <m/>
    <x v="0"/>
    <n v="1"/>
    <x v="1"/>
  </r>
  <r>
    <n v="4933"/>
    <x v="0"/>
    <x v="13"/>
    <x v="13"/>
    <s v="جاسم  الفحل"/>
    <x v="0"/>
    <n v="1"/>
    <n v="1"/>
    <n v="2"/>
    <n v="4"/>
    <n v="2"/>
    <n v="8"/>
    <n v="2"/>
    <n v="7"/>
    <n v="1"/>
    <n v="1"/>
    <n v="1"/>
    <n v="4"/>
    <n v="0"/>
    <n v="4"/>
    <x v="0"/>
    <m/>
    <x v="1"/>
    <s v="No"/>
    <n v="67"/>
    <x v="0"/>
    <n v="1"/>
    <x v="0"/>
    <m/>
    <x v="0"/>
    <n v="1"/>
    <x v="1"/>
    <n v="1"/>
    <x v="1"/>
  </r>
  <r>
    <n v="6216"/>
    <x v="3"/>
    <x v="6"/>
    <x v="6"/>
    <s v="محمد عامر"/>
    <x v="0"/>
    <n v="1"/>
    <n v="1"/>
    <n v="3"/>
    <n v="2"/>
    <n v="2"/>
    <n v="7"/>
    <n v="2"/>
    <n v="6"/>
    <n v="1"/>
    <n v="2"/>
    <n v="1"/>
    <n v="2"/>
    <n v="0"/>
    <n v="4"/>
    <x v="1"/>
    <m/>
    <x v="1"/>
    <s v="No"/>
    <m/>
    <x v="1"/>
    <n v="1"/>
    <x v="0"/>
    <m/>
    <x v="0"/>
    <n v="1"/>
    <x v="1"/>
    <n v="1"/>
    <x v="1"/>
  </r>
  <r>
    <n v="6047"/>
    <x v="3"/>
    <x v="3"/>
    <x v="3"/>
    <s v="محمود ابوصالح"/>
    <x v="0"/>
    <n v="1"/>
    <n v="1"/>
    <n v="2"/>
    <n v="2"/>
    <n v="2"/>
    <n v="2"/>
    <n v="6"/>
    <n v="1"/>
    <n v="5"/>
    <n v="1"/>
    <n v="1"/>
    <n v="0"/>
    <n v="2"/>
    <n v="4"/>
    <x v="3"/>
    <n v="1"/>
    <x v="0"/>
    <s v="Yes"/>
    <n v="127"/>
    <x v="0"/>
    <m/>
    <x v="1"/>
    <n v="1"/>
    <x v="1"/>
    <m/>
    <x v="0"/>
    <m/>
    <x v="0"/>
  </r>
  <r>
    <n v="5826"/>
    <x v="3"/>
    <x v="10"/>
    <x v="10"/>
    <s v="احمد صطوف"/>
    <x v="0"/>
    <n v="1"/>
    <n v="1"/>
    <n v="1"/>
    <n v="2"/>
    <n v="1"/>
    <n v="5"/>
    <n v="1"/>
    <n v="4"/>
    <n v="0"/>
    <n v="1"/>
    <n v="0"/>
    <n v="2"/>
    <n v="0"/>
    <n v="3"/>
    <x v="1"/>
    <m/>
    <x v="1"/>
    <s v="No"/>
    <n v="119"/>
    <x v="0"/>
    <m/>
    <x v="1"/>
    <n v="1"/>
    <x v="1"/>
    <n v="1"/>
    <x v="1"/>
    <n v="1"/>
    <x v="1"/>
  </r>
  <r>
    <n v="5942"/>
    <x v="3"/>
    <x v="12"/>
    <x v="12"/>
    <s v="خالد عوض"/>
    <x v="1"/>
    <n v="0"/>
    <n v="1"/>
    <n v="3"/>
    <n v="2"/>
    <n v="2"/>
    <n v="5"/>
    <n v="3"/>
    <n v="5"/>
    <n v="2"/>
    <n v="2"/>
    <n v="1"/>
    <n v="1"/>
    <n v="1"/>
    <n v="3"/>
    <x v="1"/>
    <n v="1"/>
    <x v="0"/>
    <s v="Yes"/>
    <n v="172"/>
    <x v="0"/>
    <m/>
    <x v="1"/>
    <n v="1"/>
    <x v="1"/>
    <m/>
    <x v="0"/>
    <m/>
    <x v="0"/>
  </r>
  <r>
    <n v="5491"/>
    <x v="2"/>
    <x v="11"/>
    <x v="11"/>
    <s v="عبدالفتاح الجاموس"/>
    <x v="0"/>
    <n v="1"/>
    <n v="1"/>
    <n v="2"/>
    <n v="2"/>
    <n v="0"/>
    <n v="3"/>
    <n v="3"/>
    <n v="2"/>
    <n v="2"/>
    <n v="1"/>
    <n v="1"/>
    <n v="1"/>
    <n v="1"/>
    <n v="2"/>
    <x v="1"/>
    <m/>
    <x v="1"/>
    <s v="No"/>
    <m/>
    <x v="1"/>
    <n v="1"/>
    <x v="0"/>
    <n v="1"/>
    <x v="1"/>
    <n v="1"/>
    <x v="1"/>
    <n v="1"/>
    <x v="1"/>
  </r>
  <r>
    <n v="5599"/>
    <x v="2"/>
    <x v="2"/>
    <x v="2"/>
    <s v="عبدالجليل العموري"/>
    <x v="1"/>
    <n v="0"/>
    <n v="1"/>
    <n v="2"/>
    <n v="2"/>
    <n v="3"/>
    <n v="2"/>
    <n v="6"/>
    <n v="2"/>
    <n v="5"/>
    <n v="1"/>
    <n v="1"/>
    <n v="0"/>
    <n v="2"/>
    <n v="4"/>
    <x v="0"/>
    <n v="1"/>
    <x v="0"/>
    <s v="Yes"/>
    <n v="196"/>
    <x v="0"/>
    <n v="1"/>
    <x v="0"/>
    <m/>
    <x v="0"/>
    <m/>
    <x v="0"/>
    <m/>
    <x v="0"/>
  </r>
  <r>
    <n v="5966"/>
    <x v="3"/>
    <x v="3"/>
    <x v="3"/>
    <s v="ياسين اليوسف"/>
    <x v="0"/>
    <n v="1"/>
    <n v="1"/>
    <n v="3"/>
    <n v="1"/>
    <n v="1"/>
    <n v="5"/>
    <n v="2"/>
    <n v="4"/>
    <n v="1"/>
    <n v="2"/>
    <n v="1"/>
    <n v="1"/>
    <n v="0"/>
    <n v="3"/>
    <x v="3"/>
    <m/>
    <x v="1"/>
    <s v="No"/>
    <n v="117"/>
    <x v="0"/>
    <m/>
    <x v="1"/>
    <n v="1"/>
    <x v="1"/>
    <m/>
    <x v="0"/>
    <n v="1"/>
    <x v="1"/>
  </r>
  <r>
    <n v="5171"/>
    <x v="2"/>
    <x v="7"/>
    <x v="7"/>
    <s v="علي ادريس"/>
    <x v="0"/>
    <n v="1"/>
    <n v="1"/>
    <n v="2"/>
    <n v="2"/>
    <n v="1"/>
    <n v="2"/>
    <n v="5"/>
    <n v="1"/>
    <n v="4"/>
    <n v="1"/>
    <n v="1"/>
    <n v="0"/>
    <n v="2"/>
    <n v="3"/>
    <x v="0"/>
    <m/>
    <x v="1"/>
    <s v="No"/>
    <m/>
    <x v="1"/>
    <n v="1"/>
    <x v="0"/>
    <m/>
    <x v="0"/>
    <m/>
    <x v="0"/>
    <n v="1"/>
    <x v="1"/>
  </r>
  <r>
    <n v="5962"/>
    <x v="3"/>
    <x v="3"/>
    <x v="3"/>
    <s v="عبدالحميد الابراهيم"/>
    <x v="0"/>
    <n v="1"/>
    <n v="1"/>
    <n v="1"/>
    <n v="4"/>
    <n v="2"/>
    <n v="4"/>
    <n v="5"/>
    <n v="3"/>
    <n v="4"/>
    <n v="0"/>
    <n v="1"/>
    <n v="3"/>
    <n v="1"/>
    <n v="4"/>
    <x v="1"/>
    <m/>
    <x v="1"/>
    <s v="No"/>
    <m/>
    <x v="1"/>
    <n v="1"/>
    <x v="0"/>
    <n v="1"/>
    <x v="1"/>
    <m/>
    <x v="0"/>
    <n v="1"/>
    <x v="1"/>
  </r>
  <r>
    <n v="5705"/>
    <x v="2"/>
    <x v="9"/>
    <x v="9"/>
    <s v="عواد الشركة"/>
    <x v="0"/>
    <n v="1"/>
    <n v="1"/>
    <n v="2"/>
    <n v="1"/>
    <n v="2"/>
    <n v="2"/>
    <n v="5"/>
    <n v="1"/>
    <n v="4"/>
    <n v="1"/>
    <n v="1"/>
    <n v="0"/>
    <n v="1"/>
    <n v="4"/>
    <x v="3"/>
    <m/>
    <x v="1"/>
    <s v="No"/>
    <m/>
    <x v="1"/>
    <m/>
    <x v="1"/>
    <n v="1"/>
    <x v="1"/>
    <n v="1"/>
    <x v="1"/>
    <n v="1"/>
    <x v="1"/>
  </r>
  <r>
    <n v="5935"/>
    <x v="3"/>
    <x v="12"/>
    <x v="12"/>
    <s v="احمد الكردي"/>
    <x v="1"/>
    <n v="0"/>
    <n v="1"/>
    <n v="2"/>
    <n v="3"/>
    <n v="4"/>
    <n v="7"/>
    <n v="3"/>
    <n v="7"/>
    <n v="2"/>
    <n v="1"/>
    <n v="1"/>
    <n v="2"/>
    <n v="1"/>
    <n v="5"/>
    <x v="0"/>
    <m/>
    <x v="1"/>
    <s v="No"/>
    <m/>
    <x v="1"/>
    <m/>
    <x v="1"/>
    <n v="1"/>
    <x v="1"/>
    <m/>
    <x v="0"/>
    <n v="1"/>
    <x v="1"/>
  </r>
  <r>
    <n v="6347"/>
    <x v="3"/>
    <x v="14"/>
    <x v="14"/>
    <s v="قاسم فليون "/>
    <x v="1"/>
    <n v="0"/>
    <n v="1"/>
    <n v="2"/>
    <n v="2"/>
    <n v="3"/>
    <n v="2"/>
    <n v="6"/>
    <n v="2"/>
    <n v="5"/>
    <n v="1"/>
    <n v="1"/>
    <n v="0"/>
    <n v="2"/>
    <n v="4"/>
    <x v="0"/>
    <m/>
    <x v="1"/>
    <s v="No"/>
    <n v="53"/>
    <x v="0"/>
    <m/>
    <x v="1"/>
    <n v="1"/>
    <x v="1"/>
    <m/>
    <x v="0"/>
    <n v="1"/>
    <x v="1"/>
  </r>
  <r>
    <n v="5640"/>
    <x v="2"/>
    <x v="9"/>
    <x v="9"/>
    <s v="محمد درويش"/>
    <x v="0"/>
    <n v="1"/>
    <n v="1"/>
    <n v="2"/>
    <n v="0"/>
    <n v="0"/>
    <n v="2"/>
    <n v="2"/>
    <n v="1"/>
    <n v="1"/>
    <n v="1"/>
    <n v="1"/>
    <n v="0"/>
    <n v="0"/>
    <n v="2"/>
    <x v="2"/>
    <m/>
    <x v="1"/>
    <s v="No"/>
    <m/>
    <x v="1"/>
    <m/>
    <x v="1"/>
    <n v="1"/>
    <x v="1"/>
    <n v="1"/>
    <x v="1"/>
    <n v="1"/>
    <x v="1"/>
  </r>
  <r>
    <n v="4937"/>
    <x v="0"/>
    <x v="13"/>
    <x v="13"/>
    <s v="خالداسماعيل الرويشدي"/>
    <x v="1"/>
    <n v="0"/>
    <n v="1"/>
    <n v="1"/>
    <n v="2"/>
    <n v="4"/>
    <n v="7"/>
    <n v="1"/>
    <n v="7"/>
    <n v="0"/>
    <n v="1"/>
    <n v="0"/>
    <n v="2"/>
    <n v="0"/>
    <n v="5"/>
    <x v="0"/>
    <m/>
    <x v="1"/>
    <s v="No"/>
    <n v="63"/>
    <x v="0"/>
    <n v="1"/>
    <x v="0"/>
    <m/>
    <x v="0"/>
    <n v="1"/>
    <x v="1"/>
    <n v="1"/>
    <x v="1"/>
  </r>
  <r>
    <n v="6049"/>
    <x v="3"/>
    <x v="3"/>
    <x v="3"/>
    <s v="بشير السقال"/>
    <x v="0"/>
    <n v="1"/>
    <n v="1"/>
    <n v="2"/>
    <n v="3"/>
    <n v="2"/>
    <n v="3"/>
    <n v="6"/>
    <n v="2"/>
    <n v="5"/>
    <n v="1"/>
    <n v="1"/>
    <n v="1"/>
    <n v="2"/>
    <n v="4"/>
    <x v="2"/>
    <m/>
    <x v="1"/>
    <s v="No"/>
    <n v="104"/>
    <x v="0"/>
    <m/>
    <x v="1"/>
    <n v="1"/>
    <x v="1"/>
    <m/>
    <x v="0"/>
    <n v="1"/>
    <x v="1"/>
  </r>
  <r>
    <n v="5576"/>
    <x v="2"/>
    <x v="2"/>
    <x v="2"/>
    <s v="حسون الموالي حمادة"/>
    <x v="1"/>
    <n v="0"/>
    <n v="1"/>
    <n v="2"/>
    <n v="4"/>
    <n v="3"/>
    <n v="8"/>
    <n v="2"/>
    <n v="8"/>
    <n v="1"/>
    <n v="1"/>
    <n v="1"/>
    <n v="4"/>
    <n v="0"/>
    <n v="4"/>
    <x v="2"/>
    <m/>
    <x v="1"/>
    <s v="No"/>
    <m/>
    <x v="1"/>
    <n v="1"/>
    <x v="0"/>
    <m/>
    <x v="0"/>
    <m/>
    <x v="0"/>
    <n v="1"/>
    <x v="1"/>
  </r>
  <r>
    <n v="6320"/>
    <x v="3"/>
    <x v="14"/>
    <x v="14"/>
    <s v="هشام عوض"/>
    <x v="0"/>
    <n v="1"/>
    <n v="1"/>
    <n v="2"/>
    <n v="2"/>
    <n v="1"/>
    <n v="5"/>
    <n v="2"/>
    <n v="4"/>
    <n v="1"/>
    <n v="1"/>
    <n v="1"/>
    <n v="2"/>
    <n v="0"/>
    <n v="3"/>
    <x v="0"/>
    <m/>
    <x v="1"/>
    <s v="No"/>
    <m/>
    <x v="1"/>
    <n v="1"/>
    <x v="0"/>
    <m/>
    <x v="0"/>
    <n v="1"/>
    <x v="1"/>
    <n v="1"/>
    <x v="1"/>
  </r>
  <r>
    <n v="5551"/>
    <x v="2"/>
    <x v="2"/>
    <x v="2"/>
    <s v="ماجد مصطفى"/>
    <x v="0"/>
    <n v="1"/>
    <n v="1"/>
    <n v="2"/>
    <n v="2"/>
    <n v="3"/>
    <n v="7"/>
    <n v="2"/>
    <n v="6"/>
    <n v="1"/>
    <n v="1"/>
    <n v="1"/>
    <n v="2"/>
    <n v="0"/>
    <n v="5"/>
    <x v="1"/>
    <n v="1"/>
    <x v="0"/>
    <s v="Yes"/>
    <n v="168"/>
    <x v="0"/>
    <m/>
    <x v="1"/>
    <m/>
    <x v="0"/>
    <m/>
    <x v="0"/>
    <n v="1"/>
    <x v="1"/>
  </r>
  <r>
    <n v="6324"/>
    <x v="3"/>
    <x v="14"/>
    <x v="14"/>
    <s v="محمدعبدالله ايوب "/>
    <x v="0"/>
    <n v="1"/>
    <n v="1"/>
    <n v="2"/>
    <n v="1"/>
    <n v="2"/>
    <n v="2"/>
    <n v="5"/>
    <n v="1"/>
    <n v="4"/>
    <n v="1"/>
    <n v="1"/>
    <n v="0"/>
    <n v="1"/>
    <n v="4"/>
    <x v="1"/>
    <n v="1"/>
    <x v="0"/>
    <s v="Yes"/>
    <n v="129"/>
    <x v="0"/>
    <n v="1"/>
    <x v="0"/>
    <n v="1"/>
    <x v="1"/>
    <n v="1"/>
    <x v="1"/>
    <m/>
    <x v="0"/>
  </r>
  <r>
    <n v="4914"/>
    <x v="0"/>
    <x v="13"/>
    <x v="13"/>
    <s v="جمعة قطينـي"/>
    <x v="0"/>
    <n v="1"/>
    <n v="1"/>
    <n v="2"/>
    <n v="2"/>
    <n v="1"/>
    <n v="2"/>
    <n v="5"/>
    <n v="1"/>
    <n v="4"/>
    <n v="1"/>
    <n v="1"/>
    <n v="0"/>
    <n v="2"/>
    <n v="3"/>
    <x v="1"/>
    <m/>
    <x v="1"/>
    <s v="No"/>
    <n v="88"/>
    <x v="0"/>
    <m/>
    <x v="1"/>
    <m/>
    <x v="0"/>
    <m/>
    <x v="0"/>
    <n v="1"/>
    <x v="1"/>
  </r>
  <r>
    <n v="4737"/>
    <x v="1"/>
    <x v="15"/>
    <x v="15"/>
    <s v="احمد داوود"/>
    <x v="1"/>
    <n v="0"/>
    <n v="1"/>
    <n v="2"/>
    <n v="1"/>
    <n v="2"/>
    <n v="2"/>
    <n v="4"/>
    <n v="2"/>
    <n v="3"/>
    <n v="1"/>
    <n v="1"/>
    <n v="0"/>
    <n v="1"/>
    <n v="3"/>
    <x v="1"/>
    <m/>
    <x v="1"/>
    <s v="No"/>
    <m/>
    <x v="1"/>
    <m/>
    <x v="1"/>
    <m/>
    <x v="0"/>
    <n v="1"/>
    <x v="1"/>
    <n v="1"/>
    <x v="1"/>
  </r>
  <r>
    <n v="4880"/>
    <x v="1"/>
    <x v="18"/>
    <x v="18"/>
    <s v="احمد غيبه"/>
    <x v="1"/>
    <n v="0"/>
    <n v="1"/>
    <n v="2"/>
    <n v="1"/>
    <n v="1"/>
    <n v="3"/>
    <n v="2"/>
    <n v="3"/>
    <n v="1"/>
    <n v="1"/>
    <n v="1"/>
    <n v="1"/>
    <n v="0"/>
    <n v="2"/>
    <x v="0"/>
    <n v="1"/>
    <x v="0"/>
    <s v="Yes"/>
    <n v="226"/>
    <x v="0"/>
    <n v="1"/>
    <x v="0"/>
    <m/>
    <x v="0"/>
    <m/>
    <x v="0"/>
    <m/>
    <x v="0"/>
  </r>
  <r>
    <n v="6033"/>
    <x v="3"/>
    <x v="3"/>
    <x v="3"/>
    <s v="موفق ابو الهدى"/>
    <x v="0"/>
    <n v="1"/>
    <n v="1"/>
    <n v="2"/>
    <n v="1"/>
    <n v="1"/>
    <n v="2"/>
    <n v="4"/>
    <n v="1"/>
    <n v="3"/>
    <n v="1"/>
    <n v="1"/>
    <n v="0"/>
    <n v="1"/>
    <n v="3"/>
    <x v="0"/>
    <n v="1"/>
    <x v="0"/>
    <s v="Yes"/>
    <n v="161"/>
    <x v="0"/>
    <m/>
    <x v="1"/>
    <n v="1"/>
    <x v="1"/>
    <m/>
    <x v="0"/>
    <n v="1"/>
    <x v="1"/>
  </r>
  <r>
    <n v="4743"/>
    <x v="1"/>
    <x v="15"/>
    <x v="15"/>
    <s v="حمزة الدين"/>
    <x v="1"/>
    <n v="0"/>
    <n v="1"/>
    <n v="2"/>
    <n v="5"/>
    <n v="2"/>
    <n v="4"/>
    <n v="6"/>
    <n v="4"/>
    <n v="5"/>
    <n v="1"/>
    <n v="1"/>
    <n v="2"/>
    <n v="3"/>
    <n v="3"/>
    <x v="1"/>
    <m/>
    <x v="1"/>
    <s v="No"/>
    <n v="98"/>
    <x v="0"/>
    <n v="1"/>
    <x v="0"/>
    <n v="1"/>
    <x v="1"/>
    <n v="1"/>
    <x v="1"/>
    <n v="1"/>
    <x v="1"/>
  </r>
  <r>
    <n v="5742"/>
    <x v="2"/>
    <x v="9"/>
    <x v="9"/>
    <s v="محمدسامر الفجر"/>
    <x v="0"/>
    <n v="1"/>
    <n v="1"/>
    <n v="2"/>
    <n v="2"/>
    <n v="2"/>
    <n v="3"/>
    <n v="5"/>
    <n v="2"/>
    <n v="4"/>
    <n v="1"/>
    <n v="1"/>
    <n v="1"/>
    <n v="1"/>
    <n v="4"/>
    <x v="0"/>
    <m/>
    <x v="1"/>
    <s v="No"/>
    <n v="64"/>
    <x v="0"/>
    <n v="1"/>
    <x v="0"/>
    <m/>
    <x v="0"/>
    <m/>
    <x v="0"/>
    <n v="1"/>
    <x v="1"/>
  </r>
  <r>
    <n v="5069"/>
    <x v="0"/>
    <x v="5"/>
    <x v="5"/>
    <s v="نايف جعفر "/>
    <x v="1"/>
    <n v="0"/>
    <n v="1"/>
    <n v="2"/>
    <n v="2"/>
    <n v="2"/>
    <n v="5"/>
    <n v="2"/>
    <n v="5"/>
    <n v="1"/>
    <n v="1"/>
    <n v="1"/>
    <n v="2"/>
    <n v="0"/>
    <n v="3"/>
    <x v="0"/>
    <m/>
    <x v="1"/>
    <s v="No"/>
    <m/>
    <x v="1"/>
    <n v="1"/>
    <x v="0"/>
    <m/>
    <x v="0"/>
    <m/>
    <x v="0"/>
    <n v="1"/>
    <x v="1"/>
  </r>
  <r>
    <n v="6090"/>
    <x v="3"/>
    <x v="8"/>
    <x v="8"/>
    <s v="احمد الدبس"/>
    <x v="1"/>
    <n v="0"/>
    <n v="1"/>
    <n v="2"/>
    <n v="5"/>
    <n v="2"/>
    <n v="4"/>
    <n v="6"/>
    <n v="4"/>
    <n v="5"/>
    <n v="1"/>
    <n v="1"/>
    <n v="2"/>
    <n v="3"/>
    <n v="3"/>
    <x v="2"/>
    <n v="1"/>
    <x v="0"/>
    <s v="Yes"/>
    <n v="225"/>
    <x v="0"/>
    <n v="1"/>
    <x v="0"/>
    <n v="1"/>
    <x v="1"/>
    <m/>
    <x v="0"/>
    <m/>
    <x v="0"/>
  </r>
  <r>
    <n v="5316"/>
    <x v="2"/>
    <x v="4"/>
    <x v="4"/>
    <s v="محمدبشار العلي"/>
    <x v="1"/>
    <n v="0"/>
    <n v="1"/>
    <n v="2"/>
    <n v="2"/>
    <n v="4"/>
    <n v="2"/>
    <n v="7"/>
    <n v="2"/>
    <n v="6"/>
    <n v="1"/>
    <n v="1"/>
    <n v="0"/>
    <n v="2"/>
    <n v="5"/>
    <x v="0"/>
    <n v="1"/>
    <x v="0"/>
    <s v="Yes"/>
    <n v="144"/>
    <x v="0"/>
    <n v="1"/>
    <x v="0"/>
    <n v="1"/>
    <x v="1"/>
    <n v="1"/>
    <x v="1"/>
    <m/>
    <x v="0"/>
  </r>
  <r>
    <n v="6300"/>
    <x v="3"/>
    <x v="14"/>
    <x v="14"/>
    <s v="عيسى الخطاب"/>
    <x v="1"/>
    <n v="0"/>
    <n v="1"/>
    <n v="2"/>
    <n v="3"/>
    <n v="3"/>
    <n v="2"/>
    <n v="7"/>
    <n v="2"/>
    <n v="6"/>
    <n v="1"/>
    <n v="1"/>
    <n v="0"/>
    <n v="3"/>
    <n v="4"/>
    <x v="2"/>
    <m/>
    <x v="1"/>
    <s v="No"/>
    <m/>
    <x v="1"/>
    <m/>
    <x v="1"/>
    <m/>
    <x v="0"/>
    <m/>
    <x v="0"/>
    <n v="1"/>
    <x v="1"/>
  </r>
  <r>
    <n v="6295"/>
    <x v="3"/>
    <x v="14"/>
    <x v="14"/>
    <s v="محمدعدنان الجيلو"/>
    <x v="1"/>
    <n v="0"/>
    <n v="1"/>
    <n v="2"/>
    <n v="2"/>
    <n v="3"/>
    <n v="2"/>
    <n v="6"/>
    <n v="2"/>
    <n v="5"/>
    <n v="1"/>
    <n v="1"/>
    <n v="0"/>
    <n v="2"/>
    <n v="4"/>
    <x v="0"/>
    <m/>
    <x v="1"/>
    <s v="No"/>
    <m/>
    <x v="1"/>
    <n v="1"/>
    <x v="0"/>
    <m/>
    <x v="0"/>
    <m/>
    <x v="0"/>
    <n v="1"/>
    <x v="1"/>
  </r>
  <r>
    <n v="6226"/>
    <x v="3"/>
    <x v="6"/>
    <x v="6"/>
    <s v="عمر العبدالله "/>
    <x v="1"/>
    <n v="0"/>
    <n v="1"/>
    <n v="2"/>
    <n v="2"/>
    <n v="2"/>
    <n v="2"/>
    <n v="5"/>
    <n v="2"/>
    <n v="4"/>
    <n v="1"/>
    <n v="1"/>
    <n v="0"/>
    <n v="2"/>
    <n v="3"/>
    <x v="1"/>
    <n v="1"/>
    <x v="0"/>
    <s v="Yes"/>
    <n v="190"/>
    <x v="0"/>
    <m/>
    <x v="1"/>
    <m/>
    <x v="0"/>
    <n v="1"/>
    <x v="1"/>
    <n v="1"/>
    <x v="1"/>
  </r>
  <r>
    <n v="5564"/>
    <x v="2"/>
    <x v="2"/>
    <x v="2"/>
    <s v="حسن ابراهيم"/>
    <x v="1"/>
    <n v="0"/>
    <n v="1"/>
    <n v="1"/>
    <n v="2"/>
    <n v="2"/>
    <n v="5"/>
    <n v="1"/>
    <n v="5"/>
    <n v="0"/>
    <n v="1"/>
    <n v="0"/>
    <n v="2"/>
    <n v="0"/>
    <n v="3"/>
    <x v="1"/>
    <m/>
    <x v="1"/>
    <s v="No"/>
    <n v="120"/>
    <x v="0"/>
    <m/>
    <x v="1"/>
    <m/>
    <x v="0"/>
    <n v="1"/>
    <x v="1"/>
    <n v="1"/>
    <x v="1"/>
  </r>
  <r>
    <n v="4830"/>
    <x v="1"/>
    <x v="16"/>
    <x v="16"/>
    <s v="خضر قصاص"/>
    <x v="0"/>
    <n v="1"/>
    <n v="1"/>
    <n v="1"/>
    <n v="2"/>
    <n v="5"/>
    <n v="8"/>
    <n v="2"/>
    <n v="7"/>
    <n v="1"/>
    <n v="0"/>
    <n v="1"/>
    <n v="2"/>
    <n v="0"/>
    <n v="7"/>
    <x v="2"/>
    <n v="1"/>
    <x v="0"/>
    <s v="Yes"/>
    <n v="224"/>
    <x v="0"/>
    <m/>
    <x v="1"/>
    <n v="1"/>
    <x v="1"/>
    <m/>
    <x v="0"/>
    <m/>
    <x v="0"/>
  </r>
  <r>
    <n v="5291"/>
    <x v="2"/>
    <x v="4"/>
    <x v="4"/>
    <s v="محي الدين عامر"/>
    <x v="1"/>
    <n v="0"/>
    <n v="1"/>
    <n v="2"/>
    <n v="4"/>
    <n v="3"/>
    <n v="5"/>
    <n v="5"/>
    <n v="5"/>
    <n v="4"/>
    <n v="1"/>
    <n v="1"/>
    <n v="1"/>
    <n v="3"/>
    <n v="4"/>
    <x v="2"/>
    <n v="1"/>
    <x v="0"/>
    <s v="Yes"/>
    <n v="181"/>
    <x v="0"/>
    <n v="1"/>
    <x v="0"/>
    <n v="1"/>
    <x v="1"/>
    <m/>
    <x v="0"/>
    <m/>
    <x v="0"/>
  </r>
  <r>
    <n v="4695"/>
    <x v="1"/>
    <x v="1"/>
    <x v="1"/>
    <s v="اكرم العلي"/>
    <x v="0"/>
    <n v="1"/>
    <n v="1"/>
    <n v="1"/>
    <n v="1"/>
    <n v="0"/>
    <n v="3"/>
    <n v="1"/>
    <n v="2"/>
    <n v="0"/>
    <n v="1"/>
    <n v="0"/>
    <n v="1"/>
    <n v="0"/>
    <n v="2"/>
    <x v="0"/>
    <n v="1"/>
    <x v="0"/>
    <s v="Yes"/>
    <n v="111"/>
    <x v="0"/>
    <n v="1"/>
    <x v="0"/>
    <m/>
    <x v="0"/>
    <m/>
    <x v="0"/>
    <n v="1"/>
    <x v="1"/>
  </r>
  <r>
    <n v="5811"/>
    <x v="3"/>
    <x v="10"/>
    <x v="10"/>
    <s v="جمعة العكش"/>
    <x v="0"/>
    <n v="1"/>
    <n v="1"/>
    <n v="1"/>
    <n v="1"/>
    <n v="0"/>
    <n v="3"/>
    <n v="1"/>
    <n v="2"/>
    <n v="0"/>
    <n v="1"/>
    <n v="0"/>
    <n v="1"/>
    <n v="0"/>
    <n v="2"/>
    <x v="1"/>
    <n v="1"/>
    <x v="0"/>
    <s v="Yes"/>
    <n v="226"/>
    <x v="0"/>
    <m/>
    <x v="1"/>
    <n v="1"/>
    <x v="1"/>
    <m/>
    <x v="0"/>
    <n v="1"/>
    <x v="1"/>
  </r>
  <r>
    <n v="5090"/>
    <x v="0"/>
    <x v="5"/>
    <x v="5"/>
    <s v="خضر نديوي"/>
    <x v="0"/>
    <n v="1"/>
    <n v="1"/>
    <n v="2"/>
    <n v="2"/>
    <n v="1"/>
    <n v="5"/>
    <n v="2"/>
    <n v="4"/>
    <n v="1"/>
    <n v="1"/>
    <n v="1"/>
    <n v="2"/>
    <n v="0"/>
    <n v="3"/>
    <x v="2"/>
    <m/>
    <x v="1"/>
    <s v="No"/>
    <m/>
    <x v="1"/>
    <n v="1"/>
    <x v="0"/>
    <m/>
    <x v="0"/>
    <m/>
    <x v="0"/>
    <n v="1"/>
    <x v="1"/>
  </r>
  <r>
    <n v="5669"/>
    <x v="2"/>
    <x v="9"/>
    <x v="9"/>
    <s v="حامد ايوب"/>
    <x v="1"/>
    <n v="0"/>
    <n v="1"/>
    <n v="2"/>
    <n v="2"/>
    <n v="3"/>
    <n v="5"/>
    <n v="3"/>
    <n v="5"/>
    <n v="2"/>
    <n v="1"/>
    <n v="1"/>
    <n v="1"/>
    <n v="1"/>
    <n v="4"/>
    <x v="2"/>
    <n v="1"/>
    <x v="0"/>
    <s v="Yes"/>
    <n v="124"/>
    <x v="0"/>
    <m/>
    <x v="1"/>
    <m/>
    <x v="0"/>
    <m/>
    <x v="0"/>
    <m/>
    <x v="0"/>
  </r>
  <r>
    <n v="5131"/>
    <x v="2"/>
    <x v="7"/>
    <x v="7"/>
    <s v="خالد العرندس"/>
    <x v="0"/>
    <n v="1"/>
    <n v="1"/>
    <n v="2"/>
    <n v="2"/>
    <n v="3"/>
    <n v="2"/>
    <n v="7"/>
    <n v="1"/>
    <n v="6"/>
    <n v="1"/>
    <n v="1"/>
    <n v="0"/>
    <n v="2"/>
    <n v="5"/>
    <x v="2"/>
    <m/>
    <x v="1"/>
    <s v="No"/>
    <m/>
    <x v="1"/>
    <n v="1"/>
    <x v="0"/>
    <n v="1"/>
    <x v="1"/>
    <m/>
    <x v="0"/>
    <n v="1"/>
    <x v="1"/>
  </r>
  <r>
    <n v="5549"/>
    <x v="2"/>
    <x v="2"/>
    <x v="2"/>
    <s v="سليمان عطايا"/>
    <x v="0"/>
    <n v="1"/>
    <n v="1"/>
    <n v="2"/>
    <n v="3"/>
    <n v="3"/>
    <n v="7"/>
    <n v="3"/>
    <n v="6"/>
    <n v="2"/>
    <n v="1"/>
    <n v="1"/>
    <n v="2"/>
    <n v="1"/>
    <n v="5"/>
    <x v="1"/>
    <m/>
    <x v="1"/>
    <s v="No"/>
    <m/>
    <x v="1"/>
    <n v="1"/>
    <x v="0"/>
    <m/>
    <x v="0"/>
    <m/>
    <x v="0"/>
    <n v="1"/>
    <x v="1"/>
  </r>
  <r>
    <n v="4982"/>
    <x v="0"/>
    <x v="0"/>
    <x v="0"/>
    <s v="قاسم الكردي"/>
    <x v="0"/>
    <n v="1"/>
    <n v="1"/>
    <n v="2"/>
    <n v="2"/>
    <n v="3"/>
    <n v="5"/>
    <n v="4"/>
    <n v="4"/>
    <n v="3"/>
    <n v="0"/>
    <n v="2"/>
    <n v="1"/>
    <n v="1"/>
    <n v="5"/>
    <x v="1"/>
    <m/>
    <x v="1"/>
    <s v="No"/>
    <m/>
    <x v="1"/>
    <n v="1"/>
    <x v="0"/>
    <m/>
    <x v="0"/>
    <m/>
    <x v="0"/>
    <n v="1"/>
    <x v="1"/>
  </r>
  <r>
    <n v="4712"/>
    <x v="1"/>
    <x v="1"/>
    <x v="1"/>
    <s v="محمد  كركورة"/>
    <x v="0"/>
    <n v="1"/>
    <n v="1"/>
    <n v="2"/>
    <n v="1"/>
    <n v="1"/>
    <n v="4"/>
    <n v="2"/>
    <n v="3"/>
    <n v="1"/>
    <n v="1"/>
    <n v="1"/>
    <n v="1"/>
    <n v="0"/>
    <n v="3"/>
    <x v="0"/>
    <m/>
    <x v="1"/>
    <s v="No"/>
    <n v="104"/>
    <x v="0"/>
    <m/>
    <x v="1"/>
    <m/>
    <x v="0"/>
    <m/>
    <x v="0"/>
    <n v="1"/>
    <x v="1"/>
  </r>
  <r>
    <n v="6170"/>
    <x v="3"/>
    <x v="6"/>
    <x v="6"/>
    <s v="بدوي عكل"/>
    <x v="0"/>
    <n v="1"/>
    <n v="1"/>
    <n v="2"/>
    <n v="3"/>
    <n v="2"/>
    <n v="3"/>
    <n v="6"/>
    <n v="2"/>
    <n v="5"/>
    <n v="1"/>
    <n v="1"/>
    <n v="1"/>
    <n v="2"/>
    <n v="4"/>
    <x v="0"/>
    <m/>
    <x v="1"/>
    <s v="No"/>
    <m/>
    <x v="1"/>
    <n v="1"/>
    <x v="0"/>
    <m/>
    <x v="0"/>
    <m/>
    <x v="0"/>
    <n v="1"/>
    <x v="1"/>
  </r>
  <r>
    <n v="4941"/>
    <x v="0"/>
    <x v="13"/>
    <x v="13"/>
    <s v="محمد غنيمي"/>
    <x v="0"/>
    <n v="1"/>
    <n v="1"/>
    <n v="3"/>
    <n v="4"/>
    <n v="1"/>
    <n v="6"/>
    <n v="4"/>
    <n v="5"/>
    <n v="3"/>
    <n v="1"/>
    <n v="2"/>
    <n v="3"/>
    <n v="1"/>
    <n v="3"/>
    <x v="1"/>
    <n v="1"/>
    <x v="0"/>
    <s v="Yes"/>
    <n v="221"/>
    <x v="0"/>
    <n v="1"/>
    <x v="0"/>
    <n v="1"/>
    <x v="1"/>
    <m/>
    <x v="0"/>
    <n v="1"/>
    <x v="1"/>
  </r>
  <r>
    <n v="5895"/>
    <x v="3"/>
    <x v="12"/>
    <x v="12"/>
    <s v="محمود الشاهين"/>
    <x v="1"/>
    <n v="0"/>
    <n v="1"/>
    <n v="2"/>
    <n v="2"/>
    <n v="5"/>
    <n v="8"/>
    <n v="2"/>
    <n v="8"/>
    <n v="1"/>
    <n v="1"/>
    <n v="1"/>
    <n v="2"/>
    <n v="0"/>
    <n v="6"/>
    <x v="2"/>
    <m/>
    <x v="1"/>
    <s v="No"/>
    <m/>
    <x v="1"/>
    <m/>
    <x v="1"/>
    <m/>
    <x v="0"/>
    <m/>
    <x v="0"/>
    <n v="1"/>
    <x v="1"/>
  </r>
  <r>
    <n v="5195"/>
    <x v="2"/>
    <x v="7"/>
    <x v="7"/>
    <s v="محمدكمال ابوصالح"/>
    <x v="0"/>
    <n v="1"/>
    <n v="1"/>
    <n v="3"/>
    <n v="2"/>
    <n v="1"/>
    <n v="5"/>
    <n v="3"/>
    <n v="4"/>
    <n v="2"/>
    <n v="2"/>
    <n v="1"/>
    <n v="1"/>
    <n v="1"/>
    <n v="3"/>
    <x v="0"/>
    <m/>
    <x v="1"/>
    <s v="No"/>
    <n v="88"/>
    <x v="0"/>
    <m/>
    <x v="1"/>
    <m/>
    <x v="0"/>
    <m/>
    <x v="0"/>
    <n v="1"/>
    <x v="1"/>
  </r>
  <r>
    <n v="5414"/>
    <x v="2"/>
    <x v="11"/>
    <x v="11"/>
    <s v="غسان العلي"/>
    <x v="1"/>
    <n v="0"/>
    <n v="1"/>
    <n v="2"/>
    <n v="2"/>
    <n v="2"/>
    <n v="5"/>
    <n v="2"/>
    <n v="5"/>
    <n v="1"/>
    <n v="1"/>
    <n v="1"/>
    <n v="2"/>
    <n v="0"/>
    <n v="3"/>
    <x v="1"/>
    <n v="1"/>
    <x v="0"/>
    <s v="Yes"/>
    <n v="169"/>
    <x v="0"/>
    <n v="1"/>
    <x v="0"/>
    <n v="1"/>
    <x v="1"/>
    <m/>
    <x v="0"/>
    <m/>
    <x v="0"/>
  </r>
  <r>
    <n v="4797"/>
    <x v="1"/>
    <x v="16"/>
    <x v="16"/>
    <s v="فرحان غضبان"/>
    <x v="0"/>
    <n v="1"/>
    <n v="1"/>
    <n v="3"/>
    <n v="2"/>
    <n v="2"/>
    <n v="5"/>
    <n v="4"/>
    <n v="4"/>
    <n v="3"/>
    <n v="2"/>
    <n v="1"/>
    <n v="1"/>
    <n v="1"/>
    <n v="4"/>
    <x v="2"/>
    <m/>
    <x v="1"/>
    <s v="No"/>
    <m/>
    <x v="1"/>
    <n v="1"/>
    <x v="0"/>
    <m/>
    <x v="0"/>
    <m/>
    <x v="0"/>
    <n v="1"/>
    <x v="1"/>
  </r>
  <r>
    <n v="4706"/>
    <x v="1"/>
    <x v="1"/>
    <x v="1"/>
    <s v="فرحان الحويل"/>
    <x v="0"/>
    <n v="1"/>
    <n v="1"/>
    <n v="2"/>
    <n v="1"/>
    <n v="1"/>
    <n v="4"/>
    <n v="2"/>
    <n v="3"/>
    <n v="1"/>
    <n v="1"/>
    <n v="1"/>
    <n v="1"/>
    <n v="0"/>
    <n v="3"/>
    <x v="2"/>
    <m/>
    <x v="1"/>
    <s v="No"/>
    <m/>
    <x v="1"/>
    <m/>
    <x v="1"/>
    <n v="1"/>
    <x v="1"/>
    <m/>
    <x v="0"/>
    <n v="1"/>
    <x v="1"/>
  </r>
  <r>
    <n v="5783"/>
    <x v="3"/>
    <x v="10"/>
    <x v="10"/>
    <s v="محمدعبدالله حسن"/>
    <x v="1"/>
    <n v="0"/>
    <n v="1"/>
    <n v="2"/>
    <n v="2"/>
    <n v="1"/>
    <n v="3"/>
    <n v="3"/>
    <n v="3"/>
    <n v="2"/>
    <n v="1"/>
    <n v="1"/>
    <n v="1"/>
    <n v="1"/>
    <n v="2"/>
    <x v="0"/>
    <m/>
    <x v="1"/>
    <s v="No"/>
    <m/>
    <x v="1"/>
    <n v="1"/>
    <x v="0"/>
    <m/>
    <x v="0"/>
    <m/>
    <x v="0"/>
    <n v="1"/>
    <x v="1"/>
  </r>
  <r>
    <n v="5875"/>
    <x v="3"/>
    <x v="12"/>
    <x v="12"/>
    <s v="زيد الدين"/>
    <x v="0"/>
    <n v="1"/>
    <n v="1"/>
    <n v="2"/>
    <n v="3"/>
    <n v="3"/>
    <n v="2"/>
    <n v="8"/>
    <n v="1"/>
    <n v="7"/>
    <n v="1"/>
    <n v="1"/>
    <n v="0"/>
    <n v="3"/>
    <n v="5"/>
    <x v="0"/>
    <n v="1"/>
    <x v="0"/>
    <s v="Yes"/>
    <n v="209"/>
    <x v="0"/>
    <n v="1"/>
    <x v="0"/>
    <m/>
    <x v="0"/>
    <m/>
    <x v="0"/>
    <n v="1"/>
    <x v="1"/>
  </r>
  <r>
    <n v="5868"/>
    <x v="3"/>
    <x v="12"/>
    <x v="12"/>
    <s v="عواد الجازي"/>
    <x v="0"/>
    <n v="1"/>
    <n v="1"/>
    <n v="2"/>
    <n v="2"/>
    <n v="1"/>
    <n v="5"/>
    <n v="2"/>
    <n v="4"/>
    <n v="1"/>
    <n v="1"/>
    <n v="1"/>
    <n v="2"/>
    <n v="0"/>
    <n v="3"/>
    <x v="2"/>
    <n v="1"/>
    <x v="0"/>
    <s v="Yes"/>
    <n v="211"/>
    <x v="0"/>
    <n v="1"/>
    <x v="0"/>
    <m/>
    <x v="0"/>
    <m/>
    <x v="0"/>
    <m/>
    <x v="0"/>
  </r>
  <r>
    <n v="5341"/>
    <x v="2"/>
    <x v="4"/>
    <x v="4"/>
    <s v="جمال فتح الله"/>
    <x v="0"/>
    <n v="1"/>
    <n v="1"/>
    <n v="2"/>
    <n v="2"/>
    <n v="2"/>
    <n v="2"/>
    <n v="6"/>
    <n v="1"/>
    <n v="5"/>
    <n v="1"/>
    <n v="1"/>
    <n v="0"/>
    <n v="2"/>
    <n v="4"/>
    <x v="2"/>
    <m/>
    <x v="1"/>
    <s v="No"/>
    <n v="98"/>
    <x v="0"/>
    <n v="1"/>
    <x v="0"/>
    <n v="1"/>
    <x v="1"/>
    <n v="1"/>
    <x v="1"/>
    <n v="1"/>
    <x v="1"/>
  </r>
  <r>
    <n v="4861"/>
    <x v="1"/>
    <x v="18"/>
    <x v="18"/>
    <s v="عبدالباسط ابو جبل"/>
    <x v="1"/>
    <n v="0"/>
    <n v="1"/>
    <n v="2"/>
    <n v="1"/>
    <n v="2"/>
    <n v="2"/>
    <n v="4"/>
    <n v="2"/>
    <n v="3"/>
    <n v="1"/>
    <n v="1"/>
    <n v="0"/>
    <n v="1"/>
    <n v="3"/>
    <x v="0"/>
    <n v="1"/>
    <x v="0"/>
    <s v="Yes"/>
    <n v="142"/>
    <x v="0"/>
    <n v="1"/>
    <x v="0"/>
    <n v="1"/>
    <x v="1"/>
    <m/>
    <x v="0"/>
    <m/>
    <x v="0"/>
  </r>
  <r>
    <n v="5698"/>
    <x v="2"/>
    <x v="9"/>
    <x v="9"/>
    <s v="صالح مطلق"/>
    <x v="0"/>
    <n v="1"/>
    <n v="1"/>
    <n v="3"/>
    <n v="2"/>
    <n v="1"/>
    <n v="5"/>
    <n v="3"/>
    <n v="4"/>
    <n v="2"/>
    <n v="2"/>
    <n v="1"/>
    <n v="1"/>
    <n v="1"/>
    <n v="3"/>
    <x v="1"/>
    <m/>
    <x v="1"/>
    <s v="No"/>
    <m/>
    <x v="1"/>
    <n v="1"/>
    <x v="0"/>
    <n v="1"/>
    <x v="1"/>
    <n v="1"/>
    <x v="1"/>
    <n v="1"/>
    <x v="1"/>
  </r>
  <r>
    <n v="5977"/>
    <x v="3"/>
    <x v="3"/>
    <x v="3"/>
    <s v="انور الجاسم"/>
    <x v="1"/>
    <n v="0"/>
    <n v="1"/>
    <n v="2"/>
    <n v="1"/>
    <n v="0"/>
    <n v="1"/>
    <n v="3"/>
    <n v="1"/>
    <n v="2"/>
    <n v="1"/>
    <n v="1"/>
    <n v="0"/>
    <n v="1"/>
    <n v="1"/>
    <x v="2"/>
    <n v="1"/>
    <x v="0"/>
    <s v="Yes"/>
    <n v="133"/>
    <x v="0"/>
    <m/>
    <x v="1"/>
    <m/>
    <x v="0"/>
    <n v="1"/>
    <x v="1"/>
    <m/>
    <x v="0"/>
  </r>
  <r>
    <n v="5303"/>
    <x v="2"/>
    <x v="4"/>
    <x v="4"/>
    <s v="ياسين العاصي"/>
    <x v="1"/>
    <n v="0"/>
    <n v="1"/>
    <n v="1"/>
    <n v="1"/>
    <n v="1"/>
    <n v="3"/>
    <n v="1"/>
    <n v="3"/>
    <n v="0"/>
    <n v="1"/>
    <n v="0"/>
    <n v="1"/>
    <n v="0"/>
    <n v="2"/>
    <x v="1"/>
    <n v="1"/>
    <x v="0"/>
    <s v="Yes"/>
    <n v="100"/>
    <x v="0"/>
    <n v="1"/>
    <x v="0"/>
    <n v="1"/>
    <x v="1"/>
    <m/>
    <x v="0"/>
    <m/>
    <x v="0"/>
  </r>
  <r>
    <n v="6218"/>
    <x v="3"/>
    <x v="6"/>
    <x v="6"/>
    <s v="محمد فؤاد عوض"/>
    <x v="0"/>
    <n v="1"/>
    <n v="1"/>
    <n v="1"/>
    <n v="1"/>
    <n v="3"/>
    <n v="5"/>
    <n v="2"/>
    <n v="4"/>
    <n v="1"/>
    <n v="0"/>
    <n v="1"/>
    <n v="1"/>
    <n v="0"/>
    <n v="5"/>
    <x v="1"/>
    <n v="1"/>
    <x v="0"/>
    <s v="Yes"/>
    <n v="182"/>
    <x v="0"/>
    <n v="1"/>
    <x v="0"/>
    <m/>
    <x v="0"/>
    <n v="1"/>
    <x v="1"/>
    <m/>
    <x v="0"/>
  </r>
  <r>
    <n v="5256"/>
    <x v="2"/>
    <x v="4"/>
    <x v="4"/>
    <s v="محمد بكري"/>
    <x v="0"/>
    <n v="1"/>
    <n v="1"/>
    <n v="2"/>
    <n v="1"/>
    <n v="2"/>
    <n v="2"/>
    <n v="5"/>
    <n v="1"/>
    <n v="4"/>
    <n v="1"/>
    <n v="1"/>
    <n v="0"/>
    <n v="1"/>
    <n v="4"/>
    <x v="1"/>
    <n v="1"/>
    <x v="0"/>
    <s v="Yes"/>
    <n v="182"/>
    <x v="0"/>
    <m/>
    <x v="1"/>
    <m/>
    <x v="0"/>
    <m/>
    <x v="0"/>
    <m/>
    <x v="0"/>
  </r>
  <r>
    <n v="6278"/>
    <x v="3"/>
    <x v="14"/>
    <x v="14"/>
    <s v="بردان الربيع"/>
    <x v="0"/>
    <n v="1"/>
    <n v="1"/>
    <n v="2"/>
    <n v="1"/>
    <n v="0"/>
    <n v="2"/>
    <n v="3"/>
    <n v="1"/>
    <n v="2"/>
    <n v="1"/>
    <n v="1"/>
    <n v="0"/>
    <n v="1"/>
    <n v="2"/>
    <x v="3"/>
    <n v="1"/>
    <x v="0"/>
    <s v="Yes"/>
    <n v="227"/>
    <x v="0"/>
    <n v="1"/>
    <x v="0"/>
    <m/>
    <x v="0"/>
    <n v="1"/>
    <x v="1"/>
    <m/>
    <x v="0"/>
  </r>
  <r>
    <n v="6188"/>
    <x v="3"/>
    <x v="6"/>
    <x v="6"/>
    <s v="فرهاد بعيون"/>
    <x v="0"/>
    <n v="1"/>
    <n v="1"/>
    <n v="2"/>
    <n v="2"/>
    <n v="2"/>
    <n v="2"/>
    <n v="6"/>
    <n v="1"/>
    <n v="5"/>
    <n v="1"/>
    <n v="1"/>
    <n v="0"/>
    <n v="2"/>
    <n v="4"/>
    <x v="1"/>
    <m/>
    <x v="1"/>
    <s v="No"/>
    <m/>
    <x v="1"/>
    <n v="1"/>
    <x v="0"/>
    <m/>
    <x v="0"/>
    <m/>
    <x v="0"/>
    <n v="1"/>
    <x v="1"/>
  </r>
  <r>
    <n v="4942"/>
    <x v="0"/>
    <x v="13"/>
    <x v="13"/>
    <s v="عبدالله العصورة"/>
    <x v="1"/>
    <n v="0"/>
    <n v="1"/>
    <n v="1"/>
    <n v="1"/>
    <n v="2"/>
    <n v="4"/>
    <n v="1"/>
    <n v="4"/>
    <n v="0"/>
    <n v="1"/>
    <n v="0"/>
    <n v="1"/>
    <n v="0"/>
    <n v="3"/>
    <x v="1"/>
    <m/>
    <x v="1"/>
    <s v="No"/>
    <m/>
    <x v="1"/>
    <m/>
    <x v="1"/>
    <m/>
    <x v="0"/>
    <n v="1"/>
    <x v="1"/>
    <n v="1"/>
    <x v="1"/>
  </r>
  <r>
    <n v="5162"/>
    <x v="2"/>
    <x v="7"/>
    <x v="7"/>
    <s v="فايق بصال"/>
    <x v="1"/>
    <n v="0"/>
    <n v="1"/>
    <n v="2"/>
    <n v="2"/>
    <n v="1"/>
    <n v="3"/>
    <n v="3"/>
    <n v="3"/>
    <n v="2"/>
    <n v="1"/>
    <n v="1"/>
    <n v="1"/>
    <n v="1"/>
    <n v="2"/>
    <x v="0"/>
    <n v="1"/>
    <x v="0"/>
    <s v="Yes"/>
    <n v="169"/>
    <x v="0"/>
    <n v="1"/>
    <x v="0"/>
    <m/>
    <x v="0"/>
    <m/>
    <x v="0"/>
    <n v="1"/>
    <x v="1"/>
  </r>
  <r>
    <n v="5666"/>
    <x v="2"/>
    <x v="9"/>
    <x v="9"/>
    <s v="خالد الابراهيم"/>
    <x v="0"/>
    <n v="1"/>
    <n v="1"/>
    <n v="2"/>
    <n v="1"/>
    <n v="0"/>
    <n v="3"/>
    <n v="2"/>
    <n v="2"/>
    <n v="1"/>
    <n v="1"/>
    <n v="1"/>
    <n v="1"/>
    <n v="0"/>
    <n v="2"/>
    <x v="0"/>
    <n v="1"/>
    <x v="0"/>
    <s v="Yes"/>
    <n v="207"/>
    <x v="0"/>
    <m/>
    <x v="1"/>
    <m/>
    <x v="0"/>
    <m/>
    <x v="0"/>
    <n v="1"/>
    <x v="1"/>
  </r>
  <r>
    <n v="6081"/>
    <x v="3"/>
    <x v="8"/>
    <x v="8"/>
    <s v="فايز مطلق"/>
    <x v="0"/>
    <n v="1"/>
    <n v="1"/>
    <n v="2"/>
    <n v="0"/>
    <n v="0"/>
    <n v="2"/>
    <n v="2"/>
    <n v="1"/>
    <n v="1"/>
    <n v="1"/>
    <n v="1"/>
    <n v="0"/>
    <n v="0"/>
    <n v="2"/>
    <x v="1"/>
    <n v="1"/>
    <x v="0"/>
    <s v="Yes"/>
    <n v="217"/>
    <x v="0"/>
    <n v="1"/>
    <x v="0"/>
    <n v="1"/>
    <x v="1"/>
    <m/>
    <x v="0"/>
    <n v="1"/>
    <x v="1"/>
  </r>
  <r>
    <n v="5049"/>
    <x v="0"/>
    <x v="17"/>
    <x v="17"/>
    <s v="احمد حمادة"/>
    <x v="0"/>
    <n v="1"/>
    <n v="1"/>
    <n v="2"/>
    <n v="1"/>
    <n v="1"/>
    <n v="2"/>
    <n v="4"/>
    <n v="1"/>
    <n v="3"/>
    <n v="1"/>
    <n v="1"/>
    <n v="0"/>
    <n v="1"/>
    <n v="3"/>
    <x v="1"/>
    <m/>
    <x v="1"/>
    <s v="No"/>
    <m/>
    <x v="1"/>
    <m/>
    <x v="1"/>
    <m/>
    <x v="0"/>
    <m/>
    <x v="0"/>
    <n v="1"/>
    <x v="1"/>
  </r>
  <r>
    <n v="4828"/>
    <x v="1"/>
    <x v="16"/>
    <x v="16"/>
    <s v="ثامر الصبرة"/>
    <x v="1"/>
    <n v="0"/>
    <n v="1"/>
    <n v="2"/>
    <n v="3"/>
    <n v="4"/>
    <n v="8"/>
    <n v="2"/>
    <n v="8"/>
    <n v="1"/>
    <n v="1"/>
    <n v="1"/>
    <n v="3"/>
    <n v="0"/>
    <n v="5"/>
    <x v="0"/>
    <m/>
    <x v="1"/>
    <s v="No"/>
    <m/>
    <x v="1"/>
    <m/>
    <x v="1"/>
    <n v="1"/>
    <x v="1"/>
    <n v="1"/>
    <x v="1"/>
    <n v="1"/>
    <x v="1"/>
  </r>
  <r>
    <n v="5071"/>
    <x v="0"/>
    <x v="5"/>
    <x v="5"/>
    <s v="محمود كيال"/>
    <x v="0"/>
    <n v="1"/>
    <n v="1"/>
    <n v="2"/>
    <n v="2"/>
    <n v="2"/>
    <n v="6"/>
    <n v="2"/>
    <n v="5"/>
    <n v="1"/>
    <n v="1"/>
    <n v="1"/>
    <n v="2"/>
    <n v="0"/>
    <n v="4"/>
    <x v="0"/>
    <m/>
    <x v="1"/>
    <s v="No"/>
    <m/>
    <x v="1"/>
    <n v="1"/>
    <x v="0"/>
    <n v="1"/>
    <x v="1"/>
    <m/>
    <x v="0"/>
    <n v="1"/>
    <x v="1"/>
  </r>
  <r>
    <n v="6330"/>
    <x v="3"/>
    <x v="14"/>
    <x v="14"/>
    <s v="علي حجيراتي "/>
    <x v="0"/>
    <n v="1"/>
    <n v="1"/>
    <n v="2"/>
    <n v="1"/>
    <n v="0"/>
    <n v="3"/>
    <n v="2"/>
    <n v="2"/>
    <n v="1"/>
    <n v="1"/>
    <n v="1"/>
    <n v="1"/>
    <n v="0"/>
    <n v="2"/>
    <x v="0"/>
    <m/>
    <x v="1"/>
    <s v="No"/>
    <m/>
    <x v="1"/>
    <n v="1"/>
    <x v="0"/>
    <m/>
    <x v="0"/>
    <m/>
    <x v="0"/>
    <n v="1"/>
    <x v="1"/>
  </r>
  <r>
    <n v="5027"/>
    <x v="0"/>
    <x v="17"/>
    <x v="17"/>
    <s v="احمد صلاح الدين"/>
    <x v="0"/>
    <n v="1"/>
    <n v="1"/>
    <n v="0"/>
    <n v="3"/>
    <n v="3"/>
    <n v="7"/>
    <n v="1"/>
    <n v="6"/>
    <n v="0"/>
    <n v="0"/>
    <n v="0"/>
    <n v="3"/>
    <n v="0"/>
    <n v="5"/>
    <x v="0"/>
    <n v="1"/>
    <x v="0"/>
    <s v="Yes"/>
    <n v="176"/>
    <x v="0"/>
    <n v="1"/>
    <x v="0"/>
    <n v="1"/>
    <x v="1"/>
    <m/>
    <x v="0"/>
    <m/>
    <x v="0"/>
  </r>
  <r>
    <n v="5606"/>
    <x v="2"/>
    <x v="2"/>
    <x v="2"/>
    <s v="محمدعدنان السلوم"/>
    <x v="0"/>
    <n v="1"/>
    <n v="1"/>
    <n v="1"/>
    <n v="2"/>
    <n v="1"/>
    <n v="5"/>
    <n v="1"/>
    <n v="4"/>
    <n v="0"/>
    <n v="1"/>
    <n v="0"/>
    <n v="2"/>
    <n v="0"/>
    <n v="3"/>
    <x v="0"/>
    <m/>
    <x v="1"/>
    <s v="No"/>
    <m/>
    <x v="1"/>
    <n v="1"/>
    <x v="0"/>
    <n v="1"/>
    <x v="1"/>
    <m/>
    <x v="0"/>
    <n v="1"/>
    <x v="1"/>
  </r>
  <r>
    <n v="4945"/>
    <x v="0"/>
    <x v="13"/>
    <x v="13"/>
    <s v="علي العنـزي"/>
    <x v="1"/>
    <n v="0"/>
    <n v="1"/>
    <n v="2"/>
    <n v="1"/>
    <n v="2"/>
    <n v="4"/>
    <n v="2"/>
    <n v="4"/>
    <n v="1"/>
    <n v="1"/>
    <n v="1"/>
    <n v="1"/>
    <n v="0"/>
    <n v="3"/>
    <x v="2"/>
    <n v="1"/>
    <x v="0"/>
    <s v="Yes"/>
    <n v="102"/>
    <x v="0"/>
    <n v="1"/>
    <x v="0"/>
    <n v="1"/>
    <x v="1"/>
    <m/>
    <x v="0"/>
    <n v="1"/>
    <x v="1"/>
  </r>
  <r>
    <n v="4998"/>
    <x v="0"/>
    <x v="0"/>
    <x v="0"/>
    <s v="بشير سيف الدين"/>
    <x v="1"/>
    <n v="0"/>
    <n v="1"/>
    <n v="2"/>
    <n v="0"/>
    <n v="1"/>
    <n v="2"/>
    <n v="2"/>
    <n v="2"/>
    <n v="1"/>
    <n v="1"/>
    <n v="1"/>
    <n v="0"/>
    <n v="0"/>
    <n v="2"/>
    <x v="0"/>
    <m/>
    <x v="1"/>
    <s v="No"/>
    <m/>
    <x v="1"/>
    <n v="1"/>
    <x v="0"/>
    <n v="1"/>
    <x v="1"/>
    <m/>
    <x v="0"/>
    <n v="1"/>
    <x v="1"/>
  </r>
  <r>
    <n v="4770"/>
    <x v="1"/>
    <x v="15"/>
    <x v="15"/>
    <s v="دياب حبيجان"/>
    <x v="1"/>
    <n v="0"/>
    <n v="1"/>
    <n v="2"/>
    <n v="1"/>
    <n v="0"/>
    <n v="1"/>
    <n v="3"/>
    <n v="1"/>
    <n v="2"/>
    <n v="1"/>
    <n v="1"/>
    <n v="0"/>
    <n v="1"/>
    <n v="1"/>
    <x v="1"/>
    <m/>
    <x v="1"/>
    <s v="No"/>
    <n v="113"/>
    <x v="0"/>
    <m/>
    <x v="1"/>
    <n v="1"/>
    <x v="1"/>
    <m/>
    <x v="0"/>
    <n v="1"/>
    <x v="1"/>
  </r>
  <r>
    <n v="6241"/>
    <x v="3"/>
    <x v="6"/>
    <x v="6"/>
    <s v="مرعي  حمادة"/>
    <x v="0"/>
    <n v="1"/>
    <n v="1"/>
    <n v="3"/>
    <n v="2"/>
    <n v="2"/>
    <n v="5"/>
    <n v="4"/>
    <n v="4"/>
    <n v="3"/>
    <n v="2"/>
    <n v="1"/>
    <n v="1"/>
    <n v="1"/>
    <n v="4"/>
    <x v="1"/>
    <n v="1"/>
    <x v="0"/>
    <s v="Yes"/>
    <n v="210"/>
    <x v="0"/>
    <n v="1"/>
    <x v="0"/>
    <m/>
    <x v="0"/>
    <n v="1"/>
    <x v="1"/>
    <n v="1"/>
    <x v="1"/>
  </r>
  <r>
    <n v="5451"/>
    <x v="2"/>
    <x v="11"/>
    <x v="11"/>
    <s v="محمدسعيد محمد"/>
    <x v="0"/>
    <n v="1"/>
    <n v="1"/>
    <n v="2"/>
    <n v="2"/>
    <n v="0"/>
    <n v="3"/>
    <n v="3"/>
    <n v="2"/>
    <n v="2"/>
    <n v="1"/>
    <n v="1"/>
    <n v="1"/>
    <n v="1"/>
    <n v="2"/>
    <x v="2"/>
    <n v="1"/>
    <x v="0"/>
    <s v="Yes"/>
    <n v="185"/>
    <x v="0"/>
    <n v="1"/>
    <x v="0"/>
    <n v="1"/>
    <x v="1"/>
    <m/>
    <x v="0"/>
    <m/>
    <x v="0"/>
  </r>
  <r>
    <n v="5956"/>
    <x v="3"/>
    <x v="3"/>
    <x v="3"/>
    <s v="نجدت رحمون"/>
    <x v="0"/>
    <n v="1"/>
    <n v="1"/>
    <n v="2"/>
    <n v="2"/>
    <n v="1"/>
    <n v="5"/>
    <n v="2"/>
    <n v="4"/>
    <n v="1"/>
    <n v="1"/>
    <n v="1"/>
    <n v="2"/>
    <n v="0"/>
    <n v="3"/>
    <x v="2"/>
    <n v="1"/>
    <x v="0"/>
    <s v="Yes"/>
    <n v="147"/>
    <x v="0"/>
    <n v="1"/>
    <x v="0"/>
    <n v="1"/>
    <x v="1"/>
    <m/>
    <x v="0"/>
    <n v="1"/>
    <x v="1"/>
  </r>
  <r>
    <n v="5601"/>
    <x v="2"/>
    <x v="2"/>
    <x v="2"/>
    <s v="عبيد علوان"/>
    <x v="0"/>
    <n v="1"/>
    <n v="1"/>
    <n v="1"/>
    <n v="2"/>
    <n v="1"/>
    <n v="5"/>
    <n v="1"/>
    <n v="4"/>
    <n v="0"/>
    <n v="1"/>
    <n v="0"/>
    <n v="2"/>
    <n v="0"/>
    <n v="3"/>
    <x v="1"/>
    <n v="1"/>
    <x v="0"/>
    <s v="Yes"/>
    <n v="187"/>
    <x v="0"/>
    <n v="1"/>
    <x v="0"/>
    <m/>
    <x v="0"/>
    <n v="1"/>
    <x v="1"/>
    <n v="1"/>
    <x v="1"/>
  </r>
  <r>
    <n v="5681"/>
    <x v="2"/>
    <x v="9"/>
    <x v="9"/>
    <s v="فيصل مكحل"/>
    <x v="0"/>
    <n v="1"/>
    <n v="1"/>
    <n v="2"/>
    <n v="0"/>
    <n v="0"/>
    <n v="2"/>
    <n v="2"/>
    <n v="1"/>
    <n v="1"/>
    <n v="1"/>
    <n v="1"/>
    <n v="0"/>
    <n v="0"/>
    <n v="2"/>
    <x v="0"/>
    <n v="1"/>
    <x v="0"/>
    <s v="Yes"/>
    <n v="223"/>
    <x v="0"/>
    <n v="1"/>
    <x v="0"/>
    <n v="1"/>
    <x v="1"/>
    <m/>
    <x v="0"/>
    <m/>
    <x v="0"/>
  </r>
  <r>
    <n v="5922"/>
    <x v="3"/>
    <x v="12"/>
    <x v="12"/>
    <s v="حيدر المحمود"/>
    <x v="1"/>
    <n v="0"/>
    <n v="1"/>
    <n v="2"/>
    <n v="3"/>
    <n v="4"/>
    <n v="4"/>
    <n v="6"/>
    <n v="4"/>
    <n v="5"/>
    <n v="1"/>
    <n v="1"/>
    <n v="1"/>
    <n v="2"/>
    <n v="5"/>
    <x v="3"/>
    <m/>
    <x v="1"/>
    <s v="No"/>
    <m/>
    <x v="1"/>
    <n v="1"/>
    <x v="0"/>
    <m/>
    <x v="0"/>
    <m/>
    <x v="0"/>
    <n v="1"/>
    <x v="1"/>
  </r>
  <r>
    <n v="6055"/>
    <x v="3"/>
    <x v="8"/>
    <x v="8"/>
    <s v="فواز الخالد"/>
    <x v="1"/>
    <n v="0"/>
    <n v="1"/>
    <n v="1"/>
    <n v="5"/>
    <n v="3"/>
    <n v="4"/>
    <n v="6"/>
    <n v="4"/>
    <n v="5"/>
    <n v="0"/>
    <n v="1"/>
    <n v="3"/>
    <n v="2"/>
    <n v="4"/>
    <x v="0"/>
    <n v="1"/>
    <x v="0"/>
    <s v="Yes"/>
    <n v="197"/>
    <x v="0"/>
    <n v="1"/>
    <x v="0"/>
    <n v="1"/>
    <x v="1"/>
    <m/>
    <x v="0"/>
    <m/>
    <x v="0"/>
  </r>
  <r>
    <n v="5717"/>
    <x v="2"/>
    <x v="9"/>
    <x v="9"/>
    <s v="محمدعيد اباظة"/>
    <x v="0"/>
    <n v="1"/>
    <n v="1"/>
    <n v="2"/>
    <n v="2"/>
    <n v="2"/>
    <n v="3"/>
    <n v="5"/>
    <n v="2"/>
    <n v="4"/>
    <n v="1"/>
    <n v="1"/>
    <n v="1"/>
    <n v="1"/>
    <n v="4"/>
    <x v="1"/>
    <m/>
    <x v="1"/>
    <s v="No"/>
    <m/>
    <x v="1"/>
    <n v="1"/>
    <x v="0"/>
    <m/>
    <x v="0"/>
    <m/>
    <x v="0"/>
    <n v="1"/>
    <x v="1"/>
  </r>
  <r>
    <n v="5318"/>
    <x v="2"/>
    <x v="4"/>
    <x v="4"/>
    <s v="خالد القشعم"/>
    <x v="1"/>
    <n v="0"/>
    <n v="1"/>
    <n v="2"/>
    <n v="1"/>
    <n v="2"/>
    <n v="2"/>
    <n v="4"/>
    <n v="2"/>
    <n v="3"/>
    <n v="1"/>
    <n v="1"/>
    <n v="0"/>
    <n v="1"/>
    <n v="3"/>
    <x v="0"/>
    <n v="1"/>
    <x v="0"/>
    <s v="Yes"/>
    <n v="230"/>
    <x v="0"/>
    <n v="1"/>
    <x v="0"/>
    <m/>
    <x v="0"/>
    <m/>
    <x v="0"/>
    <n v="1"/>
    <x v="1"/>
  </r>
  <r>
    <n v="5076"/>
    <x v="0"/>
    <x v="5"/>
    <x v="5"/>
    <s v="جمعة محمود"/>
    <x v="0"/>
    <n v="1"/>
    <n v="1"/>
    <n v="3"/>
    <n v="2"/>
    <n v="2"/>
    <n v="4"/>
    <n v="5"/>
    <n v="3"/>
    <n v="4"/>
    <n v="2"/>
    <n v="1"/>
    <n v="1"/>
    <n v="1"/>
    <n v="4"/>
    <x v="1"/>
    <n v="1"/>
    <x v="0"/>
    <s v="Yes"/>
    <n v="198"/>
    <x v="0"/>
    <m/>
    <x v="1"/>
    <n v="1"/>
    <x v="1"/>
    <m/>
    <x v="0"/>
    <n v="1"/>
    <x v="1"/>
  </r>
  <r>
    <n v="5002"/>
    <x v="0"/>
    <x v="0"/>
    <x v="0"/>
    <s v="عبدالرزاق سليم"/>
    <x v="1"/>
    <n v="0"/>
    <n v="1"/>
    <n v="2"/>
    <n v="4"/>
    <n v="3"/>
    <n v="7"/>
    <n v="3"/>
    <n v="7"/>
    <n v="2"/>
    <n v="1"/>
    <n v="1"/>
    <n v="3"/>
    <n v="1"/>
    <n v="4"/>
    <x v="0"/>
    <m/>
    <x v="1"/>
    <s v="No"/>
    <n v="55"/>
    <x v="0"/>
    <n v="1"/>
    <x v="0"/>
    <m/>
    <x v="0"/>
    <n v="1"/>
    <x v="1"/>
    <n v="1"/>
    <x v="1"/>
  </r>
  <r>
    <n v="4733"/>
    <x v="1"/>
    <x v="15"/>
    <x v="15"/>
    <s v="خالد علوان"/>
    <x v="0"/>
    <n v="1"/>
    <n v="1"/>
    <n v="2"/>
    <n v="3"/>
    <n v="3"/>
    <n v="2"/>
    <n v="8"/>
    <n v="1"/>
    <n v="7"/>
    <n v="1"/>
    <n v="1"/>
    <n v="0"/>
    <n v="3"/>
    <n v="5"/>
    <x v="1"/>
    <m/>
    <x v="1"/>
    <s v="No"/>
    <m/>
    <x v="1"/>
    <n v="1"/>
    <x v="0"/>
    <m/>
    <x v="0"/>
    <m/>
    <x v="0"/>
    <n v="1"/>
    <x v="1"/>
  </r>
  <r>
    <n v="5046"/>
    <x v="0"/>
    <x v="17"/>
    <x v="17"/>
    <s v="احمد الفلاح"/>
    <x v="0"/>
    <n v="1"/>
    <n v="1"/>
    <n v="2"/>
    <n v="2"/>
    <n v="2"/>
    <n v="2"/>
    <n v="6"/>
    <n v="1"/>
    <n v="5"/>
    <n v="1"/>
    <n v="1"/>
    <n v="0"/>
    <n v="2"/>
    <n v="4"/>
    <x v="0"/>
    <m/>
    <x v="1"/>
    <s v="No"/>
    <m/>
    <x v="1"/>
    <n v="1"/>
    <x v="0"/>
    <m/>
    <x v="0"/>
    <m/>
    <x v="0"/>
    <n v="1"/>
    <x v="1"/>
  </r>
  <r>
    <n v="5147"/>
    <x v="2"/>
    <x v="7"/>
    <x v="7"/>
    <s v="احمد معروف"/>
    <x v="0"/>
    <n v="1"/>
    <n v="1"/>
    <n v="2"/>
    <n v="3"/>
    <n v="2"/>
    <n v="3"/>
    <n v="6"/>
    <n v="2"/>
    <n v="5"/>
    <n v="1"/>
    <n v="1"/>
    <n v="1"/>
    <n v="2"/>
    <n v="4"/>
    <x v="2"/>
    <m/>
    <x v="1"/>
    <s v="No"/>
    <m/>
    <x v="1"/>
    <n v="1"/>
    <x v="0"/>
    <m/>
    <x v="0"/>
    <n v="1"/>
    <x v="1"/>
    <n v="1"/>
    <x v="1"/>
  </r>
  <r>
    <n v="5397"/>
    <x v="2"/>
    <x v="11"/>
    <x v="11"/>
    <s v="جميل الدرويش"/>
    <x v="0"/>
    <n v="1"/>
    <n v="1"/>
    <n v="1"/>
    <n v="1"/>
    <n v="0"/>
    <n v="3"/>
    <n v="1"/>
    <n v="2"/>
    <n v="0"/>
    <n v="1"/>
    <n v="0"/>
    <n v="1"/>
    <n v="0"/>
    <n v="2"/>
    <x v="1"/>
    <m/>
    <x v="1"/>
    <s v="No"/>
    <m/>
    <x v="1"/>
    <n v="1"/>
    <x v="0"/>
    <m/>
    <x v="0"/>
    <m/>
    <x v="0"/>
    <n v="1"/>
    <x v="1"/>
  </r>
  <r>
    <n v="5223"/>
    <x v="2"/>
    <x v="7"/>
    <x v="7"/>
    <s v="عذاب الطيب"/>
    <x v="0"/>
    <n v="1"/>
    <n v="1"/>
    <n v="1"/>
    <n v="1"/>
    <n v="0"/>
    <n v="3"/>
    <n v="1"/>
    <n v="2"/>
    <n v="0"/>
    <n v="1"/>
    <n v="0"/>
    <n v="1"/>
    <n v="0"/>
    <n v="2"/>
    <x v="0"/>
    <m/>
    <x v="1"/>
    <s v="No"/>
    <m/>
    <x v="1"/>
    <m/>
    <x v="1"/>
    <m/>
    <x v="0"/>
    <m/>
    <x v="0"/>
    <n v="1"/>
    <x v="1"/>
  </r>
  <r>
    <n v="4990"/>
    <x v="0"/>
    <x v="0"/>
    <x v="0"/>
    <s v="فلاح العلي"/>
    <x v="0"/>
    <n v="1"/>
    <n v="1"/>
    <n v="2"/>
    <n v="1"/>
    <n v="0"/>
    <n v="2"/>
    <n v="3"/>
    <n v="1"/>
    <n v="2"/>
    <n v="1"/>
    <n v="1"/>
    <n v="0"/>
    <n v="1"/>
    <n v="2"/>
    <x v="0"/>
    <n v="1"/>
    <x v="0"/>
    <s v="Yes"/>
    <n v="218"/>
    <x v="0"/>
    <n v="1"/>
    <x v="0"/>
    <m/>
    <x v="0"/>
    <m/>
    <x v="0"/>
    <m/>
    <x v="0"/>
  </r>
  <r>
    <n v="5098"/>
    <x v="0"/>
    <x v="5"/>
    <x v="5"/>
    <s v="عبدالباسط القشعم"/>
    <x v="0"/>
    <n v="1"/>
    <n v="1"/>
    <n v="2"/>
    <n v="2"/>
    <n v="3"/>
    <n v="7"/>
    <n v="2"/>
    <n v="6"/>
    <n v="1"/>
    <n v="1"/>
    <n v="1"/>
    <n v="2"/>
    <n v="0"/>
    <n v="5"/>
    <x v="1"/>
    <m/>
    <x v="1"/>
    <s v="No"/>
    <m/>
    <x v="1"/>
    <n v="1"/>
    <x v="0"/>
    <m/>
    <x v="0"/>
    <m/>
    <x v="0"/>
    <n v="1"/>
    <x v="1"/>
  </r>
  <r>
    <n v="5452"/>
    <x v="2"/>
    <x v="11"/>
    <x v="11"/>
    <s v="محمد  ايبش"/>
    <x v="0"/>
    <n v="1"/>
    <n v="1"/>
    <n v="2"/>
    <n v="1"/>
    <n v="0"/>
    <n v="2"/>
    <n v="3"/>
    <n v="1"/>
    <n v="2"/>
    <n v="1"/>
    <n v="1"/>
    <n v="0"/>
    <n v="1"/>
    <n v="2"/>
    <x v="3"/>
    <n v="1"/>
    <x v="0"/>
    <s v="Yes"/>
    <n v="188"/>
    <x v="0"/>
    <m/>
    <x v="1"/>
    <n v="1"/>
    <x v="1"/>
    <n v="1"/>
    <x v="1"/>
    <n v="1"/>
    <x v="1"/>
  </r>
  <r>
    <n v="5083"/>
    <x v="0"/>
    <x v="5"/>
    <x v="5"/>
    <s v="زهير دركل"/>
    <x v="0"/>
    <n v="1"/>
    <n v="1"/>
    <n v="2"/>
    <n v="3"/>
    <n v="2"/>
    <n v="4"/>
    <n v="5"/>
    <n v="3"/>
    <n v="4"/>
    <n v="1"/>
    <n v="1"/>
    <n v="2"/>
    <n v="1"/>
    <n v="4"/>
    <x v="2"/>
    <m/>
    <x v="1"/>
    <s v="No"/>
    <n v="107"/>
    <x v="0"/>
    <m/>
    <x v="1"/>
    <m/>
    <x v="0"/>
    <m/>
    <x v="0"/>
    <n v="1"/>
    <x v="1"/>
  </r>
  <r>
    <n v="5305"/>
    <x v="2"/>
    <x v="4"/>
    <x v="4"/>
    <s v="سليمان النويعم"/>
    <x v="1"/>
    <n v="0"/>
    <n v="1"/>
    <n v="2"/>
    <n v="3"/>
    <n v="4"/>
    <n v="7"/>
    <n v="3"/>
    <n v="7"/>
    <n v="2"/>
    <n v="1"/>
    <n v="1"/>
    <n v="2"/>
    <n v="1"/>
    <n v="5"/>
    <x v="1"/>
    <m/>
    <x v="1"/>
    <s v="No"/>
    <m/>
    <x v="1"/>
    <n v="1"/>
    <x v="0"/>
    <n v="1"/>
    <x v="1"/>
    <m/>
    <x v="0"/>
    <n v="1"/>
    <x v="1"/>
  </r>
  <r>
    <n v="4782"/>
    <x v="1"/>
    <x v="16"/>
    <x v="16"/>
    <s v="محمد صياد"/>
    <x v="0"/>
    <n v="1"/>
    <n v="1"/>
    <n v="2"/>
    <n v="2"/>
    <n v="2"/>
    <n v="2"/>
    <n v="6"/>
    <n v="1"/>
    <n v="5"/>
    <n v="1"/>
    <n v="1"/>
    <n v="0"/>
    <n v="2"/>
    <n v="4"/>
    <x v="3"/>
    <m/>
    <x v="1"/>
    <s v="No"/>
    <m/>
    <x v="1"/>
    <n v="1"/>
    <x v="0"/>
    <n v="1"/>
    <x v="1"/>
    <m/>
    <x v="0"/>
    <n v="1"/>
    <x v="1"/>
  </r>
  <r>
    <n v="5805"/>
    <x v="3"/>
    <x v="10"/>
    <x v="10"/>
    <s v="محمدخير الدرويش"/>
    <x v="0"/>
    <n v="1"/>
    <n v="1"/>
    <n v="2"/>
    <n v="1"/>
    <n v="0"/>
    <n v="3"/>
    <n v="2"/>
    <n v="2"/>
    <n v="1"/>
    <n v="1"/>
    <n v="1"/>
    <n v="1"/>
    <n v="0"/>
    <n v="2"/>
    <x v="1"/>
    <m/>
    <x v="1"/>
    <s v="No"/>
    <n v="89"/>
    <x v="0"/>
    <n v="1"/>
    <x v="0"/>
    <n v="1"/>
    <x v="1"/>
    <m/>
    <x v="0"/>
    <n v="1"/>
    <x v="1"/>
  </r>
  <r>
    <n v="4954"/>
    <x v="0"/>
    <x v="0"/>
    <x v="0"/>
    <s v="محمد مسكو"/>
    <x v="0"/>
    <n v="1"/>
    <n v="1"/>
    <n v="2"/>
    <n v="1"/>
    <n v="1"/>
    <n v="2"/>
    <n v="4"/>
    <n v="1"/>
    <n v="3"/>
    <n v="1"/>
    <n v="1"/>
    <n v="0"/>
    <n v="1"/>
    <n v="3"/>
    <x v="0"/>
    <m/>
    <x v="1"/>
    <s v="No"/>
    <m/>
    <x v="1"/>
    <n v="1"/>
    <x v="0"/>
    <n v="1"/>
    <x v="1"/>
    <m/>
    <x v="0"/>
    <n v="1"/>
    <x v="1"/>
  </r>
  <r>
    <n v="4894"/>
    <x v="0"/>
    <x v="13"/>
    <x v="13"/>
    <s v="خالد الخالد"/>
    <x v="1"/>
    <n v="0"/>
    <n v="1"/>
    <n v="1"/>
    <n v="1"/>
    <n v="1"/>
    <n v="3"/>
    <n v="1"/>
    <n v="3"/>
    <n v="0"/>
    <n v="1"/>
    <n v="0"/>
    <n v="1"/>
    <n v="0"/>
    <n v="2"/>
    <x v="1"/>
    <n v="1"/>
    <x v="0"/>
    <s v="Yes"/>
    <n v="152"/>
    <x v="0"/>
    <n v="1"/>
    <x v="0"/>
    <n v="1"/>
    <x v="1"/>
    <m/>
    <x v="0"/>
    <n v="1"/>
    <x v="1"/>
  </r>
  <r>
    <n v="5469"/>
    <x v="2"/>
    <x v="11"/>
    <x v="11"/>
    <s v="رسمي الفحل"/>
    <x v="1"/>
    <n v="0"/>
    <n v="1"/>
    <n v="2"/>
    <n v="3"/>
    <n v="3"/>
    <n v="3"/>
    <n v="6"/>
    <n v="3"/>
    <n v="5"/>
    <n v="1"/>
    <n v="1"/>
    <n v="1"/>
    <n v="2"/>
    <n v="4"/>
    <x v="0"/>
    <m/>
    <x v="1"/>
    <s v="No"/>
    <m/>
    <x v="1"/>
    <n v="1"/>
    <x v="0"/>
    <m/>
    <x v="0"/>
    <m/>
    <x v="0"/>
    <n v="1"/>
    <x v="1"/>
  </r>
  <r>
    <n v="5353"/>
    <x v="2"/>
    <x v="4"/>
    <x v="4"/>
    <s v="مجيد الشاهين"/>
    <x v="0"/>
    <n v="1"/>
    <n v="1"/>
    <n v="3"/>
    <n v="2"/>
    <n v="3"/>
    <n v="2"/>
    <n v="8"/>
    <n v="1"/>
    <n v="7"/>
    <n v="1"/>
    <n v="2"/>
    <n v="0"/>
    <n v="2"/>
    <n v="5"/>
    <x v="1"/>
    <m/>
    <x v="1"/>
    <s v="No"/>
    <n v="112"/>
    <x v="0"/>
    <m/>
    <x v="1"/>
    <n v="1"/>
    <x v="1"/>
    <n v="1"/>
    <x v="1"/>
    <n v="1"/>
    <x v="1"/>
  </r>
  <r>
    <n v="5281"/>
    <x v="2"/>
    <x v="4"/>
    <x v="4"/>
    <s v="احمد فهد"/>
    <x v="0"/>
    <n v="1"/>
    <n v="1"/>
    <n v="2"/>
    <n v="1"/>
    <n v="1"/>
    <n v="2"/>
    <n v="4"/>
    <n v="1"/>
    <n v="3"/>
    <n v="1"/>
    <n v="1"/>
    <n v="0"/>
    <n v="1"/>
    <n v="3"/>
    <x v="1"/>
    <m/>
    <x v="1"/>
    <s v="No"/>
    <m/>
    <x v="1"/>
    <n v="1"/>
    <x v="0"/>
    <m/>
    <x v="0"/>
    <m/>
    <x v="0"/>
    <n v="1"/>
    <x v="1"/>
  </r>
  <r>
    <n v="5498"/>
    <x v="2"/>
    <x v="11"/>
    <x v="11"/>
    <s v="اسماعيل النعيمي"/>
    <x v="0"/>
    <n v="1"/>
    <n v="1"/>
    <n v="2"/>
    <n v="3"/>
    <n v="3"/>
    <n v="4"/>
    <n v="6"/>
    <n v="3"/>
    <n v="5"/>
    <n v="1"/>
    <n v="1"/>
    <n v="1"/>
    <n v="2"/>
    <n v="5"/>
    <x v="0"/>
    <m/>
    <x v="1"/>
    <s v="No"/>
    <m/>
    <x v="1"/>
    <n v="1"/>
    <x v="0"/>
    <m/>
    <x v="0"/>
    <m/>
    <x v="0"/>
    <n v="1"/>
    <x v="1"/>
  </r>
  <r>
    <n v="5018"/>
    <x v="0"/>
    <x v="17"/>
    <x v="17"/>
    <s v="خضر جارالله"/>
    <x v="0"/>
    <n v="1"/>
    <n v="1"/>
    <n v="2"/>
    <n v="0"/>
    <n v="0"/>
    <n v="2"/>
    <n v="2"/>
    <n v="1"/>
    <n v="1"/>
    <n v="1"/>
    <n v="1"/>
    <n v="0"/>
    <n v="0"/>
    <n v="2"/>
    <x v="2"/>
    <n v="1"/>
    <x v="0"/>
    <s v="Yes"/>
    <n v="134"/>
    <x v="0"/>
    <n v="1"/>
    <x v="0"/>
    <m/>
    <x v="0"/>
    <n v="1"/>
    <x v="1"/>
    <m/>
    <x v="0"/>
  </r>
  <r>
    <n v="5459"/>
    <x v="2"/>
    <x v="11"/>
    <x v="11"/>
    <s v="احمد بصال"/>
    <x v="0"/>
    <n v="1"/>
    <n v="1"/>
    <n v="1"/>
    <n v="1"/>
    <n v="0"/>
    <n v="2"/>
    <n v="2"/>
    <n v="1"/>
    <n v="1"/>
    <n v="1"/>
    <n v="0"/>
    <n v="0"/>
    <n v="1"/>
    <n v="2"/>
    <x v="1"/>
    <m/>
    <x v="1"/>
    <s v="No"/>
    <n v="95"/>
    <x v="0"/>
    <n v="1"/>
    <x v="0"/>
    <m/>
    <x v="0"/>
    <m/>
    <x v="0"/>
    <n v="1"/>
    <x v="1"/>
  </r>
  <r>
    <n v="5670"/>
    <x v="2"/>
    <x v="9"/>
    <x v="9"/>
    <s v="نجدت غنيمي"/>
    <x v="0"/>
    <n v="1"/>
    <n v="1"/>
    <n v="2"/>
    <n v="1"/>
    <n v="0"/>
    <n v="2"/>
    <n v="3"/>
    <n v="1"/>
    <n v="2"/>
    <n v="1"/>
    <n v="1"/>
    <n v="0"/>
    <n v="1"/>
    <n v="2"/>
    <x v="1"/>
    <m/>
    <x v="1"/>
    <s v="No"/>
    <m/>
    <x v="1"/>
    <n v="1"/>
    <x v="0"/>
    <m/>
    <x v="0"/>
    <n v="1"/>
    <x v="1"/>
    <n v="1"/>
    <x v="1"/>
  </r>
  <r>
    <n v="6266"/>
    <x v="3"/>
    <x v="6"/>
    <x v="6"/>
    <s v="عبدالكافي كحيل "/>
    <x v="0"/>
    <n v="1"/>
    <n v="1"/>
    <n v="2"/>
    <n v="2"/>
    <n v="2"/>
    <n v="3"/>
    <n v="5"/>
    <n v="2"/>
    <n v="4"/>
    <n v="1"/>
    <n v="1"/>
    <n v="1"/>
    <n v="1"/>
    <n v="4"/>
    <x v="0"/>
    <n v="1"/>
    <x v="0"/>
    <s v="Yes"/>
    <n v="178"/>
    <x v="0"/>
    <m/>
    <x v="1"/>
    <n v="1"/>
    <x v="1"/>
    <m/>
    <x v="0"/>
    <m/>
    <x v="0"/>
  </r>
  <r>
    <n v="5747"/>
    <x v="2"/>
    <x v="9"/>
    <x v="9"/>
    <s v="محمدعدنان المحمود"/>
    <x v="0"/>
    <n v="1"/>
    <n v="1"/>
    <n v="1"/>
    <n v="2"/>
    <n v="1"/>
    <n v="5"/>
    <n v="1"/>
    <n v="4"/>
    <n v="0"/>
    <n v="1"/>
    <n v="0"/>
    <n v="2"/>
    <n v="0"/>
    <n v="3"/>
    <x v="1"/>
    <m/>
    <x v="1"/>
    <s v="No"/>
    <m/>
    <x v="1"/>
    <n v="1"/>
    <x v="0"/>
    <n v="1"/>
    <x v="1"/>
    <m/>
    <x v="0"/>
    <n v="1"/>
    <x v="1"/>
  </r>
  <r>
    <n v="4674"/>
    <x v="1"/>
    <x v="1"/>
    <x v="1"/>
    <s v="محي الدين رنكو"/>
    <x v="1"/>
    <n v="0"/>
    <n v="1"/>
    <n v="2"/>
    <n v="0"/>
    <n v="1"/>
    <n v="2"/>
    <n v="2"/>
    <n v="2"/>
    <n v="1"/>
    <n v="1"/>
    <n v="1"/>
    <n v="0"/>
    <n v="0"/>
    <n v="2"/>
    <x v="1"/>
    <m/>
    <x v="1"/>
    <s v="No"/>
    <m/>
    <x v="1"/>
    <n v="1"/>
    <x v="0"/>
    <n v="1"/>
    <x v="1"/>
    <n v="1"/>
    <x v="1"/>
    <n v="1"/>
    <x v="1"/>
  </r>
  <r>
    <n v="4745"/>
    <x v="1"/>
    <x v="15"/>
    <x v="15"/>
    <s v="صالح عيدو محمد"/>
    <x v="1"/>
    <n v="0"/>
    <n v="1"/>
    <n v="1"/>
    <n v="2"/>
    <n v="5"/>
    <n v="8"/>
    <n v="1"/>
    <n v="8"/>
    <n v="0"/>
    <n v="1"/>
    <n v="0"/>
    <n v="2"/>
    <n v="0"/>
    <n v="6"/>
    <x v="1"/>
    <n v="1"/>
    <x v="0"/>
    <s v="Yes"/>
    <n v="104"/>
    <x v="0"/>
    <n v="1"/>
    <x v="0"/>
    <n v="1"/>
    <x v="1"/>
    <m/>
    <x v="0"/>
    <m/>
    <x v="0"/>
  </r>
  <r>
    <n v="5857"/>
    <x v="3"/>
    <x v="10"/>
    <x v="10"/>
    <s v="فريز كتوب"/>
    <x v="0"/>
    <n v="1"/>
    <n v="1"/>
    <n v="2"/>
    <n v="1"/>
    <n v="0"/>
    <n v="2"/>
    <n v="3"/>
    <n v="1"/>
    <n v="2"/>
    <n v="1"/>
    <n v="1"/>
    <n v="0"/>
    <n v="1"/>
    <n v="2"/>
    <x v="1"/>
    <m/>
    <x v="1"/>
    <s v="No"/>
    <m/>
    <x v="1"/>
    <m/>
    <x v="1"/>
    <m/>
    <x v="0"/>
    <m/>
    <x v="0"/>
    <n v="1"/>
    <x v="1"/>
  </r>
  <r>
    <n v="6195"/>
    <x v="3"/>
    <x v="6"/>
    <x v="6"/>
    <s v="مصطفى  العموري"/>
    <x v="0"/>
    <n v="1"/>
    <n v="1"/>
    <n v="2"/>
    <n v="1"/>
    <n v="1"/>
    <n v="4"/>
    <n v="2"/>
    <n v="3"/>
    <n v="1"/>
    <n v="1"/>
    <n v="1"/>
    <n v="1"/>
    <n v="0"/>
    <n v="3"/>
    <x v="0"/>
    <m/>
    <x v="1"/>
    <s v="No"/>
    <n v="52"/>
    <x v="0"/>
    <n v="1"/>
    <x v="0"/>
    <n v="1"/>
    <x v="1"/>
    <m/>
    <x v="0"/>
    <n v="1"/>
    <x v="1"/>
  </r>
  <r>
    <n v="6178"/>
    <x v="3"/>
    <x v="6"/>
    <x v="6"/>
    <s v="محمد بلورة"/>
    <x v="0"/>
    <n v="1"/>
    <n v="1"/>
    <n v="2"/>
    <n v="1"/>
    <n v="1"/>
    <n v="4"/>
    <n v="2"/>
    <n v="3"/>
    <n v="1"/>
    <n v="1"/>
    <n v="1"/>
    <n v="1"/>
    <n v="0"/>
    <n v="3"/>
    <x v="3"/>
    <m/>
    <x v="1"/>
    <s v="No"/>
    <n v="63"/>
    <x v="0"/>
    <n v="1"/>
    <x v="0"/>
    <n v="1"/>
    <x v="1"/>
    <m/>
    <x v="0"/>
    <n v="1"/>
    <x v="1"/>
  </r>
  <r>
    <n v="5653"/>
    <x v="2"/>
    <x v="9"/>
    <x v="9"/>
    <s v="محمدسعيد ابراهيم"/>
    <x v="0"/>
    <n v="1"/>
    <n v="1"/>
    <n v="1"/>
    <n v="2"/>
    <n v="3"/>
    <n v="4"/>
    <n v="4"/>
    <n v="3"/>
    <n v="3"/>
    <n v="0"/>
    <n v="1"/>
    <n v="1"/>
    <n v="1"/>
    <n v="5"/>
    <x v="0"/>
    <m/>
    <x v="1"/>
    <s v="No"/>
    <m/>
    <x v="1"/>
    <n v="1"/>
    <x v="0"/>
    <m/>
    <x v="0"/>
    <m/>
    <x v="0"/>
    <n v="1"/>
    <x v="1"/>
  </r>
  <r>
    <n v="4800"/>
    <x v="1"/>
    <x v="16"/>
    <x v="16"/>
    <s v="حسن الدعاس"/>
    <x v="1"/>
    <n v="0"/>
    <n v="1"/>
    <n v="1"/>
    <n v="2"/>
    <n v="4"/>
    <n v="5"/>
    <n v="3"/>
    <n v="5"/>
    <n v="2"/>
    <n v="0"/>
    <n v="1"/>
    <n v="1"/>
    <n v="1"/>
    <n v="5"/>
    <x v="1"/>
    <m/>
    <x v="1"/>
    <s v="No"/>
    <m/>
    <x v="1"/>
    <n v="1"/>
    <x v="0"/>
    <m/>
    <x v="0"/>
    <n v="1"/>
    <x v="1"/>
    <n v="1"/>
    <x v="1"/>
  </r>
  <r>
    <n v="5821"/>
    <x v="3"/>
    <x v="10"/>
    <x v="10"/>
    <s v="عليوي قندقجي"/>
    <x v="0"/>
    <n v="1"/>
    <n v="1"/>
    <n v="2"/>
    <n v="2"/>
    <n v="2"/>
    <n v="3"/>
    <n v="5"/>
    <n v="2"/>
    <n v="4"/>
    <n v="1"/>
    <n v="1"/>
    <n v="1"/>
    <n v="1"/>
    <n v="4"/>
    <x v="0"/>
    <n v="1"/>
    <x v="0"/>
    <s v="Yes"/>
    <n v="149"/>
    <x v="0"/>
    <n v="1"/>
    <x v="0"/>
    <m/>
    <x v="0"/>
    <n v="1"/>
    <x v="1"/>
    <n v="1"/>
    <x v="1"/>
  </r>
  <r>
    <n v="5474"/>
    <x v="2"/>
    <x v="11"/>
    <x v="11"/>
    <s v="سعدالدين خنفورة"/>
    <x v="0"/>
    <n v="1"/>
    <n v="1"/>
    <n v="2"/>
    <n v="1"/>
    <n v="0"/>
    <n v="3"/>
    <n v="2"/>
    <n v="2"/>
    <n v="1"/>
    <n v="1"/>
    <n v="1"/>
    <n v="1"/>
    <n v="0"/>
    <n v="2"/>
    <x v="0"/>
    <m/>
    <x v="1"/>
    <s v="No"/>
    <m/>
    <x v="1"/>
    <n v="1"/>
    <x v="0"/>
    <m/>
    <x v="0"/>
    <m/>
    <x v="0"/>
    <n v="1"/>
    <x v="1"/>
  </r>
  <r>
    <n v="5553"/>
    <x v="2"/>
    <x v="2"/>
    <x v="2"/>
    <s v="مروان بركاوي"/>
    <x v="0"/>
    <n v="1"/>
    <n v="1"/>
    <n v="2"/>
    <n v="1"/>
    <n v="1"/>
    <n v="2"/>
    <n v="4"/>
    <n v="1"/>
    <n v="3"/>
    <n v="1"/>
    <n v="1"/>
    <n v="0"/>
    <n v="1"/>
    <n v="3"/>
    <x v="1"/>
    <n v="1"/>
    <x v="0"/>
    <s v="Yes"/>
    <n v="188"/>
    <x v="0"/>
    <m/>
    <x v="1"/>
    <m/>
    <x v="0"/>
    <m/>
    <x v="0"/>
    <n v="1"/>
    <x v="1"/>
  </r>
  <r>
    <n v="5985"/>
    <x v="3"/>
    <x v="3"/>
    <x v="3"/>
    <s v="حسن الدياب"/>
    <x v="0"/>
    <n v="1"/>
    <n v="1"/>
    <n v="1"/>
    <n v="1"/>
    <n v="0"/>
    <n v="3"/>
    <n v="1"/>
    <n v="2"/>
    <n v="0"/>
    <n v="1"/>
    <n v="0"/>
    <n v="1"/>
    <n v="0"/>
    <n v="2"/>
    <x v="0"/>
    <m/>
    <x v="1"/>
    <s v="No"/>
    <n v="114"/>
    <x v="0"/>
    <n v="1"/>
    <x v="0"/>
    <m/>
    <x v="0"/>
    <m/>
    <x v="0"/>
    <n v="1"/>
    <x v="1"/>
  </r>
  <r>
    <n v="6272"/>
    <x v="3"/>
    <x v="14"/>
    <x v="14"/>
    <s v="محمدزكي عوض"/>
    <x v="1"/>
    <n v="0"/>
    <n v="1"/>
    <n v="2"/>
    <n v="2"/>
    <n v="2"/>
    <n v="2"/>
    <n v="5"/>
    <n v="2"/>
    <n v="4"/>
    <n v="1"/>
    <n v="1"/>
    <n v="0"/>
    <n v="2"/>
    <n v="3"/>
    <x v="1"/>
    <m/>
    <x v="1"/>
    <s v="No"/>
    <n v="101"/>
    <x v="0"/>
    <n v="1"/>
    <x v="0"/>
    <m/>
    <x v="0"/>
    <m/>
    <x v="0"/>
    <n v="1"/>
    <x v="1"/>
  </r>
  <r>
    <n v="6184"/>
    <x v="3"/>
    <x v="6"/>
    <x v="6"/>
    <s v="خالد شعبان"/>
    <x v="0"/>
    <n v="1"/>
    <n v="1"/>
    <n v="1"/>
    <n v="2"/>
    <n v="3"/>
    <n v="4"/>
    <n v="4"/>
    <n v="3"/>
    <n v="3"/>
    <n v="0"/>
    <n v="1"/>
    <n v="1"/>
    <n v="1"/>
    <n v="5"/>
    <x v="0"/>
    <n v="1"/>
    <x v="0"/>
    <s v="Yes"/>
    <n v="197"/>
    <x v="0"/>
    <m/>
    <x v="1"/>
    <m/>
    <x v="0"/>
    <n v="1"/>
    <x v="1"/>
    <n v="1"/>
    <x v="1"/>
  </r>
  <r>
    <n v="5841"/>
    <x v="3"/>
    <x v="10"/>
    <x v="10"/>
    <s v="احمد معلل"/>
    <x v="0"/>
    <n v="1"/>
    <n v="1"/>
    <n v="3"/>
    <n v="3"/>
    <n v="1"/>
    <n v="6"/>
    <n v="3"/>
    <n v="5"/>
    <n v="2"/>
    <n v="2"/>
    <n v="1"/>
    <n v="2"/>
    <n v="1"/>
    <n v="3"/>
    <x v="0"/>
    <n v="1"/>
    <x v="0"/>
    <s v="Yes"/>
    <n v="187"/>
    <x v="0"/>
    <n v="1"/>
    <x v="0"/>
    <m/>
    <x v="0"/>
    <n v="1"/>
    <x v="1"/>
    <n v="1"/>
    <x v="1"/>
  </r>
  <r>
    <n v="5546"/>
    <x v="2"/>
    <x v="2"/>
    <x v="2"/>
    <s v="عبدالغفار ناصر"/>
    <x v="1"/>
    <n v="0"/>
    <n v="1"/>
    <n v="2"/>
    <n v="1"/>
    <n v="1"/>
    <n v="3"/>
    <n v="2"/>
    <n v="3"/>
    <n v="1"/>
    <n v="1"/>
    <n v="1"/>
    <n v="1"/>
    <n v="0"/>
    <n v="2"/>
    <x v="2"/>
    <m/>
    <x v="1"/>
    <s v="No"/>
    <n v="102"/>
    <x v="0"/>
    <n v="1"/>
    <x v="0"/>
    <n v="1"/>
    <x v="1"/>
    <m/>
    <x v="0"/>
    <n v="1"/>
    <x v="1"/>
  </r>
  <r>
    <n v="5920"/>
    <x v="3"/>
    <x v="12"/>
    <x v="12"/>
    <s v="حسين السلوم"/>
    <x v="0"/>
    <n v="1"/>
    <n v="1"/>
    <n v="2"/>
    <n v="1"/>
    <n v="0"/>
    <n v="3"/>
    <n v="2"/>
    <n v="2"/>
    <n v="1"/>
    <n v="1"/>
    <n v="1"/>
    <n v="1"/>
    <n v="0"/>
    <n v="2"/>
    <x v="0"/>
    <m/>
    <x v="1"/>
    <s v="No"/>
    <m/>
    <x v="1"/>
    <n v="1"/>
    <x v="0"/>
    <m/>
    <x v="0"/>
    <m/>
    <x v="0"/>
    <n v="1"/>
    <x v="1"/>
  </r>
  <r>
    <n v="5323"/>
    <x v="2"/>
    <x v="4"/>
    <x v="4"/>
    <s v="جمال الدياب"/>
    <x v="0"/>
    <n v="1"/>
    <n v="1"/>
    <n v="3"/>
    <n v="2"/>
    <n v="1"/>
    <n v="6"/>
    <n v="2"/>
    <n v="5"/>
    <n v="1"/>
    <n v="2"/>
    <n v="1"/>
    <n v="2"/>
    <n v="0"/>
    <n v="3"/>
    <x v="0"/>
    <n v="1"/>
    <x v="0"/>
    <s v="Yes"/>
    <n v="219"/>
    <x v="0"/>
    <n v="1"/>
    <x v="0"/>
    <m/>
    <x v="0"/>
    <m/>
    <x v="0"/>
    <m/>
    <x v="0"/>
  </r>
  <r>
    <n v="5850"/>
    <x v="3"/>
    <x v="10"/>
    <x v="10"/>
    <s v="حافظ الصالح"/>
    <x v="0"/>
    <n v="1"/>
    <n v="1"/>
    <n v="2"/>
    <n v="1"/>
    <n v="2"/>
    <n v="2"/>
    <n v="5"/>
    <n v="1"/>
    <n v="4"/>
    <n v="1"/>
    <n v="1"/>
    <n v="0"/>
    <n v="1"/>
    <n v="4"/>
    <x v="2"/>
    <n v="1"/>
    <x v="0"/>
    <s v="Yes"/>
    <n v="223"/>
    <x v="0"/>
    <n v="1"/>
    <x v="0"/>
    <n v="1"/>
    <x v="1"/>
    <m/>
    <x v="0"/>
    <n v="1"/>
    <x v="1"/>
  </r>
  <r>
    <n v="6052"/>
    <x v="3"/>
    <x v="3"/>
    <x v="3"/>
    <s v="مرعي  الدراوشة"/>
    <x v="0"/>
    <n v="1"/>
    <n v="1"/>
    <n v="1"/>
    <n v="1"/>
    <n v="0"/>
    <n v="2"/>
    <n v="2"/>
    <n v="1"/>
    <n v="1"/>
    <n v="0"/>
    <n v="1"/>
    <n v="1"/>
    <n v="0"/>
    <n v="2"/>
    <x v="2"/>
    <n v="1"/>
    <x v="0"/>
    <s v="Yes"/>
    <n v="186"/>
    <x v="0"/>
    <n v="1"/>
    <x v="0"/>
    <m/>
    <x v="0"/>
    <m/>
    <x v="0"/>
    <n v="1"/>
    <x v="1"/>
  </r>
  <r>
    <n v="5513"/>
    <x v="2"/>
    <x v="2"/>
    <x v="2"/>
    <s v="عبدالحميد موسى"/>
    <x v="0"/>
    <n v="1"/>
    <n v="1"/>
    <n v="3"/>
    <n v="2"/>
    <n v="2"/>
    <n v="7"/>
    <n v="2"/>
    <n v="6"/>
    <n v="1"/>
    <n v="2"/>
    <n v="1"/>
    <n v="2"/>
    <n v="0"/>
    <n v="4"/>
    <x v="0"/>
    <m/>
    <x v="1"/>
    <s v="No"/>
    <m/>
    <x v="1"/>
    <n v="1"/>
    <x v="0"/>
    <m/>
    <x v="0"/>
    <n v="1"/>
    <x v="1"/>
    <n v="1"/>
    <x v="1"/>
  </r>
  <r>
    <n v="5695"/>
    <x v="2"/>
    <x v="9"/>
    <x v="9"/>
    <s v="شحود قوتلي "/>
    <x v="0"/>
    <n v="1"/>
    <n v="1"/>
    <n v="2"/>
    <n v="2"/>
    <n v="2"/>
    <n v="3"/>
    <n v="5"/>
    <n v="2"/>
    <n v="4"/>
    <n v="1"/>
    <n v="1"/>
    <n v="1"/>
    <n v="1"/>
    <n v="4"/>
    <x v="2"/>
    <m/>
    <x v="1"/>
    <s v="No"/>
    <n v="69"/>
    <x v="0"/>
    <n v="1"/>
    <x v="0"/>
    <n v="1"/>
    <x v="1"/>
    <n v="1"/>
    <x v="1"/>
    <n v="1"/>
    <x v="1"/>
  </r>
  <r>
    <n v="5561"/>
    <x v="2"/>
    <x v="2"/>
    <x v="2"/>
    <s v="ديبو السلامة"/>
    <x v="0"/>
    <n v="1"/>
    <n v="1"/>
    <n v="3"/>
    <n v="3"/>
    <n v="2"/>
    <n v="7"/>
    <n v="3"/>
    <n v="6"/>
    <n v="2"/>
    <n v="2"/>
    <n v="1"/>
    <n v="2"/>
    <n v="1"/>
    <n v="4"/>
    <x v="2"/>
    <m/>
    <x v="1"/>
    <s v="No"/>
    <n v="119"/>
    <x v="0"/>
    <n v="1"/>
    <x v="0"/>
    <n v="1"/>
    <x v="1"/>
    <m/>
    <x v="0"/>
    <n v="1"/>
    <x v="1"/>
  </r>
  <r>
    <n v="4952"/>
    <x v="0"/>
    <x v="0"/>
    <x v="0"/>
    <s v="محمدغازي الشلح"/>
    <x v="1"/>
    <n v="0"/>
    <n v="1"/>
    <n v="2"/>
    <n v="1"/>
    <n v="1"/>
    <n v="2"/>
    <n v="3"/>
    <n v="2"/>
    <n v="2"/>
    <n v="1"/>
    <n v="1"/>
    <n v="0"/>
    <n v="1"/>
    <n v="2"/>
    <x v="0"/>
    <m/>
    <x v="1"/>
    <s v="No"/>
    <n v="120"/>
    <x v="0"/>
    <n v="1"/>
    <x v="0"/>
    <m/>
    <x v="0"/>
    <m/>
    <x v="0"/>
    <n v="1"/>
    <x v="1"/>
  </r>
  <r>
    <n v="5818"/>
    <x v="3"/>
    <x v="10"/>
    <x v="10"/>
    <s v="فاضل حسيان"/>
    <x v="0"/>
    <n v="1"/>
    <n v="1"/>
    <n v="2"/>
    <n v="1"/>
    <n v="0"/>
    <n v="3"/>
    <n v="2"/>
    <n v="2"/>
    <n v="1"/>
    <n v="1"/>
    <n v="1"/>
    <n v="1"/>
    <n v="0"/>
    <n v="2"/>
    <x v="2"/>
    <n v="1"/>
    <x v="0"/>
    <s v="Yes"/>
    <n v="188"/>
    <x v="0"/>
    <m/>
    <x v="1"/>
    <n v="1"/>
    <x v="1"/>
    <m/>
    <x v="0"/>
    <m/>
    <x v="0"/>
  </r>
  <r>
    <n v="5413"/>
    <x v="2"/>
    <x v="11"/>
    <x v="11"/>
    <s v="محمدبشار المحمد"/>
    <x v="0"/>
    <n v="1"/>
    <n v="1"/>
    <n v="2"/>
    <n v="2"/>
    <n v="2"/>
    <n v="2"/>
    <n v="6"/>
    <n v="1"/>
    <n v="5"/>
    <n v="1"/>
    <n v="1"/>
    <n v="0"/>
    <n v="2"/>
    <n v="4"/>
    <x v="0"/>
    <m/>
    <x v="1"/>
    <s v="No"/>
    <m/>
    <x v="1"/>
    <n v="1"/>
    <x v="0"/>
    <m/>
    <x v="0"/>
    <m/>
    <x v="0"/>
    <n v="1"/>
    <x v="1"/>
  </r>
  <r>
    <n v="5616"/>
    <x v="2"/>
    <x v="2"/>
    <x v="2"/>
    <s v="محمدخير الشيخ علي"/>
    <x v="0"/>
    <n v="1"/>
    <n v="1"/>
    <n v="2"/>
    <n v="1"/>
    <n v="1"/>
    <n v="4"/>
    <n v="2"/>
    <n v="3"/>
    <n v="1"/>
    <n v="1"/>
    <n v="1"/>
    <n v="1"/>
    <n v="0"/>
    <n v="3"/>
    <x v="1"/>
    <n v="1"/>
    <x v="0"/>
    <s v="Yes"/>
    <n v="154"/>
    <x v="0"/>
    <n v="1"/>
    <x v="0"/>
    <m/>
    <x v="0"/>
    <n v="1"/>
    <x v="1"/>
    <n v="1"/>
    <x v="1"/>
  </r>
  <r>
    <n v="5143"/>
    <x v="2"/>
    <x v="7"/>
    <x v="7"/>
    <s v="شهير الدلال"/>
    <x v="0"/>
    <n v="1"/>
    <n v="1"/>
    <n v="2"/>
    <n v="1"/>
    <n v="0"/>
    <n v="2"/>
    <n v="3"/>
    <n v="1"/>
    <n v="2"/>
    <n v="1"/>
    <n v="1"/>
    <n v="0"/>
    <n v="1"/>
    <n v="2"/>
    <x v="0"/>
    <m/>
    <x v="1"/>
    <s v="No"/>
    <m/>
    <x v="1"/>
    <n v="1"/>
    <x v="0"/>
    <m/>
    <x v="0"/>
    <m/>
    <x v="0"/>
    <n v="1"/>
    <x v="1"/>
  </r>
  <r>
    <n v="4986"/>
    <x v="0"/>
    <x v="0"/>
    <x v="0"/>
    <s v="طه الدرويش"/>
    <x v="1"/>
    <n v="0"/>
    <n v="1"/>
    <n v="2"/>
    <n v="2"/>
    <n v="2"/>
    <n v="3"/>
    <n v="4"/>
    <n v="3"/>
    <n v="3"/>
    <n v="1"/>
    <n v="1"/>
    <n v="1"/>
    <n v="1"/>
    <n v="3"/>
    <x v="2"/>
    <n v="1"/>
    <x v="0"/>
    <s v="Yes"/>
    <n v="131"/>
    <x v="0"/>
    <m/>
    <x v="1"/>
    <m/>
    <x v="0"/>
    <n v="1"/>
    <x v="1"/>
    <n v="1"/>
    <x v="1"/>
  </r>
  <r>
    <n v="6319"/>
    <x v="3"/>
    <x v="14"/>
    <x v="14"/>
    <s v="سامي القبجي"/>
    <x v="1"/>
    <n v="0"/>
    <n v="1"/>
    <n v="1"/>
    <n v="4"/>
    <n v="3"/>
    <n v="7"/>
    <n v="2"/>
    <n v="7"/>
    <n v="1"/>
    <n v="0"/>
    <n v="1"/>
    <n v="4"/>
    <n v="0"/>
    <n v="4"/>
    <x v="2"/>
    <n v="1"/>
    <x v="0"/>
    <s v="Yes"/>
    <n v="177"/>
    <x v="0"/>
    <n v="1"/>
    <x v="0"/>
    <m/>
    <x v="0"/>
    <m/>
    <x v="0"/>
    <n v="1"/>
    <x v="1"/>
  </r>
  <r>
    <n v="5830"/>
    <x v="3"/>
    <x v="10"/>
    <x v="10"/>
    <s v="عبدالوهاب الصبرة"/>
    <x v="0"/>
    <n v="1"/>
    <n v="1"/>
    <n v="2"/>
    <n v="2"/>
    <n v="3"/>
    <n v="8"/>
    <n v="1"/>
    <n v="7"/>
    <n v="0"/>
    <n v="2"/>
    <n v="0"/>
    <n v="2"/>
    <n v="0"/>
    <n v="5"/>
    <x v="0"/>
    <m/>
    <x v="1"/>
    <s v="No"/>
    <n v="71"/>
    <x v="0"/>
    <n v="1"/>
    <x v="0"/>
    <m/>
    <x v="0"/>
    <n v="1"/>
    <x v="1"/>
    <n v="1"/>
    <x v="1"/>
  </r>
  <r>
    <n v="6150"/>
    <x v="3"/>
    <x v="8"/>
    <x v="8"/>
    <s v="حسن الفحل"/>
    <x v="1"/>
    <n v="0"/>
    <n v="1"/>
    <n v="3"/>
    <n v="3"/>
    <n v="2"/>
    <n v="6"/>
    <n v="3"/>
    <n v="6"/>
    <n v="2"/>
    <n v="2"/>
    <n v="1"/>
    <n v="2"/>
    <n v="1"/>
    <n v="3"/>
    <x v="0"/>
    <n v="1"/>
    <x v="0"/>
    <s v="Yes"/>
    <n v="187"/>
    <x v="0"/>
    <n v="1"/>
    <x v="0"/>
    <m/>
    <x v="0"/>
    <m/>
    <x v="0"/>
    <n v="1"/>
    <x v="1"/>
  </r>
  <r>
    <n v="5193"/>
    <x v="2"/>
    <x v="7"/>
    <x v="7"/>
    <s v="احمد بدوي "/>
    <x v="1"/>
    <n v="0"/>
    <n v="1"/>
    <n v="3"/>
    <n v="2"/>
    <n v="2"/>
    <n v="5"/>
    <n v="3"/>
    <n v="5"/>
    <n v="2"/>
    <n v="2"/>
    <n v="1"/>
    <n v="1"/>
    <n v="1"/>
    <n v="3"/>
    <x v="2"/>
    <n v="1"/>
    <x v="0"/>
    <s v="Yes"/>
    <n v="159"/>
    <x v="0"/>
    <n v="1"/>
    <x v="0"/>
    <m/>
    <x v="0"/>
    <m/>
    <x v="0"/>
    <n v="1"/>
    <x v="1"/>
  </r>
  <r>
    <n v="4734"/>
    <x v="1"/>
    <x v="15"/>
    <x v="15"/>
    <s v="صبري حامد"/>
    <x v="0"/>
    <n v="1"/>
    <n v="1"/>
    <n v="2"/>
    <n v="3"/>
    <n v="3"/>
    <n v="4"/>
    <n v="6"/>
    <n v="3"/>
    <n v="5"/>
    <n v="0"/>
    <n v="2"/>
    <n v="1"/>
    <n v="2"/>
    <n v="5"/>
    <x v="1"/>
    <m/>
    <x v="1"/>
    <s v="No"/>
    <n v="84"/>
    <x v="0"/>
    <n v="1"/>
    <x v="0"/>
    <m/>
    <x v="0"/>
    <m/>
    <x v="0"/>
    <n v="1"/>
    <x v="1"/>
  </r>
  <r>
    <n v="6035"/>
    <x v="3"/>
    <x v="3"/>
    <x v="3"/>
    <s v="عبدالحميد المعطي"/>
    <x v="0"/>
    <n v="1"/>
    <n v="1"/>
    <n v="2"/>
    <n v="2"/>
    <n v="1"/>
    <n v="3"/>
    <n v="4"/>
    <n v="2"/>
    <n v="3"/>
    <n v="1"/>
    <n v="1"/>
    <n v="1"/>
    <n v="1"/>
    <n v="3"/>
    <x v="0"/>
    <n v="1"/>
    <x v="0"/>
    <s v="Yes"/>
    <n v="167"/>
    <x v="0"/>
    <n v="1"/>
    <x v="0"/>
    <m/>
    <x v="0"/>
    <m/>
    <x v="0"/>
    <m/>
    <x v="0"/>
  </r>
  <r>
    <n v="5225"/>
    <x v="2"/>
    <x v="7"/>
    <x v="7"/>
    <s v="محمدالحميد نجار"/>
    <x v="0"/>
    <n v="1"/>
    <n v="1"/>
    <n v="3"/>
    <n v="2"/>
    <n v="2"/>
    <n v="7"/>
    <n v="2"/>
    <n v="6"/>
    <n v="1"/>
    <n v="2"/>
    <n v="1"/>
    <n v="2"/>
    <n v="0"/>
    <n v="4"/>
    <x v="1"/>
    <m/>
    <x v="1"/>
    <s v="No"/>
    <n v="118"/>
    <x v="0"/>
    <m/>
    <x v="1"/>
    <m/>
    <x v="0"/>
    <m/>
    <x v="0"/>
    <n v="1"/>
    <x v="1"/>
  </r>
  <r>
    <n v="5629"/>
    <x v="2"/>
    <x v="2"/>
    <x v="2"/>
    <s v="محمد منور"/>
    <x v="0"/>
    <n v="1"/>
    <n v="1"/>
    <n v="1"/>
    <n v="5"/>
    <n v="2"/>
    <n v="5"/>
    <n v="5"/>
    <n v="4"/>
    <n v="4"/>
    <n v="0"/>
    <n v="1"/>
    <n v="2"/>
    <n v="3"/>
    <n v="4"/>
    <x v="2"/>
    <m/>
    <x v="1"/>
    <s v="No"/>
    <m/>
    <x v="1"/>
    <n v="1"/>
    <x v="0"/>
    <m/>
    <x v="0"/>
    <m/>
    <x v="0"/>
    <n v="1"/>
    <x v="1"/>
  </r>
  <r>
    <n v="5213"/>
    <x v="2"/>
    <x v="7"/>
    <x v="7"/>
    <s v="منير فتح الله"/>
    <x v="0"/>
    <n v="1"/>
    <n v="1"/>
    <n v="2"/>
    <n v="1"/>
    <n v="2"/>
    <n v="2"/>
    <n v="5"/>
    <n v="1"/>
    <n v="4"/>
    <n v="1"/>
    <n v="1"/>
    <n v="0"/>
    <n v="1"/>
    <n v="4"/>
    <x v="1"/>
    <m/>
    <x v="1"/>
    <s v="No"/>
    <m/>
    <x v="1"/>
    <n v="1"/>
    <x v="0"/>
    <m/>
    <x v="0"/>
    <m/>
    <x v="0"/>
    <n v="1"/>
    <x v="1"/>
  </r>
  <r>
    <n v="5400"/>
    <x v="2"/>
    <x v="11"/>
    <x v="11"/>
    <s v="ظافر عبدالكريم"/>
    <x v="0"/>
    <n v="1"/>
    <n v="1"/>
    <n v="2"/>
    <n v="5"/>
    <n v="1"/>
    <n v="4"/>
    <n v="6"/>
    <n v="3"/>
    <n v="5"/>
    <n v="1"/>
    <n v="1"/>
    <n v="2"/>
    <n v="3"/>
    <n v="3"/>
    <x v="1"/>
    <m/>
    <x v="1"/>
    <s v="No"/>
    <n v="64"/>
    <x v="0"/>
    <n v="1"/>
    <x v="0"/>
    <n v="1"/>
    <x v="1"/>
    <m/>
    <x v="0"/>
    <n v="1"/>
    <x v="1"/>
  </r>
  <r>
    <n v="5728"/>
    <x v="2"/>
    <x v="9"/>
    <x v="9"/>
    <s v="احمد حميس"/>
    <x v="0"/>
    <n v="1"/>
    <n v="1"/>
    <n v="2"/>
    <n v="1"/>
    <n v="1"/>
    <n v="2"/>
    <n v="4"/>
    <n v="1"/>
    <n v="3"/>
    <n v="1"/>
    <n v="1"/>
    <n v="0"/>
    <n v="1"/>
    <n v="3"/>
    <x v="1"/>
    <n v="1"/>
    <x v="0"/>
    <s v="Yes"/>
    <n v="182"/>
    <x v="0"/>
    <n v="1"/>
    <x v="0"/>
    <m/>
    <x v="0"/>
    <m/>
    <x v="0"/>
    <n v="1"/>
    <x v="1"/>
  </r>
  <r>
    <n v="5707"/>
    <x v="2"/>
    <x v="9"/>
    <x v="9"/>
    <s v="محمود عثمان"/>
    <x v="0"/>
    <n v="1"/>
    <n v="1"/>
    <n v="2"/>
    <n v="1"/>
    <n v="0"/>
    <n v="2"/>
    <n v="3"/>
    <n v="1"/>
    <n v="2"/>
    <n v="1"/>
    <n v="1"/>
    <n v="0"/>
    <n v="1"/>
    <n v="2"/>
    <x v="1"/>
    <n v="1"/>
    <x v="0"/>
    <s v="Yes"/>
    <n v="226"/>
    <x v="0"/>
    <n v="1"/>
    <x v="0"/>
    <n v="1"/>
    <x v="1"/>
    <m/>
    <x v="0"/>
    <n v="1"/>
    <x v="1"/>
  </r>
  <r>
    <n v="5596"/>
    <x v="2"/>
    <x v="2"/>
    <x v="2"/>
    <s v="اسماعيل الفجر"/>
    <x v="0"/>
    <n v="1"/>
    <n v="1"/>
    <n v="2"/>
    <n v="2"/>
    <n v="0"/>
    <n v="3"/>
    <n v="3"/>
    <n v="2"/>
    <n v="2"/>
    <n v="1"/>
    <n v="1"/>
    <n v="1"/>
    <n v="1"/>
    <n v="2"/>
    <x v="1"/>
    <m/>
    <x v="1"/>
    <s v="No"/>
    <m/>
    <x v="1"/>
    <m/>
    <x v="1"/>
    <m/>
    <x v="0"/>
    <n v="1"/>
    <x v="1"/>
    <n v="1"/>
    <x v="1"/>
  </r>
  <r>
    <n v="5460"/>
    <x v="2"/>
    <x v="11"/>
    <x v="11"/>
    <s v="عبدالعزيز الاشتر"/>
    <x v="0"/>
    <n v="1"/>
    <n v="1"/>
    <n v="3"/>
    <n v="2"/>
    <n v="1"/>
    <n v="6"/>
    <n v="2"/>
    <n v="5"/>
    <n v="1"/>
    <n v="2"/>
    <n v="1"/>
    <n v="2"/>
    <n v="0"/>
    <n v="3"/>
    <x v="1"/>
    <n v="1"/>
    <x v="0"/>
    <s v="Yes"/>
    <n v="170"/>
    <x v="0"/>
    <m/>
    <x v="1"/>
    <m/>
    <x v="0"/>
    <m/>
    <x v="0"/>
    <m/>
    <x v="0"/>
  </r>
  <r>
    <n v="5731"/>
    <x v="2"/>
    <x v="9"/>
    <x v="9"/>
    <s v="محمدبشار محمد"/>
    <x v="1"/>
    <n v="0"/>
    <n v="1"/>
    <n v="1"/>
    <n v="4"/>
    <n v="3"/>
    <n v="8"/>
    <n v="1"/>
    <n v="8"/>
    <n v="0"/>
    <n v="1"/>
    <n v="0"/>
    <n v="4"/>
    <n v="0"/>
    <n v="4"/>
    <x v="0"/>
    <n v="1"/>
    <x v="0"/>
    <s v="Yes"/>
    <n v="114"/>
    <x v="0"/>
    <n v="1"/>
    <x v="0"/>
    <m/>
    <x v="0"/>
    <m/>
    <x v="0"/>
    <m/>
    <x v="0"/>
  </r>
  <r>
    <n v="5070"/>
    <x v="0"/>
    <x v="5"/>
    <x v="5"/>
    <s v="جاسم حبيجان"/>
    <x v="0"/>
    <n v="1"/>
    <n v="1"/>
    <n v="2"/>
    <n v="1"/>
    <n v="1"/>
    <n v="4"/>
    <n v="2"/>
    <n v="3"/>
    <n v="1"/>
    <n v="1"/>
    <n v="1"/>
    <n v="1"/>
    <n v="0"/>
    <n v="3"/>
    <x v="1"/>
    <m/>
    <x v="1"/>
    <s v="No"/>
    <n v="99"/>
    <x v="0"/>
    <m/>
    <x v="1"/>
    <m/>
    <x v="0"/>
    <m/>
    <x v="0"/>
    <n v="1"/>
    <x v="1"/>
  </r>
  <r>
    <n v="6345"/>
    <x v="3"/>
    <x v="14"/>
    <x v="14"/>
    <s v="زيد ادريس"/>
    <x v="1"/>
    <n v="0"/>
    <n v="1"/>
    <n v="3"/>
    <n v="2"/>
    <n v="4"/>
    <n v="2"/>
    <n v="8"/>
    <n v="2"/>
    <n v="7"/>
    <n v="1"/>
    <n v="2"/>
    <n v="0"/>
    <n v="2"/>
    <n v="5"/>
    <x v="0"/>
    <m/>
    <x v="1"/>
    <s v="No"/>
    <m/>
    <x v="1"/>
    <n v="1"/>
    <x v="0"/>
    <n v="1"/>
    <x v="1"/>
    <m/>
    <x v="0"/>
    <n v="1"/>
    <x v="1"/>
  </r>
  <r>
    <n v="5740"/>
    <x v="2"/>
    <x v="9"/>
    <x v="9"/>
    <s v="عبدو الكن"/>
    <x v="0"/>
    <n v="1"/>
    <n v="1"/>
    <n v="2"/>
    <n v="2"/>
    <n v="0"/>
    <n v="3"/>
    <n v="3"/>
    <n v="2"/>
    <n v="2"/>
    <n v="1"/>
    <n v="1"/>
    <n v="1"/>
    <n v="1"/>
    <n v="2"/>
    <x v="2"/>
    <n v="1"/>
    <x v="0"/>
    <s v="Yes"/>
    <n v="113"/>
    <x v="0"/>
    <n v="1"/>
    <x v="0"/>
    <n v="1"/>
    <x v="1"/>
    <m/>
    <x v="0"/>
    <n v="1"/>
    <x v="1"/>
  </r>
  <r>
    <n v="5331"/>
    <x v="2"/>
    <x v="4"/>
    <x v="4"/>
    <s v="ابو وليد الشاهين"/>
    <x v="0"/>
    <n v="1"/>
    <n v="1"/>
    <n v="0"/>
    <n v="4"/>
    <n v="3"/>
    <n v="8"/>
    <n v="1"/>
    <n v="7"/>
    <n v="0"/>
    <n v="0"/>
    <n v="0"/>
    <n v="4"/>
    <n v="0"/>
    <n v="5"/>
    <x v="0"/>
    <m/>
    <x v="1"/>
    <s v="No"/>
    <m/>
    <x v="1"/>
    <n v="1"/>
    <x v="0"/>
    <m/>
    <x v="0"/>
    <n v="1"/>
    <x v="1"/>
    <n v="1"/>
    <x v="1"/>
  </r>
  <r>
    <n v="5540"/>
    <x v="2"/>
    <x v="2"/>
    <x v="2"/>
    <s v="صالح النعيمي"/>
    <x v="1"/>
    <n v="0"/>
    <n v="1"/>
    <n v="2"/>
    <n v="1"/>
    <n v="2"/>
    <n v="4"/>
    <n v="2"/>
    <n v="4"/>
    <n v="1"/>
    <n v="1"/>
    <n v="1"/>
    <n v="1"/>
    <n v="0"/>
    <n v="3"/>
    <x v="2"/>
    <n v="1"/>
    <x v="0"/>
    <s v="Yes"/>
    <n v="167"/>
    <x v="0"/>
    <n v="1"/>
    <x v="0"/>
    <m/>
    <x v="0"/>
    <m/>
    <x v="0"/>
    <n v="1"/>
    <x v="1"/>
  </r>
  <r>
    <n v="6318"/>
    <x v="3"/>
    <x v="14"/>
    <x v="14"/>
    <s v="تيسير السلامة"/>
    <x v="0"/>
    <n v="1"/>
    <n v="1"/>
    <n v="3"/>
    <n v="2"/>
    <n v="2"/>
    <n v="4"/>
    <n v="5"/>
    <n v="3"/>
    <n v="4"/>
    <n v="2"/>
    <n v="1"/>
    <n v="1"/>
    <n v="1"/>
    <n v="4"/>
    <x v="0"/>
    <m/>
    <x v="1"/>
    <s v="No"/>
    <m/>
    <x v="1"/>
    <n v="1"/>
    <x v="0"/>
    <n v="1"/>
    <x v="1"/>
    <n v="1"/>
    <x v="1"/>
    <n v="1"/>
    <x v="1"/>
  </r>
  <r>
    <n v="5950"/>
    <x v="3"/>
    <x v="12"/>
    <x v="12"/>
    <s v="محمود مطاوع"/>
    <x v="0"/>
    <n v="1"/>
    <n v="1"/>
    <n v="2"/>
    <n v="1"/>
    <n v="0"/>
    <n v="3"/>
    <n v="2"/>
    <n v="2"/>
    <n v="1"/>
    <n v="1"/>
    <n v="1"/>
    <n v="1"/>
    <n v="0"/>
    <n v="2"/>
    <x v="1"/>
    <m/>
    <x v="1"/>
    <s v="No"/>
    <n v="119"/>
    <x v="0"/>
    <n v="1"/>
    <x v="0"/>
    <m/>
    <x v="0"/>
    <m/>
    <x v="0"/>
    <n v="1"/>
    <x v="1"/>
  </r>
  <r>
    <n v="5952"/>
    <x v="3"/>
    <x v="12"/>
    <x v="12"/>
    <s v="يوسف الجاجه"/>
    <x v="1"/>
    <n v="0"/>
    <n v="1"/>
    <n v="1"/>
    <n v="2"/>
    <n v="4"/>
    <n v="4"/>
    <n v="4"/>
    <n v="4"/>
    <n v="3"/>
    <n v="0"/>
    <n v="1"/>
    <n v="1"/>
    <n v="1"/>
    <n v="5"/>
    <x v="2"/>
    <m/>
    <x v="1"/>
    <s v="No"/>
    <m/>
    <x v="1"/>
    <n v="1"/>
    <x v="0"/>
    <m/>
    <x v="0"/>
    <m/>
    <x v="0"/>
    <n v="1"/>
    <x v="1"/>
  </r>
  <r>
    <n v="5677"/>
    <x v="2"/>
    <x v="9"/>
    <x v="9"/>
    <s v="ابو وليد عصمان"/>
    <x v="0"/>
    <n v="1"/>
    <n v="1"/>
    <n v="2"/>
    <n v="2"/>
    <n v="1"/>
    <n v="2"/>
    <n v="5"/>
    <n v="1"/>
    <n v="4"/>
    <n v="1"/>
    <n v="1"/>
    <n v="0"/>
    <n v="2"/>
    <n v="3"/>
    <x v="1"/>
    <m/>
    <x v="1"/>
    <s v="No"/>
    <m/>
    <x v="1"/>
    <n v="1"/>
    <x v="0"/>
    <n v="1"/>
    <x v="1"/>
    <m/>
    <x v="0"/>
    <n v="1"/>
    <x v="1"/>
  </r>
  <r>
    <n v="4988"/>
    <x v="0"/>
    <x v="0"/>
    <x v="0"/>
    <s v="علي الدياب"/>
    <x v="0"/>
    <n v="1"/>
    <n v="1"/>
    <n v="1"/>
    <n v="1"/>
    <n v="0"/>
    <n v="1"/>
    <n v="3"/>
    <n v="0"/>
    <n v="2"/>
    <n v="0"/>
    <n v="1"/>
    <n v="0"/>
    <n v="1"/>
    <n v="2"/>
    <x v="1"/>
    <n v="1"/>
    <x v="0"/>
    <s v="Yes"/>
    <n v="118"/>
    <x v="0"/>
    <n v="1"/>
    <x v="0"/>
    <m/>
    <x v="0"/>
    <m/>
    <x v="0"/>
    <m/>
    <x v="0"/>
  </r>
  <r>
    <n v="5682"/>
    <x v="2"/>
    <x v="9"/>
    <x v="9"/>
    <s v="محمد الخطيب"/>
    <x v="0"/>
    <n v="1"/>
    <n v="1"/>
    <n v="2"/>
    <n v="0"/>
    <n v="0"/>
    <n v="2"/>
    <n v="2"/>
    <n v="1"/>
    <n v="1"/>
    <n v="1"/>
    <n v="1"/>
    <n v="0"/>
    <n v="0"/>
    <n v="2"/>
    <x v="2"/>
    <n v="1"/>
    <x v="0"/>
    <s v="Yes"/>
    <n v="152"/>
    <x v="0"/>
    <n v="1"/>
    <x v="0"/>
    <m/>
    <x v="0"/>
    <n v="1"/>
    <x v="1"/>
    <m/>
    <x v="0"/>
  </r>
  <r>
    <n v="6071"/>
    <x v="3"/>
    <x v="8"/>
    <x v="8"/>
    <s v="احمد الويس"/>
    <x v="0"/>
    <n v="1"/>
    <n v="1"/>
    <n v="2"/>
    <n v="4"/>
    <n v="2"/>
    <n v="5"/>
    <n v="5"/>
    <n v="4"/>
    <n v="4"/>
    <n v="1"/>
    <n v="1"/>
    <n v="1"/>
    <n v="3"/>
    <n v="4"/>
    <x v="3"/>
    <m/>
    <x v="1"/>
    <s v="No"/>
    <n v="73"/>
    <x v="0"/>
    <m/>
    <x v="1"/>
    <m/>
    <x v="0"/>
    <m/>
    <x v="0"/>
    <n v="1"/>
    <x v="1"/>
  </r>
  <r>
    <n v="6279"/>
    <x v="3"/>
    <x v="14"/>
    <x v="14"/>
    <s v="علي فتح الله"/>
    <x v="0"/>
    <n v="1"/>
    <n v="1"/>
    <n v="3"/>
    <n v="2"/>
    <n v="3"/>
    <n v="5"/>
    <n v="5"/>
    <n v="4"/>
    <n v="4"/>
    <n v="2"/>
    <n v="1"/>
    <n v="1"/>
    <n v="1"/>
    <n v="5"/>
    <x v="3"/>
    <n v="1"/>
    <x v="0"/>
    <s v="Yes"/>
    <n v="173"/>
    <x v="0"/>
    <n v="1"/>
    <x v="0"/>
    <n v="1"/>
    <x v="1"/>
    <m/>
    <x v="0"/>
    <m/>
    <x v="0"/>
  </r>
  <r>
    <n v="6209"/>
    <x v="3"/>
    <x v="6"/>
    <x v="6"/>
    <s v="محمد سعدون"/>
    <x v="1"/>
    <n v="0"/>
    <n v="1"/>
    <n v="1"/>
    <n v="1"/>
    <n v="2"/>
    <n v="4"/>
    <n v="1"/>
    <n v="4"/>
    <n v="0"/>
    <n v="1"/>
    <n v="0"/>
    <n v="1"/>
    <n v="0"/>
    <n v="3"/>
    <x v="1"/>
    <n v="1"/>
    <x v="0"/>
    <s v="Yes"/>
    <n v="206"/>
    <x v="0"/>
    <n v="1"/>
    <x v="0"/>
    <m/>
    <x v="0"/>
    <m/>
    <x v="0"/>
    <n v="1"/>
    <x v="1"/>
  </r>
  <r>
    <n v="4934"/>
    <x v="0"/>
    <x v="13"/>
    <x v="13"/>
    <s v="احمد قشعم"/>
    <x v="0"/>
    <n v="1"/>
    <n v="1"/>
    <n v="4"/>
    <n v="4"/>
    <n v="0"/>
    <n v="6"/>
    <n v="4"/>
    <n v="5"/>
    <n v="3"/>
    <n v="2"/>
    <n v="2"/>
    <n v="3"/>
    <n v="1"/>
    <n v="2"/>
    <x v="0"/>
    <m/>
    <x v="1"/>
    <s v="No"/>
    <m/>
    <x v="1"/>
    <n v="1"/>
    <x v="0"/>
    <m/>
    <x v="0"/>
    <n v="1"/>
    <x v="1"/>
    <n v="1"/>
    <x v="1"/>
  </r>
  <r>
    <n v="5913"/>
    <x v="3"/>
    <x v="12"/>
    <x v="12"/>
    <s v="عمر فواز"/>
    <x v="1"/>
    <n v="0"/>
    <n v="1"/>
    <n v="2"/>
    <n v="2"/>
    <n v="3"/>
    <n v="6"/>
    <n v="2"/>
    <n v="6"/>
    <n v="1"/>
    <n v="1"/>
    <n v="1"/>
    <n v="2"/>
    <n v="0"/>
    <n v="4"/>
    <x v="1"/>
    <m/>
    <x v="1"/>
    <s v="No"/>
    <m/>
    <x v="1"/>
    <n v="1"/>
    <x v="0"/>
    <n v="1"/>
    <x v="1"/>
    <m/>
    <x v="0"/>
    <n v="1"/>
    <x v="1"/>
  </r>
  <r>
    <n v="4806"/>
    <x v="1"/>
    <x v="16"/>
    <x v="16"/>
    <s v="خالد العطعوط"/>
    <x v="0"/>
    <n v="1"/>
    <n v="1"/>
    <n v="2"/>
    <n v="3"/>
    <n v="3"/>
    <n v="3"/>
    <n v="7"/>
    <n v="2"/>
    <n v="6"/>
    <n v="1"/>
    <n v="1"/>
    <n v="1"/>
    <n v="2"/>
    <n v="5"/>
    <x v="1"/>
    <n v="1"/>
    <x v="0"/>
    <s v="Yes"/>
    <n v="197"/>
    <x v="0"/>
    <n v="1"/>
    <x v="0"/>
    <n v="1"/>
    <x v="1"/>
    <m/>
    <x v="0"/>
    <n v="1"/>
    <x v="1"/>
  </r>
  <r>
    <n v="5527"/>
    <x v="2"/>
    <x v="2"/>
    <x v="2"/>
    <s v="منير الحمصي "/>
    <x v="1"/>
    <n v="0"/>
    <n v="1"/>
    <n v="2"/>
    <n v="1"/>
    <n v="3"/>
    <n v="2"/>
    <n v="5"/>
    <n v="2"/>
    <n v="4"/>
    <n v="1"/>
    <n v="1"/>
    <n v="0"/>
    <n v="1"/>
    <n v="4"/>
    <x v="1"/>
    <m/>
    <x v="1"/>
    <s v="No"/>
    <n v="108"/>
    <x v="0"/>
    <n v="1"/>
    <x v="0"/>
    <m/>
    <x v="0"/>
    <m/>
    <x v="0"/>
    <n v="1"/>
    <x v="1"/>
  </r>
  <r>
    <n v="5437"/>
    <x v="2"/>
    <x v="11"/>
    <x v="11"/>
    <s v="حسن النعيمي"/>
    <x v="0"/>
    <n v="1"/>
    <n v="1"/>
    <n v="2"/>
    <n v="1"/>
    <n v="1"/>
    <n v="4"/>
    <n v="2"/>
    <n v="3"/>
    <n v="1"/>
    <n v="1"/>
    <n v="1"/>
    <n v="1"/>
    <n v="0"/>
    <n v="3"/>
    <x v="0"/>
    <m/>
    <x v="1"/>
    <s v="No"/>
    <m/>
    <x v="1"/>
    <m/>
    <x v="1"/>
    <m/>
    <x v="0"/>
    <n v="1"/>
    <x v="1"/>
    <n v="1"/>
    <x v="1"/>
  </r>
  <r>
    <n v="5566"/>
    <x v="2"/>
    <x v="2"/>
    <x v="2"/>
    <s v="محمدسعيد بلورة"/>
    <x v="0"/>
    <n v="1"/>
    <n v="1"/>
    <n v="3"/>
    <n v="2"/>
    <n v="1"/>
    <n v="6"/>
    <n v="2"/>
    <n v="5"/>
    <n v="1"/>
    <n v="2"/>
    <n v="1"/>
    <n v="2"/>
    <n v="0"/>
    <n v="3"/>
    <x v="1"/>
    <n v="1"/>
    <x v="0"/>
    <s v="Yes"/>
    <n v="220"/>
    <x v="0"/>
    <n v="1"/>
    <x v="0"/>
    <n v="1"/>
    <x v="1"/>
    <m/>
    <x v="0"/>
    <n v="1"/>
    <x v="1"/>
  </r>
  <r>
    <n v="5507"/>
    <x v="2"/>
    <x v="2"/>
    <x v="2"/>
    <s v="محمد العمري"/>
    <x v="1"/>
    <n v="0"/>
    <n v="1"/>
    <n v="2"/>
    <n v="1"/>
    <n v="3"/>
    <n v="5"/>
    <n v="2"/>
    <n v="5"/>
    <n v="1"/>
    <n v="1"/>
    <n v="1"/>
    <n v="1"/>
    <n v="0"/>
    <n v="4"/>
    <x v="2"/>
    <m/>
    <x v="1"/>
    <s v="No"/>
    <m/>
    <x v="1"/>
    <n v="1"/>
    <x v="0"/>
    <n v="1"/>
    <x v="1"/>
    <n v="1"/>
    <x v="1"/>
    <n v="1"/>
    <x v="1"/>
  </r>
  <r>
    <n v="5008"/>
    <x v="0"/>
    <x v="17"/>
    <x v="17"/>
    <s v="رياض السقال"/>
    <x v="0"/>
    <n v="1"/>
    <n v="1"/>
    <n v="2"/>
    <n v="2"/>
    <n v="1"/>
    <n v="5"/>
    <n v="2"/>
    <n v="4"/>
    <n v="1"/>
    <n v="1"/>
    <n v="1"/>
    <n v="2"/>
    <n v="0"/>
    <n v="3"/>
    <x v="2"/>
    <n v="1"/>
    <x v="0"/>
    <s v="Yes"/>
    <n v="143"/>
    <x v="0"/>
    <m/>
    <x v="1"/>
    <m/>
    <x v="0"/>
    <m/>
    <x v="0"/>
    <m/>
    <x v="0"/>
  </r>
  <r>
    <n v="5733"/>
    <x v="2"/>
    <x v="9"/>
    <x v="9"/>
    <s v="اسماعيل حبيجان"/>
    <x v="0"/>
    <n v="1"/>
    <n v="1"/>
    <n v="2"/>
    <n v="1"/>
    <n v="1"/>
    <n v="4"/>
    <n v="2"/>
    <n v="3"/>
    <n v="1"/>
    <n v="1"/>
    <n v="1"/>
    <n v="1"/>
    <n v="0"/>
    <n v="3"/>
    <x v="2"/>
    <n v="1"/>
    <x v="0"/>
    <s v="Yes"/>
    <n v="153"/>
    <x v="0"/>
    <n v="1"/>
    <x v="0"/>
    <m/>
    <x v="0"/>
    <m/>
    <x v="0"/>
    <m/>
    <x v="0"/>
  </r>
  <r>
    <n v="5531"/>
    <x v="2"/>
    <x v="2"/>
    <x v="2"/>
    <s v="محمدالحميد غيبه"/>
    <x v="1"/>
    <n v="0"/>
    <n v="1"/>
    <n v="2"/>
    <n v="2"/>
    <n v="2"/>
    <n v="2"/>
    <n v="5"/>
    <n v="2"/>
    <n v="4"/>
    <n v="1"/>
    <n v="1"/>
    <n v="0"/>
    <n v="2"/>
    <n v="3"/>
    <x v="1"/>
    <m/>
    <x v="1"/>
    <s v="No"/>
    <n v="52"/>
    <x v="0"/>
    <n v="1"/>
    <x v="0"/>
    <m/>
    <x v="0"/>
    <n v="1"/>
    <x v="1"/>
    <n v="1"/>
    <x v="1"/>
  </r>
  <r>
    <n v="5662"/>
    <x v="2"/>
    <x v="9"/>
    <x v="9"/>
    <s v="عبدالوهاب الفرحات"/>
    <x v="0"/>
    <n v="1"/>
    <n v="1"/>
    <n v="3"/>
    <n v="2"/>
    <n v="3"/>
    <n v="5"/>
    <n v="5"/>
    <n v="4"/>
    <n v="4"/>
    <n v="2"/>
    <n v="1"/>
    <n v="1"/>
    <n v="1"/>
    <n v="5"/>
    <x v="0"/>
    <m/>
    <x v="1"/>
    <s v="No"/>
    <n v="88"/>
    <x v="0"/>
    <m/>
    <x v="1"/>
    <m/>
    <x v="0"/>
    <m/>
    <x v="0"/>
    <n v="1"/>
    <x v="1"/>
  </r>
  <r>
    <n v="5254"/>
    <x v="2"/>
    <x v="4"/>
    <x v="4"/>
    <s v="قاسم جارالله"/>
    <x v="0"/>
    <n v="1"/>
    <n v="1"/>
    <n v="1"/>
    <n v="1"/>
    <n v="0"/>
    <n v="3"/>
    <n v="1"/>
    <n v="2"/>
    <n v="0"/>
    <n v="1"/>
    <n v="0"/>
    <n v="1"/>
    <n v="0"/>
    <n v="2"/>
    <x v="0"/>
    <m/>
    <x v="1"/>
    <s v="No"/>
    <n v="54"/>
    <x v="0"/>
    <n v="1"/>
    <x v="0"/>
    <m/>
    <x v="0"/>
    <n v="1"/>
    <x v="1"/>
    <n v="1"/>
    <x v="1"/>
  </r>
  <r>
    <n v="5009"/>
    <x v="0"/>
    <x v="17"/>
    <x v="17"/>
    <s v="مازن القباني"/>
    <x v="1"/>
    <n v="0"/>
    <n v="1"/>
    <n v="2"/>
    <n v="2"/>
    <n v="4"/>
    <n v="5"/>
    <n v="4"/>
    <n v="5"/>
    <n v="3"/>
    <n v="1"/>
    <n v="1"/>
    <n v="1"/>
    <n v="1"/>
    <n v="5"/>
    <x v="0"/>
    <m/>
    <x v="1"/>
    <s v="No"/>
    <n v="64"/>
    <x v="0"/>
    <n v="1"/>
    <x v="0"/>
    <n v="1"/>
    <x v="1"/>
    <m/>
    <x v="0"/>
    <n v="1"/>
    <x v="1"/>
  </r>
  <r>
    <n v="6349"/>
    <x v="3"/>
    <x v="14"/>
    <x v="14"/>
    <s v="محمد ناجي"/>
    <x v="1"/>
    <n v="0"/>
    <n v="1"/>
    <n v="2"/>
    <n v="2"/>
    <n v="3"/>
    <n v="2"/>
    <n v="6"/>
    <n v="2"/>
    <n v="5"/>
    <n v="1"/>
    <n v="1"/>
    <n v="0"/>
    <n v="2"/>
    <n v="4"/>
    <x v="3"/>
    <n v="1"/>
    <x v="0"/>
    <s v="Yes"/>
    <n v="177"/>
    <x v="0"/>
    <n v="1"/>
    <x v="0"/>
    <m/>
    <x v="0"/>
    <n v="1"/>
    <x v="1"/>
    <m/>
    <x v="0"/>
  </r>
  <r>
    <n v="5134"/>
    <x v="2"/>
    <x v="7"/>
    <x v="7"/>
    <s v="محمدرمضان الانقر"/>
    <x v="0"/>
    <n v="1"/>
    <n v="1"/>
    <n v="2"/>
    <n v="2"/>
    <n v="1"/>
    <n v="6"/>
    <n v="1"/>
    <n v="5"/>
    <n v="0"/>
    <n v="2"/>
    <n v="0"/>
    <n v="2"/>
    <n v="0"/>
    <n v="3"/>
    <x v="2"/>
    <n v="1"/>
    <x v="0"/>
    <s v="Yes"/>
    <n v="223"/>
    <x v="0"/>
    <n v="1"/>
    <x v="0"/>
    <n v="1"/>
    <x v="1"/>
    <n v="1"/>
    <x v="1"/>
    <n v="1"/>
    <x v="1"/>
  </r>
  <r>
    <n v="4812"/>
    <x v="1"/>
    <x v="16"/>
    <x v="16"/>
    <s v="محمدخير سعدون"/>
    <x v="0"/>
    <n v="1"/>
    <n v="1"/>
    <n v="2"/>
    <n v="2"/>
    <n v="2"/>
    <n v="7"/>
    <n v="1"/>
    <n v="6"/>
    <n v="0"/>
    <n v="2"/>
    <n v="0"/>
    <n v="2"/>
    <n v="0"/>
    <n v="4"/>
    <x v="3"/>
    <n v="1"/>
    <x v="0"/>
    <s v="Yes"/>
    <n v="228"/>
    <x v="0"/>
    <n v="1"/>
    <x v="0"/>
    <n v="1"/>
    <x v="1"/>
    <n v="1"/>
    <x v="1"/>
    <m/>
    <x v="0"/>
  </r>
  <r>
    <n v="6313"/>
    <x v="3"/>
    <x v="14"/>
    <x v="14"/>
    <s v="عبدالسلام رحال"/>
    <x v="0"/>
    <n v="1"/>
    <n v="1"/>
    <n v="0"/>
    <n v="4"/>
    <n v="3"/>
    <n v="8"/>
    <n v="1"/>
    <n v="7"/>
    <n v="0"/>
    <n v="0"/>
    <n v="0"/>
    <n v="4"/>
    <n v="0"/>
    <n v="5"/>
    <x v="0"/>
    <n v="1"/>
    <x v="0"/>
    <s v="Yes"/>
    <n v="202"/>
    <x v="0"/>
    <n v="1"/>
    <x v="0"/>
    <m/>
    <x v="0"/>
    <m/>
    <x v="0"/>
    <m/>
    <x v="0"/>
  </r>
  <r>
    <n v="4900"/>
    <x v="0"/>
    <x v="13"/>
    <x v="13"/>
    <s v="خالد العكش"/>
    <x v="1"/>
    <n v="0"/>
    <n v="1"/>
    <n v="2"/>
    <n v="1"/>
    <n v="1"/>
    <n v="2"/>
    <n v="3"/>
    <n v="2"/>
    <n v="2"/>
    <n v="1"/>
    <n v="1"/>
    <n v="0"/>
    <n v="1"/>
    <n v="2"/>
    <x v="0"/>
    <m/>
    <x v="1"/>
    <s v="No"/>
    <m/>
    <x v="1"/>
    <n v="1"/>
    <x v="0"/>
    <m/>
    <x v="0"/>
    <m/>
    <x v="0"/>
    <n v="1"/>
    <x v="1"/>
  </r>
  <r>
    <n v="5523"/>
    <x v="2"/>
    <x v="2"/>
    <x v="2"/>
    <s v="محمود سوسق"/>
    <x v="1"/>
    <n v="0"/>
    <n v="1"/>
    <n v="2"/>
    <n v="1"/>
    <n v="2"/>
    <n v="2"/>
    <n v="4"/>
    <n v="2"/>
    <n v="3"/>
    <n v="1"/>
    <n v="1"/>
    <n v="0"/>
    <n v="1"/>
    <n v="3"/>
    <x v="2"/>
    <m/>
    <x v="1"/>
    <s v="No"/>
    <m/>
    <x v="1"/>
    <n v="1"/>
    <x v="0"/>
    <m/>
    <x v="0"/>
    <m/>
    <x v="0"/>
    <n v="1"/>
    <x v="1"/>
  </r>
  <r>
    <n v="5833"/>
    <x v="3"/>
    <x v="10"/>
    <x v="10"/>
    <s v="صالح الانقر"/>
    <x v="0"/>
    <n v="1"/>
    <n v="1"/>
    <n v="2"/>
    <n v="1"/>
    <n v="0"/>
    <n v="3"/>
    <n v="2"/>
    <n v="2"/>
    <n v="1"/>
    <n v="1"/>
    <n v="1"/>
    <n v="1"/>
    <n v="0"/>
    <n v="2"/>
    <x v="1"/>
    <m/>
    <x v="1"/>
    <s v="No"/>
    <m/>
    <x v="1"/>
    <n v="1"/>
    <x v="0"/>
    <m/>
    <x v="0"/>
    <m/>
    <x v="0"/>
    <n v="1"/>
    <x v="1"/>
  </r>
  <r>
    <n v="5288"/>
    <x v="2"/>
    <x v="4"/>
    <x v="4"/>
    <s v="قمر الدروبي"/>
    <x v="1"/>
    <n v="0"/>
    <n v="1"/>
    <n v="2"/>
    <n v="2"/>
    <n v="2"/>
    <n v="3"/>
    <n v="4"/>
    <n v="3"/>
    <n v="3"/>
    <n v="1"/>
    <n v="1"/>
    <n v="1"/>
    <n v="1"/>
    <n v="3"/>
    <x v="0"/>
    <n v="1"/>
    <x v="0"/>
    <s v="Yes"/>
    <n v="229"/>
    <x v="0"/>
    <m/>
    <x v="1"/>
    <m/>
    <x v="0"/>
    <m/>
    <x v="0"/>
    <m/>
    <x v="0"/>
  </r>
  <r>
    <n v="5727"/>
    <x v="2"/>
    <x v="9"/>
    <x v="9"/>
    <s v="خالد الاشتر"/>
    <x v="0"/>
    <n v="1"/>
    <n v="1"/>
    <n v="2"/>
    <n v="2"/>
    <n v="3"/>
    <n v="2"/>
    <n v="7"/>
    <n v="1"/>
    <n v="6"/>
    <n v="1"/>
    <n v="1"/>
    <n v="0"/>
    <n v="2"/>
    <n v="5"/>
    <x v="2"/>
    <m/>
    <x v="1"/>
    <s v="No"/>
    <m/>
    <x v="1"/>
    <m/>
    <x v="1"/>
    <m/>
    <x v="0"/>
    <m/>
    <x v="0"/>
    <n v="1"/>
    <x v="1"/>
  </r>
  <r>
    <n v="4883"/>
    <x v="1"/>
    <x v="18"/>
    <x v="18"/>
    <s v="عبد الدعاس"/>
    <x v="1"/>
    <n v="0"/>
    <n v="1"/>
    <n v="1"/>
    <n v="1"/>
    <n v="2"/>
    <n v="4"/>
    <n v="1"/>
    <n v="4"/>
    <n v="0"/>
    <n v="1"/>
    <n v="0"/>
    <n v="1"/>
    <n v="0"/>
    <n v="3"/>
    <x v="2"/>
    <m/>
    <x v="1"/>
    <s v="No"/>
    <n v="95"/>
    <x v="0"/>
    <n v="1"/>
    <x v="0"/>
    <n v="1"/>
    <x v="1"/>
    <m/>
    <x v="0"/>
    <n v="1"/>
    <x v="1"/>
  </r>
  <r>
    <n v="5135"/>
    <x v="2"/>
    <x v="7"/>
    <x v="7"/>
    <s v="عدنان قاروط"/>
    <x v="0"/>
    <n v="1"/>
    <n v="1"/>
    <n v="2"/>
    <n v="1"/>
    <n v="0"/>
    <n v="2"/>
    <n v="3"/>
    <n v="1"/>
    <n v="2"/>
    <n v="1"/>
    <n v="1"/>
    <n v="0"/>
    <n v="1"/>
    <n v="2"/>
    <x v="0"/>
    <m/>
    <x v="1"/>
    <s v="No"/>
    <m/>
    <x v="1"/>
    <m/>
    <x v="1"/>
    <m/>
    <x v="0"/>
    <m/>
    <x v="0"/>
    <n v="1"/>
    <x v="1"/>
  </r>
  <r>
    <n v="5969"/>
    <x v="3"/>
    <x v="3"/>
    <x v="3"/>
    <s v="محمد فؤاد السقال"/>
    <x v="0"/>
    <n v="1"/>
    <n v="1"/>
    <n v="2"/>
    <n v="3"/>
    <n v="3"/>
    <n v="6"/>
    <n v="4"/>
    <n v="5"/>
    <n v="3"/>
    <n v="1"/>
    <n v="1"/>
    <n v="2"/>
    <n v="1"/>
    <n v="5"/>
    <x v="2"/>
    <m/>
    <x v="1"/>
    <s v="No"/>
    <m/>
    <x v="1"/>
    <n v="1"/>
    <x v="0"/>
    <m/>
    <x v="0"/>
    <m/>
    <x v="0"/>
    <n v="1"/>
    <x v="1"/>
  </r>
  <r>
    <n v="5094"/>
    <x v="0"/>
    <x v="5"/>
    <x v="5"/>
    <s v="عبدالرحمن محمود"/>
    <x v="0"/>
    <n v="1"/>
    <n v="1"/>
    <n v="3"/>
    <n v="2"/>
    <n v="3"/>
    <n v="2"/>
    <n v="8"/>
    <n v="1"/>
    <n v="7"/>
    <n v="1"/>
    <n v="2"/>
    <n v="0"/>
    <n v="2"/>
    <n v="5"/>
    <x v="0"/>
    <m/>
    <x v="1"/>
    <s v="No"/>
    <n v="120"/>
    <x v="0"/>
    <n v="1"/>
    <x v="0"/>
    <m/>
    <x v="0"/>
    <n v="1"/>
    <x v="1"/>
    <n v="1"/>
    <x v="1"/>
  </r>
  <r>
    <n v="6220"/>
    <x v="3"/>
    <x v="6"/>
    <x v="6"/>
    <s v="محمود صلاح الدين"/>
    <x v="1"/>
    <n v="0"/>
    <n v="1"/>
    <n v="2"/>
    <n v="3"/>
    <n v="3"/>
    <n v="3"/>
    <n v="6"/>
    <n v="3"/>
    <n v="5"/>
    <n v="1"/>
    <n v="1"/>
    <n v="1"/>
    <n v="2"/>
    <n v="4"/>
    <x v="0"/>
    <n v="1"/>
    <x v="0"/>
    <s v="Yes"/>
    <n v="196"/>
    <x v="0"/>
    <n v="1"/>
    <x v="0"/>
    <m/>
    <x v="0"/>
    <n v="1"/>
    <x v="1"/>
    <m/>
    <x v="0"/>
  </r>
  <r>
    <n v="5208"/>
    <x v="2"/>
    <x v="7"/>
    <x v="7"/>
    <s v="صالح عثمان"/>
    <x v="0"/>
    <n v="1"/>
    <n v="1"/>
    <n v="2"/>
    <n v="5"/>
    <n v="1"/>
    <n v="4"/>
    <n v="6"/>
    <n v="3"/>
    <n v="5"/>
    <n v="1"/>
    <n v="1"/>
    <n v="2"/>
    <n v="3"/>
    <n v="3"/>
    <x v="1"/>
    <m/>
    <x v="1"/>
    <s v="No"/>
    <m/>
    <x v="1"/>
    <m/>
    <x v="1"/>
    <n v="1"/>
    <x v="1"/>
    <m/>
    <x v="0"/>
    <n v="1"/>
    <x v="1"/>
  </r>
  <r>
    <n v="5322"/>
    <x v="2"/>
    <x v="4"/>
    <x v="4"/>
    <s v="حسن كركورة"/>
    <x v="1"/>
    <n v="0"/>
    <n v="1"/>
    <n v="2"/>
    <n v="1"/>
    <n v="0"/>
    <n v="2"/>
    <n v="2"/>
    <n v="2"/>
    <n v="1"/>
    <n v="1"/>
    <n v="1"/>
    <n v="1"/>
    <n v="0"/>
    <n v="1"/>
    <x v="0"/>
    <m/>
    <x v="1"/>
    <s v="No"/>
    <m/>
    <x v="1"/>
    <n v="1"/>
    <x v="0"/>
    <m/>
    <x v="0"/>
    <m/>
    <x v="0"/>
    <n v="1"/>
    <x v="1"/>
  </r>
  <r>
    <n v="5279"/>
    <x v="2"/>
    <x v="4"/>
    <x v="4"/>
    <s v="بشير الاسود"/>
    <x v="0"/>
    <n v="1"/>
    <n v="1"/>
    <n v="2"/>
    <n v="1"/>
    <n v="1"/>
    <n v="2"/>
    <n v="4"/>
    <n v="1"/>
    <n v="3"/>
    <n v="1"/>
    <n v="1"/>
    <n v="0"/>
    <n v="1"/>
    <n v="3"/>
    <x v="2"/>
    <n v="1"/>
    <x v="0"/>
    <s v="Yes"/>
    <n v="160"/>
    <x v="0"/>
    <n v="1"/>
    <x v="0"/>
    <n v="1"/>
    <x v="1"/>
    <n v="1"/>
    <x v="1"/>
    <m/>
    <x v="0"/>
  </r>
  <r>
    <n v="6325"/>
    <x v="3"/>
    <x v="14"/>
    <x v="14"/>
    <s v="عبدالله جماشيري"/>
    <x v="0"/>
    <n v="1"/>
    <n v="1"/>
    <n v="2"/>
    <n v="3"/>
    <n v="3"/>
    <n v="3"/>
    <n v="7"/>
    <n v="2"/>
    <n v="6"/>
    <n v="1"/>
    <n v="1"/>
    <n v="1"/>
    <n v="2"/>
    <n v="5"/>
    <x v="0"/>
    <m/>
    <x v="1"/>
    <s v="No"/>
    <n v="83"/>
    <x v="0"/>
    <n v="1"/>
    <x v="0"/>
    <m/>
    <x v="0"/>
    <m/>
    <x v="0"/>
    <n v="1"/>
    <x v="1"/>
  </r>
  <r>
    <n v="5073"/>
    <x v="0"/>
    <x v="5"/>
    <x v="5"/>
    <s v="قاسم طيفور"/>
    <x v="1"/>
    <n v="0"/>
    <n v="1"/>
    <n v="1"/>
    <n v="1"/>
    <n v="2"/>
    <n v="4"/>
    <n v="1"/>
    <n v="4"/>
    <n v="0"/>
    <n v="1"/>
    <n v="0"/>
    <n v="1"/>
    <n v="0"/>
    <n v="3"/>
    <x v="3"/>
    <m/>
    <x v="1"/>
    <s v="No"/>
    <m/>
    <x v="1"/>
    <n v="1"/>
    <x v="0"/>
    <n v="1"/>
    <x v="1"/>
    <m/>
    <x v="0"/>
    <n v="1"/>
    <x v="1"/>
  </r>
  <r>
    <n v="5055"/>
    <x v="0"/>
    <x v="5"/>
    <x v="5"/>
    <s v="علي المصري"/>
    <x v="0"/>
    <n v="1"/>
    <n v="1"/>
    <n v="2"/>
    <n v="0"/>
    <n v="0"/>
    <n v="2"/>
    <n v="2"/>
    <n v="1"/>
    <n v="1"/>
    <n v="1"/>
    <n v="1"/>
    <n v="0"/>
    <n v="0"/>
    <n v="2"/>
    <x v="1"/>
    <m/>
    <x v="1"/>
    <s v="No"/>
    <n v="51"/>
    <x v="0"/>
    <n v="1"/>
    <x v="0"/>
    <m/>
    <x v="0"/>
    <m/>
    <x v="0"/>
    <n v="1"/>
    <x v="1"/>
  </r>
  <r>
    <n v="5575"/>
    <x v="2"/>
    <x v="2"/>
    <x v="2"/>
    <s v="غازي العرندس"/>
    <x v="0"/>
    <n v="1"/>
    <n v="1"/>
    <n v="1"/>
    <n v="1"/>
    <n v="1"/>
    <n v="4"/>
    <n v="1"/>
    <n v="3"/>
    <n v="0"/>
    <n v="1"/>
    <n v="0"/>
    <n v="1"/>
    <n v="0"/>
    <n v="3"/>
    <x v="0"/>
    <m/>
    <x v="1"/>
    <s v="No"/>
    <m/>
    <x v="1"/>
    <n v="1"/>
    <x v="0"/>
    <m/>
    <x v="0"/>
    <n v="1"/>
    <x v="1"/>
    <n v="1"/>
    <x v="1"/>
  </r>
  <r>
    <n v="5863"/>
    <x v="3"/>
    <x v="12"/>
    <x v="12"/>
    <s v="محمد مكية"/>
    <x v="1"/>
    <n v="0"/>
    <n v="1"/>
    <n v="2"/>
    <n v="1"/>
    <n v="1"/>
    <n v="3"/>
    <n v="2"/>
    <n v="3"/>
    <n v="1"/>
    <n v="1"/>
    <n v="1"/>
    <n v="1"/>
    <n v="0"/>
    <n v="2"/>
    <x v="2"/>
    <m/>
    <x v="1"/>
    <s v="No"/>
    <n v="94"/>
    <x v="0"/>
    <n v="1"/>
    <x v="0"/>
    <n v="1"/>
    <x v="1"/>
    <n v="1"/>
    <x v="1"/>
    <n v="1"/>
    <x v="1"/>
  </r>
  <r>
    <n v="5179"/>
    <x v="2"/>
    <x v="7"/>
    <x v="7"/>
    <s v="محمدبشار غنيمي"/>
    <x v="0"/>
    <n v="1"/>
    <n v="1"/>
    <n v="2"/>
    <n v="1"/>
    <n v="1"/>
    <n v="2"/>
    <n v="4"/>
    <n v="1"/>
    <n v="3"/>
    <n v="1"/>
    <n v="1"/>
    <n v="0"/>
    <n v="1"/>
    <n v="3"/>
    <x v="1"/>
    <m/>
    <x v="1"/>
    <s v="No"/>
    <n v="55"/>
    <x v="0"/>
    <m/>
    <x v="1"/>
    <n v="1"/>
    <x v="1"/>
    <m/>
    <x v="0"/>
    <n v="1"/>
    <x v="1"/>
  </r>
  <r>
    <n v="5329"/>
    <x v="2"/>
    <x v="4"/>
    <x v="4"/>
    <s v="احمد حسين "/>
    <x v="0"/>
    <n v="1"/>
    <n v="1"/>
    <n v="2"/>
    <n v="1"/>
    <n v="1"/>
    <n v="2"/>
    <n v="4"/>
    <n v="1"/>
    <n v="3"/>
    <n v="1"/>
    <n v="1"/>
    <n v="0"/>
    <n v="1"/>
    <n v="3"/>
    <x v="1"/>
    <n v="1"/>
    <x v="0"/>
    <s v="Yes"/>
    <n v="180"/>
    <x v="0"/>
    <m/>
    <x v="1"/>
    <n v="1"/>
    <x v="1"/>
    <m/>
    <x v="0"/>
    <n v="1"/>
    <x v="1"/>
  </r>
  <r>
    <n v="4682"/>
    <x v="1"/>
    <x v="1"/>
    <x v="1"/>
    <s v="احمد عفيفي"/>
    <x v="1"/>
    <n v="0"/>
    <n v="1"/>
    <n v="2"/>
    <n v="1"/>
    <n v="1"/>
    <n v="3"/>
    <n v="2"/>
    <n v="3"/>
    <n v="1"/>
    <n v="1"/>
    <n v="1"/>
    <n v="1"/>
    <n v="0"/>
    <n v="2"/>
    <x v="1"/>
    <n v="1"/>
    <x v="0"/>
    <s v="Yes"/>
    <n v="158"/>
    <x v="0"/>
    <n v="1"/>
    <x v="0"/>
    <m/>
    <x v="0"/>
    <m/>
    <x v="0"/>
    <m/>
    <x v="0"/>
  </r>
  <r>
    <n v="5024"/>
    <x v="0"/>
    <x v="17"/>
    <x v="17"/>
    <s v="حسن السلامة"/>
    <x v="0"/>
    <n v="1"/>
    <n v="1"/>
    <n v="2"/>
    <n v="1"/>
    <n v="1"/>
    <n v="2"/>
    <n v="4"/>
    <n v="1"/>
    <n v="3"/>
    <n v="1"/>
    <n v="1"/>
    <n v="0"/>
    <n v="1"/>
    <n v="3"/>
    <x v="1"/>
    <n v="1"/>
    <x v="0"/>
    <s v="Yes"/>
    <n v="192"/>
    <x v="0"/>
    <m/>
    <x v="1"/>
    <m/>
    <x v="0"/>
    <m/>
    <x v="0"/>
    <m/>
    <x v="0"/>
  </r>
  <r>
    <n v="6123"/>
    <x v="3"/>
    <x v="8"/>
    <x v="8"/>
    <s v="فارس  ابوصالح"/>
    <x v="0"/>
    <n v="1"/>
    <n v="1"/>
    <n v="2"/>
    <n v="1"/>
    <n v="1"/>
    <n v="2"/>
    <n v="4"/>
    <n v="1"/>
    <n v="3"/>
    <n v="1"/>
    <n v="1"/>
    <n v="0"/>
    <n v="1"/>
    <n v="3"/>
    <x v="0"/>
    <n v="1"/>
    <x v="0"/>
    <s v="Yes"/>
    <n v="174"/>
    <x v="0"/>
    <n v="1"/>
    <x v="0"/>
    <n v="1"/>
    <x v="1"/>
    <m/>
    <x v="0"/>
    <n v="1"/>
    <x v="1"/>
  </r>
  <r>
    <n v="6229"/>
    <x v="3"/>
    <x v="6"/>
    <x v="6"/>
    <s v="عبدالوهاب قشعم"/>
    <x v="0"/>
    <n v="1"/>
    <n v="1"/>
    <n v="2"/>
    <n v="1"/>
    <n v="0"/>
    <n v="3"/>
    <n v="2"/>
    <n v="2"/>
    <n v="1"/>
    <n v="1"/>
    <n v="1"/>
    <n v="1"/>
    <n v="0"/>
    <n v="2"/>
    <x v="3"/>
    <m/>
    <x v="1"/>
    <s v="No"/>
    <n v="106"/>
    <x v="0"/>
    <n v="1"/>
    <x v="0"/>
    <n v="1"/>
    <x v="1"/>
    <m/>
    <x v="0"/>
    <n v="1"/>
    <x v="1"/>
  </r>
  <r>
    <n v="5714"/>
    <x v="2"/>
    <x v="9"/>
    <x v="9"/>
    <s v="احمد احمد"/>
    <x v="0"/>
    <n v="1"/>
    <n v="1"/>
    <n v="1"/>
    <n v="4"/>
    <n v="2"/>
    <n v="8"/>
    <n v="1"/>
    <n v="7"/>
    <n v="0"/>
    <n v="1"/>
    <n v="0"/>
    <n v="4"/>
    <n v="0"/>
    <n v="4"/>
    <x v="3"/>
    <n v="1"/>
    <x v="0"/>
    <s v="Yes"/>
    <n v="201"/>
    <x v="0"/>
    <n v="1"/>
    <x v="0"/>
    <m/>
    <x v="0"/>
    <n v="1"/>
    <x v="1"/>
    <m/>
    <x v="0"/>
  </r>
  <r>
    <n v="5586"/>
    <x v="2"/>
    <x v="2"/>
    <x v="2"/>
    <s v="بدوي رفاعي "/>
    <x v="0"/>
    <n v="1"/>
    <n v="1"/>
    <n v="2"/>
    <n v="1"/>
    <n v="0"/>
    <n v="3"/>
    <n v="2"/>
    <n v="2"/>
    <n v="1"/>
    <n v="1"/>
    <n v="1"/>
    <n v="1"/>
    <n v="0"/>
    <n v="2"/>
    <x v="2"/>
    <m/>
    <x v="1"/>
    <s v="No"/>
    <m/>
    <x v="1"/>
    <n v="1"/>
    <x v="0"/>
    <m/>
    <x v="0"/>
    <m/>
    <x v="0"/>
    <n v="1"/>
    <x v="1"/>
  </r>
  <r>
    <n v="5517"/>
    <x v="2"/>
    <x v="2"/>
    <x v="2"/>
    <s v="حمود المحمد"/>
    <x v="0"/>
    <n v="1"/>
    <n v="1"/>
    <n v="2"/>
    <n v="1"/>
    <n v="0"/>
    <n v="2"/>
    <n v="3"/>
    <n v="1"/>
    <n v="2"/>
    <n v="1"/>
    <n v="1"/>
    <n v="0"/>
    <n v="1"/>
    <n v="2"/>
    <x v="3"/>
    <m/>
    <x v="1"/>
    <s v="No"/>
    <n v="108"/>
    <x v="0"/>
    <m/>
    <x v="1"/>
    <n v="1"/>
    <x v="1"/>
    <m/>
    <x v="0"/>
    <n v="1"/>
    <x v="1"/>
  </r>
  <r>
    <n v="5034"/>
    <x v="0"/>
    <x v="17"/>
    <x v="17"/>
    <s v="ابراهيم العمر"/>
    <x v="1"/>
    <n v="0"/>
    <n v="1"/>
    <n v="2"/>
    <n v="1"/>
    <n v="2"/>
    <n v="4"/>
    <n v="2"/>
    <n v="4"/>
    <n v="1"/>
    <n v="1"/>
    <n v="1"/>
    <n v="1"/>
    <n v="0"/>
    <n v="3"/>
    <x v="3"/>
    <m/>
    <x v="1"/>
    <s v="No"/>
    <m/>
    <x v="1"/>
    <n v="1"/>
    <x v="0"/>
    <n v="1"/>
    <x v="1"/>
    <m/>
    <x v="0"/>
    <n v="1"/>
    <x v="1"/>
  </r>
  <r>
    <n v="5591"/>
    <x v="2"/>
    <x v="2"/>
    <x v="2"/>
    <s v="امجد العثمان"/>
    <x v="0"/>
    <n v="1"/>
    <n v="1"/>
    <n v="0"/>
    <n v="4"/>
    <n v="3"/>
    <n v="8"/>
    <n v="1"/>
    <n v="7"/>
    <n v="0"/>
    <n v="0"/>
    <n v="0"/>
    <n v="4"/>
    <n v="0"/>
    <n v="5"/>
    <x v="1"/>
    <n v="1"/>
    <x v="0"/>
    <s v="Yes"/>
    <n v="136"/>
    <x v="0"/>
    <n v="1"/>
    <x v="0"/>
    <n v="1"/>
    <x v="1"/>
    <m/>
    <x v="0"/>
    <m/>
    <x v="0"/>
  </r>
  <r>
    <n v="4832"/>
    <x v="1"/>
    <x v="16"/>
    <x v="16"/>
    <s v="خالد الشركة"/>
    <x v="0"/>
    <n v="1"/>
    <n v="1"/>
    <n v="1"/>
    <n v="1"/>
    <n v="0"/>
    <n v="2"/>
    <n v="2"/>
    <n v="1"/>
    <n v="1"/>
    <n v="1"/>
    <n v="0"/>
    <n v="0"/>
    <n v="1"/>
    <n v="2"/>
    <x v="2"/>
    <m/>
    <x v="1"/>
    <s v="No"/>
    <n v="66"/>
    <x v="0"/>
    <n v="1"/>
    <x v="0"/>
    <n v="1"/>
    <x v="1"/>
    <m/>
    <x v="0"/>
    <n v="1"/>
    <x v="1"/>
  </r>
  <r>
    <n v="6338"/>
    <x v="3"/>
    <x v="14"/>
    <x v="14"/>
    <s v="عذاب فهد"/>
    <x v="0"/>
    <n v="1"/>
    <n v="1"/>
    <n v="1"/>
    <n v="4"/>
    <n v="2"/>
    <n v="8"/>
    <n v="1"/>
    <n v="7"/>
    <n v="0"/>
    <n v="1"/>
    <n v="0"/>
    <n v="4"/>
    <n v="0"/>
    <n v="4"/>
    <x v="3"/>
    <n v="1"/>
    <x v="0"/>
    <s v="Yes"/>
    <n v="229"/>
    <x v="0"/>
    <n v="1"/>
    <x v="0"/>
    <n v="1"/>
    <x v="1"/>
    <m/>
    <x v="0"/>
    <m/>
    <x v="0"/>
  </r>
  <r>
    <n v="5192"/>
    <x v="2"/>
    <x v="7"/>
    <x v="7"/>
    <s v="فيصل الربيع"/>
    <x v="1"/>
    <n v="0"/>
    <n v="1"/>
    <n v="2"/>
    <n v="1"/>
    <n v="2"/>
    <n v="2"/>
    <n v="4"/>
    <n v="2"/>
    <n v="3"/>
    <n v="1"/>
    <n v="1"/>
    <n v="0"/>
    <n v="1"/>
    <n v="3"/>
    <x v="0"/>
    <m/>
    <x v="1"/>
    <s v="No"/>
    <m/>
    <x v="1"/>
    <m/>
    <x v="1"/>
    <m/>
    <x v="0"/>
    <n v="1"/>
    <x v="1"/>
    <n v="1"/>
    <x v="1"/>
  </r>
  <r>
    <n v="4977"/>
    <x v="0"/>
    <x v="0"/>
    <x v="0"/>
    <s v="وحيد  العلي"/>
    <x v="0"/>
    <n v="1"/>
    <n v="1"/>
    <n v="2"/>
    <n v="1"/>
    <n v="0"/>
    <n v="2"/>
    <n v="3"/>
    <n v="1"/>
    <n v="2"/>
    <n v="1"/>
    <n v="1"/>
    <n v="0"/>
    <n v="1"/>
    <n v="2"/>
    <x v="2"/>
    <m/>
    <x v="1"/>
    <s v="No"/>
    <m/>
    <x v="1"/>
    <n v="1"/>
    <x v="0"/>
    <m/>
    <x v="0"/>
    <n v="1"/>
    <x v="1"/>
    <n v="1"/>
    <x v="1"/>
  </r>
  <r>
    <n v="5748"/>
    <x v="2"/>
    <x v="9"/>
    <x v="9"/>
    <s v="خالد كاخة"/>
    <x v="1"/>
    <n v="0"/>
    <n v="1"/>
    <n v="2"/>
    <n v="2"/>
    <n v="2"/>
    <n v="2"/>
    <n v="5"/>
    <n v="2"/>
    <n v="4"/>
    <n v="1"/>
    <n v="1"/>
    <n v="0"/>
    <n v="2"/>
    <n v="3"/>
    <x v="3"/>
    <n v="1"/>
    <x v="0"/>
    <s v="Yes"/>
    <n v="133"/>
    <x v="0"/>
    <n v="1"/>
    <x v="0"/>
    <m/>
    <x v="0"/>
    <n v="1"/>
    <x v="1"/>
    <m/>
    <x v="0"/>
  </r>
  <r>
    <n v="5372"/>
    <x v="2"/>
    <x v="4"/>
    <x v="4"/>
    <s v="محمدجهاد درويش"/>
    <x v="0"/>
    <n v="1"/>
    <n v="1"/>
    <n v="2"/>
    <n v="3"/>
    <n v="3"/>
    <n v="2"/>
    <n v="8"/>
    <n v="1"/>
    <n v="7"/>
    <n v="1"/>
    <n v="1"/>
    <n v="0"/>
    <n v="3"/>
    <n v="5"/>
    <x v="0"/>
    <m/>
    <x v="1"/>
    <s v="No"/>
    <m/>
    <x v="1"/>
    <n v="1"/>
    <x v="0"/>
    <n v="1"/>
    <x v="1"/>
    <m/>
    <x v="0"/>
    <n v="1"/>
    <x v="1"/>
  </r>
  <r>
    <n v="4837"/>
    <x v="1"/>
    <x v="18"/>
    <x v="18"/>
    <s v="محمد حسيان"/>
    <x v="1"/>
    <n v="0"/>
    <n v="1"/>
    <n v="1"/>
    <n v="2"/>
    <n v="2"/>
    <n v="5"/>
    <n v="1"/>
    <n v="5"/>
    <n v="0"/>
    <n v="1"/>
    <n v="0"/>
    <n v="2"/>
    <n v="0"/>
    <n v="3"/>
    <x v="0"/>
    <m/>
    <x v="1"/>
    <s v="No"/>
    <n v="79"/>
    <x v="0"/>
    <n v="1"/>
    <x v="0"/>
    <n v="1"/>
    <x v="1"/>
    <n v="1"/>
    <x v="1"/>
    <n v="1"/>
    <x v="1"/>
  </r>
  <r>
    <n v="6060"/>
    <x v="3"/>
    <x v="8"/>
    <x v="8"/>
    <s v="احمد الخليل بكور"/>
    <x v="0"/>
    <n v="1"/>
    <n v="1"/>
    <n v="1"/>
    <n v="1"/>
    <n v="0"/>
    <n v="3"/>
    <n v="1"/>
    <n v="2"/>
    <n v="0"/>
    <n v="1"/>
    <n v="0"/>
    <n v="1"/>
    <n v="0"/>
    <n v="2"/>
    <x v="1"/>
    <n v="1"/>
    <x v="0"/>
    <s v="Yes"/>
    <n v="153"/>
    <x v="0"/>
    <n v="1"/>
    <x v="0"/>
    <n v="1"/>
    <x v="1"/>
    <m/>
    <x v="0"/>
    <m/>
    <x v="0"/>
  </r>
  <r>
    <n v="5793"/>
    <x v="3"/>
    <x v="10"/>
    <x v="10"/>
    <s v="خالد رمضان "/>
    <x v="1"/>
    <n v="0"/>
    <n v="1"/>
    <n v="1"/>
    <n v="2"/>
    <n v="4"/>
    <n v="4"/>
    <n v="4"/>
    <n v="4"/>
    <n v="3"/>
    <n v="0"/>
    <n v="1"/>
    <n v="1"/>
    <n v="1"/>
    <n v="5"/>
    <x v="1"/>
    <m/>
    <x v="1"/>
    <s v="No"/>
    <m/>
    <x v="1"/>
    <n v="1"/>
    <x v="0"/>
    <n v="1"/>
    <x v="1"/>
    <m/>
    <x v="0"/>
    <n v="1"/>
    <x v="1"/>
  </r>
  <r>
    <n v="6203"/>
    <x v="3"/>
    <x v="6"/>
    <x v="6"/>
    <s v="محمد باكير"/>
    <x v="0"/>
    <n v="1"/>
    <n v="1"/>
    <n v="3"/>
    <n v="2"/>
    <n v="2"/>
    <n v="5"/>
    <n v="4"/>
    <n v="4"/>
    <n v="3"/>
    <n v="2"/>
    <n v="1"/>
    <n v="1"/>
    <n v="1"/>
    <n v="4"/>
    <x v="3"/>
    <m/>
    <x v="1"/>
    <s v="No"/>
    <m/>
    <x v="1"/>
    <n v="1"/>
    <x v="0"/>
    <n v="1"/>
    <x v="1"/>
    <m/>
    <x v="0"/>
    <n v="1"/>
    <x v="1"/>
  </r>
  <r>
    <n v="6153"/>
    <x v="3"/>
    <x v="6"/>
    <x v="6"/>
    <s v="خالد ابراهيم"/>
    <x v="0"/>
    <n v="1"/>
    <n v="1"/>
    <n v="2"/>
    <n v="3"/>
    <n v="2"/>
    <n v="6"/>
    <n v="3"/>
    <n v="5"/>
    <n v="2"/>
    <n v="1"/>
    <n v="1"/>
    <n v="2"/>
    <n v="1"/>
    <n v="4"/>
    <x v="0"/>
    <m/>
    <x v="1"/>
    <s v="No"/>
    <n v="61"/>
    <x v="0"/>
    <n v="1"/>
    <x v="0"/>
    <m/>
    <x v="0"/>
    <m/>
    <x v="0"/>
    <n v="1"/>
    <x v="1"/>
  </r>
  <r>
    <n v="6062"/>
    <x v="3"/>
    <x v="8"/>
    <x v="8"/>
    <s v="حسين عبيد"/>
    <x v="0"/>
    <n v="1"/>
    <n v="1"/>
    <n v="3"/>
    <n v="2"/>
    <n v="2"/>
    <n v="7"/>
    <n v="2"/>
    <n v="6"/>
    <n v="1"/>
    <n v="2"/>
    <n v="1"/>
    <n v="2"/>
    <n v="0"/>
    <n v="4"/>
    <x v="3"/>
    <m/>
    <x v="1"/>
    <s v="No"/>
    <m/>
    <x v="1"/>
    <n v="1"/>
    <x v="0"/>
    <m/>
    <x v="0"/>
    <n v="1"/>
    <x v="1"/>
    <n v="1"/>
    <x v="1"/>
  </r>
  <r>
    <n v="6280"/>
    <x v="3"/>
    <x v="14"/>
    <x v="14"/>
    <s v="زهير دحان"/>
    <x v="1"/>
    <n v="0"/>
    <n v="1"/>
    <n v="2"/>
    <n v="1"/>
    <n v="3"/>
    <n v="2"/>
    <n v="5"/>
    <n v="2"/>
    <n v="4"/>
    <n v="1"/>
    <n v="1"/>
    <n v="0"/>
    <n v="1"/>
    <n v="4"/>
    <x v="0"/>
    <n v="1"/>
    <x v="0"/>
    <s v="Yes"/>
    <n v="109"/>
    <x v="0"/>
    <m/>
    <x v="1"/>
    <m/>
    <x v="0"/>
    <n v="1"/>
    <x v="1"/>
    <m/>
    <x v="0"/>
  </r>
  <r>
    <n v="6136"/>
    <x v="3"/>
    <x v="8"/>
    <x v="8"/>
    <s v="حسين حيدر"/>
    <x v="0"/>
    <n v="1"/>
    <n v="1"/>
    <n v="2"/>
    <n v="2"/>
    <n v="1"/>
    <n v="2"/>
    <n v="5"/>
    <n v="1"/>
    <n v="4"/>
    <n v="1"/>
    <n v="1"/>
    <n v="0"/>
    <n v="2"/>
    <n v="3"/>
    <x v="0"/>
    <m/>
    <x v="1"/>
    <s v="No"/>
    <m/>
    <x v="1"/>
    <m/>
    <x v="1"/>
    <m/>
    <x v="0"/>
    <m/>
    <x v="0"/>
    <n v="1"/>
    <x v="1"/>
  </r>
  <r>
    <n v="5581"/>
    <x v="2"/>
    <x v="2"/>
    <x v="2"/>
    <s v="بكري قاروط"/>
    <x v="0"/>
    <n v="1"/>
    <n v="1"/>
    <n v="2"/>
    <n v="2"/>
    <n v="2"/>
    <n v="4"/>
    <n v="4"/>
    <n v="3"/>
    <n v="3"/>
    <n v="1"/>
    <n v="1"/>
    <n v="1"/>
    <n v="1"/>
    <n v="4"/>
    <x v="0"/>
    <n v="1"/>
    <x v="0"/>
    <s v="Yes"/>
    <n v="109"/>
    <x v="0"/>
    <m/>
    <x v="1"/>
    <m/>
    <x v="0"/>
    <m/>
    <x v="0"/>
    <m/>
    <x v="0"/>
  </r>
  <r>
    <n v="6276"/>
    <x v="3"/>
    <x v="14"/>
    <x v="14"/>
    <s v="فؤاد الرويشدي"/>
    <x v="0"/>
    <n v="1"/>
    <n v="1"/>
    <n v="2"/>
    <n v="1"/>
    <n v="0"/>
    <n v="2"/>
    <n v="3"/>
    <n v="1"/>
    <n v="2"/>
    <n v="1"/>
    <n v="1"/>
    <n v="0"/>
    <n v="1"/>
    <n v="2"/>
    <x v="0"/>
    <n v="1"/>
    <x v="0"/>
    <s v="Yes"/>
    <n v="197"/>
    <x v="0"/>
    <n v="1"/>
    <x v="0"/>
    <m/>
    <x v="0"/>
    <n v="1"/>
    <x v="1"/>
    <m/>
    <x v="0"/>
  </r>
  <r>
    <n v="6122"/>
    <x v="3"/>
    <x v="8"/>
    <x v="8"/>
    <s v="فيصل جمعة المعطي"/>
    <x v="1"/>
    <n v="0"/>
    <n v="1"/>
    <n v="2"/>
    <n v="1"/>
    <n v="1"/>
    <n v="2"/>
    <n v="3"/>
    <n v="2"/>
    <n v="2"/>
    <n v="1"/>
    <n v="1"/>
    <n v="0"/>
    <n v="1"/>
    <n v="2"/>
    <x v="0"/>
    <m/>
    <x v="1"/>
    <s v="No"/>
    <n v="79"/>
    <x v="0"/>
    <m/>
    <x v="1"/>
    <m/>
    <x v="0"/>
    <n v="1"/>
    <x v="1"/>
    <n v="1"/>
    <x v="1"/>
  </r>
  <r>
    <n v="6023"/>
    <x v="3"/>
    <x v="3"/>
    <x v="3"/>
    <s v="حافظ حميس"/>
    <x v="0"/>
    <n v="1"/>
    <n v="1"/>
    <n v="2"/>
    <n v="1"/>
    <n v="0"/>
    <n v="3"/>
    <n v="2"/>
    <n v="2"/>
    <n v="1"/>
    <n v="1"/>
    <n v="1"/>
    <n v="1"/>
    <n v="0"/>
    <n v="2"/>
    <x v="0"/>
    <n v="1"/>
    <x v="0"/>
    <s v="Yes"/>
    <n v="125"/>
    <x v="0"/>
    <m/>
    <x v="1"/>
    <m/>
    <x v="0"/>
    <m/>
    <x v="0"/>
    <n v="1"/>
    <x v="1"/>
  </r>
  <r>
    <n v="5904"/>
    <x v="3"/>
    <x v="12"/>
    <x v="12"/>
    <s v="فيصل محيميد"/>
    <x v="1"/>
    <n v="0"/>
    <n v="1"/>
    <n v="2"/>
    <n v="1"/>
    <n v="2"/>
    <n v="2"/>
    <n v="4"/>
    <n v="2"/>
    <n v="3"/>
    <n v="1"/>
    <n v="1"/>
    <n v="0"/>
    <n v="1"/>
    <n v="3"/>
    <x v="0"/>
    <n v="1"/>
    <x v="0"/>
    <s v="Yes"/>
    <n v="213"/>
    <x v="0"/>
    <n v="1"/>
    <x v="0"/>
    <m/>
    <x v="0"/>
    <n v="1"/>
    <x v="1"/>
    <m/>
    <x v="0"/>
  </r>
  <r>
    <n v="6018"/>
    <x v="3"/>
    <x v="3"/>
    <x v="3"/>
    <s v="محمدجهاد الدلال"/>
    <x v="1"/>
    <n v="0"/>
    <n v="1"/>
    <n v="3"/>
    <n v="3"/>
    <n v="2"/>
    <n v="6"/>
    <n v="3"/>
    <n v="6"/>
    <n v="2"/>
    <n v="2"/>
    <n v="1"/>
    <n v="2"/>
    <n v="1"/>
    <n v="3"/>
    <x v="0"/>
    <n v="1"/>
    <x v="0"/>
    <s v="Yes"/>
    <n v="208"/>
    <x v="0"/>
    <m/>
    <x v="1"/>
    <m/>
    <x v="0"/>
    <m/>
    <x v="0"/>
    <n v="1"/>
    <x v="1"/>
  </r>
  <r>
    <n v="5845"/>
    <x v="3"/>
    <x v="10"/>
    <x v="10"/>
    <s v="ديبو احمد"/>
    <x v="1"/>
    <n v="0"/>
    <n v="1"/>
    <n v="2"/>
    <n v="1"/>
    <n v="2"/>
    <n v="4"/>
    <n v="2"/>
    <n v="4"/>
    <n v="1"/>
    <n v="1"/>
    <n v="1"/>
    <n v="1"/>
    <n v="0"/>
    <n v="3"/>
    <x v="1"/>
    <m/>
    <x v="1"/>
    <s v="No"/>
    <n v="100"/>
    <x v="0"/>
    <n v="1"/>
    <x v="0"/>
    <n v="1"/>
    <x v="1"/>
    <m/>
    <x v="0"/>
    <n v="1"/>
    <x v="1"/>
  </r>
  <r>
    <n v="6069"/>
    <x v="3"/>
    <x v="8"/>
    <x v="8"/>
    <s v="محمدعيد العلي"/>
    <x v="0"/>
    <n v="1"/>
    <n v="1"/>
    <n v="2"/>
    <n v="3"/>
    <n v="3"/>
    <n v="9"/>
    <n v="1"/>
    <n v="8"/>
    <n v="0"/>
    <n v="2"/>
    <n v="0"/>
    <n v="3"/>
    <n v="0"/>
    <n v="5"/>
    <x v="2"/>
    <n v="1"/>
    <x v="0"/>
    <s v="Yes"/>
    <n v="117"/>
    <x v="0"/>
    <n v="1"/>
    <x v="0"/>
    <n v="1"/>
    <x v="1"/>
    <m/>
    <x v="0"/>
    <n v="1"/>
    <x v="1"/>
  </r>
  <r>
    <n v="5409"/>
    <x v="2"/>
    <x v="11"/>
    <x v="11"/>
    <s v="صالح عباس"/>
    <x v="0"/>
    <n v="1"/>
    <n v="1"/>
    <n v="3"/>
    <n v="2"/>
    <n v="1"/>
    <n v="6"/>
    <n v="2"/>
    <n v="5"/>
    <n v="1"/>
    <n v="2"/>
    <n v="1"/>
    <n v="2"/>
    <n v="0"/>
    <n v="3"/>
    <x v="3"/>
    <n v="1"/>
    <x v="0"/>
    <s v="Yes"/>
    <n v="209"/>
    <x v="0"/>
    <m/>
    <x v="1"/>
    <m/>
    <x v="0"/>
    <m/>
    <x v="0"/>
    <m/>
    <x v="0"/>
  </r>
  <r>
    <n v="5207"/>
    <x v="2"/>
    <x v="7"/>
    <x v="7"/>
    <s v="تيسير جماشيري"/>
    <x v="0"/>
    <n v="1"/>
    <n v="1"/>
    <n v="2"/>
    <n v="2"/>
    <n v="2"/>
    <n v="2"/>
    <n v="6"/>
    <n v="1"/>
    <n v="5"/>
    <n v="1"/>
    <n v="1"/>
    <n v="0"/>
    <n v="2"/>
    <n v="4"/>
    <x v="0"/>
    <n v="1"/>
    <x v="0"/>
    <s v="Yes"/>
    <n v="184"/>
    <x v="0"/>
    <m/>
    <x v="1"/>
    <n v="1"/>
    <x v="1"/>
    <m/>
    <x v="0"/>
    <m/>
    <x v="0"/>
  </r>
  <r>
    <n v="5874"/>
    <x v="3"/>
    <x v="12"/>
    <x v="12"/>
    <s v="فايق الصبرة"/>
    <x v="0"/>
    <n v="1"/>
    <n v="1"/>
    <n v="2"/>
    <n v="0"/>
    <n v="0"/>
    <n v="2"/>
    <n v="2"/>
    <n v="1"/>
    <n v="1"/>
    <n v="1"/>
    <n v="1"/>
    <n v="0"/>
    <n v="0"/>
    <n v="2"/>
    <x v="0"/>
    <m/>
    <x v="1"/>
    <s v="No"/>
    <n v="108"/>
    <x v="0"/>
    <n v="1"/>
    <x v="0"/>
    <m/>
    <x v="0"/>
    <n v="1"/>
    <x v="1"/>
    <n v="1"/>
    <x v="1"/>
  </r>
  <r>
    <n v="5357"/>
    <x v="2"/>
    <x v="4"/>
    <x v="4"/>
    <s v="ابراهيم عاجوقة"/>
    <x v="0"/>
    <n v="1"/>
    <n v="1"/>
    <n v="2"/>
    <n v="1"/>
    <n v="1"/>
    <n v="4"/>
    <n v="2"/>
    <n v="3"/>
    <n v="1"/>
    <n v="1"/>
    <n v="1"/>
    <n v="1"/>
    <n v="0"/>
    <n v="3"/>
    <x v="1"/>
    <n v="1"/>
    <x v="0"/>
    <s v="Yes"/>
    <n v="127"/>
    <x v="0"/>
    <n v="1"/>
    <x v="0"/>
    <n v="1"/>
    <x v="1"/>
    <n v="1"/>
    <x v="1"/>
    <m/>
    <x v="0"/>
  </r>
  <r>
    <n v="5944"/>
    <x v="3"/>
    <x v="12"/>
    <x v="12"/>
    <s v="رياض كراز"/>
    <x v="0"/>
    <n v="1"/>
    <n v="1"/>
    <n v="2"/>
    <n v="2"/>
    <n v="1"/>
    <n v="3"/>
    <n v="4"/>
    <n v="2"/>
    <n v="3"/>
    <n v="1"/>
    <n v="1"/>
    <n v="1"/>
    <n v="1"/>
    <n v="3"/>
    <x v="3"/>
    <m/>
    <x v="1"/>
    <s v="No"/>
    <n v="55"/>
    <x v="0"/>
    <n v="1"/>
    <x v="0"/>
    <m/>
    <x v="0"/>
    <n v="1"/>
    <x v="1"/>
    <n v="1"/>
    <x v="1"/>
  </r>
  <r>
    <n v="6346"/>
    <x v="3"/>
    <x v="14"/>
    <x v="14"/>
    <s v="موسى العبدالله"/>
    <x v="1"/>
    <n v="0"/>
    <n v="1"/>
    <n v="2"/>
    <n v="2"/>
    <n v="5"/>
    <n v="9"/>
    <n v="1"/>
    <n v="9"/>
    <n v="0"/>
    <n v="2"/>
    <n v="0"/>
    <n v="2"/>
    <n v="0"/>
    <n v="6"/>
    <x v="0"/>
    <n v="1"/>
    <x v="0"/>
    <s v="Yes"/>
    <n v="144"/>
    <x v="0"/>
    <n v="1"/>
    <x v="0"/>
    <m/>
    <x v="0"/>
    <n v="1"/>
    <x v="1"/>
    <m/>
    <x v="0"/>
  </r>
  <r>
    <n v="5031"/>
    <x v="0"/>
    <x v="17"/>
    <x v="17"/>
    <s v="حسين السفراني"/>
    <x v="0"/>
    <n v="1"/>
    <n v="1"/>
    <n v="3"/>
    <n v="2"/>
    <n v="3"/>
    <n v="2"/>
    <n v="8"/>
    <n v="1"/>
    <n v="7"/>
    <n v="1"/>
    <n v="2"/>
    <n v="0"/>
    <n v="2"/>
    <n v="5"/>
    <x v="1"/>
    <n v="1"/>
    <x v="0"/>
    <s v="Yes"/>
    <n v="121"/>
    <x v="0"/>
    <m/>
    <x v="1"/>
    <n v="1"/>
    <x v="1"/>
    <m/>
    <x v="0"/>
    <m/>
    <x v="0"/>
  </r>
  <r>
    <n v="6116"/>
    <x v="3"/>
    <x v="8"/>
    <x v="8"/>
    <s v="خالد العبيد"/>
    <x v="1"/>
    <n v="0"/>
    <n v="1"/>
    <n v="1"/>
    <n v="3"/>
    <n v="5"/>
    <n v="8"/>
    <n v="2"/>
    <n v="8"/>
    <n v="1"/>
    <n v="0"/>
    <n v="1"/>
    <n v="3"/>
    <n v="0"/>
    <n v="6"/>
    <x v="0"/>
    <m/>
    <x v="1"/>
    <s v="No"/>
    <m/>
    <x v="1"/>
    <n v="1"/>
    <x v="0"/>
    <m/>
    <x v="0"/>
    <m/>
    <x v="0"/>
    <n v="1"/>
    <x v="1"/>
  </r>
  <r>
    <n v="6193"/>
    <x v="3"/>
    <x v="6"/>
    <x v="6"/>
    <s v="محمدسامر مسكو"/>
    <x v="0"/>
    <n v="1"/>
    <n v="1"/>
    <n v="2"/>
    <n v="1"/>
    <n v="0"/>
    <n v="2"/>
    <n v="3"/>
    <n v="1"/>
    <n v="2"/>
    <n v="1"/>
    <n v="1"/>
    <n v="0"/>
    <n v="1"/>
    <n v="2"/>
    <x v="1"/>
    <m/>
    <x v="1"/>
    <s v="No"/>
    <m/>
    <x v="1"/>
    <n v="1"/>
    <x v="0"/>
    <n v="1"/>
    <x v="1"/>
    <n v="1"/>
    <x v="1"/>
    <n v="1"/>
    <x v="1"/>
  </r>
  <r>
    <n v="5915"/>
    <x v="3"/>
    <x v="12"/>
    <x v="12"/>
    <s v="حسين العاني"/>
    <x v="1"/>
    <n v="0"/>
    <n v="1"/>
    <n v="2"/>
    <n v="5"/>
    <n v="2"/>
    <n v="4"/>
    <n v="6"/>
    <n v="4"/>
    <n v="5"/>
    <n v="1"/>
    <n v="1"/>
    <n v="2"/>
    <n v="3"/>
    <n v="3"/>
    <x v="1"/>
    <n v="1"/>
    <x v="0"/>
    <s v="Yes"/>
    <n v="175"/>
    <x v="0"/>
    <n v="1"/>
    <x v="0"/>
    <m/>
    <x v="0"/>
    <n v="1"/>
    <x v="1"/>
    <n v="1"/>
    <x v="1"/>
  </r>
  <r>
    <n v="5889"/>
    <x v="3"/>
    <x v="12"/>
    <x v="12"/>
    <s v="احمد عثمان "/>
    <x v="0"/>
    <n v="1"/>
    <n v="1"/>
    <n v="2"/>
    <n v="1"/>
    <n v="0"/>
    <n v="3"/>
    <n v="2"/>
    <n v="2"/>
    <n v="1"/>
    <n v="1"/>
    <n v="1"/>
    <n v="1"/>
    <n v="0"/>
    <n v="2"/>
    <x v="1"/>
    <n v="1"/>
    <x v="0"/>
    <s v="Yes"/>
    <n v="140"/>
    <x v="0"/>
    <n v="1"/>
    <x v="0"/>
    <m/>
    <x v="0"/>
    <m/>
    <x v="0"/>
    <m/>
    <x v="0"/>
  </r>
  <r>
    <n v="4708"/>
    <x v="1"/>
    <x v="1"/>
    <x v="1"/>
    <s v="محمد  البردان"/>
    <x v="1"/>
    <n v="0"/>
    <n v="1"/>
    <n v="2"/>
    <n v="1"/>
    <n v="0"/>
    <n v="2"/>
    <n v="2"/>
    <n v="2"/>
    <n v="1"/>
    <n v="1"/>
    <n v="1"/>
    <n v="1"/>
    <n v="0"/>
    <n v="1"/>
    <x v="0"/>
    <n v="1"/>
    <x v="0"/>
    <s v="Yes"/>
    <n v="217"/>
    <x v="0"/>
    <m/>
    <x v="1"/>
    <n v="1"/>
    <x v="1"/>
    <m/>
    <x v="0"/>
    <m/>
    <x v="0"/>
  </r>
  <r>
    <n v="4893"/>
    <x v="0"/>
    <x v="13"/>
    <x v="13"/>
    <s v="محمد السليمان"/>
    <x v="0"/>
    <n v="1"/>
    <n v="1"/>
    <n v="1"/>
    <n v="1"/>
    <n v="0"/>
    <n v="3"/>
    <n v="1"/>
    <n v="2"/>
    <n v="0"/>
    <n v="1"/>
    <n v="0"/>
    <n v="1"/>
    <n v="0"/>
    <n v="2"/>
    <x v="1"/>
    <m/>
    <x v="1"/>
    <s v="No"/>
    <m/>
    <x v="1"/>
    <n v="1"/>
    <x v="0"/>
    <n v="1"/>
    <x v="1"/>
    <m/>
    <x v="0"/>
    <n v="1"/>
    <x v="1"/>
  </r>
  <r>
    <n v="5569"/>
    <x v="2"/>
    <x v="2"/>
    <x v="2"/>
    <s v="حسن حليمة"/>
    <x v="1"/>
    <n v="0"/>
    <n v="1"/>
    <n v="1"/>
    <n v="3"/>
    <n v="4"/>
    <n v="6"/>
    <n v="3"/>
    <n v="6"/>
    <n v="2"/>
    <n v="0"/>
    <n v="1"/>
    <n v="2"/>
    <n v="1"/>
    <n v="5"/>
    <x v="2"/>
    <m/>
    <x v="1"/>
    <s v="No"/>
    <m/>
    <x v="1"/>
    <n v="1"/>
    <x v="0"/>
    <n v="1"/>
    <x v="1"/>
    <m/>
    <x v="0"/>
    <n v="1"/>
    <x v="1"/>
  </r>
  <r>
    <n v="6114"/>
    <x v="3"/>
    <x v="8"/>
    <x v="8"/>
    <s v="منير القاسم"/>
    <x v="0"/>
    <n v="1"/>
    <n v="1"/>
    <n v="2"/>
    <n v="1"/>
    <n v="1"/>
    <n v="4"/>
    <n v="2"/>
    <n v="3"/>
    <n v="1"/>
    <n v="1"/>
    <n v="1"/>
    <n v="1"/>
    <n v="0"/>
    <n v="3"/>
    <x v="1"/>
    <m/>
    <x v="1"/>
    <s v="No"/>
    <m/>
    <x v="1"/>
    <n v="1"/>
    <x v="0"/>
    <m/>
    <x v="0"/>
    <m/>
    <x v="0"/>
    <n v="1"/>
    <x v="1"/>
  </r>
  <r>
    <n v="6198"/>
    <x v="3"/>
    <x v="6"/>
    <x v="6"/>
    <s v="فريز ابراهيم"/>
    <x v="1"/>
    <n v="0"/>
    <n v="1"/>
    <n v="1"/>
    <n v="2"/>
    <n v="3"/>
    <n v="6"/>
    <n v="1"/>
    <n v="6"/>
    <n v="0"/>
    <n v="1"/>
    <n v="0"/>
    <n v="2"/>
    <n v="0"/>
    <n v="4"/>
    <x v="0"/>
    <m/>
    <x v="1"/>
    <s v="No"/>
    <m/>
    <x v="1"/>
    <n v="1"/>
    <x v="0"/>
    <m/>
    <x v="0"/>
    <m/>
    <x v="0"/>
    <n v="1"/>
    <x v="1"/>
  </r>
  <r>
    <n v="5362"/>
    <x v="2"/>
    <x v="4"/>
    <x v="4"/>
    <s v="صالح العلي"/>
    <x v="1"/>
    <n v="0"/>
    <n v="1"/>
    <n v="2"/>
    <n v="1"/>
    <n v="0"/>
    <n v="1"/>
    <n v="3"/>
    <n v="1"/>
    <n v="2"/>
    <n v="1"/>
    <n v="1"/>
    <n v="0"/>
    <n v="1"/>
    <n v="1"/>
    <x v="0"/>
    <m/>
    <x v="1"/>
    <s v="No"/>
    <m/>
    <x v="1"/>
    <n v="1"/>
    <x v="0"/>
    <n v="1"/>
    <x v="1"/>
    <m/>
    <x v="0"/>
    <n v="1"/>
    <x v="1"/>
  </r>
  <r>
    <n v="6331"/>
    <x v="3"/>
    <x v="14"/>
    <x v="14"/>
    <s v="خضر جلود"/>
    <x v="0"/>
    <n v="1"/>
    <n v="1"/>
    <n v="2"/>
    <n v="1"/>
    <n v="0"/>
    <n v="2"/>
    <n v="3"/>
    <n v="1"/>
    <n v="2"/>
    <n v="1"/>
    <n v="1"/>
    <n v="0"/>
    <n v="1"/>
    <n v="2"/>
    <x v="0"/>
    <m/>
    <x v="1"/>
    <s v="No"/>
    <n v="97"/>
    <x v="0"/>
    <m/>
    <x v="1"/>
    <m/>
    <x v="0"/>
    <m/>
    <x v="0"/>
    <n v="1"/>
    <x v="1"/>
  </r>
  <r>
    <n v="6053"/>
    <x v="3"/>
    <x v="3"/>
    <x v="3"/>
    <s v="محمد ابوزيد"/>
    <x v="1"/>
    <n v="0"/>
    <n v="1"/>
    <n v="3"/>
    <n v="5"/>
    <n v="1"/>
    <n v="5"/>
    <n v="5"/>
    <n v="5"/>
    <n v="4"/>
    <n v="2"/>
    <n v="1"/>
    <n v="2"/>
    <n v="3"/>
    <n v="2"/>
    <x v="0"/>
    <n v="1"/>
    <x v="0"/>
    <s v="Yes"/>
    <n v="197"/>
    <x v="0"/>
    <m/>
    <x v="1"/>
    <m/>
    <x v="0"/>
    <m/>
    <x v="0"/>
    <n v="1"/>
    <x v="1"/>
  </r>
  <r>
    <n v="5522"/>
    <x v="2"/>
    <x v="2"/>
    <x v="2"/>
    <s v="حسن الشامي"/>
    <x v="0"/>
    <n v="1"/>
    <n v="1"/>
    <n v="2"/>
    <n v="0"/>
    <n v="0"/>
    <n v="2"/>
    <n v="2"/>
    <n v="1"/>
    <n v="1"/>
    <n v="1"/>
    <n v="1"/>
    <n v="0"/>
    <n v="0"/>
    <n v="2"/>
    <x v="1"/>
    <m/>
    <x v="1"/>
    <s v="No"/>
    <n v="59"/>
    <x v="0"/>
    <n v="1"/>
    <x v="0"/>
    <m/>
    <x v="0"/>
    <m/>
    <x v="0"/>
    <n v="1"/>
    <x v="1"/>
  </r>
  <r>
    <n v="6243"/>
    <x v="3"/>
    <x v="6"/>
    <x v="6"/>
    <s v="زيد درويش"/>
    <x v="0"/>
    <n v="1"/>
    <n v="1"/>
    <n v="2"/>
    <n v="2"/>
    <n v="1"/>
    <n v="5"/>
    <n v="2"/>
    <n v="4"/>
    <n v="1"/>
    <n v="1"/>
    <n v="1"/>
    <n v="2"/>
    <n v="0"/>
    <n v="3"/>
    <x v="2"/>
    <n v="1"/>
    <x v="0"/>
    <s v="Yes"/>
    <n v="176"/>
    <x v="0"/>
    <n v="1"/>
    <x v="0"/>
    <m/>
    <x v="0"/>
    <m/>
    <x v="0"/>
    <m/>
    <x v="0"/>
  </r>
  <r>
    <n v="6040"/>
    <x v="3"/>
    <x v="3"/>
    <x v="3"/>
    <s v="محمد جعفر "/>
    <x v="1"/>
    <n v="0"/>
    <n v="1"/>
    <n v="2"/>
    <n v="6"/>
    <n v="1"/>
    <n v="5"/>
    <n v="5"/>
    <n v="5"/>
    <n v="4"/>
    <n v="1"/>
    <n v="1"/>
    <n v="3"/>
    <n v="3"/>
    <n v="2"/>
    <x v="0"/>
    <n v="1"/>
    <x v="0"/>
    <s v="Yes"/>
    <n v="168"/>
    <x v="0"/>
    <m/>
    <x v="1"/>
    <m/>
    <x v="0"/>
    <m/>
    <x v="0"/>
    <m/>
    <x v="0"/>
  </r>
  <r>
    <n v="4720"/>
    <x v="1"/>
    <x v="15"/>
    <x v="15"/>
    <s v="مجيد عمو"/>
    <x v="0"/>
    <n v="1"/>
    <n v="1"/>
    <n v="2"/>
    <n v="3"/>
    <n v="3"/>
    <n v="6"/>
    <n v="4"/>
    <n v="5"/>
    <n v="3"/>
    <n v="1"/>
    <n v="1"/>
    <n v="2"/>
    <n v="1"/>
    <n v="5"/>
    <x v="2"/>
    <n v="1"/>
    <x v="0"/>
    <s v="Yes"/>
    <n v="168"/>
    <x v="0"/>
    <m/>
    <x v="1"/>
    <m/>
    <x v="0"/>
    <m/>
    <x v="0"/>
    <m/>
    <x v="0"/>
  </r>
  <r>
    <n v="5245"/>
    <x v="2"/>
    <x v="4"/>
    <x v="4"/>
    <s v="خليل طلاس"/>
    <x v="1"/>
    <n v="0"/>
    <n v="1"/>
    <n v="2"/>
    <n v="1"/>
    <n v="0"/>
    <n v="1"/>
    <n v="3"/>
    <n v="1"/>
    <n v="2"/>
    <n v="1"/>
    <n v="1"/>
    <n v="0"/>
    <n v="1"/>
    <n v="1"/>
    <x v="2"/>
    <m/>
    <x v="1"/>
    <s v="No"/>
    <m/>
    <x v="1"/>
    <n v="1"/>
    <x v="0"/>
    <n v="1"/>
    <x v="1"/>
    <n v="1"/>
    <x v="1"/>
    <n v="1"/>
    <x v="1"/>
  </r>
  <r>
    <n v="5041"/>
    <x v="0"/>
    <x v="17"/>
    <x v="17"/>
    <s v="نادر النعسان"/>
    <x v="0"/>
    <n v="1"/>
    <n v="1"/>
    <n v="1"/>
    <n v="1"/>
    <n v="0"/>
    <n v="3"/>
    <n v="1"/>
    <n v="2"/>
    <n v="0"/>
    <n v="1"/>
    <n v="0"/>
    <n v="1"/>
    <n v="0"/>
    <n v="2"/>
    <x v="2"/>
    <m/>
    <x v="1"/>
    <s v="No"/>
    <m/>
    <x v="1"/>
    <n v="1"/>
    <x v="0"/>
    <m/>
    <x v="0"/>
    <m/>
    <x v="0"/>
    <n v="1"/>
    <x v="1"/>
  </r>
  <r>
    <n v="5992"/>
    <x v="3"/>
    <x v="3"/>
    <x v="3"/>
    <s v="ابراهيم عثمان"/>
    <x v="1"/>
    <n v="0"/>
    <n v="1"/>
    <n v="1"/>
    <n v="4"/>
    <n v="4"/>
    <n v="5"/>
    <n v="5"/>
    <n v="5"/>
    <n v="4"/>
    <n v="0"/>
    <n v="1"/>
    <n v="1"/>
    <n v="3"/>
    <n v="5"/>
    <x v="3"/>
    <n v="1"/>
    <x v="0"/>
    <s v="Yes"/>
    <n v="174"/>
    <x v="0"/>
    <n v="1"/>
    <x v="0"/>
    <m/>
    <x v="0"/>
    <m/>
    <x v="0"/>
    <n v="1"/>
    <x v="1"/>
  </r>
  <r>
    <n v="5406"/>
    <x v="2"/>
    <x v="11"/>
    <x v="11"/>
    <s v="حسين العلي"/>
    <x v="0"/>
    <n v="1"/>
    <n v="1"/>
    <n v="2"/>
    <n v="4"/>
    <n v="2"/>
    <n v="3"/>
    <n v="7"/>
    <n v="2"/>
    <n v="6"/>
    <n v="1"/>
    <n v="1"/>
    <n v="1"/>
    <n v="3"/>
    <n v="4"/>
    <x v="0"/>
    <m/>
    <x v="1"/>
    <s v="No"/>
    <n v="74"/>
    <x v="0"/>
    <n v="1"/>
    <x v="0"/>
    <n v="1"/>
    <x v="1"/>
    <m/>
    <x v="0"/>
    <n v="1"/>
    <x v="1"/>
  </r>
  <r>
    <n v="4680"/>
    <x v="1"/>
    <x v="1"/>
    <x v="1"/>
    <s v="نايف الطيب"/>
    <x v="0"/>
    <n v="1"/>
    <n v="1"/>
    <n v="2"/>
    <n v="2"/>
    <n v="0"/>
    <n v="3"/>
    <n v="3"/>
    <n v="2"/>
    <n v="2"/>
    <n v="1"/>
    <n v="1"/>
    <n v="1"/>
    <n v="1"/>
    <n v="2"/>
    <x v="1"/>
    <n v="1"/>
    <x v="0"/>
    <s v="Yes"/>
    <n v="225"/>
    <x v="0"/>
    <n v="1"/>
    <x v="0"/>
    <m/>
    <x v="0"/>
    <n v="1"/>
    <x v="1"/>
    <n v="1"/>
    <x v="1"/>
  </r>
  <r>
    <n v="6155"/>
    <x v="3"/>
    <x v="6"/>
    <x v="6"/>
    <s v="خالد ابوصالح"/>
    <x v="0"/>
    <n v="1"/>
    <n v="1"/>
    <n v="1"/>
    <n v="2"/>
    <n v="3"/>
    <n v="6"/>
    <n v="2"/>
    <n v="5"/>
    <n v="1"/>
    <n v="0"/>
    <n v="1"/>
    <n v="2"/>
    <n v="0"/>
    <n v="5"/>
    <x v="0"/>
    <n v="1"/>
    <x v="0"/>
    <s v="Yes"/>
    <n v="182"/>
    <x v="0"/>
    <m/>
    <x v="1"/>
    <n v="1"/>
    <x v="1"/>
    <m/>
    <x v="0"/>
    <m/>
    <x v="0"/>
  </r>
  <r>
    <n v="5897"/>
    <x v="3"/>
    <x v="12"/>
    <x v="12"/>
    <s v="قاسم البرازي"/>
    <x v="1"/>
    <n v="0"/>
    <n v="1"/>
    <n v="2"/>
    <n v="1"/>
    <n v="2"/>
    <n v="4"/>
    <n v="2"/>
    <n v="4"/>
    <n v="1"/>
    <n v="1"/>
    <n v="1"/>
    <n v="1"/>
    <n v="0"/>
    <n v="3"/>
    <x v="2"/>
    <m/>
    <x v="1"/>
    <s v="No"/>
    <m/>
    <x v="1"/>
    <n v="1"/>
    <x v="0"/>
    <m/>
    <x v="0"/>
    <m/>
    <x v="0"/>
    <n v="1"/>
    <x v="1"/>
  </r>
  <r>
    <n v="5751"/>
    <x v="2"/>
    <x v="9"/>
    <x v="9"/>
    <s v="فتحي البرازي"/>
    <x v="0"/>
    <n v="1"/>
    <n v="1"/>
    <n v="1"/>
    <n v="1"/>
    <n v="1"/>
    <n v="4"/>
    <n v="1"/>
    <n v="3"/>
    <n v="0"/>
    <n v="1"/>
    <n v="0"/>
    <n v="1"/>
    <n v="0"/>
    <n v="3"/>
    <x v="0"/>
    <m/>
    <x v="1"/>
    <s v="No"/>
    <n v="69"/>
    <x v="0"/>
    <m/>
    <x v="1"/>
    <m/>
    <x v="0"/>
    <n v="1"/>
    <x v="1"/>
    <n v="1"/>
    <x v="1"/>
  </r>
  <r>
    <n v="6140"/>
    <x v="3"/>
    <x v="8"/>
    <x v="8"/>
    <s v="حسين  شماس"/>
    <x v="0"/>
    <n v="1"/>
    <n v="1"/>
    <n v="2"/>
    <n v="1"/>
    <n v="0"/>
    <n v="3"/>
    <n v="2"/>
    <n v="2"/>
    <n v="1"/>
    <n v="1"/>
    <n v="1"/>
    <n v="1"/>
    <n v="0"/>
    <n v="2"/>
    <x v="2"/>
    <m/>
    <x v="1"/>
    <s v="No"/>
    <m/>
    <x v="1"/>
    <n v="1"/>
    <x v="0"/>
    <n v="1"/>
    <x v="1"/>
    <m/>
    <x v="0"/>
    <n v="1"/>
    <x v="1"/>
  </r>
  <r>
    <n v="5837"/>
    <x v="3"/>
    <x v="10"/>
    <x v="10"/>
    <s v="عماد  ابراهيم"/>
    <x v="0"/>
    <n v="1"/>
    <n v="1"/>
    <n v="2"/>
    <n v="2"/>
    <n v="1"/>
    <n v="2"/>
    <n v="5"/>
    <n v="1"/>
    <n v="4"/>
    <n v="1"/>
    <n v="1"/>
    <n v="0"/>
    <n v="2"/>
    <n v="3"/>
    <x v="2"/>
    <n v="1"/>
    <x v="0"/>
    <s v="Yes"/>
    <n v="122"/>
    <x v="0"/>
    <m/>
    <x v="1"/>
    <n v="1"/>
    <x v="1"/>
    <m/>
    <x v="0"/>
    <m/>
    <x v="0"/>
  </r>
  <r>
    <n v="6072"/>
    <x v="3"/>
    <x v="8"/>
    <x v="8"/>
    <s v="حسن قري"/>
    <x v="0"/>
    <n v="1"/>
    <n v="1"/>
    <n v="2"/>
    <n v="2"/>
    <n v="2"/>
    <n v="2"/>
    <n v="6"/>
    <n v="1"/>
    <n v="5"/>
    <n v="1"/>
    <n v="1"/>
    <n v="0"/>
    <n v="2"/>
    <n v="4"/>
    <x v="0"/>
    <m/>
    <x v="1"/>
    <s v="No"/>
    <m/>
    <x v="1"/>
    <n v="1"/>
    <x v="0"/>
    <m/>
    <x v="0"/>
    <n v="1"/>
    <x v="1"/>
    <n v="1"/>
    <x v="1"/>
  </r>
  <r>
    <n v="5277"/>
    <x v="2"/>
    <x v="4"/>
    <x v="4"/>
    <s v="فوزي الفجر"/>
    <x v="0"/>
    <n v="1"/>
    <n v="1"/>
    <n v="2"/>
    <n v="2"/>
    <n v="3"/>
    <n v="2"/>
    <n v="7"/>
    <n v="1"/>
    <n v="6"/>
    <n v="1"/>
    <n v="1"/>
    <n v="0"/>
    <n v="2"/>
    <n v="5"/>
    <x v="2"/>
    <m/>
    <x v="1"/>
    <s v="No"/>
    <n v="92"/>
    <x v="0"/>
    <n v="1"/>
    <x v="0"/>
    <m/>
    <x v="0"/>
    <m/>
    <x v="0"/>
    <n v="1"/>
    <x v="1"/>
  </r>
  <r>
    <n v="4973"/>
    <x v="0"/>
    <x v="0"/>
    <x v="0"/>
    <s v="رضوان فياض"/>
    <x v="1"/>
    <n v="0"/>
    <n v="1"/>
    <n v="2"/>
    <n v="3"/>
    <n v="4"/>
    <n v="4"/>
    <n v="6"/>
    <n v="4"/>
    <n v="5"/>
    <n v="1"/>
    <n v="1"/>
    <n v="1"/>
    <n v="2"/>
    <n v="5"/>
    <x v="1"/>
    <m/>
    <x v="1"/>
    <s v="No"/>
    <m/>
    <x v="1"/>
    <n v="1"/>
    <x v="0"/>
    <n v="1"/>
    <x v="1"/>
    <m/>
    <x v="0"/>
    <n v="1"/>
    <x v="1"/>
  </r>
  <r>
    <n v="5399"/>
    <x v="2"/>
    <x v="11"/>
    <x v="11"/>
    <s v="عبدالحليم الكردي"/>
    <x v="0"/>
    <n v="1"/>
    <n v="1"/>
    <n v="2"/>
    <n v="1"/>
    <n v="1"/>
    <n v="2"/>
    <n v="4"/>
    <n v="1"/>
    <n v="3"/>
    <n v="1"/>
    <n v="1"/>
    <n v="0"/>
    <n v="1"/>
    <n v="3"/>
    <x v="1"/>
    <n v="1"/>
    <x v="0"/>
    <s v="Yes"/>
    <n v="134"/>
    <x v="0"/>
    <n v="1"/>
    <x v="0"/>
    <m/>
    <x v="0"/>
    <m/>
    <x v="0"/>
    <n v="1"/>
    <x v="1"/>
  </r>
  <r>
    <n v="5269"/>
    <x v="2"/>
    <x v="4"/>
    <x v="4"/>
    <s v="ابو وليد العلي"/>
    <x v="1"/>
    <n v="0"/>
    <n v="1"/>
    <n v="2"/>
    <n v="1"/>
    <n v="0"/>
    <n v="1"/>
    <n v="3"/>
    <n v="1"/>
    <n v="2"/>
    <n v="1"/>
    <n v="1"/>
    <n v="0"/>
    <n v="1"/>
    <n v="1"/>
    <x v="1"/>
    <m/>
    <x v="1"/>
    <s v="No"/>
    <m/>
    <x v="1"/>
    <n v="1"/>
    <x v="0"/>
    <m/>
    <x v="0"/>
    <m/>
    <x v="0"/>
    <n v="1"/>
    <x v="1"/>
  </r>
  <r>
    <n v="6048"/>
    <x v="3"/>
    <x v="3"/>
    <x v="3"/>
    <s v="عبدالفتاح قصار"/>
    <x v="0"/>
    <n v="1"/>
    <n v="1"/>
    <n v="3"/>
    <n v="2"/>
    <n v="2"/>
    <n v="5"/>
    <n v="4"/>
    <n v="4"/>
    <n v="3"/>
    <n v="2"/>
    <n v="1"/>
    <n v="1"/>
    <n v="1"/>
    <n v="4"/>
    <x v="1"/>
    <m/>
    <x v="1"/>
    <s v="No"/>
    <m/>
    <x v="1"/>
    <n v="1"/>
    <x v="0"/>
    <m/>
    <x v="0"/>
    <m/>
    <x v="0"/>
    <n v="1"/>
    <x v="1"/>
  </r>
  <r>
    <n v="5766"/>
    <x v="3"/>
    <x v="10"/>
    <x v="10"/>
    <s v="محمدزياد اليوسف"/>
    <x v="1"/>
    <n v="0"/>
    <n v="1"/>
    <n v="3"/>
    <n v="3"/>
    <n v="3"/>
    <n v="4"/>
    <n v="6"/>
    <n v="4"/>
    <n v="5"/>
    <n v="2"/>
    <n v="1"/>
    <n v="1"/>
    <n v="2"/>
    <n v="4"/>
    <x v="0"/>
    <m/>
    <x v="1"/>
    <s v="No"/>
    <m/>
    <x v="1"/>
    <n v="1"/>
    <x v="0"/>
    <m/>
    <x v="0"/>
    <n v="1"/>
    <x v="1"/>
    <n v="1"/>
    <x v="1"/>
  </r>
  <r>
    <n v="5788"/>
    <x v="3"/>
    <x v="10"/>
    <x v="10"/>
    <s v="زكريا سطم"/>
    <x v="1"/>
    <n v="0"/>
    <n v="1"/>
    <n v="1"/>
    <n v="1"/>
    <n v="2"/>
    <n v="4"/>
    <n v="1"/>
    <n v="4"/>
    <n v="0"/>
    <n v="1"/>
    <n v="0"/>
    <n v="1"/>
    <n v="0"/>
    <n v="3"/>
    <x v="2"/>
    <m/>
    <x v="1"/>
    <s v="No"/>
    <n v="112"/>
    <x v="0"/>
    <n v="1"/>
    <x v="0"/>
    <n v="1"/>
    <x v="1"/>
    <n v="1"/>
    <x v="1"/>
    <n v="1"/>
    <x v="1"/>
  </r>
  <r>
    <n v="5585"/>
    <x v="2"/>
    <x v="2"/>
    <x v="2"/>
    <s v="مروان الزعبي "/>
    <x v="0"/>
    <n v="1"/>
    <n v="1"/>
    <n v="2"/>
    <n v="2"/>
    <n v="1"/>
    <n v="4"/>
    <n v="3"/>
    <n v="3"/>
    <n v="2"/>
    <n v="1"/>
    <n v="1"/>
    <n v="1"/>
    <n v="1"/>
    <n v="3"/>
    <x v="0"/>
    <m/>
    <x v="1"/>
    <s v="No"/>
    <m/>
    <x v="1"/>
    <n v="1"/>
    <x v="0"/>
    <m/>
    <x v="0"/>
    <m/>
    <x v="0"/>
    <n v="1"/>
    <x v="1"/>
  </r>
  <r>
    <n v="6264"/>
    <x v="3"/>
    <x v="6"/>
    <x v="6"/>
    <s v="انور المصري"/>
    <x v="0"/>
    <n v="1"/>
    <n v="1"/>
    <n v="1"/>
    <n v="1"/>
    <n v="0"/>
    <n v="2"/>
    <n v="2"/>
    <n v="1"/>
    <n v="1"/>
    <n v="0"/>
    <n v="1"/>
    <n v="1"/>
    <n v="0"/>
    <n v="2"/>
    <x v="2"/>
    <m/>
    <x v="1"/>
    <s v="No"/>
    <n v="59"/>
    <x v="0"/>
    <n v="1"/>
    <x v="0"/>
    <m/>
    <x v="0"/>
    <m/>
    <x v="0"/>
    <n v="1"/>
    <x v="1"/>
  </r>
  <r>
    <n v="5999"/>
    <x v="3"/>
    <x v="3"/>
    <x v="3"/>
    <s v="سمير ابراهيم"/>
    <x v="0"/>
    <n v="1"/>
    <n v="1"/>
    <n v="3"/>
    <n v="3"/>
    <n v="2"/>
    <n v="6"/>
    <n v="4"/>
    <n v="5"/>
    <n v="3"/>
    <n v="2"/>
    <n v="1"/>
    <n v="2"/>
    <n v="1"/>
    <n v="4"/>
    <x v="1"/>
    <m/>
    <x v="1"/>
    <s v="No"/>
    <n v="79"/>
    <x v="0"/>
    <n v="1"/>
    <x v="0"/>
    <m/>
    <x v="0"/>
    <m/>
    <x v="0"/>
    <n v="1"/>
    <x v="1"/>
  </r>
  <r>
    <n v="4803"/>
    <x v="1"/>
    <x v="16"/>
    <x v="16"/>
    <s v="محمدبشار عبداللطيف"/>
    <x v="1"/>
    <n v="0"/>
    <n v="1"/>
    <n v="1"/>
    <n v="1"/>
    <n v="2"/>
    <n v="4"/>
    <n v="1"/>
    <n v="4"/>
    <n v="0"/>
    <n v="1"/>
    <n v="0"/>
    <n v="1"/>
    <n v="0"/>
    <n v="3"/>
    <x v="1"/>
    <m/>
    <x v="1"/>
    <s v="No"/>
    <m/>
    <x v="1"/>
    <n v="1"/>
    <x v="0"/>
    <n v="1"/>
    <x v="1"/>
    <m/>
    <x v="0"/>
    <n v="1"/>
    <x v="1"/>
  </r>
  <r>
    <n v="6355"/>
    <x v="3"/>
    <x v="14"/>
    <x v="14"/>
    <s v="ابو وليد الابراهيم"/>
    <x v="0"/>
    <n v="1"/>
    <n v="1"/>
    <n v="2"/>
    <n v="3"/>
    <n v="3"/>
    <n v="3"/>
    <n v="7"/>
    <n v="2"/>
    <n v="6"/>
    <n v="1"/>
    <n v="1"/>
    <n v="1"/>
    <n v="2"/>
    <n v="5"/>
    <x v="1"/>
    <m/>
    <x v="1"/>
    <s v="No"/>
    <m/>
    <x v="1"/>
    <n v="1"/>
    <x v="0"/>
    <n v="1"/>
    <x v="1"/>
    <n v="1"/>
    <x v="1"/>
    <n v="1"/>
    <x v="1"/>
  </r>
  <r>
    <n v="5572"/>
    <x v="2"/>
    <x v="2"/>
    <x v="2"/>
    <s v="مجيد اليعقوبي "/>
    <x v="1"/>
    <n v="0"/>
    <n v="1"/>
    <n v="2"/>
    <n v="1"/>
    <n v="1"/>
    <n v="2"/>
    <n v="3"/>
    <n v="2"/>
    <n v="2"/>
    <n v="1"/>
    <n v="1"/>
    <n v="0"/>
    <n v="1"/>
    <n v="2"/>
    <x v="0"/>
    <m/>
    <x v="1"/>
    <s v="No"/>
    <n v="95"/>
    <x v="0"/>
    <n v="1"/>
    <x v="0"/>
    <n v="1"/>
    <x v="1"/>
    <n v="1"/>
    <x v="1"/>
    <n v="1"/>
    <x v="1"/>
  </r>
  <r>
    <n v="4681"/>
    <x v="1"/>
    <x v="1"/>
    <x v="1"/>
    <s v="احمدراتب عكل"/>
    <x v="1"/>
    <n v="0"/>
    <n v="1"/>
    <n v="1"/>
    <n v="2"/>
    <n v="4"/>
    <n v="6"/>
    <n v="2"/>
    <n v="6"/>
    <n v="1"/>
    <n v="0"/>
    <n v="1"/>
    <n v="2"/>
    <n v="0"/>
    <n v="5"/>
    <x v="0"/>
    <n v="1"/>
    <x v="0"/>
    <s v="Yes"/>
    <n v="163"/>
    <x v="0"/>
    <n v="1"/>
    <x v="0"/>
    <m/>
    <x v="0"/>
    <n v="1"/>
    <x v="1"/>
    <m/>
    <x v="0"/>
  </r>
  <r>
    <n v="5188"/>
    <x v="2"/>
    <x v="7"/>
    <x v="7"/>
    <s v="علي احمد"/>
    <x v="0"/>
    <n v="1"/>
    <n v="1"/>
    <n v="2"/>
    <n v="2"/>
    <n v="1"/>
    <n v="3"/>
    <n v="4"/>
    <n v="2"/>
    <n v="3"/>
    <n v="1"/>
    <n v="1"/>
    <n v="1"/>
    <n v="1"/>
    <n v="3"/>
    <x v="2"/>
    <m/>
    <x v="1"/>
    <s v="No"/>
    <m/>
    <x v="1"/>
    <n v="1"/>
    <x v="0"/>
    <m/>
    <x v="0"/>
    <n v="1"/>
    <x v="1"/>
    <n v="1"/>
    <x v="1"/>
  </r>
  <r>
    <n v="5637"/>
    <x v="2"/>
    <x v="2"/>
    <x v="2"/>
    <s v="عبدالله السليم"/>
    <x v="1"/>
    <n v="0"/>
    <n v="1"/>
    <n v="2"/>
    <n v="2"/>
    <n v="1"/>
    <n v="3"/>
    <n v="3"/>
    <n v="3"/>
    <n v="2"/>
    <n v="1"/>
    <n v="1"/>
    <n v="1"/>
    <n v="1"/>
    <n v="2"/>
    <x v="2"/>
    <m/>
    <x v="1"/>
    <s v="No"/>
    <m/>
    <x v="1"/>
    <n v="1"/>
    <x v="0"/>
    <m/>
    <x v="0"/>
    <m/>
    <x v="0"/>
    <n v="1"/>
    <x v="1"/>
  </r>
  <r>
    <n v="5439"/>
    <x v="2"/>
    <x v="11"/>
    <x v="11"/>
    <s v="محمدخير عوض"/>
    <x v="0"/>
    <n v="1"/>
    <n v="1"/>
    <n v="2"/>
    <n v="2"/>
    <n v="2"/>
    <n v="5"/>
    <n v="3"/>
    <n v="4"/>
    <n v="2"/>
    <n v="1"/>
    <n v="1"/>
    <n v="1"/>
    <n v="1"/>
    <n v="4"/>
    <x v="1"/>
    <n v="1"/>
    <x v="0"/>
    <s v="Yes"/>
    <n v="113"/>
    <x v="0"/>
    <n v="1"/>
    <x v="0"/>
    <m/>
    <x v="0"/>
    <m/>
    <x v="0"/>
    <m/>
    <x v="0"/>
  </r>
  <r>
    <n v="4869"/>
    <x v="1"/>
    <x v="18"/>
    <x v="18"/>
    <s v="احمد تركي"/>
    <x v="0"/>
    <n v="1"/>
    <n v="1"/>
    <n v="2"/>
    <n v="2"/>
    <n v="2"/>
    <n v="2"/>
    <n v="6"/>
    <n v="1"/>
    <n v="5"/>
    <n v="1"/>
    <n v="1"/>
    <n v="0"/>
    <n v="2"/>
    <n v="4"/>
    <x v="1"/>
    <m/>
    <x v="1"/>
    <s v="No"/>
    <n v="58"/>
    <x v="0"/>
    <m/>
    <x v="1"/>
    <m/>
    <x v="0"/>
    <n v="1"/>
    <x v="1"/>
    <n v="1"/>
    <x v="1"/>
  </r>
  <r>
    <n v="5704"/>
    <x v="2"/>
    <x v="9"/>
    <x v="9"/>
    <s v="طيفور علوان"/>
    <x v="0"/>
    <n v="1"/>
    <n v="1"/>
    <n v="2"/>
    <n v="2"/>
    <n v="1"/>
    <n v="6"/>
    <n v="1"/>
    <n v="5"/>
    <n v="0"/>
    <n v="2"/>
    <n v="0"/>
    <n v="2"/>
    <n v="0"/>
    <n v="3"/>
    <x v="2"/>
    <n v="1"/>
    <x v="0"/>
    <s v="Yes"/>
    <n v="142"/>
    <x v="0"/>
    <m/>
    <x v="1"/>
    <n v="1"/>
    <x v="1"/>
    <m/>
    <x v="0"/>
    <m/>
    <x v="0"/>
  </r>
  <r>
    <n v="5769"/>
    <x v="3"/>
    <x v="10"/>
    <x v="10"/>
    <s v="سليمان داوود"/>
    <x v="1"/>
    <n v="0"/>
    <n v="1"/>
    <n v="1"/>
    <n v="2"/>
    <n v="5"/>
    <n v="7"/>
    <n v="2"/>
    <n v="7"/>
    <n v="1"/>
    <n v="0"/>
    <n v="1"/>
    <n v="2"/>
    <n v="0"/>
    <n v="6"/>
    <x v="0"/>
    <m/>
    <x v="1"/>
    <s v="No"/>
    <n v="79"/>
    <x v="0"/>
    <n v="1"/>
    <x v="0"/>
    <m/>
    <x v="0"/>
    <m/>
    <x v="0"/>
    <n v="1"/>
    <x v="1"/>
  </r>
  <r>
    <n v="6294"/>
    <x v="3"/>
    <x v="14"/>
    <x v="14"/>
    <s v="عمر الرحمون"/>
    <x v="1"/>
    <n v="0"/>
    <n v="1"/>
    <n v="2"/>
    <n v="0"/>
    <n v="1"/>
    <n v="2"/>
    <n v="2"/>
    <n v="2"/>
    <n v="1"/>
    <n v="1"/>
    <n v="1"/>
    <n v="0"/>
    <n v="0"/>
    <n v="2"/>
    <x v="3"/>
    <m/>
    <x v="1"/>
    <s v="No"/>
    <m/>
    <x v="1"/>
    <n v="1"/>
    <x v="0"/>
    <m/>
    <x v="0"/>
    <m/>
    <x v="0"/>
    <n v="1"/>
    <x v="1"/>
  </r>
  <r>
    <n v="5366"/>
    <x v="2"/>
    <x v="4"/>
    <x v="4"/>
    <s v="حسن كتيل"/>
    <x v="0"/>
    <n v="1"/>
    <n v="1"/>
    <n v="2"/>
    <n v="1"/>
    <n v="2"/>
    <n v="2"/>
    <n v="5"/>
    <n v="1"/>
    <n v="4"/>
    <n v="1"/>
    <n v="1"/>
    <n v="0"/>
    <n v="1"/>
    <n v="4"/>
    <x v="0"/>
    <m/>
    <x v="1"/>
    <s v="No"/>
    <m/>
    <x v="1"/>
    <m/>
    <x v="1"/>
    <m/>
    <x v="0"/>
    <m/>
    <x v="0"/>
    <n v="1"/>
    <x v="1"/>
  </r>
  <r>
    <n v="5061"/>
    <x v="0"/>
    <x v="5"/>
    <x v="5"/>
    <s v="عماد  الخبي "/>
    <x v="1"/>
    <n v="0"/>
    <n v="1"/>
    <n v="2"/>
    <n v="1"/>
    <n v="1"/>
    <n v="2"/>
    <n v="3"/>
    <n v="2"/>
    <n v="2"/>
    <n v="1"/>
    <n v="1"/>
    <n v="0"/>
    <n v="1"/>
    <n v="2"/>
    <x v="2"/>
    <m/>
    <x v="1"/>
    <s v="No"/>
    <n v="71"/>
    <x v="0"/>
    <m/>
    <x v="1"/>
    <m/>
    <x v="0"/>
    <m/>
    <x v="0"/>
    <n v="1"/>
    <x v="1"/>
  </r>
  <r>
    <n v="5042"/>
    <x v="0"/>
    <x v="17"/>
    <x v="17"/>
    <s v="اسماعيل الشامي"/>
    <x v="0"/>
    <n v="1"/>
    <n v="1"/>
    <n v="1"/>
    <n v="1"/>
    <n v="1"/>
    <n v="4"/>
    <n v="1"/>
    <n v="3"/>
    <n v="0"/>
    <n v="1"/>
    <n v="0"/>
    <n v="1"/>
    <n v="0"/>
    <n v="3"/>
    <x v="2"/>
    <n v="1"/>
    <x v="0"/>
    <s v="Yes"/>
    <n v="188"/>
    <x v="0"/>
    <n v="1"/>
    <x v="0"/>
    <n v="1"/>
    <x v="1"/>
    <m/>
    <x v="0"/>
    <m/>
    <x v="0"/>
  </r>
  <r>
    <n v="5533"/>
    <x v="2"/>
    <x v="2"/>
    <x v="2"/>
    <s v="سلوم الحسين"/>
    <x v="1"/>
    <n v="0"/>
    <n v="1"/>
    <n v="1"/>
    <n v="2"/>
    <n v="2"/>
    <n v="5"/>
    <n v="1"/>
    <n v="5"/>
    <n v="0"/>
    <n v="1"/>
    <n v="0"/>
    <n v="2"/>
    <n v="0"/>
    <n v="3"/>
    <x v="1"/>
    <n v="1"/>
    <x v="0"/>
    <s v="Yes"/>
    <n v="131"/>
    <x v="0"/>
    <n v="1"/>
    <x v="0"/>
    <m/>
    <x v="0"/>
    <m/>
    <x v="0"/>
    <m/>
    <x v="0"/>
  </r>
  <r>
    <n v="5618"/>
    <x v="2"/>
    <x v="2"/>
    <x v="2"/>
    <s v="فياض موسى"/>
    <x v="1"/>
    <n v="0"/>
    <n v="1"/>
    <n v="2"/>
    <n v="1"/>
    <n v="0"/>
    <n v="1"/>
    <n v="3"/>
    <n v="1"/>
    <n v="2"/>
    <n v="1"/>
    <n v="1"/>
    <n v="0"/>
    <n v="1"/>
    <n v="1"/>
    <x v="3"/>
    <m/>
    <x v="1"/>
    <s v="No"/>
    <m/>
    <x v="1"/>
    <n v="1"/>
    <x v="0"/>
    <n v="1"/>
    <x v="1"/>
    <m/>
    <x v="0"/>
    <n v="1"/>
    <x v="1"/>
  </r>
  <r>
    <n v="4908"/>
    <x v="0"/>
    <x v="13"/>
    <x v="13"/>
    <s v="صالح المحمود"/>
    <x v="1"/>
    <n v="0"/>
    <n v="1"/>
    <n v="2"/>
    <n v="2"/>
    <n v="2"/>
    <n v="4"/>
    <n v="3"/>
    <n v="4"/>
    <n v="2"/>
    <n v="1"/>
    <n v="1"/>
    <n v="1"/>
    <n v="1"/>
    <n v="3"/>
    <x v="1"/>
    <m/>
    <x v="1"/>
    <s v="No"/>
    <m/>
    <x v="1"/>
    <m/>
    <x v="1"/>
    <m/>
    <x v="0"/>
    <m/>
    <x v="0"/>
    <n v="1"/>
    <x v="1"/>
  </r>
  <r>
    <n v="5370"/>
    <x v="2"/>
    <x v="4"/>
    <x v="4"/>
    <s v="اسماعيل المعصراني"/>
    <x v="1"/>
    <n v="0"/>
    <n v="1"/>
    <n v="3"/>
    <n v="3"/>
    <n v="3"/>
    <n v="4"/>
    <n v="6"/>
    <n v="4"/>
    <n v="5"/>
    <n v="2"/>
    <n v="1"/>
    <n v="1"/>
    <n v="2"/>
    <n v="4"/>
    <x v="0"/>
    <n v="1"/>
    <x v="0"/>
    <s v="Yes"/>
    <n v="180"/>
    <x v="0"/>
    <n v="1"/>
    <x v="0"/>
    <n v="1"/>
    <x v="1"/>
    <m/>
    <x v="0"/>
    <m/>
    <x v="0"/>
  </r>
  <r>
    <n v="6296"/>
    <x v="3"/>
    <x v="14"/>
    <x v="14"/>
    <s v="قاسم عوض"/>
    <x v="1"/>
    <n v="0"/>
    <n v="1"/>
    <n v="2"/>
    <n v="3"/>
    <n v="3"/>
    <n v="3"/>
    <n v="6"/>
    <n v="3"/>
    <n v="5"/>
    <n v="1"/>
    <n v="1"/>
    <n v="1"/>
    <n v="2"/>
    <n v="4"/>
    <x v="3"/>
    <m/>
    <x v="1"/>
    <s v="No"/>
    <m/>
    <x v="1"/>
    <n v="1"/>
    <x v="0"/>
    <n v="1"/>
    <x v="1"/>
    <m/>
    <x v="0"/>
    <n v="1"/>
    <x v="1"/>
  </r>
  <r>
    <n v="5299"/>
    <x v="2"/>
    <x v="4"/>
    <x v="4"/>
    <s v="درويش بركات"/>
    <x v="0"/>
    <n v="1"/>
    <n v="1"/>
    <n v="2"/>
    <n v="3"/>
    <n v="2"/>
    <n v="3"/>
    <n v="6"/>
    <n v="2"/>
    <n v="5"/>
    <n v="1"/>
    <n v="1"/>
    <n v="1"/>
    <n v="2"/>
    <n v="4"/>
    <x v="0"/>
    <m/>
    <x v="1"/>
    <s v="No"/>
    <m/>
    <x v="1"/>
    <n v="1"/>
    <x v="0"/>
    <n v="1"/>
    <x v="1"/>
    <n v="1"/>
    <x v="1"/>
    <n v="1"/>
    <x v="1"/>
  </r>
  <r>
    <n v="5649"/>
    <x v="2"/>
    <x v="9"/>
    <x v="9"/>
    <s v="محمد المرة"/>
    <x v="0"/>
    <n v="1"/>
    <n v="1"/>
    <n v="2"/>
    <n v="1"/>
    <n v="0"/>
    <n v="3"/>
    <n v="2"/>
    <n v="2"/>
    <n v="1"/>
    <n v="1"/>
    <n v="1"/>
    <n v="1"/>
    <n v="0"/>
    <n v="2"/>
    <x v="0"/>
    <n v="1"/>
    <x v="0"/>
    <s v="Yes"/>
    <n v="190"/>
    <x v="0"/>
    <n v="1"/>
    <x v="0"/>
    <m/>
    <x v="0"/>
    <m/>
    <x v="0"/>
    <m/>
    <x v="0"/>
  </r>
  <r>
    <n v="5542"/>
    <x v="2"/>
    <x v="2"/>
    <x v="2"/>
    <s v="ثامر الدحو"/>
    <x v="0"/>
    <n v="1"/>
    <n v="1"/>
    <n v="1"/>
    <n v="4"/>
    <n v="3"/>
    <n v="8"/>
    <n v="2"/>
    <n v="7"/>
    <n v="1"/>
    <n v="0"/>
    <n v="1"/>
    <n v="4"/>
    <n v="0"/>
    <n v="5"/>
    <x v="0"/>
    <m/>
    <x v="1"/>
    <s v="No"/>
    <m/>
    <x v="1"/>
    <n v="1"/>
    <x v="0"/>
    <m/>
    <x v="0"/>
    <n v="1"/>
    <x v="1"/>
    <n v="1"/>
    <x v="1"/>
  </r>
  <r>
    <n v="5792"/>
    <x v="3"/>
    <x v="10"/>
    <x v="10"/>
    <s v="محمدمامون العصورة"/>
    <x v="1"/>
    <n v="0"/>
    <n v="1"/>
    <n v="1"/>
    <n v="2"/>
    <n v="4"/>
    <n v="4"/>
    <n v="4"/>
    <n v="4"/>
    <n v="3"/>
    <n v="0"/>
    <n v="1"/>
    <n v="1"/>
    <n v="1"/>
    <n v="5"/>
    <x v="1"/>
    <n v="1"/>
    <x v="0"/>
    <s v="Yes"/>
    <n v="109"/>
    <x v="0"/>
    <n v="1"/>
    <x v="0"/>
    <n v="1"/>
    <x v="1"/>
    <m/>
    <x v="0"/>
    <n v="1"/>
    <x v="1"/>
  </r>
  <r>
    <n v="4752"/>
    <x v="1"/>
    <x v="15"/>
    <x v="15"/>
    <s v="اكرم الرحمون"/>
    <x v="0"/>
    <n v="1"/>
    <n v="1"/>
    <n v="2"/>
    <n v="1"/>
    <n v="0"/>
    <n v="3"/>
    <n v="2"/>
    <n v="2"/>
    <n v="1"/>
    <n v="1"/>
    <n v="1"/>
    <n v="1"/>
    <n v="0"/>
    <n v="2"/>
    <x v="0"/>
    <m/>
    <x v="1"/>
    <s v="No"/>
    <n v="106"/>
    <x v="0"/>
    <n v="1"/>
    <x v="0"/>
    <n v="1"/>
    <x v="1"/>
    <m/>
    <x v="0"/>
    <n v="1"/>
    <x v="1"/>
  </r>
  <r>
    <n v="5627"/>
    <x v="2"/>
    <x v="2"/>
    <x v="2"/>
    <s v="خالد الحردان"/>
    <x v="1"/>
    <n v="0"/>
    <n v="1"/>
    <n v="1"/>
    <n v="2"/>
    <n v="4"/>
    <n v="7"/>
    <n v="1"/>
    <n v="7"/>
    <n v="0"/>
    <n v="1"/>
    <n v="0"/>
    <n v="2"/>
    <n v="0"/>
    <n v="5"/>
    <x v="3"/>
    <m/>
    <x v="1"/>
    <s v="No"/>
    <m/>
    <x v="1"/>
    <n v="1"/>
    <x v="0"/>
    <n v="1"/>
    <x v="1"/>
    <n v="1"/>
    <x v="1"/>
    <n v="1"/>
    <x v="1"/>
  </r>
  <r>
    <n v="6115"/>
    <x v="3"/>
    <x v="8"/>
    <x v="8"/>
    <s v="احمد حبيجان"/>
    <x v="0"/>
    <n v="1"/>
    <n v="1"/>
    <n v="2"/>
    <n v="1"/>
    <n v="1"/>
    <n v="2"/>
    <n v="4"/>
    <n v="1"/>
    <n v="3"/>
    <n v="1"/>
    <n v="1"/>
    <n v="0"/>
    <n v="1"/>
    <n v="3"/>
    <x v="0"/>
    <m/>
    <x v="1"/>
    <s v="No"/>
    <n v="62"/>
    <x v="0"/>
    <n v="1"/>
    <x v="0"/>
    <m/>
    <x v="0"/>
    <m/>
    <x v="0"/>
    <n v="1"/>
    <x v="1"/>
  </r>
  <r>
    <n v="5567"/>
    <x v="2"/>
    <x v="2"/>
    <x v="2"/>
    <s v="محمد غيبه"/>
    <x v="0"/>
    <n v="1"/>
    <n v="1"/>
    <n v="2"/>
    <n v="1"/>
    <n v="1"/>
    <n v="4"/>
    <n v="2"/>
    <n v="3"/>
    <n v="1"/>
    <n v="1"/>
    <n v="1"/>
    <n v="1"/>
    <n v="0"/>
    <n v="3"/>
    <x v="0"/>
    <n v="1"/>
    <x v="0"/>
    <s v="Yes"/>
    <n v="153"/>
    <x v="0"/>
    <n v="1"/>
    <x v="0"/>
    <n v="1"/>
    <x v="1"/>
    <m/>
    <x v="0"/>
    <m/>
    <x v="0"/>
  </r>
  <r>
    <n v="6275"/>
    <x v="3"/>
    <x v="14"/>
    <x v="14"/>
    <s v="فايز المهاينـي"/>
    <x v="0"/>
    <n v="1"/>
    <n v="1"/>
    <n v="2"/>
    <n v="3"/>
    <n v="3"/>
    <n v="2"/>
    <n v="8"/>
    <n v="1"/>
    <n v="7"/>
    <n v="1"/>
    <n v="1"/>
    <n v="0"/>
    <n v="3"/>
    <n v="5"/>
    <x v="0"/>
    <m/>
    <x v="1"/>
    <s v="No"/>
    <m/>
    <x v="1"/>
    <n v="1"/>
    <x v="0"/>
    <m/>
    <x v="0"/>
    <m/>
    <x v="0"/>
    <n v="1"/>
    <x v="1"/>
  </r>
  <r>
    <n v="5266"/>
    <x v="2"/>
    <x v="4"/>
    <x v="4"/>
    <s v="يوسف فتح الله"/>
    <x v="0"/>
    <n v="1"/>
    <n v="1"/>
    <n v="3"/>
    <n v="3"/>
    <n v="2"/>
    <n v="6"/>
    <n v="4"/>
    <n v="5"/>
    <n v="3"/>
    <n v="2"/>
    <n v="1"/>
    <n v="2"/>
    <n v="1"/>
    <n v="4"/>
    <x v="2"/>
    <n v="1"/>
    <x v="0"/>
    <s v="Yes"/>
    <n v="191"/>
    <x v="0"/>
    <n v="1"/>
    <x v="0"/>
    <m/>
    <x v="0"/>
    <m/>
    <x v="0"/>
    <n v="1"/>
    <x v="1"/>
  </r>
  <r>
    <n v="5228"/>
    <x v="2"/>
    <x v="7"/>
    <x v="7"/>
    <s v="عليوي صياد"/>
    <x v="0"/>
    <n v="1"/>
    <n v="1"/>
    <n v="1"/>
    <n v="1"/>
    <n v="0"/>
    <n v="3"/>
    <n v="1"/>
    <n v="2"/>
    <n v="0"/>
    <n v="1"/>
    <n v="0"/>
    <n v="1"/>
    <n v="0"/>
    <n v="2"/>
    <x v="1"/>
    <n v="1"/>
    <x v="0"/>
    <s v="Yes"/>
    <n v="170"/>
    <x v="0"/>
    <n v="1"/>
    <x v="0"/>
    <n v="1"/>
    <x v="1"/>
    <n v="1"/>
    <x v="1"/>
    <m/>
    <x v="0"/>
  </r>
  <r>
    <n v="6108"/>
    <x v="3"/>
    <x v="8"/>
    <x v="8"/>
    <s v="ذيب العشموطي"/>
    <x v="0"/>
    <n v="1"/>
    <n v="1"/>
    <n v="2"/>
    <n v="5"/>
    <n v="1"/>
    <n v="4"/>
    <n v="6"/>
    <n v="3"/>
    <n v="5"/>
    <n v="1"/>
    <n v="1"/>
    <n v="2"/>
    <n v="3"/>
    <n v="3"/>
    <x v="0"/>
    <n v="1"/>
    <x v="0"/>
    <s v="Yes"/>
    <n v="218"/>
    <x v="0"/>
    <m/>
    <x v="1"/>
    <m/>
    <x v="0"/>
    <n v="1"/>
    <x v="1"/>
    <m/>
    <x v="0"/>
  </r>
  <r>
    <n v="6137"/>
    <x v="3"/>
    <x v="8"/>
    <x v="8"/>
    <s v="خالد المرعي"/>
    <x v="0"/>
    <n v="1"/>
    <n v="1"/>
    <n v="1"/>
    <n v="1"/>
    <n v="0"/>
    <n v="1"/>
    <n v="3"/>
    <n v="0"/>
    <n v="2"/>
    <n v="0"/>
    <n v="1"/>
    <n v="0"/>
    <n v="1"/>
    <n v="2"/>
    <x v="0"/>
    <n v="1"/>
    <x v="0"/>
    <s v="Yes"/>
    <n v="180"/>
    <x v="0"/>
    <m/>
    <x v="1"/>
    <m/>
    <x v="0"/>
    <n v="1"/>
    <x v="1"/>
    <n v="1"/>
    <x v="1"/>
  </r>
  <r>
    <n v="5167"/>
    <x v="2"/>
    <x v="7"/>
    <x v="7"/>
    <s v="زهير عاني"/>
    <x v="0"/>
    <n v="1"/>
    <n v="1"/>
    <n v="2"/>
    <n v="2"/>
    <n v="1"/>
    <n v="3"/>
    <n v="4"/>
    <n v="2"/>
    <n v="3"/>
    <n v="1"/>
    <n v="1"/>
    <n v="1"/>
    <n v="1"/>
    <n v="3"/>
    <x v="0"/>
    <m/>
    <x v="1"/>
    <s v="No"/>
    <m/>
    <x v="1"/>
    <m/>
    <x v="1"/>
    <m/>
    <x v="0"/>
    <m/>
    <x v="0"/>
    <n v="1"/>
    <x v="1"/>
  </r>
  <r>
    <n v="4716"/>
    <x v="1"/>
    <x v="1"/>
    <x v="1"/>
    <s v="ياسين عبداللطيف"/>
    <x v="0"/>
    <n v="1"/>
    <n v="1"/>
    <n v="2"/>
    <n v="2"/>
    <n v="2"/>
    <n v="5"/>
    <n v="3"/>
    <n v="4"/>
    <n v="2"/>
    <n v="1"/>
    <n v="1"/>
    <n v="1"/>
    <n v="1"/>
    <n v="4"/>
    <x v="0"/>
    <m/>
    <x v="1"/>
    <s v="No"/>
    <n v="86"/>
    <x v="0"/>
    <n v="1"/>
    <x v="0"/>
    <n v="1"/>
    <x v="1"/>
    <n v="1"/>
    <x v="1"/>
    <n v="1"/>
    <x v="1"/>
  </r>
  <r>
    <n v="6201"/>
    <x v="3"/>
    <x v="6"/>
    <x v="6"/>
    <s v="فلاح اليعقوبي "/>
    <x v="0"/>
    <n v="1"/>
    <n v="1"/>
    <n v="2"/>
    <n v="2"/>
    <n v="0"/>
    <n v="3"/>
    <n v="3"/>
    <n v="2"/>
    <n v="2"/>
    <n v="1"/>
    <n v="1"/>
    <n v="1"/>
    <n v="1"/>
    <n v="2"/>
    <x v="0"/>
    <n v="1"/>
    <x v="0"/>
    <s v="Yes"/>
    <n v="178"/>
    <x v="0"/>
    <m/>
    <x v="1"/>
    <m/>
    <x v="0"/>
    <n v="1"/>
    <x v="1"/>
    <m/>
    <x v="0"/>
  </r>
  <r>
    <n v="5017"/>
    <x v="0"/>
    <x v="17"/>
    <x v="17"/>
    <s v="فرحان لطوف"/>
    <x v="1"/>
    <n v="0"/>
    <n v="1"/>
    <n v="2"/>
    <n v="0"/>
    <n v="1"/>
    <n v="2"/>
    <n v="2"/>
    <n v="2"/>
    <n v="1"/>
    <n v="1"/>
    <n v="1"/>
    <n v="0"/>
    <n v="0"/>
    <n v="2"/>
    <x v="0"/>
    <m/>
    <x v="1"/>
    <s v="No"/>
    <m/>
    <x v="1"/>
    <n v="1"/>
    <x v="0"/>
    <m/>
    <x v="0"/>
    <n v="1"/>
    <x v="1"/>
    <n v="1"/>
    <x v="1"/>
  </r>
  <r>
    <n v="6160"/>
    <x v="3"/>
    <x v="6"/>
    <x v="6"/>
    <s v="احمد قشوع"/>
    <x v="0"/>
    <n v="1"/>
    <n v="1"/>
    <n v="2"/>
    <n v="3"/>
    <n v="2"/>
    <n v="3"/>
    <n v="6"/>
    <n v="2"/>
    <n v="5"/>
    <n v="1"/>
    <n v="1"/>
    <n v="1"/>
    <n v="2"/>
    <n v="4"/>
    <x v="0"/>
    <m/>
    <x v="1"/>
    <s v="No"/>
    <n v="76"/>
    <x v="0"/>
    <m/>
    <x v="1"/>
    <m/>
    <x v="0"/>
    <m/>
    <x v="0"/>
    <n v="1"/>
    <x v="1"/>
  </r>
  <r>
    <n v="5668"/>
    <x v="2"/>
    <x v="9"/>
    <x v="9"/>
    <s v="علي غصن"/>
    <x v="0"/>
    <n v="1"/>
    <n v="1"/>
    <n v="1"/>
    <n v="3"/>
    <n v="3"/>
    <n v="6"/>
    <n v="3"/>
    <n v="5"/>
    <n v="2"/>
    <n v="0"/>
    <n v="1"/>
    <n v="2"/>
    <n v="1"/>
    <n v="5"/>
    <x v="1"/>
    <n v="1"/>
    <x v="0"/>
    <s v="Yes"/>
    <n v="221"/>
    <x v="0"/>
    <m/>
    <x v="1"/>
    <m/>
    <x v="0"/>
    <m/>
    <x v="0"/>
    <n v="1"/>
    <x v="1"/>
  </r>
  <r>
    <n v="6233"/>
    <x v="3"/>
    <x v="6"/>
    <x v="6"/>
    <s v="شهير الشيخ"/>
    <x v="1"/>
    <n v="0"/>
    <n v="1"/>
    <n v="1"/>
    <n v="2"/>
    <n v="2"/>
    <n v="5"/>
    <n v="1"/>
    <n v="5"/>
    <n v="0"/>
    <n v="1"/>
    <n v="0"/>
    <n v="2"/>
    <n v="0"/>
    <n v="3"/>
    <x v="0"/>
    <m/>
    <x v="1"/>
    <s v="No"/>
    <m/>
    <x v="1"/>
    <n v="1"/>
    <x v="0"/>
    <n v="1"/>
    <x v="1"/>
    <n v="1"/>
    <x v="1"/>
    <n v="1"/>
    <x v="1"/>
  </r>
  <r>
    <n v="6167"/>
    <x v="3"/>
    <x v="6"/>
    <x v="6"/>
    <s v="اسماعيل سليج"/>
    <x v="1"/>
    <n v="0"/>
    <n v="1"/>
    <n v="2"/>
    <n v="2"/>
    <n v="3"/>
    <n v="4"/>
    <n v="4"/>
    <n v="4"/>
    <n v="3"/>
    <n v="1"/>
    <n v="1"/>
    <n v="1"/>
    <n v="1"/>
    <n v="4"/>
    <x v="0"/>
    <n v="1"/>
    <x v="0"/>
    <s v="Yes"/>
    <n v="113"/>
    <x v="0"/>
    <m/>
    <x v="1"/>
    <n v="1"/>
    <x v="1"/>
    <m/>
    <x v="0"/>
    <n v="1"/>
    <x v="1"/>
  </r>
  <r>
    <n v="5534"/>
    <x v="2"/>
    <x v="2"/>
    <x v="2"/>
    <s v="محمد الحمصي "/>
    <x v="1"/>
    <n v="0"/>
    <n v="1"/>
    <n v="2"/>
    <n v="2"/>
    <n v="1"/>
    <n v="3"/>
    <n v="3"/>
    <n v="3"/>
    <n v="2"/>
    <n v="1"/>
    <n v="1"/>
    <n v="1"/>
    <n v="1"/>
    <n v="2"/>
    <x v="0"/>
    <m/>
    <x v="1"/>
    <s v="No"/>
    <m/>
    <x v="1"/>
    <m/>
    <x v="1"/>
    <m/>
    <x v="0"/>
    <n v="1"/>
    <x v="1"/>
    <n v="1"/>
    <x v="1"/>
  </r>
  <r>
    <n v="5702"/>
    <x v="2"/>
    <x v="9"/>
    <x v="9"/>
    <s v="محمدفهد الزعبي"/>
    <x v="0"/>
    <n v="1"/>
    <n v="1"/>
    <n v="2"/>
    <n v="1"/>
    <n v="1"/>
    <n v="2"/>
    <n v="4"/>
    <n v="1"/>
    <n v="3"/>
    <n v="1"/>
    <n v="1"/>
    <n v="0"/>
    <n v="1"/>
    <n v="3"/>
    <x v="2"/>
    <m/>
    <x v="1"/>
    <s v="No"/>
    <n v="79"/>
    <x v="0"/>
    <n v="1"/>
    <x v="0"/>
    <n v="1"/>
    <x v="1"/>
    <n v="1"/>
    <x v="1"/>
    <n v="1"/>
    <x v="1"/>
  </r>
  <r>
    <n v="5824"/>
    <x v="3"/>
    <x v="10"/>
    <x v="10"/>
    <s v="خليل سعيد"/>
    <x v="0"/>
    <n v="1"/>
    <n v="1"/>
    <n v="2"/>
    <n v="3"/>
    <n v="3"/>
    <n v="6"/>
    <n v="4"/>
    <n v="5"/>
    <n v="3"/>
    <n v="1"/>
    <n v="1"/>
    <n v="2"/>
    <n v="1"/>
    <n v="5"/>
    <x v="1"/>
    <n v="1"/>
    <x v="0"/>
    <s v="Yes"/>
    <n v="114"/>
    <x v="0"/>
    <n v="1"/>
    <x v="0"/>
    <n v="1"/>
    <x v="1"/>
    <n v="1"/>
    <x v="1"/>
    <n v="1"/>
    <x v="1"/>
  </r>
  <r>
    <n v="5097"/>
    <x v="0"/>
    <x v="5"/>
    <x v="5"/>
    <s v="محمد سليج"/>
    <x v="0"/>
    <n v="1"/>
    <n v="1"/>
    <n v="2"/>
    <n v="1"/>
    <n v="0"/>
    <n v="2"/>
    <n v="3"/>
    <n v="1"/>
    <n v="2"/>
    <n v="1"/>
    <n v="1"/>
    <n v="0"/>
    <n v="1"/>
    <n v="2"/>
    <x v="2"/>
    <m/>
    <x v="1"/>
    <s v="No"/>
    <n v="91"/>
    <x v="0"/>
    <n v="1"/>
    <x v="0"/>
    <n v="1"/>
    <x v="1"/>
    <m/>
    <x v="0"/>
    <n v="1"/>
    <x v="1"/>
  </r>
  <r>
    <n v="5295"/>
    <x v="2"/>
    <x v="4"/>
    <x v="4"/>
    <s v="عبدو عيوش"/>
    <x v="0"/>
    <n v="1"/>
    <n v="1"/>
    <n v="2"/>
    <n v="1"/>
    <n v="1"/>
    <n v="2"/>
    <n v="4"/>
    <n v="1"/>
    <n v="3"/>
    <n v="1"/>
    <n v="1"/>
    <n v="0"/>
    <n v="1"/>
    <n v="3"/>
    <x v="2"/>
    <m/>
    <x v="1"/>
    <s v="No"/>
    <m/>
    <x v="1"/>
    <m/>
    <x v="1"/>
    <m/>
    <x v="0"/>
    <n v="1"/>
    <x v="1"/>
    <n v="1"/>
    <x v="1"/>
  </r>
  <r>
    <n v="5416"/>
    <x v="2"/>
    <x v="11"/>
    <x v="11"/>
    <s v="عدنان القويدر"/>
    <x v="1"/>
    <n v="0"/>
    <n v="1"/>
    <n v="2"/>
    <n v="2"/>
    <n v="3"/>
    <n v="2"/>
    <n v="6"/>
    <n v="2"/>
    <n v="5"/>
    <n v="1"/>
    <n v="1"/>
    <n v="0"/>
    <n v="2"/>
    <n v="4"/>
    <x v="0"/>
    <m/>
    <x v="1"/>
    <s v="No"/>
    <n v="107"/>
    <x v="0"/>
    <n v="1"/>
    <x v="0"/>
    <m/>
    <x v="0"/>
    <n v="1"/>
    <x v="1"/>
    <n v="1"/>
    <x v="1"/>
  </r>
  <r>
    <n v="5430"/>
    <x v="2"/>
    <x v="11"/>
    <x v="11"/>
    <s v="فتحي الدياب"/>
    <x v="0"/>
    <n v="1"/>
    <n v="1"/>
    <n v="2"/>
    <n v="1"/>
    <n v="1"/>
    <n v="2"/>
    <n v="4"/>
    <n v="1"/>
    <n v="3"/>
    <n v="1"/>
    <n v="1"/>
    <n v="0"/>
    <n v="1"/>
    <n v="3"/>
    <x v="0"/>
    <m/>
    <x v="1"/>
    <s v="No"/>
    <m/>
    <x v="1"/>
    <n v="1"/>
    <x v="0"/>
    <n v="1"/>
    <x v="1"/>
    <n v="1"/>
    <x v="1"/>
    <n v="1"/>
    <x v="1"/>
  </r>
  <r>
    <n v="4691"/>
    <x v="1"/>
    <x v="1"/>
    <x v="1"/>
    <s v="محمدعدنان المصري"/>
    <x v="1"/>
    <n v="0"/>
    <n v="1"/>
    <n v="2"/>
    <n v="2"/>
    <n v="3"/>
    <n v="6"/>
    <n v="2"/>
    <n v="6"/>
    <n v="1"/>
    <n v="1"/>
    <n v="1"/>
    <n v="2"/>
    <n v="0"/>
    <n v="4"/>
    <x v="1"/>
    <m/>
    <x v="1"/>
    <s v="No"/>
    <n v="101"/>
    <x v="0"/>
    <m/>
    <x v="1"/>
    <m/>
    <x v="0"/>
    <n v="1"/>
    <x v="1"/>
    <n v="1"/>
    <x v="1"/>
  </r>
  <r>
    <n v="6144"/>
    <x v="3"/>
    <x v="8"/>
    <x v="8"/>
    <s v="جاسم الخالد"/>
    <x v="0"/>
    <n v="1"/>
    <n v="1"/>
    <n v="2"/>
    <n v="2"/>
    <n v="3"/>
    <n v="4"/>
    <n v="5"/>
    <n v="3"/>
    <n v="4"/>
    <n v="1"/>
    <n v="1"/>
    <n v="1"/>
    <n v="1"/>
    <n v="5"/>
    <x v="0"/>
    <m/>
    <x v="1"/>
    <s v="No"/>
    <m/>
    <x v="1"/>
    <n v="1"/>
    <x v="0"/>
    <n v="1"/>
    <x v="1"/>
    <m/>
    <x v="0"/>
    <n v="1"/>
    <x v="1"/>
  </r>
  <r>
    <n v="6121"/>
    <x v="3"/>
    <x v="8"/>
    <x v="8"/>
    <s v="محمدتيسير عثمان"/>
    <x v="0"/>
    <n v="1"/>
    <n v="1"/>
    <n v="2"/>
    <n v="1"/>
    <n v="1"/>
    <n v="2"/>
    <n v="4"/>
    <n v="1"/>
    <n v="3"/>
    <n v="1"/>
    <n v="1"/>
    <n v="0"/>
    <n v="1"/>
    <n v="3"/>
    <x v="1"/>
    <n v="1"/>
    <x v="0"/>
    <s v="Yes"/>
    <n v="155"/>
    <x v="0"/>
    <m/>
    <x v="1"/>
    <n v="1"/>
    <x v="1"/>
    <m/>
    <x v="0"/>
    <m/>
    <x v="0"/>
  </r>
  <r>
    <n v="5828"/>
    <x v="3"/>
    <x v="10"/>
    <x v="10"/>
    <s v="سليمان لطوف"/>
    <x v="0"/>
    <n v="1"/>
    <n v="1"/>
    <n v="2"/>
    <n v="2"/>
    <n v="2"/>
    <n v="7"/>
    <n v="1"/>
    <n v="6"/>
    <n v="0"/>
    <n v="2"/>
    <n v="0"/>
    <n v="2"/>
    <n v="0"/>
    <n v="4"/>
    <x v="0"/>
    <n v="1"/>
    <x v="0"/>
    <s v="Yes"/>
    <n v="202"/>
    <x v="0"/>
    <n v="1"/>
    <x v="0"/>
    <n v="1"/>
    <x v="1"/>
    <m/>
    <x v="0"/>
    <n v="1"/>
    <x v="1"/>
  </r>
  <r>
    <n v="5994"/>
    <x v="3"/>
    <x v="3"/>
    <x v="3"/>
    <s v="محمد ضاهر"/>
    <x v="0"/>
    <n v="1"/>
    <n v="1"/>
    <n v="1"/>
    <n v="2"/>
    <n v="1"/>
    <n v="5"/>
    <n v="1"/>
    <n v="4"/>
    <n v="0"/>
    <n v="1"/>
    <n v="0"/>
    <n v="2"/>
    <n v="0"/>
    <n v="3"/>
    <x v="0"/>
    <m/>
    <x v="1"/>
    <s v="No"/>
    <m/>
    <x v="1"/>
    <n v="1"/>
    <x v="0"/>
    <m/>
    <x v="0"/>
    <m/>
    <x v="0"/>
    <n v="1"/>
    <x v="1"/>
  </r>
  <r>
    <n v="4667"/>
    <x v="1"/>
    <x v="1"/>
    <x v="1"/>
    <s v="عدنان تيزري"/>
    <x v="0"/>
    <n v="1"/>
    <n v="1"/>
    <n v="2"/>
    <n v="1"/>
    <n v="1"/>
    <n v="4"/>
    <n v="2"/>
    <n v="3"/>
    <n v="1"/>
    <n v="1"/>
    <n v="1"/>
    <n v="1"/>
    <n v="0"/>
    <n v="3"/>
    <x v="3"/>
    <m/>
    <x v="1"/>
    <s v="No"/>
    <m/>
    <x v="1"/>
    <m/>
    <x v="1"/>
    <n v="1"/>
    <x v="1"/>
    <n v="1"/>
    <x v="1"/>
    <n v="1"/>
    <x v="1"/>
  </r>
  <r>
    <n v="6339"/>
    <x v="3"/>
    <x v="14"/>
    <x v="14"/>
    <s v="عبدالغفار كتيل"/>
    <x v="0"/>
    <n v="1"/>
    <n v="1"/>
    <n v="1"/>
    <n v="1"/>
    <n v="0"/>
    <n v="3"/>
    <n v="1"/>
    <n v="2"/>
    <n v="0"/>
    <n v="1"/>
    <n v="0"/>
    <n v="1"/>
    <n v="0"/>
    <n v="2"/>
    <x v="0"/>
    <n v="1"/>
    <x v="0"/>
    <s v="Yes"/>
    <n v="224"/>
    <x v="0"/>
    <m/>
    <x v="1"/>
    <m/>
    <x v="0"/>
    <n v="1"/>
    <x v="1"/>
    <m/>
    <x v="0"/>
  </r>
  <r>
    <n v="5348"/>
    <x v="2"/>
    <x v="4"/>
    <x v="4"/>
    <s v="ماجد علي"/>
    <x v="0"/>
    <n v="1"/>
    <n v="1"/>
    <n v="2"/>
    <n v="2"/>
    <n v="2"/>
    <n v="6"/>
    <n v="2"/>
    <n v="5"/>
    <n v="1"/>
    <n v="1"/>
    <n v="1"/>
    <n v="2"/>
    <n v="0"/>
    <n v="4"/>
    <x v="0"/>
    <m/>
    <x v="1"/>
    <s v="No"/>
    <n v="71"/>
    <x v="0"/>
    <n v="1"/>
    <x v="0"/>
    <m/>
    <x v="0"/>
    <n v="1"/>
    <x v="1"/>
    <n v="1"/>
    <x v="1"/>
  </r>
  <r>
    <n v="4697"/>
    <x v="1"/>
    <x v="1"/>
    <x v="1"/>
    <s v="شهاب الزعبي"/>
    <x v="0"/>
    <n v="1"/>
    <n v="1"/>
    <n v="2"/>
    <n v="2"/>
    <n v="1"/>
    <n v="5"/>
    <n v="2"/>
    <n v="4"/>
    <n v="1"/>
    <n v="1"/>
    <n v="1"/>
    <n v="2"/>
    <n v="0"/>
    <n v="3"/>
    <x v="1"/>
    <n v="1"/>
    <x v="0"/>
    <s v="Yes"/>
    <n v="189"/>
    <x v="0"/>
    <n v="1"/>
    <x v="0"/>
    <m/>
    <x v="0"/>
    <m/>
    <x v="0"/>
    <n v="1"/>
    <x v="1"/>
  </r>
  <r>
    <n v="5077"/>
    <x v="0"/>
    <x v="5"/>
    <x v="5"/>
    <s v="خضر حربا"/>
    <x v="0"/>
    <n v="1"/>
    <n v="1"/>
    <n v="2"/>
    <n v="1"/>
    <n v="1"/>
    <n v="2"/>
    <n v="4"/>
    <n v="1"/>
    <n v="3"/>
    <n v="1"/>
    <n v="1"/>
    <n v="0"/>
    <n v="1"/>
    <n v="3"/>
    <x v="0"/>
    <m/>
    <x v="1"/>
    <s v="No"/>
    <m/>
    <x v="1"/>
    <n v="1"/>
    <x v="0"/>
    <n v="1"/>
    <x v="1"/>
    <m/>
    <x v="0"/>
    <n v="1"/>
    <x v="1"/>
  </r>
  <r>
    <n v="6317"/>
    <x v="3"/>
    <x v="14"/>
    <x v="14"/>
    <s v="يعقوب سطم"/>
    <x v="0"/>
    <n v="1"/>
    <n v="1"/>
    <n v="2"/>
    <n v="1"/>
    <n v="1"/>
    <n v="4"/>
    <n v="2"/>
    <n v="3"/>
    <n v="1"/>
    <n v="1"/>
    <n v="1"/>
    <n v="1"/>
    <n v="0"/>
    <n v="3"/>
    <x v="0"/>
    <m/>
    <x v="1"/>
    <s v="No"/>
    <m/>
    <x v="1"/>
    <n v="1"/>
    <x v="0"/>
    <m/>
    <x v="0"/>
    <m/>
    <x v="0"/>
    <n v="1"/>
    <x v="1"/>
  </r>
  <r>
    <n v="5446"/>
    <x v="2"/>
    <x v="11"/>
    <x v="11"/>
    <s v="علي الصليبـي"/>
    <x v="0"/>
    <n v="1"/>
    <n v="1"/>
    <n v="2"/>
    <n v="3"/>
    <n v="3"/>
    <n v="2"/>
    <n v="8"/>
    <n v="1"/>
    <n v="7"/>
    <n v="1"/>
    <n v="1"/>
    <n v="0"/>
    <n v="3"/>
    <n v="5"/>
    <x v="0"/>
    <n v="1"/>
    <x v="0"/>
    <s v="Yes"/>
    <n v="206"/>
    <x v="0"/>
    <m/>
    <x v="1"/>
    <m/>
    <x v="0"/>
    <m/>
    <x v="0"/>
    <n v="1"/>
    <x v="1"/>
  </r>
  <r>
    <n v="5986"/>
    <x v="3"/>
    <x v="3"/>
    <x v="3"/>
    <s v="حسن الابراهيم"/>
    <x v="0"/>
    <n v="1"/>
    <n v="1"/>
    <n v="2"/>
    <n v="1"/>
    <n v="0"/>
    <n v="2"/>
    <n v="3"/>
    <n v="1"/>
    <n v="2"/>
    <n v="1"/>
    <n v="1"/>
    <n v="0"/>
    <n v="1"/>
    <n v="2"/>
    <x v="2"/>
    <m/>
    <x v="1"/>
    <s v="No"/>
    <m/>
    <x v="1"/>
    <n v="1"/>
    <x v="0"/>
    <m/>
    <x v="0"/>
    <m/>
    <x v="0"/>
    <n v="1"/>
    <x v="1"/>
  </r>
  <r>
    <n v="5249"/>
    <x v="2"/>
    <x v="4"/>
    <x v="4"/>
    <s v="خضر  عثمان "/>
    <x v="0"/>
    <n v="1"/>
    <n v="1"/>
    <n v="2"/>
    <n v="1"/>
    <n v="0"/>
    <n v="3"/>
    <n v="2"/>
    <n v="2"/>
    <n v="1"/>
    <n v="1"/>
    <n v="1"/>
    <n v="1"/>
    <n v="0"/>
    <n v="2"/>
    <x v="1"/>
    <m/>
    <x v="1"/>
    <s v="No"/>
    <n v="69"/>
    <x v="0"/>
    <n v="1"/>
    <x v="0"/>
    <n v="1"/>
    <x v="1"/>
    <m/>
    <x v="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4"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I5:J6"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Male" fld="11" baseField="0" baseItem="0"/>
    <dataField name="Sum of Female" fld="12" baseField="0" baseItem="0"/>
  </dataFields>
  <formats count="1">
    <format dxfId="8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30"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B12:AE16" firstHeaderRow="1" firstDataRow="2"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s>
  <rowFields count="1">
    <field x="5"/>
  </rowFields>
  <rowItems count="3">
    <i>
      <x/>
    </i>
    <i>
      <x v="1"/>
    </i>
    <i t="grand">
      <x/>
    </i>
  </rowItems>
  <colFields count="1">
    <field x="27"/>
  </colFields>
  <colItems count="3">
    <i>
      <x/>
    </i>
    <i>
      <x v="1"/>
    </i>
    <i t="grand">
      <x/>
    </i>
  </colItems>
  <dataFields count="1">
    <dataField name="Count of Need Foo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5:E6"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Sum of Hasuband" fld="6" baseField="0" baseItem="0"/>
    <dataField name="Sum of Wife" fld="7" baseField="0" baseItem="0"/>
    <dataField name="Sum of Kids" fld="8" baseField="0" baseItem="0"/>
    <dataField name="Sum of Teenagers" fld="9" baseField="0" baseItem="0"/>
    <dataField name="Sum of Adults" fld="10" baseField="0" baseItem="0"/>
  </dataFields>
  <formats count="1">
    <format dxfId="8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Y35:Z38"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items count="3">
        <item x="0"/>
        <item x="1"/>
        <item t="default"/>
      </items>
    </pivotField>
    <pivotField showAll="0"/>
    <pivotField showAll="0"/>
  </pivotFields>
  <rowFields count="1">
    <field x="29"/>
  </rowFields>
  <rowItems count="3">
    <i>
      <x/>
    </i>
    <i>
      <x v="1"/>
    </i>
    <i t="grand">
      <x/>
    </i>
  </rowItems>
  <colItems count="1">
    <i/>
  </colItems>
  <dataFields count="1">
    <dataField name="Count of Need Clothes" fld="29" subtotal="count" baseField="0" baseItem="0"/>
  </dataFields>
  <formats count="8">
    <format dxfId="828">
      <pivotArea type="all" dataOnly="0" outline="0" fieldPosition="0"/>
    </format>
    <format dxfId="827">
      <pivotArea outline="0" collapsedLevelsAreSubtotals="1" fieldPosition="0"/>
    </format>
    <format dxfId="826">
      <pivotArea field="31" type="button" dataOnly="0" labelOnly="1" outline="0"/>
    </format>
    <format dxfId="825">
      <pivotArea dataOnly="0" labelOnly="1" grandRow="1" outline="0" fieldPosition="0"/>
    </format>
    <format dxfId="824">
      <pivotArea dataOnly="0" labelOnly="1" outline="0" fieldPosition="0"/>
    </format>
    <format dxfId="823">
      <pivotArea collapsedLevelsAreSubtotals="1" fieldPosition="0">
        <references count="1">
          <reference field="29" count="0"/>
        </references>
      </pivotArea>
    </format>
    <format dxfId="822">
      <pivotArea dataOnly="0" labelOnly="1" fieldPosition="0">
        <references count="1">
          <reference field="29" count="0"/>
        </references>
      </pivotArea>
    </format>
    <format dxfId="821">
      <pivotArea dataOnly="0" labelOnly="1" fieldPosition="0">
        <references count="1">
          <reference field="2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9"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Y27:Z30"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31"/>
  </rowFields>
  <rowItems count="3">
    <i>
      <x/>
    </i>
    <i>
      <x v="1"/>
    </i>
    <i t="grand">
      <x/>
    </i>
  </rowItems>
  <colItems count="1">
    <i/>
  </colItems>
  <dataFields count="1">
    <dataField name="Count of Need Education"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10ADC5-7DE0-4196-99B5-DED541263AE4}" name="PivotTable8"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Q5:AR6"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Under 5 Male" fld="15" baseField="0" baseItem="0"/>
    <dataField name="Sum of Under 5 Female" fld="16" baseField="0" baseItem="0"/>
  </dataFields>
  <formats count="1">
    <format dxfId="8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G5:G6" firstHeaderRow="1"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Wife" fld="7" baseField="0" baseItem="0" numFmtId="169"/>
  </dataFields>
  <formats count="1">
    <format dxfId="8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40"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L5:AN8" firstHeaderRow="0"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dataField="1" multipleItemSelectionAllowed="1" showAll="0">
      <items count="3">
        <item x="0"/>
        <item x="1"/>
        <item t="default"/>
      </items>
    </pivotField>
    <pivotField showAll="0"/>
    <pivotField showAll="0"/>
    <pivotField showAll="0"/>
    <pivotField showAll="0"/>
    <pivotField showAll="0"/>
    <pivotField showAll="0"/>
    <pivotField showAll="0"/>
    <pivotField showAll="0"/>
  </pivotFields>
  <rowFields count="1">
    <field x="25"/>
  </rowFields>
  <rowItems count="3">
    <i>
      <x/>
    </i>
    <i>
      <x v="1"/>
    </i>
    <i t="grand">
      <x/>
    </i>
  </rowItems>
  <colFields count="1">
    <field x="-2"/>
  </colFields>
  <colItems count="2">
    <i>
      <x/>
    </i>
    <i i="1">
      <x v="1"/>
    </i>
  </colItems>
  <dataFields count="2">
    <dataField name="Count of Income Status" fld="25" subtotal="count" baseField="0" baseItem="0"/>
    <dataField name="Sum of Income" fld="24" baseField="0" baseItem="0"/>
  </dataFields>
  <formats count="2">
    <format dxfId="832">
      <pivotArea collapsedLevelsAreSubtotals="1" fieldPosition="0">
        <references count="1">
          <reference field="25" count="1">
            <x v="0"/>
          </reference>
        </references>
      </pivotArea>
    </format>
    <format dxfId="831">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733126-4857-4EE6-80C1-6743BEACAA89}" name="PivotTable7"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L35:AM38" firstHeaderRow="1" firstDataRow="1"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multipleItemSelectionAllowed="1"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Income" fld="24" subtotal="average" baseField="23" baseItem="1" numFmtId="165"/>
  </dataFields>
  <formats count="1">
    <format dxfId="8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8"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Y19:Z22"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s>
  <rowFields count="1">
    <field x="27"/>
  </rowFields>
  <rowItems count="3">
    <i>
      <x/>
    </i>
    <i>
      <x v="1"/>
    </i>
    <i t="grand">
      <x/>
    </i>
  </rowItems>
  <colItems count="1">
    <i/>
  </colItems>
  <dataFields count="1">
    <dataField name="Count of Need Foo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47ED0FA-ED2C-46FE-8E1A-C3B0416CE415}" name="PivotTable2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Q22:AR23"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Male childerns" fld="13" baseField="0" baseItem="0"/>
    <dataField name="Sum of Female childerns" fld="14" baseField="0" baseItem="0"/>
  </dataFields>
  <formats count="1">
    <format dxfId="8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R4:T7" firstHeaderRow="0" firstDataRow="1"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Sum of Work/Yes" fld="21" baseField="0" baseItem="0"/>
    <dataField name="Sum of Work/No" fld="22" baseField="0" baseItem="0"/>
  </dataFields>
  <formats count="2">
    <format dxfId="812">
      <pivotArea collapsedLevelsAreSubtotals="1" fieldPosition="0">
        <references count="1">
          <reference field="5" count="1">
            <x v="1"/>
          </reference>
        </references>
      </pivotArea>
    </format>
    <format dxfId="811">
      <pivotArea dataOnly="0" labelOnly="1" fieldPosition="0">
        <references count="1">
          <reference field="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7"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Y12:Z15"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33"/>
  </rowFields>
  <rowItems count="3">
    <i>
      <x/>
    </i>
    <i>
      <x v="1"/>
    </i>
    <i t="grand">
      <x/>
    </i>
  </rowItems>
  <colItems count="1">
    <i/>
  </colItems>
  <dataFields count="1">
    <dataField name="Count of Need Money"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PivotTable5"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L5:M8" firstHeaderRow="1" firstDataRow="1" firstDataCol="1"/>
  <pivotFields count="34">
    <pivotField showAll="0"/>
    <pivotField showAll="0">
      <items count="5">
        <item x="1"/>
        <item h="1" x="0"/>
        <item h="1" x="2"/>
        <item h="1" x="3"/>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Breadwinner" fld="5" subtotal="count" baseField="0" baseItem="0"/>
  </dataFields>
  <formats count="2">
    <format dxfId="836">
      <pivotArea collapsedLevelsAreSubtotals="1" fieldPosition="0">
        <references count="1">
          <reference field="5" count="1">
            <x v="0"/>
          </reference>
        </references>
      </pivotArea>
    </format>
    <format dxfId="835">
      <pivotArea dataOnly="0" labelOnly="1" fieldPosition="0">
        <references count="1">
          <reference field="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PivotTable4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L18:AN25" firstHeaderRow="0" firstDataRow="1"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dataField="1" multipleItemSelectionAllowed="1" showAll="0">
      <items count="3">
        <item x="0"/>
        <item x="1"/>
        <item t="default"/>
      </items>
    </pivotField>
    <pivotField showAll="0"/>
    <pivotField showAll="0"/>
    <pivotField showAll="0"/>
    <pivotField showAll="0"/>
    <pivotField showAll="0"/>
    <pivotField showAll="0"/>
    <pivotField showAll="0"/>
    <pivotField showAll="0"/>
  </pivotFields>
  <rowFields count="2">
    <field x="25"/>
    <field x="5"/>
  </rowFields>
  <rowItems count="7">
    <i>
      <x/>
    </i>
    <i r="1">
      <x/>
    </i>
    <i r="1">
      <x v="1"/>
    </i>
    <i>
      <x v="1"/>
    </i>
    <i r="1">
      <x/>
    </i>
    <i r="1">
      <x v="1"/>
    </i>
    <i t="grand">
      <x/>
    </i>
  </rowItems>
  <colFields count="1">
    <field x="-2"/>
  </colFields>
  <colItems count="2">
    <i>
      <x/>
    </i>
    <i i="1">
      <x v="1"/>
    </i>
  </colItems>
  <dataFields count="2">
    <dataField name="Count of Income Status" fld="25" subtotal="count" baseField="0" baseItem="0"/>
    <dataField name="Sum of Income"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7D6D6F9-F81D-409A-92F6-3D174B9A8CFD}" name="PivotTable26" cacheId="0" applyNumberFormats="0" applyBorderFormats="0" applyFontFormats="0" applyPatternFormats="0" applyAlignmentFormats="0" applyWidthHeightFormats="1" dataCaption="Values" updatedVersion="6" minRefreshableVersion="3" useAutoFormatting="1" createdVersion="6" indent="0" compact="0" compactData="0" multipleFieldFilters="0">
  <location ref="AW13:AY18" firstHeaderRow="1" firstDataRow="1" firstDataCol="2"/>
  <pivotFields count="34">
    <pivotField compact="0" outline="0" showAll="0">
      <extLst>
        <ext xmlns:x14="http://schemas.microsoft.com/office/spreadsheetml/2009/9/main" uri="{2946ED86-A175-432a-8AC1-64E0C546D7DE}">
          <x14:pivotField fillDownLabels="1"/>
        </ext>
      </extLst>
    </pivotField>
    <pivotField axis="axisRow" compact="0" outline="0" showAll="0" defaultSubtotal="0">
      <items count="4">
        <item x="1"/>
        <item h="1" x="0"/>
        <item h="1" x="2"/>
        <item h="1" x="3"/>
      </items>
      <extLst>
        <ext xmlns:x14="http://schemas.microsoft.com/office/spreadsheetml/2009/9/main" uri="{2946ED86-A175-432a-8AC1-64E0C546D7DE}">
          <x14:pivotField fillDownLabels="1"/>
        </ext>
      </extLst>
    </pivotField>
    <pivotField axis="axisRow" compact="0" outline="0" showAll="0" defaultSubtotal="0">
      <items count="19">
        <item x="10"/>
        <item x="1"/>
        <item x="7"/>
        <item x="12"/>
        <item x="4"/>
        <item x="15"/>
        <item x="16"/>
        <item x="13"/>
        <item x="18"/>
        <item x="11"/>
        <item x="3"/>
        <item x="2"/>
        <item x="9"/>
        <item x="0"/>
        <item x="17"/>
        <item x="5"/>
        <item x="8"/>
        <item x="6"/>
        <item x="14"/>
      </items>
      <extLst>
        <ext xmlns:x14="http://schemas.microsoft.com/office/spreadsheetml/2009/9/main" uri="{2946ED86-A175-432a-8AC1-64E0C546D7DE}">
          <x14:pivotField fillDownLabels="1"/>
        </ext>
      </extLst>
    </pivotField>
    <pivotField compact="0" outline="0" showAll="0">
      <items count="20">
        <item x="3"/>
        <item x="10"/>
        <item x="2"/>
        <item x="5"/>
        <item x="17"/>
        <item x="13"/>
        <item x="1"/>
        <item x="6"/>
        <item x="4"/>
        <item x="7"/>
        <item x="16"/>
        <item x="15"/>
        <item x="0"/>
        <item x="14"/>
        <item x="18"/>
        <item x="12"/>
        <item x="11"/>
        <item x="8"/>
        <item x="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multipleItemSelectionAllowed="1"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1"/>
    <field x="2"/>
  </rowFields>
  <rowItems count="5">
    <i>
      <x/>
      <x v="1"/>
    </i>
    <i r="1">
      <x v="5"/>
    </i>
    <i r="1">
      <x v="6"/>
    </i>
    <i r="1">
      <x v="8"/>
    </i>
    <i t="grand">
      <x/>
    </i>
  </rowItems>
  <colItems count="1">
    <i/>
  </colItems>
  <dataFields count="1">
    <dataField name="Count of Breadwinner" fld="5" subtotal="count" baseField="0" baseItem="0"/>
  </dataFields>
  <formats count="1">
    <format dxfId="8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7E6B02C-DAEF-422B-B764-5C20F7C76858}" name="PivotTable1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Q15:AS16"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Kids" fld="8" baseField="0" baseItem="0"/>
    <dataField name="Sum of Teenagers" fld="9" baseField="0" baseItem="0"/>
    <dataField name="Sum of Adults" fld="10" baseField="0" baseItem="0"/>
  </dataFields>
  <formats count="1">
    <format dxfId="8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5D17475-D535-4217-957B-79536142EBE9}" name="PivotTable2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Q30:AU31" firstHeaderRow="0" firstDataRow="1" firstDataCol="0"/>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Sum of Under 5 Male" fld="15" baseField="0" baseItem="0"/>
    <dataField name="Sum of Under 5 Female" fld="16" baseField="0" baseItem="0"/>
    <dataField name="Sum of 6-18 Male" fld="17" baseField="0" baseItem="0"/>
    <dataField name="Sum of 6-18 Female" fld="18" baseField="0" baseItem="0"/>
    <dataField name="Sum of Over 18" fld="19" baseField="0" baseItem="0"/>
  </dataFields>
  <formats count="1">
    <format dxfId="8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3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B19:AE23" firstHeaderRow="1" firstDataRow="2"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s>
  <rowFields count="1">
    <field x="5"/>
  </rowFields>
  <rowItems count="3">
    <i>
      <x/>
    </i>
    <i>
      <x v="1"/>
    </i>
    <i t="grand">
      <x/>
    </i>
  </rowItems>
  <colFields count="1">
    <field x="29"/>
  </colFields>
  <colItems count="3">
    <i>
      <x/>
    </i>
    <i>
      <x v="1"/>
    </i>
    <i t="grand">
      <x/>
    </i>
  </colItems>
  <dataFields count="1">
    <dataField name="Count of Need Clothes"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9B47337-EC13-4492-911E-E2B318703B5E}" name="PivotTable15"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I22:K27" firstHeaderRow="0"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Fields count="1">
    <field x="-2"/>
  </colFields>
  <colItems count="2">
    <i>
      <x/>
    </i>
    <i i="1">
      <x v="1"/>
    </i>
  </colItems>
  <dataFields count="2">
    <dataField name="Sum of Male" fld="11" baseField="0" baseItem="0"/>
    <dataField name="Sum of Fem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E0030-2257-4972-965C-5F5942393B9B}" name="PivotTable14" cacheId="0" applyNumberFormats="0" applyBorderFormats="0" applyFontFormats="0" applyPatternFormats="0" applyAlignmentFormats="0" applyWidthHeightFormats="1" dataCaption="Values" updatedVersion="6" minRefreshableVersion="3" useAutoFormatting="1" createdVersion="6" indent="0" compact="0" compactData="0" multipleFieldFilters="0">
  <location ref="AW49:AX51" firstHeaderRow="1" firstDataRow="1" firstDataCol="1"/>
  <pivotFields count="34">
    <pivotField compact="0" outline="0" showAll="0">
      <extLst>
        <ext xmlns:x14="http://schemas.microsoft.com/office/spreadsheetml/2009/9/main" uri="{2946ED86-A175-432a-8AC1-64E0C546D7DE}">
          <x14:pivotField fillDownLabels="1"/>
        </ext>
      </extLst>
    </pivotField>
    <pivotField axis="axisRow" compact="0" outline="0" showAll="0" defaultSubtotal="0">
      <items count="4">
        <item x="1"/>
        <item h="1" x="0"/>
        <item h="1" x="2"/>
        <item h="1" x="3"/>
      </items>
      <extLst>
        <ext xmlns:x14="http://schemas.microsoft.com/office/spreadsheetml/2009/9/main" uri="{2946ED86-A175-432a-8AC1-64E0C546D7DE}">
          <x14:pivotField fillDownLabels="1"/>
        </ext>
      </extLst>
    </pivotField>
    <pivotField compact="0" outline="0" showAll="0" defaultSubtotal="0">
      <items count="19">
        <item x="10"/>
        <item x="1"/>
        <item x="7"/>
        <item x="12"/>
        <item x="4"/>
        <item x="15"/>
        <item x="16"/>
        <item x="13"/>
        <item x="18"/>
        <item x="11"/>
        <item x="3"/>
        <item x="2"/>
        <item x="9"/>
        <item x="0"/>
        <item x="17"/>
        <item x="5"/>
        <item x="8"/>
        <item x="6"/>
        <item x="14"/>
      </items>
      <extLst>
        <ext xmlns:x14="http://schemas.microsoft.com/office/spreadsheetml/2009/9/main" uri="{2946ED86-A175-432a-8AC1-64E0C546D7DE}">
          <x14:pivotField fillDownLabels="1"/>
        </ext>
      </extLst>
    </pivotField>
    <pivotField compact="0" outline="0" showAll="0">
      <items count="20">
        <item x="3"/>
        <item x="10"/>
        <item x="2"/>
        <item x="5"/>
        <item x="17"/>
        <item x="13"/>
        <item x="1"/>
        <item x="6"/>
        <item x="4"/>
        <item x="7"/>
        <item x="16"/>
        <item x="15"/>
        <item x="0"/>
        <item x="14"/>
        <item x="18"/>
        <item x="12"/>
        <item x="11"/>
        <item x="8"/>
        <item x="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multipleItemSelectionAllowed="1"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1"/>
  </rowFields>
  <rowItems count="2">
    <i>
      <x/>
    </i>
    <i t="grand">
      <x/>
    </i>
  </rowItems>
  <colItems count="1">
    <i/>
  </colItems>
  <dataFields count="1">
    <dataField name="Count of Breadwinner" fld="5" subtotal="count" baseField="0" baseItem="0"/>
  </dataFields>
  <formats count="1">
    <format dxfId="8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0"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Y4:Z7"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s>
  <rowFields count="1">
    <field x="33"/>
  </rowFields>
  <rowItems count="3">
    <i>
      <x/>
    </i>
    <i>
      <x v="1"/>
    </i>
    <i t="grand">
      <x/>
    </i>
  </rowItems>
  <colItems count="1">
    <i/>
  </colItems>
  <dataFields count="1">
    <dataField name="Count of Income Status" fld="25" subtotal="count" baseField="0" baseItem="0"/>
  </dataFields>
  <formats count="2">
    <format dxfId="815">
      <pivotArea collapsedLevelsAreSubtotals="1" fieldPosition="0">
        <references count="1">
          <reference field="33" count="1">
            <x v="1"/>
          </reference>
        </references>
      </pivotArea>
    </format>
    <format dxfId="814">
      <pivotArea dataOnly="0" labelOnly="1" fieldPosition="0">
        <references count="1">
          <reference field="3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28"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B4:AE8" firstHeaderRow="1" firstDataRow="2"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5"/>
  </colFields>
  <colItems count="3">
    <i>
      <x/>
    </i>
    <i>
      <x v="1"/>
    </i>
    <i t="grand">
      <x/>
    </i>
  </colItems>
  <dataFields count="1">
    <dataField name="Count of Income Status" fld="25" subtotal="count" baseField="0" baseItem="0"/>
  </dataFields>
  <formats count="2">
    <format dxfId="817">
      <pivotArea collapsedLevelsAreSubtotals="1" fieldPosition="0">
        <references count="1">
          <reference field="5" count="1">
            <x v="0"/>
          </reference>
        </references>
      </pivotArea>
    </format>
    <format dxfId="816">
      <pivotArea dataOnly="0" labelOnly="1" fieldPosition="0">
        <references count="1">
          <reference field="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R25:W27" firstHeaderRow="0" firstDataRow="1" firstDataCol="1"/>
  <pivotFields count="34">
    <pivotField showAll="0"/>
    <pivotField showAll="0">
      <items count="5">
        <item x="1"/>
        <item h="1" x="0"/>
        <item h="1" x="2"/>
        <item h="1" x="3"/>
        <item t="default"/>
      </items>
    </pivotField>
    <pivotField showAll="0"/>
    <pivotField showAll="0"/>
    <pivotField showAll="0"/>
    <pivotField showAll="0"/>
    <pivotField dataField="1" showAll="0"/>
    <pivotField dataField="1" showAll="0"/>
    <pivotField dataField="1" showAll="0" sumSubtotal="1"/>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2">
    <i>
      <x/>
    </i>
    <i t="grand">
      <x/>
    </i>
  </rowItems>
  <colFields count="1">
    <field x="-2"/>
  </colFields>
  <colItems count="5">
    <i>
      <x/>
    </i>
    <i i="1">
      <x v="1"/>
    </i>
    <i i="2">
      <x v="2"/>
    </i>
    <i i="3">
      <x v="3"/>
    </i>
    <i i="4">
      <x v="4"/>
    </i>
  </colItems>
  <dataFields count="5">
    <dataField name="Sum of Hasuband" fld="6" baseField="0" baseItem="0"/>
    <dataField name="Sum of Wife" fld="7" baseField="0" baseItem="0"/>
    <dataField name="Sum of Adults" fld="10" baseField="0" baseItem="0"/>
    <dataField name="Sum of Teenagers" fld="9" baseField="0" baseItem="0"/>
    <dataField name="Sum of Kid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3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B35:AE39" firstHeaderRow="1" firstDataRow="2"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5"/>
  </rowFields>
  <rowItems count="3">
    <i>
      <x/>
    </i>
    <i>
      <x v="1"/>
    </i>
    <i t="grand">
      <x/>
    </i>
  </rowItems>
  <colFields count="1">
    <field x="33"/>
  </colFields>
  <colItems count="3">
    <i>
      <x/>
    </i>
    <i>
      <x v="1"/>
    </i>
    <i t="grand">
      <x/>
    </i>
  </colItems>
  <dataFields count="1">
    <dataField name="Count of Need Money"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PivotTable6"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O4:P9" firstHeaderRow="1" firstDataRow="1" firstDataCol="1"/>
  <pivotFields count="34">
    <pivotField showAll="0"/>
    <pivotField showAll="0">
      <items count="5">
        <item x="1"/>
        <item h="1" x="0"/>
        <item h="1" x="2"/>
        <item h="1"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Items count="1">
    <i/>
  </colItems>
  <dataFields count="1">
    <dataField name="Sum of Wife" fld="7" baseField="0" baseItem="0"/>
  </dataFields>
  <formats count="2">
    <format dxfId="819">
      <pivotArea collapsedLevelsAreSubtotals="1" fieldPosition="0">
        <references count="1">
          <reference field="20" count="1">
            <x v="1"/>
          </reference>
        </references>
      </pivotArea>
    </format>
    <format dxfId="818">
      <pivotArea dataOnly="0" labelOnly="1" fieldPosition="0">
        <references count="1">
          <reference field="2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3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AB27:AE31" firstHeaderRow="1" firstDataRow="2" firstDataCol="1"/>
  <pivotFields count="34">
    <pivotField showAll="0"/>
    <pivotField showAll="0">
      <items count="5">
        <item x="1"/>
        <item h="1" x="0"/>
        <item h="1" x="2"/>
        <item h="1" x="3"/>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s>
  <rowFields count="1">
    <field x="5"/>
  </rowFields>
  <rowItems count="3">
    <i>
      <x/>
    </i>
    <i>
      <x v="1"/>
    </i>
    <i t="grand">
      <x/>
    </i>
  </rowItems>
  <colFields count="1">
    <field x="31"/>
  </colFields>
  <colItems count="3">
    <i>
      <x/>
    </i>
    <i>
      <x v="1"/>
    </i>
    <i t="grand">
      <x/>
    </i>
  </colItems>
  <dataFields count="1">
    <dataField name="Count of Need Education"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39">
  <rv s="0">
    <v>https://creativecommons.org/licenses/by-sa/3.0</v>
    <v>CC BY-SA 3.0</v>
  </rv>
  <rv s="0">
    <v>https://en.wikipedia.org/wiki/Iraq</v>
    <v>Wikipedia</v>
  </rv>
  <rv s="1">
    <v>0</v>
    <v>1</v>
  </rv>
  <rv s="2">
    <v>https://www.bing.com/th?id=OSK.4dfaa21c20368743c58453c3b36e3189&amp;qlt=95</v>
    <v>2</v>
    <v>https://www.bing.com/images/search?form=xlimg&amp;q=Iraq</v>
    <v>Image of Iraq</v>
  </rv>
  <rv s="0">
    <v>https://www.bing.com/search?q=iraq&amp;form=skydnc</v>
    <v>Learn more on Bing</v>
  </rv>
  <rv s="3">
    <v>en-US</v>
    <v>3e3c9969-4616-9bac-b7c5-bb8633513f4c</v>
    <v>536870912</v>
    <v>536870914</v>
    <v>1</v>
    <v>Powered by Bing</v>
    <v>18</v>
    <v>19</v>
    <v>Iraq</v>
    <v>22</v>
    <v>23</v>
    <v>Map</v>
    <v>24</v>
    <v>IQ</v>
    <v>0.21422252959124199</v>
    <v>437072</v>
    <v>209000</v>
    <v>29.074999999999999</v>
    <v>964</v>
    <v>Baghdad</v>
    <v>190060.61</v>
    <v>119.85717385744201</v>
    <v>3.6744148893681E-3</v>
    <v>IQD</v>
    <v>Iraq, officially known as the Republic of Iraq, is a country in West Asia, bordered by Saudi Arabia to the south, Turkey to the north, Iran to the east, the Persian Gulf and Kuwait to the southeast, Jordan to the southwest, and Syria to the ...</v>
    <v>1328.23041622952</v>
    <v>3.6720000000000002</v>
    <v>1.9003611495997198E-2</v>
    <v>95.984176783301507</v>
    <v>0.61</v>
    <v>234094042938.91699</v>
    <v>1.0868902</v>
    <v>0.16157419999999997</v>
    <v>3</v>
    <v>22.5</v>
    <v>Baghdad</v>
    <v>Abdul Latif Rashid (President), Mohammed Shia' Al Sudani (Prime minister)</v>
    <v>4</v>
    <v>70.453999999999994</v>
    <v>79</v>
    <v>1.24</v>
    <v>Iraq</v>
    <v>Mawtini</v>
    <v>Modern Standard Arabic, Kurdish language</v>
    <v>la République d’Irak</v>
    <v>0.76469981270000009</v>
    <v>0.70789999999999997</v>
    <v>44496122</v>
    <v>0.22500000000000001</v>
    <v>0.23699999999999999</v>
    <v>0.38500000000000001</v>
    <v>3.7000000000000005E-2</v>
    <v>8.8000000000000009E-2</v>
    <v>0.13100000000000001</v>
    <v>0.17100000000000001</v>
    <v>0.42997001647949196</v>
    <v>Baghdad Governorate, Saladin Governorate, Diyala Governorate, Wasit Governorate, Maysan Governorate, Basra Governorate, Dhi Qar Governorate, Muthanna Governorate, Al-Qādisiyyah Governorate, Babylon Governorate, Karbala Governorate, Najaf Governorate, Al Anbar Governorate, Nineveh Governorate, Duhok Governorate, Erbil Governorate, Kirkuk Governorate, Sulaymaniyah Governorate</v>
    <v>1.9794690664270798E-2</v>
    <v>UTC+04:00, UTC+03:00</v>
    <v>0.308</v>
    <v>0.12821999549865701</v>
    <v>Iraq</v>
    <v>27783368</v>
    <v>mdp/vdpid/121</v>
  </rv>
  <rv s="4">
    <v>5</v>
  </rv>
  <rv s="0">
    <v>https://en.wikipedia.org/wiki/Afak</v>
    <v>Wikipedia</v>
  </rv>
  <rv s="1">
    <v>0</v>
    <v>7</v>
  </rv>
  <rv s="2">
    <v>https://www.bing.com/th?id=OSK.d0e5acc687543fefa0363a836d21102b&amp;qlt=95</v>
    <v>8</v>
    <v>https://www.bing.com/images/search?form=xlimg&amp;q=Afak</v>
    <v>Image of Afak</v>
  </rv>
  <rv s="0">
    <v>https://www.bing.com/search?q=afak+iraq&amp;form=skydnc</v>
    <v>Learn more on Bing</v>
  </rv>
  <rv s="5">
    <v>en-US</v>
    <v>66799e1b-2e08-998c-9c7f-b692d7fb58e8</v>
    <v>536870912</v>
    <v>536870913</v>
    <v>1</v>
    <v>Powered by Bing</v>
    <v>27</v>
    <v>28</v>
    <v>Afak</v>
    <v>29</v>
    <v>30</v>
    <v>Map</v>
    <v>Al-Qādisiyyah Governorate</v>
    <v>Iraq</v>
    <v>Afak is a town in Al-Qadisiyah Governorate, Iraq. It is located 25 km northeast of Al Diwaniyah and 170 km south of Baghdad. It is speculated that the lost city of Irisaĝrig is located near Afak.</v>
    <v>9</v>
    <v>32.088888888889002</v>
    <v>10</v>
    <v>45.250555555555998</v>
    <v>Afak</v>
    <v>Arabia Time Zone</v>
    <v>Afak</v>
    <v>mdp/vdpid/7368229286089588737</v>
  </rv>
  <rv s="4">
    <v>11</v>
  </rv>
  <rv s="0">
    <v>https://en.wikipedia.org/wiki/Baiji_(city)</v>
    <v>Wikipedia</v>
  </rv>
  <rv s="1">
    <v>0</v>
    <v>13</v>
  </rv>
  <rv s="2">
    <v>https://www.bing.com/th?id=OSK.564d74475eb06622f313da3ba5499d36&amp;qlt=95</v>
    <v>14</v>
    <v>https://www.bing.com/images/search?form=xlimg&amp;q=Baiji%20(city)</v>
    <v>Image of Baiji</v>
  </rv>
  <rv s="0">
    <v>https://www.bing.com/search?q=baiji+iraq&amp;form=skydnc</v>
    <v>Learn more on Bing</v>
  </rv>
  <rv s="6">
    <v>en-US</v>
    <v>89ec67b5-70dc-8f4a-2a5a-fc88818531b4</v>
    <v>536870912</v>
    <v>536870913</v>
    <v>1</v>
    <v>Powered by Bing</v>
    <v>33</v>
    <v>34</v>
    <v>Baiji</v>
    <v>22</v>
    <v>35</v>
    <v>Map</v>
    <v>36</v>
    <v>Saladin Governorate</v>
    <v>Iraq</v>
    <v>Baiji is a city of about 173,677 inhabitants in Salah ad Din governorate in northern Iraq. It is located some 130 miles north of Baghdad, on the main road to Mosul. It is a major industrial centre best known for its oil refinery, the biggest in ...</v>
    <v>15</v>
    <v>34.929166666667001</v>
    <v>16</v>
    <v>43.493055555555998</v>
    <v>Baiji</v>
    <v>173677</v>
    <v>Baiji</v>
    <v>mdp/vdpid/7259571967664062465</v>
  </rv>
  <rv s="4">
    <v>17</v>
  </rv>
  <rv s="0">
    <v>https://en.wikipedia.org/wiki/Basra</v>
    <v>Wikipedia</v>
  </rv>
  <rv s="1">
    <v>0</v>
    <v>19</v>
  </rv>
  <rv s="2">
    <v>https://www.bing.com/th?id=OSK.d21b9b0211e0831cb12dbc94277a7990&amp;qlt=95</v>
    <v>20</v>
    <v>https://www.bing.com/images/search?form=xlimg&amp;q=Basra</v>
    <v>Image of Basra</v>
  </rv>
  <rv s="0">
    <v>https://www.bing.com/search?q=basra&amp;form=skydnc</v>
    <v>Learn more on Bing</v>
  </rv>
  <rv s="7">
    <v>en-US</v>
    <v>75f31631-8373-fbc7-5542-cad2f80a1cc4</v>
    <v>536870912</v>
    <v>536870913</v>
    <v>1</v>
    <v>Powered by Bing</v>
    <v>38</v>
    <v>39</v>
    <v>Basra</v>
    <v>22</v>
    <v>40</v>
    <v>Map</v>
    <v>41</v>
    <v>Basra Governorate</v>
    <v>181</v>
    <v>Iraq</v>
    <v>Basra is a port city in southern Iraq. It is the capital of the eponymous Basra Governorate, as well as the third largest city in Iraq overall, behind Baghdad and Mosul. Located near the Iran–Iraq border at the north-easternmost extent of the ...</v>
    <v>21</v>
    <v>30.515000000000001</v>
    <v>Asaad Al Eidani (Mayor)</v>
    <v>22</v>
    <v>47.81</v>
    <v>Basra</v>
    <v>1485000</v>
    <v>UTC+03:00</v>
    <v>Basra</v>
    <v>mdp/vdpid/7369596559417147393</v>
  </rv>
  <rv s="4">
    <v>23</v>
  </rv>
  <rv s="0">
    <v>https://en.wikipedia.org/wiki/Haditha</v>
    <v>Wikipedia</v>
  </rv>
  <rv s="1">
    <v>0</v>
    <v>25</v>
  </rv>
  <rv s="2">
    <v>https://www.bing.com/th?id=OSK.d398e8daa3398a0cc8b7fa38d9ac3922&amp;qlt=95</v>
    <v>26</v>
    <v>https://www.bing.com/images/search?form=xlimg&amp;q=Haditha</v>
    <v>Image of Haditha</v>
  </rv>
  <rv s="0">
    <v>https://www.bing.com/search?q=haditha+iraq&amp;form=skydnc</v>
    <v>Learn more on Bing</v>
  </rv>
  <rv s="8">
    <v>en-US</v>
    <v>c0c40961-447c-9fe9-85a0-6782f6bda5ff</v>
    <v>536870912</v>
    <v>536870913</v>
    <v>1</v>
    <v>Powered by Bing</v>
    <v>43</v>
    <v>44</v>
    <v>Haditha</v>
    <v>22</v>
    <v>35</v>
    <v>Map</v>
    <v>45</v>
    <v>Al Anbar Governorate</v>
    <v>Iraq</v>
    <v>Haditha is a town in the Al Anbar Governorate, about 240 km northwest of Baghdad. It is a farming town situated on the Euphrates River. Its population of around 46,500 people, predominantly Sunni Muslim Arabs. The town lies near the Buhayrat al ...</v>
    <v>27</v>
    <v>34.139722222221998</v>
    <v>28</v>
    <v>42.372500000000002</v>
    <v>Haditha</v>
    <v>46500</v>
    <v>UTC+03:00</v>
    <v>Haditha</v>
    <v>mdp/vdpid/7259604193374109697</v>
  </rv>
  <rv s="4">
    <v>29</v>
  </rv>
  <rv s="0">
    <v>https://en.wikipedia.org/wiki/Libya</v>
    <v>Wikipedia</v>
  </rv>
  <rv s="1">
    <v>0</v>
    <v>31</v>
  </rv>
  <rv s="2">
    <v>https://www.bing.com/th?id=OSK.fb4d51ce3b3c5a41b4f906a3da0010c7&amp;qlt=95</v>
    <v>32</v>
    <v>https://www.bing.com/images/search?form=xlimg&amp;q=Libya</v>
    <v>Image of Libya</v>
  </rv>
  <rv s="0">
    <v>https://www.bing.com/search?q=libya&amp;form=skydnc</v>
    <v>Learn more on Bing</v>
  </rv>
  <rv s="9">
    <v>en-US</v>
    <v>b4e5604e-361e-ab37-6516-4cf5580a04aa</v>
    <v>536870912</v>
    <v>536870914</v>
    <v>1</v>
    <v>Powered by Bing</v>
    <v>52</v>
    <v>53</v>
    <v>Libya</v>
    <v>22</v>
    <v>54</v>
    <v>Map</v>
    <v>55</v>
    <v>LY</v>
    <v>8.7238710117417101E-2</v>
    <v>1759541</v>
    <v>0</v>
    <v>18.829000000000001</v>
    <v>218</v>
    <v>Tripoli, Libya</v>
    <v>50564.262999999999</v>
    <v>125.711288725735</v>
    <v>2.6058180271951802E-2</v>
    <v>LYD</v>
    <v>Libya, officially the State of Libya, is a country in the Maghreb region of North Africa. It borders the Mediterranean Sea to the north, Egypt to the east, Sudan to the southeast, Chad to the south, Niger to the southwest, Algeria to the west, ...</v>
    <v>1811.05516990863</v>
    <v>2.2400000000000002</v>
    <v>1.2332768791843301E-3</v>
    <v>99.111296363411299</v>
    <v>0.11</v>
    <v>52076250947.579201</v>
    <v>1.0901269</v>
    <v>0.6049736</v>
    <v>33</v>
    <v>10.199999999999999</v>
    <v>Tripoli, Libya</v>
    <v>Mohamed al-Menfi (Chairman), Abdul Hamid Dbeibeh (Prime minister)</v>
    <v>34</v>
    <v>72.724000000000004</v>
    <v>72</v>
    <v>1.88</v>
    <v>Libya</v>
    <v>Libya, Libya, Libya</v>
    <v>Arabic</v>
    <v>Stato della Libia</v>
    <v>0.36666666669999998</v>
    <v>2.0905</v>
    <v>6812341</v>
    <v>0.49686000823974602</v>
    <v>Butnan District, Derna District, Jabal al Akhdar, Marj District, Benghazi, Al Wahat District, Kufra District, Sirte District, Murzuq District, Sabha District, Wadi al Hayaa District, Misrata District, Murqub District, Tripoli District, Libya, Jafara, Zawiya District, Nuqat al Khams, Jabal al Gharbi District, Nalut District, Ghat District, Jufra District, Wadi al Shatii District, Zawiya, Libya, Ghat, Libya, Nalut, Misrata</v>
    <v>Eastern European Time</v>
    <v>0.32600000000000001</v>
    <v>0.185629997253418</v>
    <v>Libya</v>
    <v>5448597</v>
    <v>mdp/vdpid/148</v>
  </rv>
  <rv s="4">
    <v>35</v>
  </rv>
  <rv s="0">
    <v>https://en.wikipedia.org/wiki/Bayda,_Libya</v>
    <v>Wikipedia</v>
  </rv>
  <rv s="1">
    <v>0</v>
    <v>37</v>
  </rv>
  <rv s="2">
    <v>https://www.bing.com/th?id=OSK.046eb38cb5d3c3899bcd69f8f6e2ac0f&amp;qlt=95</v>
    <v>38</v>
    <v>https://www.bing.com/images/search?form=xlimg&amp;q=Bayda,%20Libya</v>
    <v>Image of Bayda, Libya</v>
  </rv>
  <rv s="0">
    <v>https://www.bing.com/search?q=al+bayda%27+libya&amp;form=skydnc</v>
    <v>Learn more on Bing</v>
  </rv>
  <rv s="10">
    <v>en-US</v>
    <v>2dc3a7e3-5fe0-9b9d-1666-f037200da5c7</v>
    <v>536870912</v>
    <v>536870913</v>
    <v>1</v>
    <v>Powered by Bing</v>
    <v>58</v>
    <v>59</v>
    <v>Bayda, Libya</v>
    <v>22</v>
    <v>40</v>
    <v>Map</v>
    <v>60</v>
    <v>Jabal al Akhdar</v>
    <v>155.54</v>
    <v>Libya</v>
    <v>Bayda, or Elbeida, is a commercial and industrial city in eastern Libya. It is located in northern Cyrenaica. With a population of 250,000 people, Bayda is the 4th-largest city in Libya. It is the capital city of the Jabal al Akhdar district.</v>
    <v>39</v>
    <v>32.762777777777998</v>
    <v>40</v>
    <v>21.754999999999999</v>
    <v>Bayda, Libya</v>
    <v>380000</v>
    <v>Bayda, Libya</v>
    <v>mdp/vdpid/7235824026520649729</v>
  </rv>
  <rv s="4">
    <v>41</v>
  </rv>
  <rv s="0">
    <v>https://en.wikipedia.org/wiki/Marj</v>
    <v>Wikipedia</v>
  </rv>
  <rv s="1">
    <v>0</v>
    <v>43</v>
  </rv>
  <rv s="2">
    <v>https://www.bing.com/th?id=OSK.af4cf120c3413055fa325f54e8bfb313&amp;qlt=95</v>
    <v>44</v>
    <v>https://www.bing.com/images/search?form=xlimg&amp;q=Marj</v>
    <v>Image of Marj</v>
  </rv>
  <rv s="0">
    <v>https://www.bing.com/search?q=marj+marj+district&amp;form=skydnc</v>
    <v>Learn more on Bing</v>
  </rv>
  <rv s="8">
    <v>en-US</v>
    <v>a90197aa-3ff1-d3a2-1cb5-9dcbcea781d9</v>
    <v>536870912</v>
    <v>536870913</v>
    <v>1</v>
    <v>Powered by Bing</v>
    <v>63</v>
    <v>44</v>
    <v>Marj</v>
    <v>22</v>
    <v>35</v>
    <v>Map</v>
    <v>64</v>
    <v>Marj District</v>
    <v>Libya</v>
    <v>Marj, El Merj in Benghazi and Egyptian Arabic, is a city in northeastern Libya and the administrative seat of the Marj District. It lies in an upland valley separated from the Mediterranean Sea by a range of hills, part of the Jebel Akhdar ...</v>
    <v>45</v>
    <v>32.486666666666999</v>
    <v>46</v>
    <v>20.833888888889</v>
    <v>Marj</v>
    <v>85315</v>
    <v>Eastern European Time Zone</v>
    <v>Marj</v>
    <v>mdp/vdpid/7235732740061003777</v>
  </rv>
  <rv s="4">
    <v>47</v>
  </rv>
  <rv s="0">
    <v>https://en.wikipedia.org/wiki/Misrata</v>
    <v>Wikipedia</v>
  </rv>
  <rv s="1">
    <v>0</v>
    <v>49</v>
  </rv>
  <rv s="2">
    <v>https://www.bing.com/th?id=OSK.368a5b1d5107c9efeb95b19fbac69304&amp;qlt=95</v>
    <v>50</v>
    <v>https://www.bing.com/images/search?form=xlimg&amp;q=Misrata</v>
    <v>Image of Misrata</v>
  </rv>
  <rv s="0">
    <v>https://www.bing.com/search?q=misrata&amp;form=skydnc</v>
    <v>Learn more on Bing</v>
  </rv>
  <rv s="7">
    <v>en-US</v>
    <v>8476360f-6835-0781-7fc6-fa6b36957731</v>
    <v>536870912</v>
    <v>536870913</v>
    <v>1</v>
    <v>Powered by Bing</v>
    <v>66</v>
    <v>39</v>
    <v>Misrata</v>
    <v>22</v>
    <v>40</v>
    <v>Map</v>
    <v>41</v>
    <v>Misrata District</v>
    <v>2770</v>
    <v>Libya</v>
    <v>Misrata is a city in northwestern Libya located in the Misrata District, situated 187 km to the east of Tripoli on the Mediterranean coast near Cape Misrata. With a population of about 881,000, it is the third-largest city in Libya, after ...</v>
    <v>51</v>
    <v>32.377777777778</v>
    <v>Mahmoud Sagutry (Mayor)</v>
    <v>52</v>
    <v>15.090138888888999</v>
    <v>Misrata</v>
    <v>1011000</v>
    <v>UTC+02:00</v>
    <v>Misrata</v>
    <v>mdp/vdpid/7233475785011494913</v>
  </rv>
  <rv s="4">
    <v>53</v>
  </rv>
  <rv s="0">
    <v>https://en.wikipedia.org/wiki/Msallata</v>
    <v>Wikipedia</v>
  </rv>
  <rv s="1">
    <v>0</v>
    <v>55</v>
  </rv>
  <rv s="2">
    <v>https://www.bing.com/th?id=OSK.883fbf6a599afbf1d9a8eaac46883744&amp;qlt=95</v>
    <v>56</v>
    <v>https://www.bing.com/images/search?form=xlimg&amp;q=Msallata</v>
    <v>Image of Msallata</v>
  </rv>
  <rv s="0">
    <v>https://www.bing.com/search?q=msallata+libya&amp;form=skydnc</v>
    <v>Learn more on Bing</v>
  </rv>
  <rv s="11">
    <v>en-US</v>
    <v>e8b133b5-4d73-f278-2d79-1cedb64de698</v>
    <v>536870912</v>
    <v>536870913</v>
    <v>1</v>
    <v>Powered by Bing</v>
    <v>68</v>
    <v>69</v>
    <v>Msallata</v>
    <v>22</v>
    <v>70</v>
    <v>Map</v>
    <v>Murqub District</v>
    <v>Libya</v>
    <v>Msallata is a town in the northwestern part of Libya, in the Murqub District. It has a population of nearly 24,000, and was historically a center of Islamic studies. It is also known for having very wet winters, olive tree farming and olive oil ...</v>
    <v>57</v>
    <v>32.582222000000002</v>
    <v>58</v>
    <v>14.04</v>
    <v>Msallata</v>
    <v>Msallata</v>
    <v>mdp/vdpid/7233057754871496705</v>
  </rv>
  <rv s="4">
    <v>59</v>
  </rv>
  <rv s="0">
    <v>https://en.wikipedia.org/wiki/Syria</v>
    <v>Wikipedia</v>
  </rv>
  <rv s="1">
    <v>0</v>
    <v>61</v>
  </rv>
  <rv s="2">
    <v>https://www.bing.com/th?id=OSK.2f5a96f021639ebc1421c080994ce2c7&amp;qlt=95</v>
    <v>62</v>
    <v>https://www.bing.com/images/search?form=xlimg&amp;q=Syria</v>
    <v>Image of Syria</v>
  </rv>
  <rv s="0">
    <v>https://www.bing.com/search?q=syria&amp;form=skydnc</v>
    <v>Learn more on Bing</v>
  </rv>
  <rv s="3">
    <v>en-US</v>
    <v>0365d9b4-dcc9-76b1-38fe-00d02cbcd68f</v>
    <v>536870912</v>
    <v>536870914</v>
    <v>1</v>
    <v>Powered by Bing</v>
    <v>77</v>
    <v>19</v>
    <v>Syria</v>
    <v>22</v>
    <v>23</v>
    <v>Map</v>
    <v>78</v>
    <v>SY</v>
    <v>0.75810052823612695</v>
    <v>185180</v>
    <v>239000</v>
    <v>23.684999999999999</v>
    <v>963</v>
    <v>Damascus</v>
    <v>28829.954000000002</v>
    <v>143.199979473582</v>
    <v>0.36702295336413898</v>
    <v>SYP</v>
    <v>Syria, officially the Syrian Arab Republic, is a country in West Asia located in the Eastern Mediterranean and the Levant. It borders the Mediterranean Sea to the west, Turkey to the north, Iraq to the east and southeast, Jordan to the south, ...</v>
    <v>974.31713913344902</v>
    <v>2.8079999999999998</v>
    <v>2.67385503458041E-2</v>
    <v>97.791781432638501</v>
    <v>0.83</v>
    <v>40405006007.208603</v>
    <v>0.81663549999999996</v>
    <v>0.40051150000000002</v>
    <v>63</v>
    <v>14</v>
    <v>Damascus</v>
    <v>Ahmed al-Sharaa (President), Mohammed al-Bashir (Prime minister)</v>
    <v>64</v>
    <v>71.778999999999996</v>
    <v>31</v>
    <v>1.02</v>
    <v>Syria</v>
    <v>Ḥumāt ad-Diyār</v>
    <v>Arabic</v>
    <v>الجمهورية العربية السورية</v>
    <v>0.53691278149999999</v>
    <v>1.22</v>
    <v>22125249</v>
    <v>0.214</v>
    <v>0.28699999999999998</v>
    <v>0.44</v>
    <v>3.2000000000000001E-2</v>
    <v>7.5999999999999998E-2</v>
    <v>0.11599999999999999</v>
    <v>0.154</v>
    <v>0.44113998413085903</v>
    <v>Damascus Governorate, Rif Dimashq Governorate, Quneitra Governorate, Daraa Governorate, Suwayda Governorate, Homs Governorate, Tartus Governorate, Latakia Governorate, Hama Governorate, Idlib Governorate, Aleppo Governorate, Raqqa Governorate, Deir ez-Zor Governorate, Al-Hasakah Governorate</v>
    <v>0.14194682792272501</v>
    <v>UTC+03:00, UTC+02:00</v>
    <v>0.42700000000000005</v>
    <v>8.3699998855590804E-2</v>
    <v>Syria</v>
    <v>9358019</v>
    <v>mdp/vdpid/222</v>
  </rv>
  <rv s="4">
    <v>65</v>
  </rv>
  <rv s="0">
    <v>https://en.wikipedia.org/wiki/Al-Bab</v>
    <v>Wikipedia</v>
  </rv>
  <rv s="1">
    <v>0</v>
    <v>67</v>
  </rv>
  <rv s="2">
    <v>https://www.bing.com/th?id=OSK.0682fae688ea6d89a3822dae6fbdeaa2&amp;qlt=95</v>
    <v>68</v>
    <v>https://www.bing.com/images/search?form=xlimg&amp;q=Al-Bab</v>
    <v>Image of al-Bab</v>
  </rv>
  <rv s="0">
    <v>https://www.bing.com/search?q=al-bab+syria&amp;form=skydnc</v>
    <v>Learn more on Bing</v>
  </rv>
  <rv s="12">
    <v>en-US</v>
    <v>2739bff8-52b3-3131-5b7d-3e5012e9ab4e</v>
    <v>536870912</v>
    <v>536870913</v>
    <v>1</v>
    <v>Powered by Bing</v>
    <v>80</v>
    <v>81</v>
    <v>al-Bab</v>
    <v>22</v>
    <v>40</v>
    <v>Map</v>
    <v>82</v>
    <v>Aleppo Governorate</v>
    <v>30</v>
    <v>Syria</v>
    <v>Al-Bab is a Syrian city, administratively belonging to the Aleppo Governorate. Al-Bab is located 40 kilometres northeast of Aleppo, 30 kilometres south of the Turkish border, and has an area of 30 square kilometres. Al-Bab has an altitude of 471 ...</v>
    <v>69</v>
    <v>36.372500000000002</v>
    <v>70</v>
    <v>37.517777777778001</v>
    <v>al-Bab</v>
    <v>63069</v>
    <v>Eastern European Time</v>
    <v>al-Bab</v>
    <v>mdp/vdpid/7257030212276191233</v>
  </rv>
  <rv s="4">
    <v>71</v>
  </rv>
  <rv s="0">
    <v>https://en.wikipedia.org/wiki/Atme</v>
    <v>Wikipedia</v>
  </rv>
  <rv s="1">
    <v>0</v>
    <v>73</v>
  </rv>
  <rv s="2">
    <v>https://www.bing.com/th?id=OSK.0682fae688ea6d89a3822dae6fbdeaa2&amp;qlt=95</v>
    <v>74</v>
    <v>https://www.bing.com/images/search?form=xlimg&amp;q=Atme</v>
    <v>Image of Atme</v>
  </rv>
  <rv s="0">
    <v>https://www.bing.com/search?q=atme+syria&amp;form=skydnc</v>
    <v>Learn more on Bing</v>
  </rv>
  <rv s="8">
    <v>en-US</v>
    <v>67f43d65-464c-4422-95de-df20e11d672d</v>
    <v>536870912</v>
    <v>536870913</v>
    <v>1</v>
    <v>Powered by Bing</v>
    <v>85</v>
    <v>44</v>
    <v>Atme</v>
    <v>22</v>
    <v>35</v>
    <v>Map</v>
    <v>64</v>
    <v>Harem District</v>
    <v>Syria</v>
    <v>Atme is a town in northern Syria, administratively part of the Idlib Governorate, located north of Idlib and just east of the border with Turkey. It lies southeast of Deir Ballut, south of Jindires, northwest of Qah and north of Sarmada and ...</v>
    <v>75</v>
    <v>36.311111109999999</v>
    <v>76</v>
    <v>36.686388890000003</v>
    <v>Atme</v>
    <v>2255</v>
    <v>Eastern European Summer Time, Eastern European Time Zone, Syria Standard Time</v>
    <v>Atme</v>
    <v>mdp/vdpid/7256993205311242241</v>
  </rv>
  <rv s="4">
    <v>77</v>
  </rv>
  <rv s="0">
    <v>https://en.wikipedia.org/wiki/Harem,_Syria</v>
    <v>Wikipedia</v>
  </rv>
  <rv s="1">
    <v>0</v>
    <v>79</v>
  </rv>
  <rv s="2">
    <v>https://www.bing.com/th?id=OSK.22abb65b379cf2464a9716143356189b&amp;qlt=95</v>
    <v>80</v>
    <v>https://www.bing.com/images/search?form=xlimg&amp;q=Harem,%20Syria</v>
    <v>Image of Harem, Syria</v>
  </rv>
  <rv s="0">
    <v>https://www.bing.com/search?q=harem+syria&amp;form=skydnc</v>
    <v>Learn more on Bing</v>
  </rv>
  <rv s="8">
    <v>en-US</v>
    <v>15310374-e3cc-ddea-487a-9933fbe3b910</v>
    <v>536870912</v>
    <v>536870913</v>
    <v>1</v>
    <v>Powered by Bing</v>
    <v>87</v>
    <v>44</v>
    <v>Harem, Syria</v>
    <v>22</v>
    <v>35</v>
    <v>Map</v>
    <v>88</v>
    <v>Harem District</v>
    <v>Syria</v>
    <v>Harem or Harim, is a Syrian city within the Idlib Governorate. It has an altitude of 160 meters and a population of 21,934. Harem is situated on the border with Turkey, 55 km west of Aleppo. The city lies along the route between Antioch and ...</v>
    <v>81</v>
    <v>36.207642999999997</v>
    <v>82</v>
    <v>36.519207999999999</v>
    <v>Harem, Syria</v>
    <v>21934</v>
    <v>UTC+02:00</v>
    <v>Harem, Syria</v>
    <v>mdp/vdpid/7256630024067874817</v>
  </rv>
  <rv s="4">
    <v>83</v>
  </rv>
  <rv s="0">
    <v>https://en.wikipedia.org/wiki/Jarabulus</v>
    <v>Wikipedia</v>
  </rv>
  <rv s="1">
    <v>0</v>
    <v>85</v>
  </rv>
  <rv s="2">
    <v>https://www.bing.com/th?id=OSK.0682fae688ea6d89a3822dae6fbdeaa2&amp;qlt=95</v>
    <v>86</v>
    <v>https://www.bing.com/images/search?form=xlimg&amp;q=Jarabulus</v>
    <v>Image of Jarabulus</v>
  </rv>
  <rv s="0">
    <v>https://www.bing.com/search?q=jarabulus+syria&amp;form=skydnc</v>
    <v>Learn more on Bing</v>
  </rv>
  <rv s="6">
    <v>en-US</v>
    <v>46bcc54f-1246-388e-8d63-c6f71cb66296</v>
    <v>536870912</v>
    <v>536870913</v>
    <v>1</v>
    <v>Powered by Bing</v>
    <v>90</v>
    <v>34</v>
    <v>Jarabulus</v>
    <v>22</v>
    <v>35</v>
    <v>Map</v>
    <v>64</v>
    <v>Aleppo Governorate</v>
    <v>Syria</v>
    <v>Jarabulus is a Syrian city administratively belonging to Aleppo Governorate, under the de facto control of the Syrian Opposition. Jarabulus lies on the western bank of the Euphrates and north of Lake Assad, just south of the Syria–Turkey border ...</v>
    <v>87</v>
    <v>36.817500000000003</v>
    <v>88</v>
    <v>38.011111111110999</v>
    <v>Jarabulus</v>
    <v>11570</v>
    <v>Jarabulus</v>
    <v>mdp/vdpid/7256373392960389121</v>
  </rv>
  <rv s="4">
    <v>89</v>
  </rv>
  <rv s="0">
    <v>https://en.wikipedia.org/wiki/Khan_Tuman</v>
    <v>Wikipedia</v>
  </rv>
  <rv s="1">
    <v>0</v>
    <v>91</v>
  </rv>
  <rv s="2">
    <v>https://www.bing.com/th?id=OSK.0682fae688ea6d89a3822dae6fbdeaa2&amp;qlt=95</v>
    <v>92</v>
    <v>https://www.bing.com/images/search?form=xlimg&amp;q=Khan%20Tuman</v>
    <v>Image of Khan Tuman</v>
  </rv>
  <rv s="0">
    <v>https://www.bing.com/search?q=khan+tuman&amp;form=skydnc</v>
    <v>Learn more on Bing</v>
  </rv>
  <rv s="13">
    <v>en-US</v>
    <v>e999d3d6-f74f-4222-b645-234cc309bb21</v>
    <v>536870912</v>
    <v>536870913</v>
    <v>1</v>
    <v>Powered by Bing</v>
    <v>93</v>
    <v>94</v>
    <v>Khan Tuman</v>
    <v>22</v>
    <v>35</v>
    <v>Map</v>
    <v>64</v>
    <v>Aleppo</v>
    <v>Syria</v>
    <v>Khan Tuman is a village in northern Syria, administratively part of the Mount Simeon District of Aleppo Governorate, located southwest of Aleppo. Nearby localities include Urum al-Kubrah, Urum al-Sughrah, al-Shaykh Ali and al-Zurbah. According ...</v>
    <v>93</v>
    <v>36.1175</v>
    <v>94</v>
    <v>37.050833330000003</v>
    <v>Khan Tuman</v>
    <v>2781</v>
    <v>Eastern European Summer Time, Eastern European Time Zone</v>
    <v>Khan Tuman</v>
    <v>mdp/vdpid/7257016048279355393</v>
  </rv>
  <rv s="4">
    <v>95</v>
  </rv>
  <rv s="0">
    <v>https://en.wikipedia.org/wiki/Yemen</v>
    <v>Wikipedia</v>
  </rv>
  <rv s="1">
    <v>0</v>
    <v>97</v>
  </rv>
  <rv s="2">
    <v>https://www.bing.com/th?id=OSK.uZwEjKcMrq7mRuJ7EfXa8W1XqF_8MEvx-qGiA9SVN5s&amp;qlt=95</v>
    <v>98</v>
    <v>https://www.bing.com/images/search?form=xlimg&amp;q=Yemen</v>
    <v>Image of Yemen</v>
  </rv>
  <rv s="0">
    <v>https://www.bing.com/search?q=yemen&amp;form=skydnc</v>
    <v>Learn more on Bing</v>
  </rv>
  <rv s="14">
    <v>en-US</v>
    <v>8d8f36f1-f292-3a92-a6b9-2c3b83e3ffba</v>
    <v>536870912</v>
    <v>536870914</v>
    <v>1</v>
    <v>Powered by Bing</v>
    <v>101</v>
    <v>102</v>
    <v>Yemen</v>
    <v>22</v>
    <v>103</v>
    <v>Map</v>
    <v>104</v>
    <v>YE</v>
    <v>0.44597230903270996</v>
    <v>555000</v>
    <v>40000</v>
    <v>30.452999999999999</v>
    <v>967</v>
    <v>Sanaa</v>
    <v>10608.630999999999</v>
    <v>157.58334053767501</v>
    <v>8.1047258362394792E-2</v>
    <v>YER</v>
    <v>Yemen, officially the Republic of Yemen, is a country in West Asia. Located in southern Arabia, it borders Saudi Arabia to the north, Oman to the northeast, the Red Sea to the west, the Gulf of Aden to the south, and the southeasten part of the ...</v>
    <v>219.79992243494601</v>
    <v>3.7919999999999998</v>
    <v>1.0398318086254901E-2</v>
    <v>98.488502741308295</v>
    <v>0.92</v>
    <v>26914402223.782799</v>
    <v>0.93637479999999995</v>
    <v>0.1015192</v>
    <v>99</v>
    <v>42.9</v>
    <v>Sanaa</v>
    <v>Rashad al-Alimi (Chairman), n (Chairman), Ahmad Awad bin Mubarak (Prime minister), n (Prime minister)</v>
    <v>100</v>
    <v>66.096000000000004</v>
    <v>164</v>
    <v>Yemen</v>
    <v>National anthem of Yemen</v>
    <v>Modern Standard Arabic</v>
    <v>الجمهورية اليمنية</v>
    <v>0.80957237960000006</v>
    <v>0.31040000000000001</v>
    <v>33696614</v>
    <v>0.21199999999999999</v>
    <v>0.29399999999999998</v>
    <v>0.44700000000000001</v>
    <v>0.03</v>
    <v>7.2999999999999995E-2</v>
    <v>0.115</v>
    <v>0.153</v>
    <v>0.38</v>
    <v>Aden Governorate, 'Amran Governorate, Abyan Governorate, Dhale Governorate, Al Bayda Governorate, Al Hudaydah Governorate, Al Jawf Governorate, Al Mahrah Governorate, Al Mahwit Governorate, Dhamar Governorate, Hadhramaut Governorate, Hajjah Governorate, Ibb Governorate, Lahij Governorate, Marib Governorate, Raymah Governorate, Saada Governorate, Shabwah Governorate, Taiz Governorate, Socotra Governorate</v>
    <v>UTC+03:00</v>
    <v>0.26600000000000001</v>
    <v>0.12909999847412101</v>
    <v>Yemen</v>
    <v>10869523</v>
    <v>mdp/vdpid/261</v>
  </rv>
  <rv s="4">
    <v>101</v>
  </rv>
  <rv s="0">
    <v>https://en.wikipedia.org/wiki/Aden</v>
    <v>Wikipedia</v>
  </rv>
  <rv s="1">
    <v>0</v>
    <v>103</v>
  </rv>
  <rv s="2">
    <v>https://www.bing.com/th?id=OSK.db7e9389d33cceed01a4e1e6f9b25a70&amp;qlt=95</v>
    <v>104</v>
    <v>https://www.bing.com/images/search?form=xlimg&amp;q=Aden</v>
    <v>Image of Aden</v>
  </rv>
  <rv s="0">
    <v>https://www.bing.com/search?q=aden&amp;form=skydnc</v>
    <v>Learn more on Bing</v>
  </rv>
  <rv s="7">
    <v>en-US</v>
    <v>9d677e22-ac49-a554-80c9-8d81aee66edc</v>
    <v>536870912</v>
    <v>536870913</v>
    <v>1</v>
    <v>Powered by Bing</v>
    <v>106</v>
    <v>39</v>
    <v>Aden</v>
    <v>22</v>
    <v>40</v>
    <v>Map</v>
    <v>107</v>
    <v>Aden Governorate</v>
    <v>760</v>
    <v>Yemen</v>
    <v>Aden is a port city located in Yemen in the southern part of the Arabian peninsula, on the north coast of the Gulf of Aden, positioned near the eastern approach to the Red Sea. It is situated approximately 170 km east of the Bab-el-Mandeb ...</v>
    <v>105</v>
    <v>12.8</v>
    <v>Ahmed Lamlas (Governor)</v>
    <v>106</v>
    <v>45.033333333332997</v>
    <v>Aden</v>
    <v>1079670</v>
    <v>UTC+03:00</v>
    <v>Aden</v>
    <v>mdp/vdpid/7427654169105793025</v>
  </rv>
  <rv s="4">
    <v>107</v>
  </rv>
  <rv s="0">
    <v>https://en.wikipedia.org/wiki/Al_Hudaydah</v>
    <v>Wikipedia</v>
  </rv>
  <rv s="1">
    <v>0</v>
    <v>109</v>
  </rv>
  <rv s="2">
    <v>https://www.bing.com/th?id=OSK.68c60ff3ea359285e20f79ddead6cace&amp;qlt=95</v>
    <v>110</v>
    <v>https://www.bing.com/images/search?form=xlimg&amp;q=Al%20Hudaydah</v>
    <v>Image of Al Hudaydah</v>
  </rv>
  <rv s="0">
    <v>https://www.bing.com/search?q=al+hudaydah&amp;form=skydnc</v>
    <v>Learn more on Bing</v>
  </rv>
  <rv s="6">
    <v>en-US</v>
    <v>1cb0cf40-45b1-f75e-7458-b3680524f474</v>
    <v>536870912</v>
    <v>536870913</v>
    <v>1</v>
    <v>Powered by Bing</v>
    <v>109</v>
    <v>34</v>
    <v>Al Hudaydah</v>
    <v>22</v>
    <v>35</v>
    <v>Map</v>
    <v>110</v>
    <v>Al Hudaydah Governorate</v>
    <v>Yemen</v>
    <v>Al-Hudaydah, also transliterated as Hodeda, Hodeida, Hudaida or Hodeidah, is the fourth-largest city in Yemen and its principal port on the Red Sea and it is the centre of Al Hudaydah Governorate. As of 2023, it has an estimated population of ...</v>
    <v>111</v>
    <v>14.802222222221999</v>
    <v>112</v>
    <v>42.951111111110997</v>
    <v>Al Hudaydah</v>
    <v>548433</v>
    <v>Al Hudaydah</v>
    <v>mdp/vdpid/7330511595472158721</v>
  </rv>
  <rv s="4">
    <v>113</v>
  </rv>
  <rv s="0">
    <v>https://en.wikipedia.org/wiki/Ibb</v>
    <v>Wikipedia</v>
  </rv>
  <rv s="1">
    <v>0</v>
    <v>115</v>
  </rv>
  <rv s="2">
    <v>https://www.bing.com/th?id=OSK.d835f9dda0de1d75788d1b7e96d12b1d&amp;qlt=95</v>
    <v>116</v>
    <v>https://www.bing.com/images/search?form=xlimg&amp;q=Ibb</v>
    <v>Image of Ibb</v>
  </rv>
  <rv s="0">
    <v>https://www.bing.com/search?q=ibb+yemen&amp;form=skydnc</v>
    <v>Learn more on Bing</v>
  </rv>
  <rv s="8">
    <v>en-US</v>
    <v>817293af-4b2a-6fd9-12ec-824d5deb25d3</v>
    <v>536870912</v>
    <v>536870913</v>
    <v>1</v>
    <v>Powered by Bing</v>
    <v>113</v>
    <v>44</v>
    <v>Ibb</v>
    <v>22</v>
    <v>35</v>
    <v>Map</v>
    <v>114</v>
    <v>Ibb Governorate</v>
    <v>Yemen</v>
    <v>Ibb is a city in Yemen, the capital of Ibb Governorate, located about 117 km northeast of Mocha and 194 km south of Sana'a. A market town and administrative centre developed during the Ottoman Empire, it is one of the most important medium-sized ...</v>
    <v>117</v>
    <v>13.966666666667001</v>
    <v>118</v>
    <v>44.166666666666998</v>
    <v>Ibb</v>
    <v>771514</v>
    <v>Arabia Time Zone</v>
    <v>Ibb</v>
    <v>mdp/vdpid/7331450242757296129</v>
  </rv>
  <rv s="4">
    <v>119</v>
  </rv>
  <rv s="0">
    <v>https://en.wikipedia.org/wiki/Sanaa</v>
    <v>Wikipedia</v>
  </rv>
  <rv s="1">
    <v>0</v>
    <v>121</v>
  </rv>
  <rv s="2">
    <v>https://www.bing.com/th?id=OSK.IHQooTCnSGB6v3jW4y_NTEf45MCUuPqc9OIni35M4Sg&amp;qlt=95</v>
    <v>122</v>
    <v>https://www.bing.com/images/search?form=xlimg&amp;q=Sanaa</v>
    <v>Image of Sanaa</v>
  </rv>
  <rv s="0">
    <v>https://www.bing.com/search?q=sana%27a&amp;form=skydnc</v>
    <v>Learn more on Bing</v>
  </rv>
  <rv s="15">
    <v>en-US</v>
    <v>56f46305-0da3-cf73-a8cb-9985e8dca0be</v>
    <v>536870912</v>
    <v>536870918</v>
    <v>1</v>
    <v>Powered by Bing</v>
    <v>116</v>
    <v>117</v>
    <v>Sanaa</v>
    <v>22</v>
    <v>118</v>
    <v>Map</v>
    <v>41</v>
    <v>3450</v>
    <v>Yemen</v>
    <v>Sanaa, officially the Sanaa Municipality, is the de jure capital and largest city of Yemen. The city is the capital of the Sanaa Governorate, but is not part of the governorate, as it forms a separate administrative unit. At an elevation of ...</v>
    <v>123</v>
    <v>124</v>
    <v>Sanaa</v>
    <v>3407814</v>
    <v>UTC+03:00</v>
    <v>Sanaa</v>
    <v>mdp/vdpid/7330606504686387201</v>
  </rv>
  <rv s="4">
    <v>125</v>
  </rv>
  <rv s="0">
    <v>https://en.wikipedia.org/wiki/Taiz</v>
    <v>Wikipedia</v>
  </rv>
  <rv s="1">
    <v>0</v>
    <v>127</v>
  </rv>
  <rv s="2">
    <v>https://www.bing.com/th?id=OSK.b752385b11545ab1479711aaf334cae9&amp;qlt=95</v>
    <v>128</v>
    <v>https://www.bing.com/images/search?form=xlimg&amp;q=Taiz</v>
    <v>Image of Taiz</v>
  </rv>
  <rv s="0">
    <v>https://www.bing.com/search?q=ta%27izz+yemen&amp;form=skydnc</v>
    <v>Learn more on Bing</v>
  </rv>
  <rv s="6">
    <v>en-US</v>
    <v>35de82c0-7893-efcc-41f1-b9502eb6edd0</v>
    <v>536870912</v>
    <v>536870913</v>
    <v>1</v>
    <v>Powered by Bing</v>
    <v>120</v>
    <v>34</v>
    <v>Taiz</v>
    <v>22</v>
    <v>35</v>
    <v>Map</v>
    <v>110</v>
    <v>Ta'izz Governorate</v>
    <v>Yemen</v>
    <v>Taiz is a city in southwestern Yemen. It is located in the Yemeni highlands, near the port city of Mocha on the Red Sea, at an elevation of about 1,400 metres above sea level. It is the capital of Taiz Governorate. As of 2023, the city has an ...</v>
    <v>129</v>
    <v>13.578888888889001</v>
    <v>130</v>
    <v>44.021944444444003</v>
    <v>Taiz</v>
    <v>615467</v>
    <v>Taiz</v>
    <v>mdp/vdpid/7331465948261515265</v>
  </rv>
  <rv s="4">
    <v>131</v>
  </rv>
  <rv s="0">
    <v>https://en.wikipedia.org/wiki/Zabid</v>
    <v>Wikipedia</v>
  </rv>
  <rv s="1">
    <v>0</v>
    <v>133</v>
  </rv>
  <rv s="2">
    <v>https://www.bing.com/th?id=OSK.53da9f8da7554410e402e2f0379e1323&amp;qlt=95</v>
    <v>134</v>
    <v>https://www.bing.com/images/search?form=xlimg&amp;q=Zabid</v>
    <v>Image of Zabid</v>
  </rv>
  <rv s="0">
    <v>https://www.bing.com/search?q=zab%c4%abd+yemen&amp;form=skydnc</v>
    <v>Learn more on Bing</v>
  </rv>
  <rv s="10">
    <v>en-US</v>
    <v>7212d136-0c9a-e585-cde0-ebddd7689cc0</v>
    <v>536870912</v>
    <v>536870913</v>
    <v>1</v>
    <v>Powered by Bing</v>
    <v>122</v>
    <v>59</v>
    <v>Zabid</v>
    <v>22</v>
    <v>40</v>
    <v>Map</v>
    <v>123</v>
    <v>Al Hudaydah Governorate</v>
    <v>1.35</v>
    <v>Yemen</v>
    <v>Zabid is a town with an urban population of around 52,590 people, located on Yemen's western coastal plain. It is one of the oldest towns in Yemen, and has been a UNESCO World Heritage Site since 1993. However, in 2000, the site was placed on ...</v>
    <v>135</v>
    <v>14.2</v>
    <v>136</v>
    <v>43.316666666666997</v>
    <v>Zabid</v>
    <v>50781</v>
    <v>Zabid</v>
    <v>mdp/vdpid/7330589636604985345</v>
  </rv>
  <rv s="4">
    <v>137</v>
  </rv>
</rvData>
</file>

<file path=xl/richData/rdrichvaluestructure.xml><?xml version="1.0" encoding="utf-8"?>
<rvStructures xmlns="http://schemas.microsoft.com/office/spreadsheetml/2017/richdata" count="1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Time zone(s)"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rnMoreOnLink" t="r"/>
    <k n="Longitude"/>
    <k n="Name" t="s"/>
    <k n="Population"/>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UniqueName" t="s"/>
    <k n="VDPID/VSID" t="s"/>
  </s>
  <s t="_linkedentitycore">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dmin Division 2 (County/district/other)" t="s"/>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ProviderInfo" t="s"/>
    <k n="_Attribution" t="spb"/>
    <k n="_Display" t="spb"/>
    <k n="_DisplayString" t="s"/>
    <k n="_Flags" t="spb"/>
    <k n="_Format" t="spb"/>
    <k n="_Icon" t="s"/>
    <k n="_SubLabel" t="spb"/>
    <k n="Area"/>
    <k n="Country/region" t="s"/>
    <k n="Description" t="s"/>
    <k n="Image" t="r"/>
    <k n="LearnMoreOnLink" t="r"/>
    <k n="Name" t="s"/>
    <k n="Population"/>
    <k n="Time zone(s)" t="s"/>
    <k n="UniqueName" t="s"/>
    <k n="VDPID/VSID" t="s"/>
  </s>
</rvStructures>
</file>

<file path=xl/richData/rdsupportingpropertybag.xml><?xml version="1.0" encoding="utf-8"?>
<supportingPropertyBags xmlns="http://schemas.microsoft.com/office/spreadsheetml/2017/richdata2">
  <spbArrays count="12">
    <a count="64">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LearnMoreOnLink</v>
      <v t="s">Image</v>
      <v t="s">Description</v>
      <v t="s">_Display</v>
    </a>
    <a count="23">
      <v t="s">%EntityServiceId</v>
      <v t="s">_Format</v>
      <v t="s">%EntitySubDomainId</v>
      <v t="s">%EntityCulture</v>
      <v t="s">%IsRefreshable</v>
      <v t="s">%EntityId</v>
      <v t="s">_Icon</v>
      <v t="s">_Attribution</v>
      <v t="s">Name</v>
      <v t="s">Admin Division 1 (State/province/other)</v>
      <v t="s">Country/region</v>
      <v t="s">Latitude</v>
      <v t="s">Longitude</v>
      <v t="s">Time zone(s)</v>
      <v t="s">_Flags</v>
      <v t="s">VDPID/VSID</v>
      <v t="s">UniqueName</v>
      <v t="s">_DisplayString</v>
      <v t="s">%ProviderInfo</v>
      <v t="s">LearnMoreOnLink</v>
      <v t="s">Image</v>
      <v t="s">Description</v>
      <v t="s">_Display</v>
    </a>
    <a count="24">
      <v t="s">%EntityServiceId</v>
      <v t="s">_Format</v>
      <v t="s">%EntitySubDomainId</v>
      <v t="s">%EntityCulture</v>
      <v t="s">%IsRefreshable</v>
      <v t="s">%EntityId</v>
      <v t="s">_Icon</v>
      <v t="s">_Attribution</v>
      <v t="s">Name</v>
      <v t="s">Admin Division 1 (State/province/other)</v>
      <v t="s">Country/region</v>
      <v t="s">_SubLabel</v>
      <v t="s">Population</v>
      <v t="s">Latitude</v>
      <v t="s">Longitude</v>
      <v t="s">_Flags</v>
      <v t="s">VDPID/VSID</v>
      <v t="s">UniqueName</v>
      <v t="s">_DisplayString</v>
      <v t="s">%ProviderInfo</v>
      <v t="s">LearnMoreOnLink</v>
      <v t="s">Image</v>
      <v t="s">Description</v>
      <v t="s">_Display</v>
    </a>
    <a count="27">
      <v t="s">%EntityServiceId</v>
      <v t="s">_Format</v>
      <v t="s">%EntitySubDomainId</v>
      <v t="s">%EntityCulture</v>
      <v t="s">%IsRefreshable</v>
      <v t="s">%EntityId</v>
      <v t="s">_Icon</v>
      <v t="s">_Attribution</v>
      <v t="s">Name</v>
      <v t="s">Admin Division 1 (State/province/other)</v>
      <v t="s">Country/region</v>
      <v t="s">Leader(s)</v>
      <v t="s">_SubLabel</v>
      <v t="s">Population</v>
      <v t="s">Area</v>
      <v t="s">Latitude</v>
      <v t="s">Longitude</v>
      <v t="s">Time zone(s)</v>
      <v t="s">_Flags</v>
      <v t="s">VDPID/VSID</v>
      <v t="s">UniqueName</v>
      <v t="s">_DisplayString</v>
      <v t="s">%ProviderInfo</v>
      <v t="s">LearnMoreOnLink</v>
      <v t="s">Image</v>
      <v t="s">Description</v>
      <v t="s">_Display</v>
    </a>
    <a count="25">
      <v t="s">%EntityServiceId</v>
      <v t="s">_Format</v>
      <v t="s">%EntitySubDomainId</v>
      <v t="s">%EntityCulture</v>
      <v t="s">%IsRefreshable</v>
      <v t="s">%EntityId</v>
      <v t="s">_Icon</v>
      <v t="s">_Attribution</v>
      <v t="s">Name</v>
      <v t="s">Admin Division 1 (State/province/other)</v>
      <v t="s">Country/region</v>
      <v t="s">_SubLabel</v>
      <v t="s">Population</v>
      <v t="s">Latitude</v>
      <v t="s">Longitude</v>
      <v t="s">Time zone(s)</v>
      <v t="s">_Flags</v>
      <v t="s">VDPID/VSID</v>
      <v t="s">UniqueName</v>
      <v t="s">_DisplayString</v>
      <v t="s">%ProviderInfo</v>
      <v t="s">LearnMoreOnLink</v>
      <v t="s">Image</v>
      <v t="s">Description</v>
      <v t="s">_Display</v>
    </a>
    <a count="56">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LearnMoreOnLink</v>
      <v t="s">Image</v>
      <v t="s">Description</v>
      <v t="s">_Display</v>
    </a>
    <a count="25">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_Flags</v>
      <v t="s">VDPID/VSID</v>
      <v t="s">UniqueName</v>
      <v t="s">_DisplayString</v>
      <v t="s">%ProviderInfo</v>
      <v t="s">LearnMoreOnLink</v>
      <v t="s">Image</v>
      <v t="s">Description</v>
      <v t="s">_Display</v>
    </a>
    <a count="22">
      <v t="s">%EntityServiceId</v>
      <v t="s">_Format</v>
      <v t="s">%EntitySubDomainId</v>
      <v t="s">%EntityCulture</v>
      <v t="s">%IsRefreshable</v>
      <v t="s">%EntityId</v>
      <v t="s">_Icon</v>
      <v t="s">_Attribution</v>
      <v t="s">Name</v>
      <v t="s">Admin Division 1 (State/province/other)</v>
      <v t="s">Country/region</v>
      <v t="s">Latitude</v>
      <v t="s">Longitude</v>
      <v t="s">_Flags</v>
      <v t="s">VDPID/VSID</v>
      <v t="s">UniqueName</v>
      <v t="s">_DisplayString</v>
      <v t="s">%ProviderInfo</v>
      <v t="s">LearnMoreOnLink</v>
      <v t="s">Image</v>
      <v t="s">Description</v>
      <v t="s">_Display</v>
    </a>
    <a count="26">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Time zone(s)</v>
      <v t="s">_Flags</v>
      <v t="s">VDPID/VSID</v>
      <v t="s">UniqueName</v>
      <v t="s">_DisplayString</v>
      <v t="s">%ProviderInfo</v>
      <v t="s">LearnMoreOnLink</v>
      <v t="s">Image</v>
      <v t="s">Description</v>
      <v t="s">_Display</v>
    </a>
    <a count="25">
      <v t="s">%EntityServiceId</v>
      <v t="s">_Format</v>
      <v t="s">%EntitySubDomainId</v>
      <v t="s">%EntityCulture</v>
      <v t="s">%IsRefreshable</v>
      <v t="s">%EntityId</v>
      <v t="s">_Icon</v>
      <v t="s">_Attribution</v>
      <v t="s">Name</v>
      <v t="s">Admin Division 2 (County/district/other)</v>
      <v t="s">Country/region</v>
      <v t="s">_SubLabel</v>
      <v t="s">Population</v>
      <v t="s">Latitude</v>
      <v t="s">Longitude</v>
      <v t="s">Time zone(s)</v>
      <v t="s">_Flags</v>
      <v t="s">VDPID/VSID</v>
      <v t="s">UniqueName</v>
      <v t="s">_DisplayString</v>
      <v t="s">%ProviderInfo</v>
      <v t="s">LearnMoreOnLink</v>
      <v t="s">Image</v>
      <v t="s">Description</v>
      <v t="s">_Display</v>
    </a>
    <a count="62">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Time zone(s)</v>
      <v t="s">_Flags</v>
      <v t="s">VDPID/VSID</v>
      <v t="s">UniqueName</v>
      <v t="s">_DisplayString</v>
      <v t="s">%ProviderInfo</v>
      <v t="s">LearnMoreOnLink</v>
      <v t="s">Image</v>
      <v t="s">Description</v>
      <v t="s">_Display</v>
    </a>
  </spbArrays>
  <spbData count="124">
    <spb s="0">
      <v xml:space="preserve">data.worldbank.org	</v>
      <v xml:space="preserve">	</v>
      <v xml:space="preserve">http://data.worldbank.org/indicator/FP.CPI.TOTL	</v>
      <v xml:space="preserve">	</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 BY-SA 3.0	</v>
      <v xml:space="preserve">https://en.wikipedia.org/wiki/Iraq	</v>
      <v xml:space="preserve">https://creativecommons.org/licenses/by-sa/3.0	</v>
    </spb>
    <spb s="0">
      <v xml:space="preserve">Wikipedia	Wikipedia	</v>
      <v xml:space="preserve">CC BY-SA 3.0	CC BY-SA 3.0	</v>
      <v xml:space="preserve">https://en.wikipedia.org/wiki/Iraq	https://en.wikipedia.org/wiki/Iraq	</v>
      <v xml:space="preserve">https://creativecommons.org/licenses/by-sa/3.0	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http://en.wikipedia.org/wiki/Iraq	</v>
      <v xml:space="preserve">http://creativecommons.org/licenses/by-sa/3.0/	</v>
    </spb>
    <spb s="0">
      <v xml:space="preserve">Wikipedia	Wikipedia	Wikipedia	Wikipedia	Wikipedia	Wikipedia	Wikipedia	Wikipedia	Wikipedia	Wikipedia	Wikipedia	Wikipedia	Wikipedia	Wikipedia	Wikipedia	Wikipedia	Wikipedia	Wikipedia	</v>
      <v xml:space="preserve">CC BY-SA 3.0	CC BY-SA 3.0	CC BY-SA 3.0	CC BY-SA 3.0	CC BY-SA 3.0	CC BY-SA 3.0	CC BY-SA 3.0	CC BY-SA 3.0	CC BY-SA 3.0	CC BY-SA 3.0	CC BY-SA 3.0	CC BY-SA 3.0	CC BY-SA 3.0	CC BY-SA 3.0	CC BY-SA 3.0	CC BY-SA 3.0	CC BY-SA 3.0	CC BY-SA 3.0	</v>
      <v xml:space="preserve">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https://en.wikipedia.org/wiki/Iraq	</v>
      <v xml:space="preserve">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v>
    </spb>
    <spb s="0">
      <v xml:space="preserve">Cia	</v>
      <v xml:space="preserve">	</v>
      <v xml:space="preserve">https://www.cia.gov/library/publications/the-world-factbook/geos/iz.html?Transportation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4</v>
      <v>2</v>
      <v>2</v>
      <v>2</v>
      <v>5</v>
      <v>2</v>
      <v>2</v>
      <v>5</v>
      <v>6</v>
      <v>3</v>
      <v>2</v>
      <v>2</v>
      <v>7</v>
      <v>8</v>
      <v>1</v>
      <v>7</v>
      <v>9</v>
      <v>2</v>
      <v>7</v>
      <v>10</v>
      <v>11</v>
      <v>12</v>
      <v>7</v>
      <v>3</v>
      <v>7</v>
      <v>2</v>
      <v>7</v>
      <v>13</v>
      <v>14</v>
      <v>15</v>
      <v>16</v>
      <v>7</v>
      <v>7</v>
      <v>7</v>
      <v>7</v>
      <v>7</v>
      <v>7</v>
      <v>7</v>
      <v>7</v>
      <v>7</v>
      <v>7</v>
      <v>7</v>
      <v>17</v>
    </spb>
    <spb s="2">
      <v>0</v>
    </spb>
    <spb s="3">
      <v>0</v>
      <v>0</v>
    </spb>
    <spb s="4">
      <v>0</v>
      <v>0</v>
      <v>0</v>
    </spb>
    <spb s="5">
      <v>20</v>
      <v>21</v>
      <v>21</v>
      <v>20</v>
      <v>21</v>
    </spb>
    <spb s="6">
      <v>1</v>
      <v>2</v>
      <v>3</v>
      <v>4</v>
      <v>5</v>
      <v>6</v>
      <v>3</v>
      <v>7</v>
      <v>8</v>
      <v>9</v>
      <v>10</v>
      <v>6</v>
      <v>9</v>
      <v>10</v>
      <v>11</v>
      <v>12</v>
      <v>10</v>
      <v>6</v>
      <v>12</v>
      <v>3</v>
      <v>3</v>
      <v>10</v>
      <v>13</v>
      <v>6</v>
      <v>10</v>
      <v>6</v>
      <v>3</v>
      <v>12</v>
      <v>3</v>
      <v>12</v>
      <v>10</v>
      <v>10</v>
      <v>10</v>
      <v>10</v>
      <v>10</v>
      <v>10</v>
      <v>10</v>
      <v>10</v>
      <v>10</v>
      <v>10</v>
      <v>10</v>
    </spb>
    <spb s="7">
      <v>2018</v>
      <v>2019</v>
      <v>square km</v>
      <v>per thousand, 2018</v>
      <v>2022</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v>
      <v xml:space="preserve">CC BY-SA 3.0	</v>
      <v xml:space="preserve">https://en.wikipedia.org/wiki/Afak	</v>
      <v xml:space="preserve">https://creativecommons.org/licenses/by-sa/3.0	</v>
    </spb>
    <spb s="0">
      <v xml:space="preserve">Wikipedia	</v>
      <v xml:space="preserve">CC-BY-SA	</v>
      <v xml:space="preserve">http://en.wikipedia.org/wiki/Afak	</v>
      <v xml:space="preserve">http://creativecommons.org/licenses/by-sa/3.0/	</v>
    </spb>
    <spb s="8">
      <v>25</v>
      <v>25</v>
      <v>25</v>
      <v>25</v>
      <v>25</v>
      <v>26</v>
      <v>25</v>
      <v>25</v>
    </spb>
    <spb s="2">
      <v>1</v>
    </spb>
    <spb s="9">
      <v>20</v>
      <v>21</v>
      <v>21</v>
      <v>21</v>
    </spb>
    <spb s="10">
      <v>4</v>
      <v>5</v>
      <v>14</v>
      <v>14</v>
      <v>11</v>
      <v>6</v>
      <v>6</v>
    </spb>
    <spb s="0">
      <v xml:space="preserve">Wikipedia	</v>
      <v xml:space="preserve">CC BY-SA 3.0	</v>
      <v xml:space="preserve">https://en.wikipedia.org/wiki/Baiji_(city)	</v>
      <v xml:space="preserve">https://creativecommons.org/licenses/by-sa/3.0	</v>
    </spb>
    <spb s="0">
      <v xml:space="preserve">Wikipedia	</v>
      <v xml:space="preserve">CC-BY-SA	</v>
      <v xml:space="preserve">http://en.wikipedia.org/wiki/Baiji_(city)	</v>
      <v xml:space="preserve">http://creativecommons.org/licenses/by-sa/3.0/	</v>
    </spb>
    <spb s="11">
      <v>31</v>
      <v>31</v>
      <v>31</v>
      <v>32</v>
      <v>31</v>
      <v>31</v>
      <v>31</v>
      <v>31</v>
    </spb>
    <spb s="2">
      <v>2</v>
    </spb>
    <spb s="12">
      <v>4</v>
      <v>5</v>
      <v>14</v>
      <v>14</v>
      <v>3</v>
      <v>7</v>
      <v>11</v>
      <v>6</v>
      <v>6</v>
    </spb>
    <spb s="13">
      <v>2014</v>
    </spb>
    <spb s="0">
      <v xml:space="preserve">Wikipedia	</v>
      <v xml:space="preserve">CC BY-SA 3.0	</v>
      <v xml:space="preserve">https://en.wikipedia.org/wiki/Basra	</v>
      <v xml:space="preserve">https://creativecommons.org/licenses/by-sa/3.0	</v>
    </spb>
    <spb s="14">
      <v>37</v>
      <v>37</v>
      <v>37</v>
      <v>37</v>
      <v>37</v>
      <v>37</v>
      <v>37</v>
      <v>37</v>
      <v>37</v>
      <v>37</v>
      <v>37</v>
    </spb>
    <spb s="2">
      <v>3</v>
    </spb>
    <spb s="15">
      <v>3</v>
      <v>4</v>
      <v>5</v>
      <v>14</v>
      <v>14</v>
      <v>3</v>
      <v>7</v>
      <v>11</v>
      <v>6</v>
      <v>6</v>
    </spb>
    <spb s="16">
      <v>square km</v>
      <v>2024</v>
    </spb>
    <spb s="0">
      <v xml:space="preserve">Wikipedia	</v>
      <v xml:space="preserve">CC BY-SA 3.0	</v>
      <v xml:space="preserve">https://en.wikipedia.org/wiki/Haditha	</v>
      <v xml:space="preserve">https://creativecommons.org/licenses/by-sa/3.0	</v>
    </spb>
    <spb s="17">
      <v>42</v>
      <v>42</v>
      <v>42</v>
      <v>42</v>
      <v>42</v>
      <v>42</v>
      <v>42</v>
      <v>42</v>
      <v>42</v>
    </spb>
    <spb s="2">
      <v>4</v>
    </spb>
    <spb s="13">
      <v>2018</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Wikipedia	</v>
      <v xml:space="preserve">CC BY-SA 3.0	CC BY-SA 3.0	</v>
      <v xml:space="preserve">https://en.wikipedia.org/wiki/Libya	https://en.wikipedia.org/wiki/Libya	</v>
      <v xml:space="preserve">https://creativecommons.org/licenses/by-sa/3.0	https://creativecommons.org/licenses/by-sa/3.0	</v>
    </spb>
    <spb s="0">
      <v xml:space="preserve">Wikipedia	</v>
      <v xml:space="preserve">CC-BY-SA	</v>
      <v xml:space="preserve">http://en.wikipedia.org/wiki/Libya	</v>
      <v xml:space="preserve">http://creativecommons.org/licenses/by-sa/3.0/	</v>
    </spb>
    <spb s="0">
      <v xml:space="preserve">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 BY-SA 3.0	CC BY-SA 3.0	CC BY-SA 3.0	CC BY-SA 3.0	CC BY-SA 3.0	CC BY-SA 3.0	CC BY-SA 3.0	CC BY-SA 3.0	CC BY-SA 3.0	CC BY-SA 3.0	CC BY-SA 3.0	CC BY-SA 3.0	CC BY-SA 3.0	CC BY-SA 3.0	CC BY-SA 3.0	CC BY-SA 3.0	CC BY-SA 3.0	CC BY-SA 3.0	CC BY-SA 3.0	CC BY-SA 3.0	CC BY-SA 3.0	CC BY-SA 3.0	CC BY-SA 3.0	CC BY-SA 3.0	CC BY-SA 3.0	CC BY-SA 3.0	</v>
      <v xml:space="preserve">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https://en.wikipedia.org/wiki/Libya	</v>
      <v xml:space="preserve">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v>
    </spb>
    <spb s="0">
      <v xml:space="preserve">Cia	</v>
      <v xml:space="preserve">	</v>
      <v xml:space="preserve">https://www.cia.gov/library/publications/the-world-factbook/geos/ly.html?Transportation	</v>
      <v xml:space="preserve">	</v>
    </spb>
    <spb s="18">
      <v>0</v>
      <v>46</v>
      <v>47</v>
      <v>47</v>
      <v>48</v>
      <v>4</v>
      <v>47</v>
      <v>47</v>
      <v>47</v>
      <v>49</v>
      <v>47</v>
      <v>47</v>
      <v>49</v>
      <v>50</v>
      <v>47</v>
      <v>47</v>
      <v>47</v>
      <v>51</v>
      <v>8</v>
      <v>46</v>
      <v>51</v>
      <v>9</v>
      <v>47</v>
      <v>10</v>
      <v>11</v>
      <v>12</v>
      <v>51</v>
      <v>47</v>
      <v>51</v>
      <v>47</v>
      <v>51</v>
      <v>13</v>
      <v>14</v>
      <v>15</v>
      <v>16</v>
      <v>51</v>
      <v>51</v>
      <v>51</v>
      <v>51</v>
      <v>17</v>
    </spb>
    <spb s="2">
      <v>5</v>
    </spb>
    <spb s="19">
      <v>1</v>
      <v>2</v>
      <v>3</v>
      <v>4</v>
      <v>5</v>
      <v>6</v>
      <v>3</v>
      <v>7</v>
      <v>8</v>
      <v>9</v>
      <v>10</v>
      <v>6</v>
      <v>9</v>
      <v>10</v>
      <v>11</v>
      <v>12</v>
      <v>6</v>
      <v>12</v>
      <v>3</v>
      <v>3</v>
      <v>10</v>
      <v>13</v>
      <v>6</v>
      <v>10</v>
      <v>6</v>
      <v>3</v>
      <v>12</v>
      <v>3</v>
      <v>12</v>
      <v>10</v>
      <v>10</v>
      <v>10</v>
      <v>10</v>
    </spb>
    <spb s="20">
      <v>2013</v>
      <v>2019</v>
      <v>square km</v>
      <v>per thousand, 2018</v>
      <v>2022</v>
      <v>2013</v>
      <v>2018</v>
      <v>per liter, 2016</v>
      <v>2019</v>
      <v>years, 2018</v>
      <v>per thousand, 2018</v>
      <v>2019</v>
      <v>2014</v>
      <v>2016</v>
      <v>2019</v>
      <v>2016</v>
      <v>2017</v>
      <v>kilotons per year, 2016</v>
      <v>deaths per 100,000, 2017</v>
      <v>kWh, 2014</v>
      <v>2014</v>
      <v>2011</v>
      <v>2006</v>
      <v>2003</v>
      <v>2019</v>
    </spb>
    <spb s="0">
      <v xml:space="preserve">Wikipedia	</v>
      <v xml:space="preserve">CC BY-SA 3.0	</v>
      <v xml:space="preserve">https://en.wikipedia.org/wiki/Bayda,_Libya	</v>
      <v xml:space="preserve">https://creativecommons.org/licenses/by-sa/3.0	</v>
    </spb>
    <spb s="0">
      <v xml:space="preserve">Wikipedia	</v>
      <v xml:space="preserve">CC-BY-SA	</v>
      <v xml:space="preserve">http://en.wikipedia.org/wiki/Bayda,_Libya	</v>
      <v xml:space="preserve">http://creativecommons.org/licenses/by-sa/3.0/	</v>
    </spb>
    <spb s="21">
      <v>56</v>
      <v>56</v>
      <v>56</v>
      <v>56</v>
      <v>57</v>
      <v>56</v>
      <v>56</v>
      <v>56</v>
      <v>56</v>
    </spb>
    <spb s="2">
      <v>6</v>
    </spb>
    <spb s="16">
      <v>square km</v>
      <v>2010</v>
    </spb>
    <spb s="0">
      <v xml:space="preserve">Wikipedia	</v>
      <v xml:space="preserve">CC BY-SA 3.0	</v>
      <v xml:space="preserve">https://en.wikipedia.org/wiki/Marj	</v>
      <v xml:space="preserve">https://creativecommons.org/licenses/by-sa/3.0	</v>
    </spb>
    <spb s="0">
      <v xml:space="preserve">Wikipedia	</v>
      <v xml:space="preserve">CC-BY-SA	</v>
      <v xml:space="preserve">http://en.wikipedia.org/wiki/Marj	</v>
      <v xml:space="preserve">http://creativecommons.org/licenses/by-sa/3.0/	</v>
    </spb>
    <spb s="17">
      <v>61</v>
      <v>61</v>
      <v>61</v>
      <v>61</v>
      <v>61</v>
      <v>61</v>
      <v>62</v>
      <v>61</v>
      <v>61</v>
    </spb>
    <spb s="13">
      <v>2004</v>
    </spb>
    <spb s="0">
      <v xml:space="preserve">Wikipedia	</v>
      <v xml:space="preserve">CC BY-SA 3.0	</v>
      <v xml:space="preserve">https://en.wikipedia.org/wiki/Misrata	</v>
      <v xml:space="preserve">https://creativecommons.org/licenses/by-sa/3.0	</v>
    </spb>
    <spb s="14">
      <v>65</v>
      <v>65</v>
      <v>65</v>
      <v>65</v>
      <v>65</v>
      <v>65</v>
      <v>65</v>
      <v>65</v>
      <v>65</v>
      <v>65</v>
      <v>65</v>
    </spb>
    <spb s="0">
      <v xml:space="preserve">Wikipedia	</v>
      <v xml:space="preserve">CC BY-SA 3.0	</v>
      <v xml:space="preserve">https://en.wikipedia.org/wiki/Msallata	</v>
      <v xml:space="preserve">https://creativecommons.org/licenses/by-sa/3.0	</v>
    </spb>
    <spb s="22">
      <v>67</v>
      <v>67</v>
      <v>67</v>
      <v>67</v>
      <v>67</v>
      <v>67</v>
      <v>67</v>
    </spb>
    <spb s="2">
      <v>7</v>
    </spb>
    <spb s="23">
      <v>4</v>
      <v>5</v>
      <v>14</v>
      <v>14</v>
      <v>7</v>
      <v>11</v>
      <v>6</v>
      <v>6</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v>
      <v xml:space="preserve">CC BY-SA 3.0	</v>
      <v xml:space="preserve">https://en.wikipedia.org/wiki/Syria	</v>
      <v xml:space="preserve">https://creativecommons.org/licenses/by-sa/3.0	</v>
    </spb>
    <spb s="0">
      <v xml:space="preserve">Wikipedia	Wikipedia	</v>
      <v xml:space="preserve">CC BY-SA 3.0	CC BY-SA 3.0	</v>
      <v xml:space="preserve">https://en.wikipedia.org/wiki/Syria	https://en.wikipedia.org/wiki/Syria	</v>
      <v xml:space="preserve">https://creativecommons.org/licenses/by-sa/3.0	https://creativecommons.org/licenses/by-sa/3.0	</v>
    </spb>
    <spb s="0">
      <v xml:space="preserve">Wikipedia	</v>
      <v xml:space="preserve">CC-BY-SA	</v>
      <v xml:space="preserve">http://en.wikipedia.org/wiki/Syria	</v>
      <v xml:space="preserve">http://creativecommons.org/licenses/by-sa/3.0/	</v>
    </spb>
    <spb s="0">
      <v xml:space="preserve">Wikipedia	Wikipedia	Wikipedia	Wikipedia	Wikipedia	Wikipedia	Wikipedia	Wikipedia	Wikipedia	Wikipedia	Wikipedia	Wikipedia	Wikipedia	Wikipedia	</v>
      <v xml:space="preserve">CC BY-SA 3.0	CC BY-SA 3.0	CC BY-SA 3.0	CC BY-SA 3.0	CC BY-SA 3.0	CC BY-SA 3.0	CC BY-SA 3.0	CC BY-SA 3.0	CC BY-SA 3.0	CC BY-SA 3.0	CC BY-SA 3.0	CC BY-SA 3.0	CC BY-SA 3.0	CC BY-SA 3.0	</v>
      <v xml:space="preserve">https://en.wikipedia.org/wiki/Syria	https://en.wikipedia.org/wiki/Syria	https://en.wikipedia.org/wiki/Syria	https://en.wikipedia.org/wiki/Syria	https://en.wikipedia.org/wiki/Syria	https://en.wikipedia.org/wiki/Syria	https://en.wikipedia.org/wiki/Syria	https://en.wikipedia.org/wiki/Syria	https://en.wikipedia.org/wiki/Syria	https://en.wikipedia.org/wiki/Syria	https://en.wikipedia.org/wiki/Syria	https://en.wikipedia.org/wiki/Syria	https://en.wikipedia.org/wiki/Syria	https://en.wikipedia.org/wiki/Syria	</v>
      <v xml:space="preserve">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v>
    </spb>
    <spb s="0">
      <v xml:space="preserve">Cia	</v>
      <v xml:space="preserve">	</v>
      <v xml:space="preserve">https://www.cia.gov/library/publications/the-world-factbook/geos/sy.html?Transportation	</v>
      <v xml:space="preserve">	</v>
    </spb>
    <spb s="1">
      <v>0</v>
      <v>71</v>
      <v>72</v>
      <v>72</v>
      <v>73</v>
      <v>4</v>
      <v>72</v>
      <v>72</v>
      <v>72</v>
      <v>74</v>
      <v>72</v>
      <v>72</v>
      <v>74</v>
      <v>75</v>
      <v>73</v>
      <v>72</v>
      <v>72</v>
      <v>76</v>
      <v>8</v>
      <v>71</v>
      <v>76</v>
      <v>9</v>
      <v>72</v>
      <v>76</v>
      <v>10</v>
      <v>11</v>
      <v>12</v>
      <v>76</v>
      <v>72</v>
      <v>76</v>
      <v>72</v>
      <v>76</v>
      <v>13</v>
      <v>14</v>
      <v>15</v>
      <v>16</v>
      <v>76</v>
      <v>76</v>
      <v>76</v>
      <v>76</v>
      <v>76</v>
      <v>76</v>
      <v>76</v>
      <v>76</v>
      <v>76</v>
      <v>76</v>
      <v>76</v>
      <v>17</v>
    </spb>
    <spb s="7">
      <v>2012</v>
      <v>2007</v>
      <v>square km</v>
      <v>per thousand, 2018</v>
      <v>2022</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v>
      <v xml:space="preserve">CC BY-SA 3.0	</v>
      <v xml:space="preserve">https://en.wikipedia.org/wiki/Al-Bab	</v>
      <v xml:space="preserve">https://creativecommons.org/licenses/by-sa/3.0	</v>
    </spb>
    <spb s="24">
      <v>79</v>
      <v>79</v>
      <v>79</v>
      <v>79</v>
      <v>79</v>
      <v>79</v>
      <v>79</v>
      <v>79</v>
      <v>79</v>
      <v>79</v>
    </spb>
    <spb s="2">
      <v>8</v>
    </spb>
    <spb s="16">
      <v>square km</v>
      <v>2004</v>
    </spb>
    <spb s="0">
      <v xml:space="preserve">Wikipedia	</v>
      <v xml:space="preserve">CC BY-SA 3.0	</v>
      <v xml:space="preserve">https://en.wikipedia.org/wiki/Atme	</v>
      <v xml:space="preserve">https://creativecommons.org/licenses/by-sa/3.0	</v>
    </spb>
    <spb s="0">
      <v xml:space="preserve">Wikipedia	Wikipedia	</v>
      <v xml:space="preserve">CC-BY-SA	CC-BY-SA	</v>
      <v xml:space="preserve">http://en.wikipedia.org/wiki/Atme	http://en.wikipedia.org/wiki/Atme	</v>
      <v xml:space="preserve">http://creativecommons.org/licenses/by-sa/3.0/	http://creativecommons.org/licenses/by-sa/3.0/	</v>
    </spb>
    <spb s="17">
      <v>83</v>
      <v>83</v>
      <v>83</v>
      <v>83</v>
      <v>83</v>
      <v>83</v>
      <v>84</v>
      <v>83</v>
      <v>83</v>
    </spb>
    <spb s="0">
      <v xml:space="preserve">Wikipedia	</v>
      <v xml:space="preserve">CC BY-SA 3.0	</v>
      <v xml:space="preserve">https://en.wikipedia.org/wiki/Harem,_Syria	</v>
      <v xml:space="preserve">https://creativecommons.org/licenses/by-sa/3.0	</v>
    </spb>
    <spb s="17">
      <v>86</v>
      <v>86</v>
      <v>86</v>
      <v>86</v>
      <v>86</v>
      <v>86</v>
      <v>86</v>
      <v>86</v>
      <v>86</v>
    </spb>
    <spb s="13">
      <v>2008</v>
    </spb>
    <spb s="0">
      <v xml:space="preserve">Wikipedia	</v>
      <v xml:space="preserve">CC BY-SA 3.0	</v>
      <v xml:space="preserve">https://en.wikipedia.org/wiki/Jarabulus	</v>
      <v xml:space="preserve">https://creativecommons.org/licenses/by-sa/3.0	</v>
    </spb>
    <spb s="11">
      <v>89</v>
      <v>89</v>
      <v>89</v>
      <v>89</v>
      <v>89</v>
      <v>89</v>
      <v>89</v>
      <v>89</v>
    </spb>
    <spb s="0">
      <v xml:space="preserve">Wikipedia	</v>
      <v xml:space="preserve">CC BY-SA 3.0	</v>
      <v xml:space="preserve">https://en.wikipedia.org/wiki/Khan_Tuman	</v>
      <v xml:space="preserve">https://creativecommons.org/licenses/by-sa/3.0	</v>
    </spb>
    <spb s="0">
      <v xml:space="preserve">Wikipedia	Wikipedia	</v>
      <v xml:space="preserve">CC-BY-SA	CC-BY-SA	</v>
      <v xml:space="preserve">http://en.wikipedia.org/wiki/Khan_Tuman	http://en.wikipedia.org/wiki/Khan_Tuman	</v>
      <v xml:space="preserve">http://creativecommons.org/licenses/by-sa/3.0/	http://creativecommons.org/licenses/by-sa/3.0/	</v>
    </spb>
    <spb s="25">
      <v>91</v>
      <v>91</v>
      <v>91</v>
      <v>91</v>
      <v>91</v>
      <v>91</v>
      <v>92</v>
      <v>91</v>
      <v>91</v>
    </spb>
    <spb s="2">
      <v>9</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v>
      <v xml:space="preserve">CC BY-SA 3.0	</v>
      <v xml:space="preserve">https://en.wikipedia.org/wiki/Yemen	</v>
      <v xml:space="preserve">https://creativecommons.org/licenses/by-sa/3.0	</v>
    </spb>
    <spb s="0">
      <v xml:space="preserve">Wikipedia	Wikipedia	Wikipedia	Wikipedia	</v>
      <v xml:space="preserve">CC BY-SA 3.0	CC BY-SA 3.0	CC BY-SA 3.0	CC BY-SA 3.0	</v>
      <v xml:space="preserve">https://en.wikipedia.org/wiki/Yemen	https://en.wikipedia.org/wiki/Yemen	https://en.wikipedia.org/wiki/Yemen	https://en.wikipedia.org/wiki/Yemen	</v>
      <v xml:space="preserve">https://creativecommons.org/licenses/by-sa/3.0	https://creativecommons.org/licenses/by-sa/3.0	https://creativecommons.org/licenses/by-sa/3.0	https://creativecommons.org/licenses/by-sa/3.0	</v>
    </spb>
    <spb s="0">
      <v xml:space="preserve">Wikipedia	</v>
      <v xml:space="preserve">CC-BY-SA	</v>
      <v xml:space="preserve">http://en.wikipedia.org/wiki/Yemen	</v>
      <v xml:space="preserve">http://creativecommons.org/licenses/by-sa/3.0/	</v>
    </spb>
    <spb s="0">
      <v xml:space="preserve">Wikipedia	Wikipedia	Wikipedia	Wikipedia	Wikipedia	Wikipedia	Wikipedia	Wikipedia	Wikipedia	Wikipedia	Wikipedia	Wikipedia	Wikipedia	Wikipedia	Wikipedia	Wikipedia	Wikipedia	Wikipedia	Wikipedia	Wikipedia	</v>
      <v xml:space="preserve">CC BY-SA 3.0	CC BY-SA 3.0	CC BY-SA 3.0	CC BY-SA 3.0	CC BY-SA 3.0	CC BY-SA 3.0	CC BY-SA 3.0	CC BY-SA 3.0	CC BY-SA 3.0	CC BY-SA 3.0	CC BY-SA 3.0	CC BY-SA 3.0	CC BY-SA 3.0	CC BY-SA 3.0	CC BY-SA 3.0	CC BY-SA 3.0	CC BY-SA 3.0	CC BY-SA 3.0	CC BY-SA 3.0	CC BY-SA 3.0	</v>
      <v xml:space="preserve">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https://en.wikipedia.org/wiki/Yemen	</v>
      <v xml:space="preserve">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https://creativecommons.org/licenses/by-sa/3.0	</v>
    </spb>
    <spb s="0">
      <v xml:space="preserve">Cia	</v>
      <v xml:space="preserve">	</v>
      <v xml:space="preserve">https://www.cia.gov/library/publications/the-world-factbook/geos/ym.html?Transportation	</v>
      <v xml:space="preserve">	</v>
    </spb>
    <spb s="26">
      <v>0</v>
      <v>95</v>
      <v>96</v>
      <v>96</v>
      <v>97</v>
      <v>4</v>
      <v>96</v>
      <v>96</v>
      <v>96</v>
      <v>98</v>
      <v>96</v>
      <v>96</v>
      <v>99</v>
      <v>96</v>
      <v>96</v>
      <v>96</v>
      <v>100</v>
      <v>8</v>
      <v>95</v>
      <v>100</v>
      <v>9</v>
      <v>96</v>
      <v>10</v>
      <v>11</v>
      <v>12</v>
      <v>100</v>
      <v>96</v>
      <v>100</v>
      <v>96</v>
      <v>100</v>
      <v>13</v>
      <v>14</v>
      <v>15</v>
      <v>16</v>
      <v>100</v>
      <v>100</v>
      <v>100</v>
      <v>100</v>
      <v>100</v>
      <v>100</v>
      <v>100</v>
      <v>100</v>
      <v>100</v>
      <v>100</v>
      <v>100</v>
      <v>17</v>
    </spb>
    <spb s="2">
      <v>10</v>
    </spb>
    <spb s="27">
      <v>1</v>
      <v>2</v>
      <v>3</v>
      <v>4</v>
      <v>5</v>
      <v>6</v>
      <v>3</v>
      <v>7</v>
      <v>8</v>
      <v>10</v>
      <v>6</v>
      <v>9</v>
      <v>10</v>
      <v>11</v>
      <v>12</v>
      <v>6</v>
      <v>12</v>
      <v>3</v>
      <v>3</v>
      <v>10</v>
      <v>13</v>
      <v>6</v>
      <v>10</v>
      <v>6</v>
      <v>3</v>
      <v>12</v>
      <v>3</v>
      <v>12</v>
      <v>10</v>
      <v>10</v>
      <v>10</v>
      <v>10</v>
      <v>10</v>
      <v>10</v>
      <v>10</v>
      <v>10</v>
      <v>10</v>
      <v>10</v>
      <v>10</v>
    </spb>
    <spb s="28">
      <v>2014</v>
      <v>2018</v>
      <v>square km</v>
      <v>per thousand, 2018</v>
      <v>2022</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v>
      <v xml:space="preserve">CC BY-SA 3.0	</v>
      <v xml:space="preserve">https://en.wikipedia.org/wiki/Aden	</v>
      <v xml:space="preserve">https://creativecommons.org/licenses/by-sa/3.0	</v>
    </spb>
    <spb s="14">
      <v>105</v>
      <v>105</v>
      <v>105</v>
      <v>105</v>
      <v>105</v>
      <v>105</v>
      <v>105</v>
      <v>105</v>
      <v>105</v>
      <v>105</v>
      <v>105</v>
    </spb>
    <spb s="16">
      <v>square km</v>
      <v>2023</v>
    </spb>
    <spb s="0">
      <v xml:space="preserve">Wikipedia	</v>
      <v xml:space="preserve">CC BY-SA 3.0	</v>
      <v xml:space="preserve">https://en.wikipedia.org/wiki/Al_Hudaydah	</v>
      <v xml:space="preserve">https://creativecommons.org/licenses/by-sa/3.0	</v>
    </spb>
    <spb s="11">
      <v>108</v>
      <v>108</v>
      <v>108</v>
      <v>108</v>
      <v>108</v>
      <v>108</v>
      <v>108</v>
      <v>108</v>
    </spb>
    <spb s="13">
      <v>2005</v>
    </spb>
    <spb s="0">
      <v xml:space="preserve">Wikipedia	</v>
      <v xml:space="preserve">CC BY-SA 3.0	</v>
      <v xml:space="preserve">https://en.wikipedia.org/wiki/Ibb	</v>
      <v xml:space="preserve">https://creativecommons.org/licenses/by-sa/3.0	</v>
    </spb>
    <spb s="0">
      <v xml:space="preserve">Wikipedia	</v>
      <v xml:space="preserve">CC-BY-SA	</v>
      <v xml:space="preserve">http://en.wikipedia.org/wiki/Ibb	</v>
      <v xml:space="preserve">http://creativecommons.org/licenses/by-sa/3.0/	</v>
    </spb>
    <spb s="17">
      <v>111</v>
      <v>111</v>
      <v>111</v>
      <v>111</v>
      <v>111</v>
      <v>111</v>
      <v>112</v>
      <v>111</v>
      <v>111</v>
    </spb>
    <spb s="13">
      <v>2023</v>
    </spb>
    <spb s="0">
      <v xml:space="preserve">Wikipedia	</v>
      <v xml:space="preserve">CC BY-SA 3.0	</v>
      <v xml:space="preserve">https://en.wikipedia.org/wiki/Sanaa	</v>
      <v xml:space="preserve">https://creativecommons.org/licenses/by-sa/3.0	</v>
    </spb>
    <spb s="29">
      <v>115</v>
      <v>115</v>
      <v>115</v>
      <v>115</v>
      <v>115</v>
      <v>115</v>
      <v>115</v>
    </spb>
    <spb s="2">
      <v>11</v>
    </spb>
    <spb s="30">
      <v>3</v>
      <v>4</v>
      <v>5</v>
      <v>3</v>
      <v>7</v>
      <v>11</v>
      <v>6</v>
      <v>6</v>
    </spb>
    <spb s="0">
      <v xml:space="preserve">Wikipedia	</v>
      <v xml:space="preserve">CC BY-SA 3.0	</v>
      <v xml:space="preserve">https://en.wikipedia.org/wiki/Taiz	</v>
      <v xml:space="preserve">https://creativecommons.org/licenses/by-sa/3.0	</v>
    </spb>
    <spb s="11">
      <v>119</v>
      <v>119</v>
      <v>119</v>
      <v>119</v>
      <v>119</v>
      <v>119</v>
      <v>119</v>
      <v>119</v>
    </spb>
    <spb s="0">
      <v xml:space="preserve">Wikipedia	</v>
      <v xml:space="preserve">CC BY-SA 3.0	</v>
      <v xml:space="preserve">https://en.wikipedia.org/wiki/Zabid	</v>
      <v xml:space="preserve">https://creativecommons.org/licenses/by-sa/3.0	</v>
    </spb>
    <spb s="21">
      <v>121</v>
      <v>121</v>
      <v>121</v>
      <v>121</v>
      <v>121</v>
      <v>121</v>
      <v>121</v>
      <v>121</v>
      <v>121</v>
    </spb>
    <spb s="16">
      <v>square km</v>
      <v>2005</v>
    </spb>
  </spbData>
</supportingPropertyBags>
</file>

<file path=xl/richData/rdsupportingpropertybagstructure.xml><?xml version="1.0" encoding="utf-8"?>
<spbStructures xmlns="http://schemas.microsoft.com/office/spreadsheetml/2017/richdata2" count="31">
  <s>
    <k n="SourceText" t="s"/>
    <k n="LicenseText" t="s"/>
    <k n="SourceAddress" t="s"/>
    <k n="LicenseAddress"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k n="%ProviderInfo"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Latitude" t="spb"/>
    <k n="Longitude" t="spb"/>
    <k n="UniqueName" t="spb"/>
    <k n="Description" t="spb"/>
    <k n="Time zone(s)" t="spb"/>
    <k n="Country/region" t="spb"/>
    <k n="Admin Division 1 (State/province/other)" t="spb"/>
  </s>
  <s>
    <k n="Image" t="spb"/>
    <k n="UniqueName" t="spb"/>
    <k n="VDPID/VSID" t="spb"/>
    <k n="%ProviderInfo" t="spb"/>
  </s>
  <s>
    <k n="Name" t="i"/>
    <k n="Image" t="i"/>
    <k n="Latitude" t="i"/>
    <k n="Longitude" t="i"/>
    <k n="_DisplayString" t="i"/>
    <k n="%EntityServiceId" t="i"/>
    <k n="%EntitySubDomainId" t="i"/>
  </s>
  <s>
    <k n="Name" t="spb"/>
    <k n="Latitude" t="spb"/>
    <k n="Longitude" t="spb"/>
    <k n="Population" t="spb"/>
    <k n="UniqueName" t="spb"/>
    <k n="Description" t="spb"/>
    <k n="Country/region" t="spb"/>
    <k n="Admin Division 1 (State/province/other)" t="spb"/>
  </s>
  <s>
    <k n="Name" t="i"/>
    <k n="Image" t="i"/>
    <k n="Latitude" t="i"/>
    <k n="Longitude" t="i"/>
    <k n="Population" t="i"/>
    <k n="Description" t="i"/>
    <k n="_DisplayString" t="i"/>
    <k n="%EntityServiceId" t="i"/>
    <k n="%EntitySubDomainId" t="i"/>
  </s>
  <s>
    <k n="Population" t="s"/>
  </s>
  <s>
    <k n="Area" t="spb"/>
    <k n="Name" t="spb"/>
    <k n="Latitude" t="spb"/>
    <k n="Leader(s)" t="spb"/>
    <k n="Longitude"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
    <k n="Population" t="s"/>
  </s>
  <s>
    <k n="Name" t="spb"/>
    <k n="Latitude" t="spb"/>
    <k n="Longitude" t="spb"/>
    <k n="Population" t="spb"/>
    <k n="UniqueName" t="spb"/>
    <k n="Description" t="spb"/>
    <k n="Time zone(s)" t="spb"/>
    <k n="Country/region" t="spb"/>
    <k n="Admin Division 1 (State/province/other)" t="spb"/>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s>
  <s>
    <k n="Name" t="spb"/>
    <k n="Latitude" t="spb"/>
    <k n="Longitude" t="spb"/>
    <k n="UniqueName" t="spb"/>
    <k n="Description" t="spb"/>
    <k n="Country/region" t="spb"/>
    <k n="Admin Division 1 (State/province/other)" t="spb"/>
  </s>
  <s>
    <k n="Name" t="i"/>
    <k n="Image" t="i"/>
    <k n="Latitude" t="i"/>
    <k n="Longitude" t="i"/>
    <k n="Description" t="i"/>
    <k n="_DisplayString" t="i"/>
    <k n="%EntityServiceId" t="i"/>
    <k n="%EntitySubDomainId" t="i"/>
  </s>
  <s>
    <k n="Area" t="spb"/>
    <k n="Name" t="spb"/>
    <k n="Latitude" t="spb"/>
    <k n="Longitude" t="spb"/>
    <k n="Population" t="spb"/>
    <k n="UniqueName" t="spb"/>
    <k n="Description" t="spb"/>
    <k n="Time zone(s)" t="spb"/>
    <k n="Country/region" t="spb"/>
    <k n="Admin Division 1 (State/province/other)" t="spb"/>
  </s>
  <s>
    <k n="Name" t="spb"/>
    <k n="Latitude" t="spb"/>
    <k n="Longitude" t="spb"/>
    <k n="Population" t="spb"/>
    <k n="UniqueName" t="spb"/>
    <k n="Description" t="spb"/>
    <k n="Time zone(s)" t="spb"/>
    <k n="Country/region" t="spb"/>
    <k n="Admin Division 2 (County/district/other)" t="spb"/>
  </s>
  <s>
    <k n="CPI" t="spb"/>
    <k n="GDP" t="spb"/>
    <k n="Area" t="spb"/>
    <k n="Name"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Time zone(s)" t="spb"/>
    <k n="Country/region" t="spb"/>
  </s>
  <s>
    <k n="Area" t="i"/>
    <k n="Name" t="i"/>
    <k n="Image" t="i"/>
    <k n="Population" t="i"/>
    <k n="Description" t="i"/>
    <k n="_DisplayString" t="i"/>
    <k n="%EntityServiceId" t="i"/>
    <k n="%EntitySubDomainId"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4" formatCode="#,##0.00"/>
    </x:dxf>
    <x:dxf>
      <x:numFmt numFmtId="168" formatCode="_([$$-409]* #,##0_);_([$$-409]* \(#,##0\);_([$$-409]* &quot;-&quot;_);_(@_)"/>
    </x:dxf>
    <x:dxf>
      <x:numFmt numFmtId="3" formatCode="#,##0"/>
    </x:dxf>
    <x:dxf>
      <x:numFmt numFmtId="2" formatCode="0.00"/>
    </x:dxf>
    <x:dxf>
      <x:numFmt numFmtId="1" formatCode="0"/>
    </x:dxf>
    <x:dxf>
      <x:numFmt numFmtId="167" formatCode="_([$$-409]* #,##0.00_);_([$$-409]* \(#,##0.00\);_([$$-409]* &quot;-&quot;??_);_(@_)"/>
    </x:dxf>
    <x:dxf>
      <x:numFmt numFmtId="166" formatCode="0.0%"/>
    </x:dxf>
    <x:dxf>
      <x:numFmt numFmtId="165" formatCode="0.0"/>
    </x:dxf>
    <x:dxf>
      <x:numFmt numFmtId="14" formatCode="0.00%"/>
    </x:dxf>
    <x:dxf>
      <x:numFmt numFmtId="164" formatCode="0.0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Sty dxfid="9"/>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1"/>
    <pivotTable tabId="2" name="PivotTable3"/>
    <pivotTable tabId="2" name="PivotTable4"/>
    <pivotTable tabId="2" name="PivotTable5"/>
    <pivotTable tabId="2" name="PivotTable6"/>
    <pivotTable tabId="2" name="PivotTable2"/>
    <pivotTable tabId="2" name="PivotTable11"/>
    <pivotTable tabId="2" name="PivotTable17"/>
    <pivotTable tabId="2" name="PivotTable18"/>
    <pivotTable tabId="2" name="PivotTable19"/>
    <pivotTable tabId="2" name="PivotTable20"/>
    <pivotTable tabId="2" name="PivotTable21"/>
    <pivotTable tabId="2" name="PivotTable28"/>
    <pivotTable tabId="2" name="PivotTable30"/>
    <pivotTable tabId="2" name="PivotTable31"/>
    <pivotTable tabId="2" name="PivotTable32"/>
    <pivotTable tabId="2" name="PivotTable33"/>
    <pivotTable tabId="2" name="PivotTable40"/>
    <pivotTable tabId="2" name="PivotTable43"/>
    <pivotTable tabId="2" name="PivotTable7"/>
    <pivotTable tabId="2" name="PivotTable8"/>
    <pivotTable tabId="2" name="PivotTable13"/>
    <pivotTable tabId="2" name="PivotTable22"/>
    <pivotTable tabId="2" name="PivotTable23"/>
    <pivotTable tabId="2" name="PivotTable26"/>
    <pivotTable tabId="2" name="PivotTable14"/>
    <pivotTable tabId="2" name="PivotTable15"/>
  </pivotTables>
  <data>
    <tabular pivotCacheId="1">
      <items count="4">
        <i x="1" s="1"/>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columnCount="4" showCaption="0" style="SlicerStyleDark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2000000}" cache="Slicer_Country" caption="Country" showCaption="0" style="Slicer Style 5"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Needs" displayName="Needs" ref="A1:AH1702" totalsRowShown="0">
  <autoFilter ref="A1:AH1702" xr:uid="{00000000-0009-0000-0100-000001000000}"/>
  <tableColumns count="34">
    <tableColumn id="1" xr3:uid="{00000000-0010-0000-0000-000001000000}" name="Index"/>
    <tableColumn id="2" xr3:uid="{00000000-0010-0000-0000-000002000000}" name="Country"/>
    <tableColumn id="3" xr3:uid="{00000000-0010-0000-0000-000003000000}" name="City"/>
    <tableColumn id="4" xr3:uid="{00000000-0010-0000-0000-000004000000}" name="PlaceName"/>
    <tableColumn id="5" xr3:uid="{00000000-0010-0000-0000-000005000000}" name="Name"/>
    <tableColumn id="6" xr3:uid="{00000000-0010-0000-0000-000006000000}" name="Breadwinner" dataDxfId="867"/>
    <tableColumn id="7" xr3:uid="{00000000-0010-0000-0000-000007000000}" name="Hasuband" dataDxfId="866">
      <calculatedColumnFormula>IF(F2="Father",1,0)</calculatedColumnFormula>
    </tableColumn>
    <tableColumn id="23" xr3:uid="{00000000-0010-0000-0000-000017000000}" name="Wife" dataDxfId="865">
      <calculatedColumnFormula>IF(F2="Mother",1,1)</calculatedColumnFormula>
    </tableColumn>
    <tableColumn id="24" xr3:uid="{00000000-0010-0000-0000-000018000000}" name="Kids" dataDxfId="864">
      <calculatedColumnFormula>P2+Q2</calculatedColumnFormula>
    </tableColumn>
    <tableColumn id="25" xr3:uid="{00000000-0010-0000-0000-000019000000}" name="Teenagers" dataDxfId="863">
      <calculatedColumnFormula>R2+S2</calculatedColumnFormula>
    </tableColumn>
    <tableColumn id="26" xr3:uid="{00000000-0010-0000-0000-00001A000000}" name="Adults" dataDxfId="862">
      <calculatedColumnFormula>T2-(G2+H2)</calculatedColumnFormula>
    </tableColumn>
    <tableColumn id="8" xr3:uid="{00000000-0010-0000-0000-000008000000}" name="Male" dataDxfId="861"/>
    <tableColumn id="9" xr3:uid="{00000000-0010-0000-0000-000009000000}" name="Female" dataDxfId="860"/>
    <tableColumn id="34" xr3:uid="{F93858EA-20E7-4B0D-B112-082486B0472C}" name="Male childerns" dataDxfId="859">
      <calculatedColumnFormula>Needs[[#This Row],[Male]]-Needs[[#This Row],[Hasuband]]</calculatedColumnFormula>
    </tableColumn>
    <tableColumn id="28" xr3:uid="{E75220A1-DFCD-4FF0-A5BE-C4B54029DEA5}" name="Female childerns" dataDxfId="858">
      <calculatedColumnFormula>Needs[[#This Row],[Female]]-Needs[[#This Row],[Wife]]</calculatedColumnFormula>
    </tableColumn>
    <tableColumn id="10" xr3:uid="{00000000-0010-0000-0000-00000A000000}" name="Under 5 Male" dataDxfId="857"/>
    <tableColumn id="11" xr3:uid="{00000000-0010-0000-0000-00000B000000}" name="Under 5 Female" dataDxfId="856"/>
    <tableColumn id="12" xr3:uid="{00000000-0010-0000-0000-00000C000000}" name="6-18 Male" dataDxfId="855"/>
    <tableColumn id="13" xr3:uid="{00000000-0010-0000-0000-00000D000000}" name="6-18 Female" dataDxfId="854"/>
    <tableColumn id="14" xr3:uid="{00000000-0010-0000-0000-00000E000000}" name="Over 18" dataDxfId="853"/>
    <tableColumn id="15" xr3:uid="{00000000-0010-0000-0000-00000F000000}" name="House" dataDxfId="852"/>
    <tableColumn id="16" xr3:uid="{00000000-0010-0000-0000-000010000000}" name="Work/Yes" dataDxfId="851"/>
    <tableColumn id="17" xr3:uid="{00000000-0010-0000-0000-000011000000}" name="Work/No"/>
    <tableColumn id="27" xr3:uid="{00000000-0010-0000-0000-00001B000000}" name="Work Status" dataDxfId="850">
      <calculatedColumnFormula>IF(V2=1,"Yes",IF(V2="","No"))</calculatedColumnFormula>
    </tableColumn>
    <tableColumn id="18" xr3:uid="{00000000-0010-0000-0000-000012000000}" name="Income" dataDxfId="849"/>
    <tableColumn id="30" xr3:uid="{00000000-0010-0000-0000-00001E000000}" name="Income Status" dataDxfId="848">
      <calculatedColumnFormula>IF(Y2="","No","Yes")</calculatedColumnFormula>
    </tableColumn>
    <tableColumn id="19" xr3:uid="{00000000-0010-0000-0000-000013000000}" name="Need/food" dataDxfId="847"/>
    <tableColumn id="29" xr3:uid="{00000000-0010-0000-0000-00001D000000}" name="Need Food" dataDxfId="846">
      <calculatedColumnFormula>IF(AA2=1,"Yes",IF(AA2="","No"))</calculatedColumnFormula>
    </tableColumn>
    <tableColumn id="20" xr3:uid="{00000000-0010-0000-0000-000014000000}" name="Need/Clothes" dataDxfId="845"/>
    <tableColumn id="31" xr3:uid="{00000000-0010-0000-0000-00001F000000}" name="Need Clothes" dataDxfId="844">
      <calculatedColumnFormula>IF(AC2=1,"Yes",IF(AC2="","No"))</calculatedColumnFormula>
    </tableColumn>
    <tableColumn id="21" xr3:uid="{00000000-0010-0000-0000-000015000000}" name="Need/Education" dataDxfId="843"/>
    <tableColumn id="32" xr3:uid="{00000000-0010-0000-0000-000020000000}" name="Need Education" dataDxfId="842">
      <calculatedColumnFormula>IF(AE2=1,"Yes",IF(AE2="","No"))</calculatedColumnFormula>
    </tableColumn>
    <tableColumn id="22" xr3:uid="{00000000-0010-0000-0000-000016000000}" name="Need/Money" dataDxfId="841"/>
    <tableColumn id="33" xr3:uid="{00000000-0010-0000-0000-000021000000}" name="Need Money" dataDxfId="840">
      <calculatedColumnFormula>IF(AG2=1,"Yes",IF(AG2="","No"))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702"/>
  <sheetViews>
    <sheetView zoomScale="115" zoomScaleNormal="115" workbookViewId="0">
      <selection activeCell="B1" sqref="B1:B1048576"/>
    </sheetView>
  </sheetViews>
  <sheetFormatPr defaultColWidth="9" defaultRowHeight="15"/>
  <cols>
    <col min="1" max="1" width="13.42578125" customWidth="1"/>
    <col min="2" max="2" width="18.140625" customWidth="1"/>
    <col min="3" max="3" width="12.42578125" customWidth="1"/>
    <col min="4" max="4" width="14.42578125" customWidth="1"/>
    <col min="5" max="5" width="18.42578125" customWidth="1"/>
    <col min="6" max="6" width="18.85546875" customWidth="1"/>
    <col min="7" max="7" width="13.5703125" customWidth="1"/>
    <col min="8" max="8" width="9.85546875" customWidth="1"/>
    <col min="9" max="9" width="9.7109375" customWidth="1"/>
    <col min="10" max="10" width="12.28515625" customWidth="1"/>
    <col min="11" max="11" width="10.5703125" customWidth="1"/>
    <col min="12" max="12" width="8.7109375" customWidth="1"/>
    <col min="13" max="13" width="11.5703125" customWidth="1"/>
    <col min="14" max="14" width="15.28515625" customWidth="1"/>
    <col min="15" max="15" width="17.5703125" customWidth="1"/>
    <col min="16" max="16" width="14.140625" customWidth="1"/>
    <col min="17" max="17" width="15.7109375" customWidth="1"/>
    <col min="18" max="19" width="14.7109375" customWidth="1"/>
    <col min="20" max="21" width="15.28515625" customWidth="1"/>
    <col min="22" max="22" width="14.28515625" customWidth="1"/>
    <col min="23" max="24" width="11.7109375" customWidth="1"/>
    <col min="25" max="25" width="10.7109375" customWidth="1"/>
    <col min="26" max="26" width="14" customWidth="1"/>
    <col min="27" max="27" width="12.7109375" customWidth="1"/>
    <col min="28" max="28" width="14" customWidth="1"/>
    <col min="29" max="30" width="15.140625" customWidth="1"/>
    <col min="31" max="32" width="16.140625" customWidth="1"/>
    <col min="33" max="33" width="13.5703125" customWidth="1"/>
    <col min="34" max="34" width="13.42578125" customWidth="1"/>
  </cols>
  <sheetData>
    <row r="1" spans="1:34">
      <c r="A1" t="s">
        <v>0</v>
      </c>
      <c r="B1" t="s">
        <v>1</v>
      </c>
      <c r="C1" t="s">
        <v>2</v>
      </c>
      <c r="D1" t="s">
        <v>3</v>
      </c>
      <c r="E1" t="s">
        <v>4</v>
      </c>
      <c r="F1" t="s">
        <v>5</v>
      </c>
      <c r="G1" t="s">
        <v>6</v>
      </c>
      <c r="H1" t="s">
        <v>7</v>
      </c>
      <c r="I1" t="s">
        <v>8</v>
      </c>
      <c r="J1" t="s">
        <v>9</v>
      </c>
      <c r="K1" t="s">
        <v>10</v>
      </c>
      <c r="L1" t="s">
        <v>11</v>
      </c>
      <c r="M1" t="s">
        <v>12</v>
      </c>
      <c r="N1" t="s">
        <v>1856</v>
      </c>
      <c r="O1" t="s">
        <v>1857</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row>
    <row r="2" spans="1:34">
      <c r="A2">
        <v>5001</v>
      </c>
      <c r="B2" t="s">
        <v>32</v>
      </c>
      <c r="C2" t="s">
        <v>33</v>
      </c>
      <c r="D2" t="s">
        <v>34</v>
      </c>
      <c r="E2" t="s">
        <v>35</v>
      </c>
      <c r="F2" t="s">
        <v>36</v>
      </c>
      <c r="G2" s="32">
        <f t="shared" ref="G2:G65" si="0">IF(F2="Father",1,0)</f>
        <v>1</v>
      </c>
      <c r="H2">
        <f t="shared" ref="H2:H65" si="1">IF(F2="Mother",1,1)</f>
        <v>1</v>
      </c>
      <c r="I2">
        <f t="shared" ref="I2:I65" si="2">P2+Q2</f>
        <v>1</v>
      </c>
      <c r="J2">
        <f>R2+S2</f>
        <v>2</v>
      </c>
      <c r="K2">
        <f t="shared" ref="K2:K65" si="3">T2-(G2+H2)</f>
        <v>3</v>
      </c>
      <c r="L2">
        <v>6</v>
      </c>
      <c r="M2">
        <v>2</v>
      </c>
      <c r="N2">
        <f>Needs[[#This Row],[Male]]-Needs[[#This Row],[Hasuband]]</f>
        <v>5</v>
      </c>
      <c r="O2">
        <f>Needs[[#This Row],[Female]]-Needs[[#This Row],[Wife]]</f>
        <v>1</v>
      </c>
      <c r="P2">
        <v>0</v>
      </c>
      <c r="Q2">
        <v>1</v>
      </c>
      <c r="R2">
        <v>2</v>
      </c>
      <c r="S2">
        <v>0</v>
      </c>
      <c r="T2">
        <v>5</v>
      </c>
      <c r="U2" t="s">
        <v>37</v>
      </c>
      <c r="V2">
        <v>1</v>
      </c>
      <c r="X2" t="str">
        <f t="shared" ref="X2:X65" si="4">IF(V2=1,"Yes",IF(V2="","No"))</f>
        <v>Yes</v>
      </c>
      <c r="Y2">
        <v>146</v>
      </c>
      <c r="Z2" t="str">
        <f t="shared" ref="Z2:Z65" si="5">IF(Y2="","No","Yes")</f>
        <v>Yes</v>
      </c>
      <c r="AA2">
        <v>1</v>
      </c>
      <c r="AB2" t="str">
        <f t="shared" ref="AB2:AB65" si="6">IF(AA2=1,"Yes",IF(AA2="","No"))</f>
        <v>Yes</v>
      </c>
      <c r="AD2" t="str">
        <f>IF(AC2=1,"Yes",IF(AC2="","No"))</f>
        <v>No</v>
      </c>
      <c r="AF2" t="str">
        <f t="shared" ref="AF2:AF65" si="7">IF(AE2=1,"Yes",IF(AE2="","No"))</f>
        <v>No</v>
      </c>
      <c r="AH2" t="str">
        <f t="shared" ref="AH2:AH65" si="8">IF(AG2=1,"Yes",IF(AG2="","No"))</f>
        <v>No</v>
      </c>
    </row>
    <row r="3" spans="1:34">
      <c r="A3">
        <v>4678</v>
      </c>
      <c r="B3" t="s">
        <v>38</v>
      </c>
      <c r="C3" t="s">
        <v>39</v>
      </c>
      <c r="D3" t="s">
        <v>40</v>
      </c>
      <c r="E3" t="s">
        <v>41</v>
      </c>
      <c r="F3" t="s">
        <v>36</v>
      </c>
      <c r="G3">
        <f t="shared" si="0"/>
        <v>1</v>
      </c>
      <c r="H3">
        <f t="shared" si="1"/>
        <v>1</v>
      </c>
      <c r="I3">
        <f t="shared" si="2"/>
        <v>1</v>
      </c>
      <c r="J3">
        <f t="shared" ref="J3:J65" si="9">R3+S3</f>
        <v>1</v>
      </c>
      <c r="K3">
        <f t="shared" si="3"/>
        <v>0</v>
      </c>
      <c r="L3">
        <v>3</v>
      </c>
      <c r="M3">
        <v>1</v>
      </c>
      <c r="N3">
        <f>Needs[[#This Row],[Male]]-Needs[[#This Row],[Hasuband]]</f>
        <v>2</v>
      </c>
      <c r="O3">
        <f>Needs[[#This Row],[Female]]-Needs[[#This Row],[Wife]]</f>
        <v>0</v>
      </c>
      <c r="P3">
        <v>1</v>
      </c>
      <c r="Q3">
        <v>0</v>
      </c>
      <c r="R3">
        <v>1</v>
      </c>
      <c r="S3">
        <v>0</v>
      </c>
      <c r="T3">
        <v>2</v>
      </c>
      <c r="U3" t="s">
        <v>37</v>
      </c>
      <c r="W3">
        <v>1</v>
      </c>
      <c r="X3" t="str">
        <f t="shared" si="4"/>
        <v>No</v>
      </c>
      <c r="Z3" t="str">
        <f t="shared" si="5"/>
        <v>No</v>
      </c>
      <c r="AA3">
        <v>1</v>
      </c>
      <c r="AB3" t="str">
        <f t="shared" si="6"/>
        <v>Yes</v>
      </c>
      <c r="AC3">
        <v>1</v>
      </c>
      <c r="AD3" t="str">
        <f t="shared" ref="AD3:AD65" si="10">IF(AC3=1,"Yes",IF(AC3="","No"))</f>
        <v>Yes</v>
      </c>
      <c r="AF3" t="str">
        <f t="shared" si="7"/>
        <v>No</v>
      </c>
      <c r="AG3">
        <v>1</v>
      </c>
      <c r="AH3" s="11" t="str">
        <f t="shared" si="8"/>
        <v>Yes</v>
      </c>
    </row>
    <row r="4" spans="1:34">
      <c r="A4">
        <v>5519</v>
      </c>
      <c r="B4" t="s">
        <v>42</v>
      </c>
      <c r="C4" t="s">
        <v>43</v>
      </c>
      <c r="D4" t="s">
        <v>44</v>
      </c>
      <c r="E4" t="s">
        <v>45</v>
      </c>
      <c r="F4" t="s">
        <v>36</v>
      </c>
      <c r="G4">
        <f t="shared" si="0"/>
        <v>1</v>
      </c>
      <c r="H4">
        <f t="shared" si="1"/>
        <v>1</v>
      </c>
      <c r="I4">
        <f t="shared" si="2"/>
        <v>1</v>
      </c>
      <c r="J4">
        <f t="shared" si="9"/>
        <v>3</v>
      </c>
      <c r="K4">
        <f t="shared" si="3"/>
        <v>3</v>
      </c>
      <c r="L4">
        <v>6</v>
      </c>
      <c r="M4">
        <v>3</v>
      </c>
      <c r="N4">
        <f>Needs[[#This Row],[Male]]-Needs[[#This Row],[Hasuband]]</f>
        <v>5</v>
      </c>
      <c r="O4">
        <f>Needs[[#This Row],[Female]]-Needs[[#This Row],[Wife]]</f>
        <v>2</v>
      </c>
      <c r="P4">
        <v>0</v>
      </c>
      <c r="Q4">
        <v>1</v>
      </c>
      <c r="R4">
        <v>2</v>
      </c>
      <c r="S4">
        <v>1</v>
      </c>
      <c r="T4">
        <v>5</v>
      </c>
      <c r="U4" t="s">
        <v>46</v>
      </c>
      <c r="W4">
        <v>1</v>
      </c>
      <c r="X4" t="str">
        <f t="shared" si="4"/>
        <v>No</v>
      </c>
      <c r="Z4" t="str">
        <f t="shared" si="5"/>
        <v>No</v>
      </c>
      <c r="AA4">
        <v>1</v>
      </c>
      <c r="AB4" t="str">
        <f t="shared" si="6"/>
        <v>Yes</v>
      </c>
      <c r="AC4">
        <v>1</v>
      </c>
      <c r="AD4" t="str">
        <f t="shared" si="10"/>
        <v>Yes</v>
      </c>
      <c r="AF4" t="str">
        <f t="shared" si="7"/>
        <v>No</v>
      </c>
      <c r="AG4">
        <v>1</v>
      </c>
      <c r="AH4" s="11" t="str">
        <f t="shared" si="8"/>
        <v>Yes</v>
      </c>
    </row>
    <row r="5" spans="1:34">
      <c r="A5">
        <v>6001</v>
      </c>
      <c r="B5" t="s">
        <v>47</v>
      </c>
      <c r="C5" t="s">
        <v>48</v>
      </c>
      <c r="D5" t="s">
        <v>49</v>
      </c>
      <c r="E5" t="s">
        <v>50</v>
      </c>
      <c r="F5" t="s">
        <v>51</v>
      </c>
      <c r="G5">
        <f t="shared" si="0"/>
        <v>0</v>
      </c>
      <c r="H5">
        <f t="shared" si="1"/>
        <v>1</v>
      </c>
      <c r="I5">
        <f t="shared" si="2"/>
        <v>2</v>
      </c>
      <c r="J5">
        <f t="shared" si="9"/>
        <v>2</v>
      </c>
      <c r="K5">
        <f t="shared" si="3"/>
        <v>5</v>
      </c>
      <c r="L5">
        <v>2</v>
      </c>
      <c r="M5">
        <v>8</v>
      </c>
      <c r="N5">
        <f>Needs[[#This Row],[Male]]-Needs[[#This Row],[Hasuband]]</f>
        <v>2</v>
      </c>
      <c r="O5">
        <f>Needs[[#This Row],[Female]]-Needs[[#This Row],[Wife]]</f>
        <v>7</v>
      </c>
      <c r="P5">
        <v>1</v>
      </c>
      <c r="Q5">
        <v>1</v>
      </c>
      <c r="R5">
        <v>0</v>
      </c>
      <c r="S5">
        <v>2</v>
      </c>
      <c r="T5">
        <v>6</v>
      </c>
      <c r="U5" t="s">
        <v>46</v>
      </c>
      <c r="W5">
        <v>1</v>
      </c>
      <c r="X5" t="str">
        <f t="shared" si="4"/>
        <v>No</v>
      </c>
      <c r="Z5" t="str">
        <f t="shared" si="5"/>
        <v>No</v>
      </c>
      <c r="AA5">
        <v>1</v>
      </c>
      <c r="AB5" t="str">
        <f t="shared" si="6"/>
        <v>Yes</v>
      </c>
      <c r="AC5">
        <v>1</v>
      </c>
      <c r="AD5" t="str">
        <f t="shared" si="10"/>
        <v>Yes</v>
      </c>
      <c r="AF5" t="str">
        <f t="shared" si="7"/>
        <v>No</v>
      </c>
      <c r="AG5">
        <v>1</v>
      </c>
      <c r="AH5" s="11" t="str">
        <f t="shared" si="8"/>
        <v>Yes</v>
      </c>
    </row>
    <row r="6" spans="1:34">
      <c r="A6">
        <v>5335</v>
      </c>
      <c r="B6" t="s">
        <v>42</v>
      </c>
      <c r="C6" t="s">
        <v>52</v>
      </c>
      <c r="D6" t="s">
        <v>53</v>
      </c>
      <c r="E6" t="s">
        <v>54</v>
      </c>
      <c r="F6" t="s">
        <v>36</v>
      </c>
      <c r="G6">
        <f t="shared" si="0"/>
        <v>1</v>
      </c>
      <c r="H6">
        <f t="shared" si="1"/>
        <v>1</v>
      </c>
      <c r="I6">
        <f t="shared" si="2"/>
        <v>2</v>
      </c>
      <c r="J6">
        <f t="shared" si="9"/>
        <v>1</v>
      </c>
      <c r="K6">
        <f t="shared" si="3"/>
        <v>0</v>
      </c>
      <c r="L6">
        <v>2</v>
      </c>
      <c r="M6">
        <v>3</v>
      </c>
      <c r="N6">
        <f>Needs[[#This Row],[Male]]-Needs[[#This Row],[Hasuband]]</f>
        <v>1</v>
      </c>
      <c r="O6">
        <f>Needs[[#This Row],[Female]]-Needs[[#This Row],[Wife]]</f>
        <v>2</v>
      </c>
      <c r="P6">
        <v>1</v>
      </c>
      <c r="Q6">
        <v>1</v>
      </c>
      <c r="R6">
        <v>0</v>
      </c>
      <c r="S6">
        <v>1</v>
      </c>
      <c r="T6">
        <v>2</v>
      </c>
      <c r="U6" t="s">
        <v>46</v>
      </c>
      <c r="W6">
        <v>1</v>
      </c>
      <c r="X6" t="str">
        <f t="shared" si="4"/>
        <v>No</v>
      </c>
      <c r="Y6">
        <v>94</v>
      </c>
      <c r="Z6" t="str">
        <f t="shared" si="5"/>
        <v>Yes</v>
      </c>
      <c r="AA6">
        <v>1</v>
      </c>
      <c r="AB6" t="str">
        <f t="shared" si="6"/>
        <v>Yes</v>
      </c>
      <c r="AC6">
        <v>1</v>
      </c>
      <c r="AD6" t="str">
        <f t="shared" si="10"/>
        <v>Yes</v>
      </c>
      <c r="AF6" t="str">
        <f t="shared" si="7"/>
        <v>No</v>
      </c>
      <c r="AG6">
        <v>1</v>
      </c>
      <c r="AH6" s="11" t="str">
        <f t="shared" si="8"/>
        <v>Yes</v>
      </c>
    </row>
    <row r="7" spans="1:34">
      <c r="A7">
        <v>5088</v>
      </c>
      <c r="B7" t="s">
        <v>32</v>
      </c>
      <c r="C7" t="s">
        <v>55</v>
      </c>
      <c r="D7" t="s">
        <v>56</v>
      </c>
      <c r="E7" t="s">
        <v>57</v>
      </c>
      <c r="F7" t="s">
        <v>36</v>
      </c>
      <c r="G7">
        <f t="shared" si="0"/>
        <v>1</v>
      </c>
      <c r="H7">
        <f t="shared" si="1"/>
        <v>1</v>
      </c>
      <c r="I7">
        <f t="shared" si="2"/>
        <v>2</v>
      </c>
      <c r="J7">
        <f t="shared" si="9"/>
        <v>2</v>
      </c>
      <c r="K7">
        <f t="shared" si="3"/>
        <v>2</v>
      </c>
      <c r="L7">
        <v>4</v>
      </c>
      <c r="M7">
        <v>4</v>
      </c>
      <c r="N7">
        <f>Needs[[#This Row],[Male]]-Needs[[#This Row],[Hasuband]]</f>
        <v>3</v>
      </c>
      <c r="O7">
        <f>Needs[[#This Row],[Female]]-Needs[[#This Row],[Wife]]</f>
        <v>3</v>
      </c>
      <c r="P7">
        <v>1</v>
      </c>
      <c r="Q7">
        <v>1</v>
      </c>
      <c r="R7">
        <v>1</v>
      </c>
      <c r="S7">
        <v>1</v>
      </c>
      <c r="T7">
        <v>4</v>
      </c>
      <c r="U7" t="s">
        <v>46</v>
      </c>
      <c r="W7">
        <v>1</v>
      </c>
      <c r="X7" t="str">
        <f t="shared" si="4"/>
        <v>No</v>
      </c>
      <c r="Y7">
        <v>89</v>
      </c>
      <c r="Z7" t="str">
        <f t="shared" si="5"/>
        <v>Yes</v>
      </c>
      <c r="AB7" t="str">
        <f t="shared" si="6"/>
        <v>No</v>
      </c>
      <c r="AC7">
        <v>1</v>
      </c>
      <c r="AD7" t="str">
        <f t="shared" si="10"/>
        <v>Yes</v>
      </c>
      <c r="AF7" t="str">
        <f t="shared" si="7"/>
        <v>No</v>
      </c>
      <c r="AG7">
        <v>1</v>
      </c>
      <c r="AH7" s="11" t="str">
        <f t="shared" si="8"/>
        <v>Yes</v>
      </c>
    </row>
    <row r="8" spans="1:34">
      <c r="A8">
        <v>6179</v>
      </c>
      <c r="B8" t="s">
        <v>47</v>
      </c>
      <c r="C8" t="s">
        <v>58</v>
      </c>
      <c r="D8" t="s">
        <v>59</v>
      </c>
      <c r="E8" t="s">
        <v>60</v>
      </c>
      <c r="F8" t="s">
        <v>36</v>
      </c>
      <c r="G8">
        <f t="shared" si="0"/>
        <v>1</v>
      </c>
      <c r="H8">
        <f t="shared" si="1"/>
        <v>1</v>
      </c>
      <c r="I8">
        <f t="shared" si="2"/>
        <v>2</v>
      </c>
      <c r="J8">
        <f t="shared" si="9"/>
        <v>2</v>
      </c>
      <c r="K8">
        <f t="shared" si="3"/>
        <v>1</v>
      </c>
      <c r="L8">
        <v>5</v>
      </c>
      <c r="M8">
        <v>2</v>
      </c>
      <c r="N8">
        <f>Needs[[#This Row],[Male]]-Needs[[#This Row],[Hasuband]]</f>
        <v>4</v>
      </c>
      <c r="O8">
        <f>Needs[[#This Row],[Female]]-Needs[[#This Row],[Wife]]</f>
        <v>1</v>
      </c>
      <c r="P8">
        <v>1</v>
      </c>
      <c r="Q8">
        <v>1</v>
      </c>
      <c r="R8">
        <v>2</v>
      </c>
      <c r="S8">
        <v>0</v>
      </c>
      <c r="T8">
        <v>3</v>
      </c>
      <c r="U8" t="s">
        <v>61</v>
      </c>
      <c r="V8">
        <v>1</v>
      </c>
      <c r="X8" t="str">
        <f t="shared" si="4"/>
        <v>Yes</v>
      </c>
      <c r="Y8">
        <v>146</v>
      </c>
      <c r="Z8" t="str">
        <f t="shared" si="5"/>
        <v>Yes</v>
      </c>
      <c r="AA8">
        <v>1</v>
      </c>
      <c r="AB8" t="str">
        <f t="shared" si="6"/>
        <v>Yes</v>
      </c>
      <c r="AD8" t="str">
        <f t="shared" si="10"/>
        <v>No</v>
      </c>
      <c r="AF8" t="str">
        <f t="shared" si="7"/>
        <v>No</v>
      </c>
      <c r="AG8">
        <v>1</v>
      </c>
      <c r="AH8" s="11" t="str">
        <f t="shared" si="8"/>
        <v>Yes</v>
      </c>
    </row>
    <row r="9" spans="1:34">
      <c r="A9">
        <v>6008</v>
      </c>
      <c r="B9" t="s">
        <v>47</v>
      </c>
      <c r="C9" t="s">
        <v>48</v>
      </c>
      <c r="D9" t="s">
        <v>49</v>
      </c>
      <c r="E9" t="s">
        <v>62</v>
      </c>
      <c r="F9" t="s">
        <v>36</v>
      </c>
      <c r="G9">
        <f t="shared" si="0"/>
        <v>1</v>
      </c>
      <c r="H9">
        <f t="shared" si="1"/>
        <v>1</v>
      </c>
      <c r="I9">
        <f t="shared" si="2"/>
        <v>2</v>
      </c>
      <c r="J9">
        <f t="shared" si="9"/>
        <v>1</v>
      </c>
      <c r="K9">
        <f t="shared" si="3"/>
        <v>2</v>
      </c>
      <c r="L9">
        <v>2</v>
      </c>
      <c r="M9">
        <v>5</v>
      </c>
      <c r="N9">
        <f>Needs[[#This Row],[Male]]-Needs[[#This Row],[Hasuband]]</f>
        <v>1</v>
      </c>
      <c r="O9">
        <f>Needs[[#This Row],[Female]]-Needs[[#This Row],[Wife]]</f>
        <v>4</v>
      </c>
      <c r="P9">
        <v>1</v>
      </c>
      <c r="Q9">
        <v>1</v>
      </c>
      <c r="R9">
        <v>0</v>
      </c>
      <c r="S9">
        <v>1</v>
      </c>
      <c r="T9">
        <v>4</v>
      </c>
      <c r="U9" t="s">
        <v>37</v>
      </c>
      <c r="W9">
        <v>1</v>
      </c>
      <c r="X9" t="str">
        <f t="shared" si="4"/>
        <v>No</v>
      </c>
      <c r="Z9" t="str">
        <f t="shared" si="5"/>
        <v>No</v>
      </c>
      <c r="AA9">
        <v>1</v>
      </c>
      <c r="AB9" t="str">
        <f t="shared" si="6"/>
        <v>Yes</v>
      </c>
      <c r="AD9" t="str">
        <f t="shared" si="10"/>
        <v>No</v>
      </c>
      <c r="AF9" t="str">
        <f t="shared" si="7"/>
        <v>No</v>
      </c>
      <c r="AG9">
        <v>1</v>
      </c>
      <c r="AH9" s="11" t="str">
        <f t="shared" si="8"/>
        <v>Yes</v>
      </c>
    </row>
    <row r="10" spans="1:34">
      <c r="A10">
        <v>5244</v>
      </c>
      <c r="B10" t="s">
        <v>42</v>
      </c>
      <c r="C10" t="s">
        <v>52</v>
      </c>
      <c r="D10" t="s">
        <v>53</v>
      </c>
      <c r="E10" t="s">
        <v>63</v>
      </c>
      <c r="F10" t="s">
        <v>36</v>
      </c>
      <c r="G10">
        <f t="shared" si="0"/>
        <v>1</v>
      </c>
      <c r="H10">
        <f t="shared" si="1"/>
        <v>1</v>
      </c>
      <c r="I10">
        <f t="shared" si="2"/>
        <v>2</v>
      </c>
      <c r="J10">
        <f t="shared" si="9"/>
        <v>2</v>
      </c>
      <c r="K10">
        <f t="shared" si="3"/>
        <v>3</v>
      </c>
      <c r="L10">
        <v>7</v>
      </c>
      <c r="M10">
        <v>2</v>
      </c>
      <c r="N10">
        <f>Needs[[#This Row],[Male]]-Needs[[#This Row],[Hasuband]]</f>
        <v>6</v>
      </c>
      <c r="O10">
        <f>Needs[[#This Row],[Female]]-Needs[[#This Row],[Wife]]</f>
        <v>1</v>
      </c>
      <c r="P10">
        <v>1</v>
      </c>
      <c r="Q10">
        <v>1</v>
      </c>
      <c r="R10">
        <v>2</v>
      </c>
      <c r="S10">
        <v>0</v>
      </c>
      <c r="T10">
        <v>5</v>
      </c>
      <c r="U10" t="s">
        <v>37</v>
      </c>
      <c r="W10">
        <v>1</v>
      </c>
      <c r="X10" t="str">
        <f t="shared" si="4"/>
        <v>No</v>
      </c>
      <c r="Z10" t="str">
        <f t="shared" si="5"/>
        <v>No</v>
      </c>
      <c r="AA10">
        <v>1</v>
      </c>
      <c r="AB10" t="str">
        <f t="shared" si="6"/>
        <v>Yes</v>
      </c>
      <c r="AC10">
        <v>1</v>
      </c>
      <c r="AD10" t="str">
        <f t="shared" si="10"/>
        <v>Yes</v>
      </c>
      <c r="AF10" t="str">
        <f t="shared" si="7"/>
        <v>No</v>
      </c>
      <c r="AG10">
        <v>1</v>
      </c>
      <c r="AH10" s="11" t="str">
        <f t="shared" si="8"/>
        <v>Yes</v>
      </c>
    </row>
    <row r="11" spans="1:34">
      <c r="A11">
        <v>5119</v>
      </c>
      <c r="B11" t="s">
        <v>42</v>
      </c>
      <c r="C11" t="s">
        <v>64</v>
      </c>
      <c r="D11" t="s">
        <v>65</v>
      </c>
      <c r="E11" t="s">
        <v>66</v>
      </c>
      <c r="F11" t="s">
        <v>36</v>
      </c>
      <c r="G11">
        <f t="shared" si="0"/>
        <v>1</v>
      </c>
      <c r="H11">
        <f t="shared" si="1"/>
        <v>1</v>
      </c>
      <c r="I11">
        <f t="shared" si="2"/>
        <v>2</v>
      </c>
      <c r="J11">
        <f t="shared" si="9"/>
        <v>2</v>
      </c>
      <c r="K11">
        <f t="shared" si="3"/>
        <v>2</v>
      </c>
      <c r="L11">
        <v>3</v>
      </c>
      <c r="M11">
        <v>5</v>
      </c>
      <c r="N11">
        <f>Needs[[#This Row],[Male]]-Needs[[#This Row],[Hasuband]]</f>
        <v>2</v>
      </c>
      <c r="O11">
        <f>Needs[[#This Row],[Female]]-Needs[[#This Row],[Wife]]</f>
        <v>4</v>
      </c>
      <c r="P11">
        <v>1</v>
      </c>
      <c r="Q11">
        <v>1</v>
      </c>
      <c r="R11">
        <v>1</v>
      </c>
      <c r="S11">
        <v>1</v>
      </c>
      <c r="T11">
        <v>4</v>
      </c>
      <c r="U11" t="s">
        <v>61</v>
      </c>
      <c r="W11">
        <v>1</v>
      </c>
      <c r="X11" t="str">
        <f t="shared" si="4"/>
        <v>No</v>
      </c>
      <c r="Y11">
        <v>63</v>
      </c>
      <c r="Z11" t="str">
        <f t="shared" si="5"/>
        <v>Yes</v>
      </c>
      <c r="AB11" t="str">
        <f t="shared" si="6"/>
        <v>No</v>
      </c>
      <c r="AC11">
        <v>1</v>
      </c>
      <c r="AD11" t="str">
        <f t="shared" si="10"/>
        <v>Yes</v>
      </c>
      <c r="AF11" t="str">
        <f t="shared" si="7"/>
        <v>No</v>
      </c>
      <c r="AG11">
        <v>1</v>
      </c>
      <c r="AH11" s="11" t="str">
        <f t="shared" si="8"/>
        <v>Yes</v>
      </c>
    </row>
    <row r="12" spans="1:34">
      <c r="A12">
        <v>6145</v>
      </c>
      <c r="B12" t="s">
        <v>47</v>
      </c>
      <c r="C12" t="s">
        <v>67</v>
      </c>
      <c r="D12" t="s">
        <v>68</v>
      </c>
      <c r="E12" t="s">
        <v>69</v>
      </c>
      <c r="F12" t="s">
        <v>51</v>
      </c>
      <c r="G12">
        <f t="shared" si="0"/>
        <v>0</v>
      </c>
      <c r="H12">
        <f t="shared" si="1"/>
        <v>1</v>
      </c>
      <c r="I12">
        <f t="shared" si="2"/>
        <v>1</v>
      </c>
      <c r="J12">
        <f t="shared" si="9"/>
        <v>2</v>
      </c>
      <c r="K12">
        <f t="shared" si="3"/>
        <v>2</v>
      </c>
      <c r="L12">
        <v>5</v>
      </c>
      <c r="M12">
        <v>1</v>
      </c>
      <c r="N12">
        <f>Needs[[#This Row],[Male]]-Needs[[#This Row],[Hasuband]]</f>
        <v>5</v>
      </c>
      <c r="O12">
        <f>Needs[[#This Row],[Female]]-Needs[[#This Row],[Wife]]</f>
        <v>0</v>
      </c>
      <c r="P12">
        <v>1</v>
      </c>
      <c r="Q12">
        <v>0</v>
      </c>
      <c r="R12">
        <v>2</v>
      </c>
      <c r="S12">
        <v>0</v>
      </c>
      <c r="T12">
        <v>3</v>
      </c>
      <c r="U12" t="s">
        <v>18</v>
      </c>
      <c r="W12">
        <v>1</v>
      </c>
      <c r="X12" t="str">
        <f t="shared" si="4"/>
        <v>No</v>
      </c>
      <c r="Y12">
        <v>82</v>
      </c>
      <c r="Z12" t="str">
        <f t="shared" si="5"/>
        <v>Yes</v>
      </c>
      <c r="AB12" t="str">
        <f t="shared" si="6"/>
        <v>No</v>
      </c>
      <c r="AC12">
        <v>1</v>
      </c>
      <c r="AD12" t="str">
        <f t="shared" si="10"/>
        <v>Yes</v>
      </c>
      <c r="AE12">
        <v>1</v>
      </c>
      <c r="AF12" t="str">
        <f t="shared" si="7"/>
        <v>Yes</v>
      </c>
      <c r="AG12">
        <v>1</v>
      </c>
      <c r="AH12" s="11" t="str">
        <f t="shared" si="8"/>
        <v>Yes</v>
      </c>
    </row>
    <row r="13" spans="1:34">
      <c r="A13">
        <v>5319</v>
      </c>
      <c r="B13" t="s">
        <v>42</v>
      </c>
      <c r="C13" t="s">
        <v>52</v>
      </c>
      <c r="D13" t="s">
        <v>53</v>
      </c>
      <c r="E13" t="s">
        <v>70</v>
      </c>
      <c r="F13" t="s">
        <v>36</v>
      </c>
      <c r="G13">
        <f t="shared" si="0"/>
        <v>1</v>
      </c>
      <c r="H13">
        <f t="shared" si="1"/>
        <v>1</v>
      </c>
      <c r="I13">
        <f t="shared" si="2"/>
        <v>2</v>
      </c>
      <c r="J13">
        <f t="shared" si="9"/>
        <v>3</v>
      </c>
      <c r="K13">
        <f t="shared" si="3"/>
        <v>2</v>
      </c>
      <c r="L13">
        <v>3</v>
      </c>
      <c r="M13">
        <v>6</v>
      </c>
      <c r="N13">
        <f>Needs[[#This Row],[Male]]-Needs[[#This Row],[Hasuband]]</f>
        <v>2</v>
      </c>
      <c r="O13">
        <f>Needs[[#This Row],[Female]]-Needs[[#This Row],[Wife]]</f>
        <v>5</v>
      </c>
      <c r="P13">
        <v>1</v>
      </c>
      <c r="Q13">
        <v>1</v>
      </c>
      <c r="R13">
        <v>1</v>
      </c>
      <c r="S13">
        <v>2</v>
      </c>
      <c r="T13">
        <v>4</v>
      </c>
      <c r="U13" t="s">
        <v>18</v>
      </c>
      <c r="V13">
        <v>1</v>
      </c>
      <c r="X13" t="str">
        <f t="shared" si="4"/>
        <v>Yes</v>
      </c>
      <c r="Y13">
        <v>100</v>
      </c>
      <c r="Z13" t="str">
        <f t="shared" si="5"/>
        <v>Yes</v>
      </c>
      <c r="AA13">
        <v>1</v>
      </c>
      <c r="AB13" t="str">
        <f t="shared" si="6"/>
        <v>Yes</v>
      </c>
      <c r="AC13">
        <v>1</v>
      </c>
      <c r="AD13" t="str">
        <f t="shared" si="10"/>
        <v>Yes</v>
      </c>
      <c r="AF13" t="str">
        <f t="shared" si="7"/>
        <v>No</v>
      </c>
      <c r="AH13" s="11" t="str">
        <f t="shared" si="8"/>
        <v>No</v>
      </c>
    </row>
    <row r="14" spans="1:34">
      <c r="A14">
        <v>5639</v>
      </c>
      <c r="B14" t="s">
        <v>42</v>
      </c>
      <c r="C14" t="s">
        <v>71</v>
      </c>
      <c r="D14" t="s">
        <v>72</v>
      </c>
      <c r="E14" t="s">
        <v>73</v>
      </c>
      <c r="F14" t="s">
        <v>36</v>
      </c>
      <c r="G14">
        <f t="shared" si="0"/>
        <v>1</v>
      </c>
      <c r="H14">
        <f t="shared" si="1"/>
        <v>1</v>
      </c>
      <c r="I14">
        <f t="shared" si="2"/>
        <v>2</v>
      </c>
      <c r="J14">
        <f t="shared" si="9"/>
        <v>0</v>
      </c>
      <c r="K14">
        <f t="shared" si="3"/>
        <v>0</v>
      </c>
      <c r="L14">
        <v>2</v>
      </c>
      <c r="M14">
        <v>2</v>
      </c>
      <c r="N14">
        <f>Needs[[#This Row],[Male]]-Needs[[#This Row],[Hasuband]]</f>
        <v>1</v>
      </c>
      <c r="O14">
        <f>Needs[[#This Row],[Female]]-Needs[[#This Row],[Wife]]</f>
        <v>1</v>
      </c>
      <c r="P14">
        <v>1</v>
      </c>
      <c r="Q14">
        <v>1</v>
      </c>
      <c r="R14">
        <v>0</v>
      </c>
      <c r="S14">
        <v>0</v>
      </c>
      <c r="T14">
        <v>2</v>
      </c>
      <c r="U14" t="s">
        <v>37</v>
      </c>
      <c r="W14">
        <v>1</v>
      </c>
      <c r="X14" t="str">
        <f t="shared" si="4"/>
        <v>No</v>
      </c>
      <c r="Z14" t="str">
        <f t="shared" si="5"/>
        <v>No</v>
      </c>
      <c r="AA14">
        <v>1</v>
      </c>
      <c r="AB14" t="str">
        <f t="shared" si="6"/>
        <v>Yes</v>
      </c>
      <c r="AC14">
        <v>1</v>
      </c>
      <c r="AD14" t="str">
        <f t="shared" si="10"/>
        <v>Yes</v>
      </c>
      <c r="AF14" t="str">
        <f t="shared" si="7"/>
        <v>No</v>
      </c>
      <c r="AG14">
        <v>1</v>
      </c>
      <c r="AH14" s="11" t="str">
        <f t="shared" si="8"/>
        <v>Yes</v>
      </c>
    </row>
    <row r="15" spans="1:34">
      <c r="A15">
        <v>5240</v>
      </c>
      <c r="B15" t="s">
        <v>42</v>
      </c>
      <c r="C15" t="s">
        <v>52</v>
      </c>
      <c r="D15" t="s">
        <v>53</v>
      </c>
      <c r="E15" t="s">
        <v>74</v>
      </c>
      <c r="F15" t="s">
        <v>51</v>
      </c>
      <c r="G15">
        <f t="shared" si="0"/>
        <v>0</v>
      </c>
      <c r="H15">
        <f t="shared" si="1"/>
        <v>1</v>
      </c>
      <c r="I15">
        <f t="shared" si="2"/>
        <v>2</v>
      </c>
      <c r="J15">
        <f t="shared" si="9"/>
        <v>4</v>
      </c>
      <c r="K15">
        <f t="shared" si="3"/>
        <v>3</v>
      </c>
      <c r="L15">
        <v>4</v>
      </c>
      <c r="M15">
        <v>6</v>
      </c>
      <c r="N15">
        <f>Needs[[#This Row],[Male]]-Needs[[#This Row],[Hasuband]]</f>
        <v>4</v>
      </c>
      <c r="O15">
        <f>Needs[[#This Row],[Female]]-Needs[[#This Row],[Wife]]</f>
        <v>5</v>
      </c>
      <c r="P15">
        <v>1</v>
      </c>
      <c r="Q15">
        <v>1</v>
      </c>
      <c r="R15">
        <v>1</v>
      </c>
      <c r="S15">
        <v>3</v>
      </c>
      <c r="T15">
        <v>4</v>
      </c>
      <c r="U15" t="s">
        <v>46</v>
      </c>
      <c r="V15">
        <v>1</v>
      </c>
      <c r="X15" t="str">
        <f t="shared" si="4"/>
        <v>Yes</v>
      </c>
      <c r="Y15">
        <v>144</v>
      </c>
      <c r="Z15" t="str">
        <f t="shared" si="5"/>
        <v>Yes</v>
      </c>
      <c r="AA15">
        <v>1</v>
      </c>
      <c r="AB15" t="str">
        <f t="shared" si="6"/>
        <v>Yes</v>
      </c>
      <c r="AC15">
        <v>1</v>
      </c>
      <c r="AD15" t="str">
        <f t="shared" si="10"/>
        <v>Yes</v>
      </c>
      <c r="AF15" t="str">
        <f t="shared" si="7"/>
        <v>No</v>
      </c>
      <c r="AH15" s="11" t="str">
        <f t="shared" si="8"/>
        <v>No</v>
      </c>
    </row>
    <row r="16" spans="1:34">
      <c r="A16">
        <v>5516</v>
      </c>
      <c r="B16" t="s">
        <v>42</v>
      </c>
      <c r="C16" t="s">
        <v>43</v>
      </c>
      <c r="D16" t="s">
        <v>44</v>
      </c>
      <c r="E16" t="s">
        <v>75</v>
      </c>
      <c r="F16" t="s">
        <v>51</v>
      </c>
      <c r="G16">
        <f t="shared" si="0"/>
        <v>0</v>
      </c>
      <c r="H16">
        <f t="shared" si="1"/>
        <v>1</v>
      </c>
      <c r="I16">
        <f t="shared" si="2"/>
        <v>2</v>
      </c>
      <c r="J16">
        <f t="shared" si="9"/>
        <v>1</v>
      </c>
      <c r="K16">
        <f t="shared" si="3"/>
        <v>3</v>
      </c>
      <c r="L16">
        <v>5</v>
      </c>
      <c r="M16">
        <v>2</v>
      </c>
      <c r="N16">
        <f>Needs[[#This Row],[Male]]-Needs[[#This Row],[Hasuband]]</f>
        <v>5</v>
      </c>
      <c r="O16">
        <f>Needs[[#This Row],[Female]]-Needs[[#This Row],[Wife]]</f>
        <v>1</v>
      </c>
      <c r="P16">
        <v>1</v>
      </c>
      <c r="Q16">
        <v>1</v>
      </c>
      <c r="R16">
        <v>1</v>
      </c>
      <c r="S16">
        <v>0</v>
      </c>
      <c r="T16">
        <v>4</v>
      </c>
      <c r="U16" t="s">
        <v>37</v>
      </c>
      <c r="V16">
        <v>1</v>
      </c>
      <c r="X16" t="str">
        <f t="shared" si="4"/>
        <v>Yes</v>
      </c>
      <c r="Y16">
        <v>153</v>
      </c>
      <c r="Z16" t="str">
        <f t="shared" si="5"/>
        <v>Yes</v>
      </c>
      <c r="AA16">
        <v>1</v>
      </c>
      <c r="AB16" t="str">
        <f t="shared" si="6"/>
        <v>Yes</v>
      </c>
      <c r="AD16" t="str">
        <f t="shared" si="10"/>
        <v>No</v>
      </c>
      <c r="AF16" t="str">
        <f t="shared" si="7"/>
        <v>No</v>
      </c>
      <c r="AH16" s="11" t="str">
        <f t="shared" si="8"/>
        <v>No</v>
      </c>
    </row>
    <row r="17" spans="1:34">
      <c r="A17">
        <v>4702</v>
      </c>
      <c r="B17" t="s">
        <v>38</v>
      </c>
      <c r="C17" t="s">
        <v>39</v>
      </c>
      <c r="D17" t="s">
        <v>40</v>
      </c>
      <c r="E17" t="s">
        <v>76</v>
      </c>
      <c r="F17" t="s">
        <v>36</v>
      </c>
      <c r="G17">
        <f t="shared" si="0"/>
        <v>1</v>
      </c>
      <c r="H17">
        <f t="shared" si="1"/>
        <v>1</v>
      </c>
      <c r="I17">
        <f t="shared" si="2"/>
        <v>2</v>
      </c>
      <c r="J17">
        <f t="shared" si="9"/>
        <v>0</v>
      </c>
      <c r="K17">
        <f t="shared" si="3"/>
        <v>0</v>
      </c>
      <c r="L17">
        <v>2</v>
      </c>
      <c r="M17">
        <v>2</v>
      </c>
      <c r="N17">
        <f>Needs[[#This Row],[Male]]-Needs[[#This Row],[Hasuband]]</f>
        <v>1</v>
      </c>
      <c r="O17">
        <f>Needs[[#This Row],[Female]]-Needs[[#This Row],[Wife]]</f>
        <v>1</v>
      </c>
      <c r="P17">
        <v>1</v>
      </c>
      <c r="Q17">
        <v>1</v>
      </c>
      <c r="R17">
        <v>0</v>
      </c>
      <c r="S17">
        <v>0</v>
      </c>
      <c r="T17">
        <v>2</v>
      </c>
      <c r="U17" t="s">
        <v>37</v>
      </c>
      <c r="W17">
        <v>1</v>
      </c>
      <c r="X17" t="str">
        <f t="shared" si="4"/>
        <v>No</v>
      </c>
      <c r="Y17">
        <v>93</v>
      </c>
      <c r="Z17" t="str">
        <f t="shared" si="5"/>
        <v>Yes</v>
      </c>
      <c r="AA17">
        <v>1</v>
      </c>
      <c r="AB17" t="str">
        <f t="shared" si="6"/>
        <v>Yes</v>
      </c>
      <c r="AC17">
        <v>1</v>
      </c>
      <c r="AD17" t="str">
        <f t="shared" si="10"/>
        <v>Yes</v>
      </c>
      <c r="AF17" t="str">
        <f t="shared" si="7"/>
        <v>No</v>
      </c>
      <c r="AG17">
        <v>1</v>
      </c>
      <c r="AH17" s="11" t="str">
        <f t="shared" si="8"/>
        <v>Yes</v>
      </c>
    </row>
    <row r="18" spans="1:34">
      <c r="A18">
        <v>5688</v>
      </c>
      <c r="B18" t="s">
        <v>42</v>
      </c>
      <c r="C18" t="s">
        <v>71</v>
      </c>
      <c r="D18" t="s">
        <v>72</v>
      </c>
      <c r="E18" t="s">
        <v>77</v>
      </c>
      <c r="F18" t="s">
        <v>36</v>
      </c>
      <c r="G18">
        <f t="shared" si="0"/>
        <v>1</v>
      </c>
      <c r="H18">
        <f t="shared" si="1"/>
        <v>1</v>
      </c>
      <c r="I18">
        <f t="shared" si="2"/>
        <v>2</v>
      </c>
      <c r="J18">
        <f t="shared" si="9"/>
        <v>1</v>
      </c>
      <c r="K18">
        <f t="shared" si="3"/>
        <v>1</v>
      </c>
      <c r="L18">
        <v>2</v>
      </c>
      <c r="M18">
        <v>4</v>
      </c>
      <c r="N18">
        <f>Needs[[#This Row],[Male]]-Needs[[#This Row],[Hasuband]]</f>
        <v>1</v>
      </c>
      <c r="O18">
        <f>Needs[[#This Row],[Female]]-Needs[[#This Row],[Wife]]</f>
        <v>3</v>
      </c>
      <c r="P18">
        <v>1</v>
      </c>
      <c r="Q18">
        <v>1</v>
      </c>
      <c r="R18">
        <v>0</v>
      </c>
      <c r="S18">
        <v>1</v>
      </c>
      <c r="T18">
        <v>3</v>
      </c>
      <c r="U18" t="s">
        <v>61</v>
      </c>
      <c r="V18">
        <v>1</v>
      </c>
      <c r="X18" t="str">
        <f t="shared" si="4"/>
        <v>Yes</v>
      </c>
      <c r="Y18">
        <v>105</v>
      </c>
      <c r="Z18" t="str">
        <f t="shared" si="5"/>
        <v>Yes</v>
      </c>
      <c r="AA18">
        <v>1</v>
      </c>
      <c r="AB18" t="str">
        <f t="shared" si="6"/>
        <v>Yes</v>
      </c>
      <c r="AC18">
        <v>1</v>
      </c>
      <c r="AD18" t="str">
        <f t="shared" si="10"/>
        <v>Yes</v>
      </c>
      <c r="AF18" t="str">
        <f t="shared" si="7"/>
        <v>No</v>
      </c>
      <c r="AG18">
        <v>1</v>
      </c>
      <c r="AH18" s="11" t="str">
        <f t="shared" si="8"/>
        <v>Yes</v>
      </c>
    </row>
    <row r="19" spans="1:34">
      <c r="A19">
        <v>5138</v>
      </c>
      <c r="B19" t="s">
        <v>42</v>
      </c>
      <c r="C19" t="s">
        <v>64</v>
      </c>
      <c r="D19" t="s">
        <v>65</v>
      </c>
      <c r="E19" t="s">
        <v>78</v>
      </c>
      <c r="F19" t="s">
        <v>36</v>
      </c>
      <c r="G19">
        <f t="shared" si="0"/>
        <v>1</v>
      </c>
      <c r="H19">
        <f t="shared" si="1"/>
        <v>1</v>
      </c>
      <c r="I19">
        <f t="shared" si="2"/>
        <v>2</v>
      </c>
      <c r="J19">
        <f t="shared" si="9"/>
        <v>1</v>
      </c>
      <c r="K19">
        <f t="shared" si="3"/>
        <v>0</v>
      </c>
      <c r="L19">
        <v>3</v>
      </c>
      <c r="M19">
        <v>2</v>
      </c>
      <c r="N19">
        <f>Needs[[#This Row],[Male]]-Needs[[#This Row],[Hasuband]]</f>
        <v>2</v>
      </c>
      <c r="O19">
        <f>Needs[[#This Row],[Female]]-Needs[[#This Row],[Wife]]</f>
        <v>1</v>
      </c>
      <c r="P19">
        <v>1</v>
      </c>
      <c r="Q19">
        <v>1</v>
      </c>
      <c r="R19">
        <v>1</v>
      </c>
      <c r="S19">
        <v>0</v>
      </c>
      <c r="T19">
        <v>2</v>
      </c>
      <c r="U19" t="s">
        <v>18</v>
      </c>
      <c r="V19">
        <v>1</v>
      </c>
      <c r="X19" t="str">
        <f t="shared" si="4"/>
        <v>Yes</v>
      </c>
      <c r="Y19">
        <v>153</v>
      </c>
      <c r="Z19" t="str">
        <f t="shared" si="5"/>
        <v>Yes</v>
      </c>
      <c r="AA19">
        <v>1</v>
      </c>
      <c r="AB19" t="str">
        <f t="shared" si="6"/>
        <v>Yes</v>
      </c>
      <c r="AD19" t="str">
        <f t="shared" si="10"/>
        <v>No</v>
      </c>
      <c r="AF19" t="str">
        <f t="shared" si="7"/>
        <v>No</v>
      </c>
      <c r="AG19">
        <v>1</v>
      </c>
      <c r="AH19" s="11" t="str">
        <f t="shared" si="8"/>
        <v>Yes</v>
      </c>
    </row>
    <row r="20" spans="1:34">
      <c r="A20">
        <v>5763</v>
      </c>
      <c r="B20" t="s">
        <v>47</v>
      </c>
      <c r="C20" t="s">
        <v>79</v>
      </c>
      <c r="D20" t="s">
        <v>80</v>
      </c>
      <c r="E20" t="s">
        <v>81</v>
      </c>
      <c r="F20" t="s">
        <v>36</v>
      </c>
      <c r="G20">
        <f t="shared" si="0"/>
        <v>1</v>
      </c>
      <c r="H20">
        <f t="shared" si="1"/>
        <v>1</v>
      </c>
      <c r="I20">
        <f t="shared" si="2"/>
        <v>1</v>
      </c>
      <c r="J20">
        <f t="shared" si="9"/>
        <v>2</v>
      </c>
      <c r="K20">
        <f t="shared" si="3"/>
        <v>3</v>
      </c>
      <c r="L20">
        <v>6</v>
      </c>
      <c r="M20">
        <v>2</v>
      </c>
      <c r="N20">
        <f>Needs[[#This Row],[Male]]-Needs[[#This Row],[Hasuband]]</f>
        <v>5</v>
      </c>
      <c r="O20">
        <f>Needs[[#This Row],[Female]]-Needs[[#This Row],[Wife]]</f>
        <v>1</v>
      </c>
      <c r="P20">
        <v>0</v>
      </c>
      <c r="Q20">
        <v>1</v>
      </c>
      <c r="R20">
        <v>2</v>
      </c>
      <c r="S20">
        <v>0</v>
      </c>
      <c r="T20">
        <v>5</v>
      </c>
      <c r="U20" t="s">
        <v>46</v>
      </c>
      <c r="W20">
        <v>1</v>
      </c>
      <c r="X20" t="str">
        <f t="shared" si="4"/>
        <v>No</v>
      </c>
      <c r="Z20" t="str">
        <f t="shared" si="5"/>
        <v>No</v>
      </c>
      <c r="AB20" t="str">
        <f t="shared" si="6"/>
        <v>No</v>
      </c>
      <c r="AD20" t="str">
        <f t="shared" si="10"/>
        <v>No</v>
      </c>
      <c r="AF20" t="str">
        <f t="shared" si="7"/>
        <v>No</v>
      </c>
      <c r="AG20">
        <v>1</v>
      </c>
      <c r="AH20" s="11" t="str">
        <f t="shared" si="8"/>
        <v>Yes</v>
      </c>
    </row>
    <row r="21" spans="1:34">
      <c r="A21">
        <v>5392</v>
      </c>
      <c r="B21" t="s">
        <v>42</v>
      </c>
      <c r="C21" t="s">
        <v>82</v>
      </c>
      <c r="D21" t="s">
        <v>83</v>
      </c>
      <c r="E21" t="s">
        <v>84</v>
      </c>
      <c r="F21" t="s">
        <v>51</v>
      </c>
      <c r="G21">
        <f t="shared" si="0"/>
        <v>0</v>
      </c>
      <c r="H21">
        <f t="shared" si="1"/>
        <v>1</v>
      </c>
      <c r="I21">
        <f t="shared" si="2"/>
        <v>2</v>
      </c>
      <c r="J21">
        <f t="shared" si="9"/>
        <v>1</v>
      </c>
      <c r="K21">
        <f t="shared" si="3"/>
        <v>2</v>
      </c>
      <c r="L21">
        <v>4</v>
      </c>
      <c r="M21">
        <v>2</v>
      </c>
      <c r="N21">
        <f>Needs[[#This Row],[Male]]-Needs[[#This Row],[Hasuband]]</f>
        <v>4</v>
      </c>
      <c r="O21">
        <f>Needs[[#This Row],[Female]]-Needs[[#This Row],[Wife]]</f>
        <v>1</v>
      </c>
      <c r="P21">
        <v>1</v>
      </c>
      <c r="Q21">
        <v>1</v>
      </c>
      <c r="R21">
        <v>1</v>
      </c>
      <c r="S21">
        <v>0</v>
      </c>
      <c r="T21">
        <v>3</v>
      </c>
      <c r="U21" t="s">
        <v>37</v>
      </c>
      <c r="V21">
        <v>1</v>
      </c>
      <c r="X21" t="str">
        <f t="shared" si="4"/>
        <v>Yes</v>
      </c>
      <c r="Y21">
        <v>134</v>
      </c>
      <c r="Z21" t="str">
        <f t="shared" si="5"/>
        <v>Yes</v>
      </c>
      <c r="AA21">
        <v>1</v>
      </c>
      <c r="AB21" t="str">
        <f t="shared" si="6"/>
        <v>Yes</v>
      </c>
      <c r="AD21" t="str">
        <f t="shared" si="10"/>
        <v>No</v>
      </c>
      <c r="AF21" t="str">
        <f t="shared" si="7"/>
        <v>No</v>
      </c>
      <c r="AH21" s="11" t="str">
        <f t="shared" si="8"/>
        <v>No</v>
      </c>
    </row>
    <row r="22" spans="1:34">
      <c r="A22">
        <v>5914</v>
      </c>
      <c r="B22" t="s">
        <v>47</v>
      </c>
      <c r="C22" t="s">
        <v>85</v>
      </c>
      <c r="D22" t="s">
        <v>86</v>
      </c>
      <c r="E22" t="s">
        <v>87</v>
      </c>
      <c r="F22" t="s">
        <v>36</v>
      </c>
      <c r="G22">
        <f t="shared" si="0"/>
        <v>1</v>
      </c>
      <c r="H22">
        <f t="shared" si="1"/>
        <v>1</v>
      </c>
      <c r="I22">
        <f t="shared" si="2"/>
        <v>1</v>
      </c>
      <c r="J22">
        <f t="shared" si="9"/>
        <v>1</v>
      </c>
      <c r="K22">
        <f t="shared" si="3"/>
        <v>0</v>
      </c>
      <c r="L22">
        <v>3</v>
      </c>
      <c r="M22">
        <v>1</v>
      </c>
      <c r="N22">
        <f>Needs[[#This Row],[Male]]-Needs[[#This Row],[Hasuband]]</f>
        <v>2</v>
      </c>
      <c r="O22">
        <f>Needs[[#This Row],[Female]]-Needs[[#This Row],[Wife]]</f>
        <v>0</v>
      </c>
      <c r="P22">
        <v>1</v>
      </c>
      <c r="Q22">
        <v>0</v>
      </c>
      <c r="R22">
        <v>1</v>
      </c>
      <c r="S22">
        <v>0</v>
      </c>
      <c r="T22">
        <v>2</v>
      </c>
      <c r="U22" t="s">
        <v>46</v>
      </c>
      <c r="V22">
        <v>1</v>
      </c>
      <c r="X22" t="str">
        <f t="shared" si="4"/>
        <v>Yes</v>
      </c>
      <c r="Y22">
        <v>178</v>
      </c>
      <c r="Z22" t="str">
        <f t="shared" si="5"/>
        <v>Yes</v>
      </c>
      <c r="AA22">
        <v>1</v>
      </c>
      <c r="AB22" t="str">
        <f t="shared" si="6"/>
        <v>Yes</v>
      </c>
      <c r="AD22" t="str">
        <f t="shared" si="10"/>
        <v>No</v>
      </c>
      <c r="AF22" t="str">
        <f t="shared" si="7"/>
        <v>No</v>
      </c>
      <c r="AH22" s="11" t="str">
        <f t="shared" si="8"/>
        <v>No</v>
      </c>
    </row>
    <row r="23" spans="1:34">
      <c r="A23">
        <v>4950</v>
      </c>
      <c r="B23" t="s">
        <v>32</v>
      </c>
      <c r="C23" t="s">
        <v>33</v>
      </c>
      <c r="D23" t="s">
        <v>34</v>
      </c>
      <c r="E23" t="s">
        <v>88</v>
      </c>
      <c r="F23" t="s">
        <v>51</v>
      </c>
      <c r="G23">
        <f t="shared" si="0"/>
        <v>0</v>
      </c>
      <c r="H23">
        <f t="shared" si="1"/>
        <v>1</v>
      </c>
      <c r="I23">
        <f t="shared" si="2"/>
        <v>1</v>
      </c>
      <c r="J23">
        <f t="shared" si="9"/>
        <v>2</v>
      </c>
      <c r="K23">
        <f t="shared" si="3"/>
        <v>4</v>
      </c>
      <c r="L23">
        <v>5</v>
      </c>
      <c r="M23">
        <v>3</v>
      </c>
      <c r="N23">
        <f>Needs[[#This Row],[Male]]-Needs[[#This Row],[Hasuband]]</f>
        <v>5</v>
      </c>
      <c r="O23">
        <f>Needs[[#This Row],[Female]]-Needs[[#This Row],[Wife]]</f>
        <v>2</v>
      </c>
      <c r="P23">
        <v>0</v>
      </c>
      <c r="Q23">
        <v>1</v>
      </c>
      <c r="R23">
        <v>1</v>
      </c>
      <c r="S23">
        <v>1</v>
      </c>
      <c r="T23">
        <v>5</v>
      </c>
      <c r="U23" t="s">
        <v>46</v>
      </c>
      <c r="W23">
        <v>1</v>
      </c>
      <c r="X23" t="str">
        <f t="shared" si="4"/>
        <v>No</v>
      </c>
      <c r="Y23">
        <v>100</v>
      </c>
      <c r="Z23" t="str">
        <f t="shared" si="5"/>
        <v>Yes</v>
      </c>
      <c r="AA23">
        <v>1</v>
      </c>
      <c r="AB23" t="str">
        <f t="shared" si="6"/>
        <v>Yes</v>
      </c>
      <c r="AD23" t="str">
        <f t="shared" si="10"/>
        <v>No</v>
      </c>
      <c r="AF23" t="str">
        <f t="shared" si="7"/>
        <v>No</v>
      </c>
      <c r="AG23">
        <v>1</v>
      </c>
      <c r="AH23" s="11" t="str">
        <f t="shared" si="8"/>
        <v>Yes</v>
      </c>
    </row>
    <row r="24" spans="1:34">
      <c r="A24">
        <v>6149</v>
      </c>
      <c r="B24" t="s">
        <v>47</v>
      </c>
      <c r="C24" t="s">
        <v>67</v>
      </c>
      <c r="D24" t="s">
        <v>68</v>
      </c>
      <c r="E24" t="s">
        <v>89</v>
      </c>
      <c r="F24" t="s">
        <v>51</v>
      </c>
      <c r="G24">
        <f t="shared" si="0"/>
        <v>0</v>
      </c>
      <c r="H24">
        <f t="shared" si="1"/>
        <v>1</v>
      </c>
      <c r="I24">
        <f t="shared" si="2"/>
        <v>2</v>
      </c>
      <c r="J24">
        <f t="shared" si="9"/>
        <v>1</v>
      </c>
      <c r="K24">
        <f t="shared" si="3"/>
        <v>2</v>
      </c>
      <c r="L24">
        <v>4</v>
      </c>
      <c r="M24">
        <v>2</v>
      </c>
      <c r="N24">
        <f>Needs[[#This Row],[Male]]-Needs[[#This Row],[Hasuband]]</f>
        <v>4</v>
      </c>
      <c r="O24">
        <f>Needs[[#This Row],[Female]]-Needs[[#This Row],[Wife]]</f>
        <v>1</v>
      </c>
      <c r="P24">
        <v>1</v>
      </c>
      <c r="Q24">
        <v>1</v>
      </c>
      <c r="R24">
        <v>1</v>
      </c>
      <c r="S24">
        <v>0</v>
      </c>
      <c r="T24">
        <v>3</v>
      </c>
      <c r="U24" t="s">
        <v>61</v>
      </c>
      <c r="W24">
        <v>1</v>
      </c>
      <c r="X24" t="str">
        <f t="shared" si="4"/>
        <v>No</v>
      </c>
      <c r="Z24" t="str">
        <f t="shared" si="5"/>
        <v>No</v>
      </c>
      <c r="AA24">
        <v>1</v>
      </c>
      <c r="AB24" t="str">
        <f t="shared" si="6"/>
        <v>Yes</v>
      </c>
      <c r="AC24">
        <v>1</v>
      </c>
      <c r="AD24" t="str">
        <f t="shared" si="10"/>
        <v>Yes</v>
      </c>
      <c r="AF24" t="str">
        <f t="shared" si="7"/>
        <v>No</v>
      </c>
      <c r="AG24">
        <v>1</v>
      </c>
      <c r="AH24" s="11" t="str">
        <f t="shared" si="8"/>
        <v>Yes</v>
      </c>
    </row>
    <row r="25" spans="1:34">
      <c r="A25">
        <v>5282</v>
      </c>
      <c r="B25" t="s">
        <v>42</v>
      </c>
      <c r="C25" t="s">
        <v>52</v>
      </c>
      <c r="D25" t="s">
        <v>53</v>
      </c>
      <c r="E25" t="s">
        <v>90</v>
      </c>
      <c r="F25" t="s">
        <v>36</v>
      </c>
      <c r="G25">
        <f t="shared" si="0"/>
        <v>1</v>
      </c>
      <c r="H25">
        <f t="shared" si="1"/>
        <v>1</v>
      </c>
      <c r="I25">
        <f t="shared" si="2"/>
        <v>2</v>
      </c>
      <c r="J25">
        <f t="shared" si="9"/>
        <v>2</v>
      </c>
      <c r="K25">
        <f t="shared" si="3"/>
        <v>2</v>
      </c>
      <c r="L25">
        <v>3</v>
      </c>
      <c r="M25">
        <v>5</v>
      </c>
      <c r="N25">
        <f>Needs[[#This Row],[Male]]-Needs[[#This Row],[Hasuband]]</f>
        <v>2</v>
      </c>
      <c r="O25">
        <f>Needs[[#This Row],[Female]]-Needs[[#This Row],[Wife]]</f>
        <v>4</v>
      </c>
      <c r="P25">
        <v>1</v>
      </c>
      <c r="Q25">
        <v>1</v>
      </c>
      <c r="R25">
        <v>1</v>
      </c>
      <c r="S25">
        <v>1</v>
      </c>
      <c r="T25">
        <v>4</v>
      </c>
      <c r="U25" t="s">
        <v>61</v>
      </c>
      <c r="V25">
        <v>1</v>
      </c>
      <c r="X25" t="str">
        <f t="shared" si="4"/>
        <v>Yes</v>
      </c>
      <c r="Y25">
        <v>107</v>
      </c>
      <c r="Z25" t="str">
        <f t="shared" si="5"/>
        <v>Yes</v>
      </c>
      <c r="AA25">
        <v>1</v>
      </c>
      <c r="AB25" t="str">
        <f t="shared" si="6"/>
        <v>Yes</v>
      </c>
      <c r="AD25" t="str">
        <f t="shared" si="10"/>
        <v>No</v>
      </c>
      <c r="AE25">
        <v>1</v>
      </c>
      <c r="AF25" t="str">
        <f t="shared" si="7"/>
        <v>Yes</v>
      </c>
      <c r="AG25">
        <v>1</v>
      </c>
      <c r="AH25" s="11" t="str">
        <f t="shared" si="8"/>
        <v>Yes</v>
      </c>
    </row>
    <row r="26" spans="1:34">
      <c r="A26">
        <v>5795</v>
      </c>
      <c r="B26" t="s">
        <v>47</v>
      </c>
      <c r="C26" t="s">
        <v>79</v>
      </c>
      <c r="D26" t="s">
        <v>80</v>
      </c>
      <c r="E26" t="s">
        <v>91</v>
      </c>
      <c r="F26" t="s">
        <v>36</v>
      </c>
      <c r="G26">
        <f t="shared" si="0"/>
        <v>1</v>
      </c>
      <c r="H26">
        <f t="shared" si="1"/>
        <v>1</v>
      </c>
      <c r="I26">
        <f t="shared" si="2"/>
        <v>1</v>
      </c>
      <c r="J26">
        <f t="shared" si="9"/>
        <v>2</v>
      </c>
      <c r="K26">
        <f t="shared" si="3"/>
        <v>3</v>
      </c>
      <c r="L26">
        <v>4</v>
      </c>
      <c r="M26">
        <v>4</v>
      </c>
      <c r="N26">
        <f>Needs[[#This Row],[Male]]-Needs[[#This Row],[Hasuband]]</f>
        <v>3</v>
      </c>
      <c r="O26">
        <f>Needs[[#This Row],[Female]]-Needs[[#This Row],[Wife]]</f>
        <v>3</v>
      </c>
      <c r="P26">
        <v>0</v>
      </c>
      <c r="Q26">
        <v>1</v>
      </c>
      <c r="R26">
        <v>1</v>
      </c>
      <c r="S26">
        <v>1</v>
      </c>
      <c r="T26">
        <v>5</v>
      </c>
      <c r="U26" t="s">
        <v>46</v>
      </c>
      <c r="W26">
        <v>1</v>
      </c>
      <c r="X26" t="str">
        <f t="shared" si="4"/>
        <v>No</v>
      </c>
      <c r="Y26">
        <v>70</v>
      </c>
      <c r="Z26" t="str">
        <f t="shared" si="5"/>
        <v>Yes</v>
      </c>
      <c r="AA26">
        <v>1</v>
      </c>
      <c r="AB26" t="str">
        <f t="shared" si="6"/>
        <v>Yes</v>
      </c>
      <c r="AD26" t="str">
        <f t="shared" si="10"/>
        <v>No</v>
      </c>
      <c r="AF26" t="str">
        <f t="shared" si="7"/>
        <v>No</v>
      </c>
      <c r="AG26">
        <v>1</v>
      </c>
      <c r="AH26" s="11" t="str">
        <f t="shared" si="8"/>
        <v>Yes</v>
      </c>
    </row>
    <row r="27" spans="1:34">
      <c r="A27">
        <v>4717</v>
      </c>
      <c r="B27" t="s">
        <v>38</v>
      </c>
      <c r="C27" t="s">
        <v>39</v>
      </c>
      <c r="D27" t="s">
        <v>40</v>
      </c>
      <c r="E27" t="s">
        <v>92</v>
      </c>
      <c r="F27" t="s">
        <v>36</v>
      </c>
      <c r="G27">
        <f t="shared" si="0"/>
        <v>1</v>
      </c>
      <c r="H27">
        <f t="shared" si="1"/>
        <v>1</v>
      </c>
      <c r="I27">
        <f t="shared" si="2"/>
        <v>2</v>
      </c>
      <c r="J27">
        <f t="shared" si="9"/>
        <v>2</v>
      </c>
      <c r="K27">
        <f t="shared" si="3"/>
        <v>2</v>
      </c>
      <c r="L27">
        <v>2</v>
      </c>
      <c r="M27">
        <v>6</v>
      </c>
      <c r="N27">
        <f>Needs[[#This Row],[Male]]-Needs[[#This Row],[Hasuband]]</f>
        <v>1</v>
      </c>
      <c r="O27">
        <f>Needs[[#This Row],[Female]]-Needs[[#This Row],[Wife]]</f>
        <v>5</v>
      </c>
      <c r="P27">
        <v>1</v>
      </c>
      <c r="Q27">
        <v>1</v>
      </c>
      <c r="R27">
        <v>0</v>
      </c>
      <c r="S27">
        <v>2</v>
      </c>
      <c r="T27">
        <v>4</v>
      </c>
      <c r="U27" t="s">
        <v>37</v>
      </c>
      <c r="V27">
        <v>1</v>
      </c>
      <c r="X27" t="str">
        <f t="shared" si="4"/>
        <v>Yes</v>
      </c>
      <c r="Y27">
        <v>214</v>
      </c>
      <c r="Z27" t="str">
        <f t="shared" si="5"/>
        <v>Yes</v>
      </c>
      <c r="AB27" t="str">
        <f t="shared" si="6"/>
        <v>No</v>
      </c>
      <c r="AD27" t="str">
        <f t="shared" si="10"/>
        <v>No</v>
      </c>
      <c r="AF27" t="str">
        <f t="shared" si="7"/>
        <v>No</v>
      </c>
      <c r="AH27" s="11" t="str">
        <f t="shared" si="8"/>
        <v>No</v>
      </c>
    </row>
    <row r="28" spans="1:34">
      <c r="A28">
        <v>5058</v>
      </c>
      <c r="B28" t="s">
        <v>32</v>
      </c>
      <c r="C28" t="s">
        <v>55</v>
      </c>
      <c r="D28" t="s">
        <v>56</v>
      </c>
      <c r="E28" t="s">
        <v>93</v>
      </c>
      <c r="F28" t="s">
        <v>51</v>
      </c>
      <c r="G28">
        <f t="shared" si="0"/>
        <v>0</v>
      </c>
      <c r="H28">
        <f t="shared" si="1"/>
        <v>1</v>
      </c>
      <c r="I28">
        <f t="shared" si="2"/>
        <v>1</v>
      </c>
      <c r="J28">
        <f t="shared" si="9"/>
        <v>1</v>
      </c>
      <c r="K28">
        <f t="shared" si="3"/>
        <v>4</v>
      </c>
      <c r="L28">
        <v>5</v>
      </c>
      <c r="M28">
        <v>2</v>
      </c>
      <c r="N28">
        <f>Needs[[#This Row],[Male]]-Needs[[#This Row],[Hasuband]]</f>
        <v>5</v>
      </c>
      <c r="O28">
        <f>Needs[[#This Row],[Female]]-Needs[[#This Row],[Wife]]</f>
        <v>1</v>
      </c>
      <c r="P28">
        <v>0</v>
      </c>
      <c r="Q28">
        <v>1</v>
      </c>
      <c r="R28">
        <v>1</v>
      </c>
      <c r="S28">
        <v>0</v>
      </c>
      <c r="T28">
        <v>5</v>
      </c>
      <c r="U28" t="s">
        <v>46</v>
      </c>
      <c r="W28">
        <v>1</v>
      </c>
      <c r="X28" t="str">
        <f t="shared" si="4"/>
        <v>No</v>
      </c>
      <c r="Y28">
        <v>82</v>
      </c>
      <c r="Z28" t="str">
        <f t="shared" si="5"/>
        <v>Yes</v>
      </c>
      <c r="AA28">
        <v>1</v>
      </c>
      <c r="AB28" t="str">
        <f t="shared" si="6"/>
        <v>Yes</v>
      </c>
      <c r="AC28">
        <v>1</v>
      </c>
      <c r="AD28" t="str">
        <f t="shared" si="10"/>
        <v>Yes</v>
      </c>
      <c r="AF28" t="str">
        <f t="shared" si="7"/>
        <v>No</v>
      </c>
      <c r="AG28">
        <v>1</v>
      </c>
      <c r="AH28" s="11" t="str">
        <f t="shared" si="8"/>
        <v>Yes</v>
      </c>
    </row>
    <row r="29" spans="1:34">
      <c r="A29">
        <v>5084</v>
      </c>
      <c r="B29" t="s">
        <v>32</v>
      </c>
      <c r="C29" t="s">
        <v>55</v>
      </c>
      <c r="D29" t="s">
        <v>56</v>
      </c>
      <c r="E29" t="s">
        <v>94</v>
      </c>
      <c r="F29" t="s">
        <v>36</v>
      </c>
      <c r="G29">
        <f t="shared" si="0"/>
        <v>1</v>
      </c>
      <c r="H29">
        <f t="shared" si="1"/>
        <v>1</v>
      </c>
      <c r="I29">
        <f t="shared" si="2"/>
        <v>2</v>
      </c>
      <c r="J29">
        <f t="shared" si="9"/>
        <v>5</v>
      </c>
      <c r="K29">
        <f t="shared" si="3"/>
        <v>1</v>
      </c>
      <c r="L29">
        <v>4</v>
      </c>
      <c r="M29">
        <v>6</v>
      </c>
      <c r="N29">
        <f>Needs[[#This Row],[Male]]-Needs[[#This Row],[Hasuband]]</f>
        <v>3</v>
      </c>
      <c r="O29">
        <f>Needs[[#This Row],[Female]]-Needs[[#This Row],[Wife]]</f>
        <v>5</v>
      </c>
      <c r="P29">
        <v>1</v>
      </c>
      <c r="Q29">
        <v>1</v>
      </c>
      <c r="R29">
        <v>2</v>
      </c>
      <c r="S29">
        <v>3</v>
      </c>
      <c r="T29">
        <v>3</v>
      </c>
      <c r="U29" t="s">
        <v>37</v>
      </c>
      <c r="V29">
        <v>1</v>
      </c>
      <c r="X29" t="str">
        <f t="shared" si="4"/>
        <v>Yes</v>
      </c>
      <c r="Y29">
        <v>118</v>
      </c>
      <c r="Z29" t="str">
        <f t="shared" si="5"/>
        <v>Yes</v>
      </c>
      <c r="AB29" t="str">
        <f t="shared" si="6"/>
        <v>No</v>
      </c>
      <c r="AC29">
        <v>1</v>
      </c>
      <c r="AD29" t="str">
        <f t="shared" si="10"/>
        <v>Yes</v>
      </c>
      <c r="AE29">
        <v>1</v>
      </c>
      <c r="AF29" t="str">
        <f t="shared" si="7"/>
        <v>Yes</v>
      </c>
      <c r="AH29" s="11" t="str">
        <f t="shared" si="8"/>
        <v>No</v>
      </c>
    </row>
    <row r="30" spans="1:34">
      <c r="A30">
        <v>5486</v>
      </c>
      <c r="B30" t="s">
        <v>42</v>
      </c>
      <c r="C30" t="s">
        <v>82</v>
      </c>
      <c r="D30" t="s">
        <v>83</v>
      </c>
      <c r="E30" t="s">
        <v>95</v>
      </c>
      <c r="F30" t="s">
        <v>36</v>
      </c>
      <c r="G30">
        <f t="shared" si="0"/>
        <v>1</v>
      </c>
      <c r="H30">
        <f t="shared" si="1"/>
        <v>1</v>
      </c>
      <c r="I30">
        <f t="shared" si="2"/>
        <v>2</v>
      </c>
      <c r="J30">
        <f t="shared" si="9"/>
        <v>1</v>
      </c>
      <c r="K30">
        <f t="shared" si="3"/>
        <v>1</v>
      </c>
      <c r="L30">
        <v>2</v>
      </c>
      <c r="M30">
        <v>4</v>
      </c>
      <c r="N30">
        <f>Needs[[#This Row],[Male]]-Needs[[#This Row],[Hasuband]]</f>
        <v>1</v>
      </c>
      <c r="O30">
        <f>Needs[[#This Row],[Female]]-Needs[[#This Row],[Wife]]</f>
        <v>3</v>
      </c>
      <c r="P30">
        <v>1</v>
      </c>
      <c r="Q30">
        <v>1</v>
      </c>
      <c r="R30">
        <v>0</v>
      </c>
      <c r="S30">
        <v>1</v>
      </c>
      <c r="T30">
        <v>3</v>
      </c>
      <c r="U30" t="s">
        <v>46</v>
      </c>
      <c r="W30">
        <v>1</v>
      </c>
      <c r="X30" t="str">
        <f t="shared" si="4"/>
        <v>No</v>
      </c>
      <c r="Z30" t="str">
        <f t="shared" si="5"/>
        <v>No</v>
      </c>
      <c r="AA30">
        <v>1</v>
      </c>
      <c r="AB30" t="str">
        <f t="shared" si="6"/>
        <v>Yes</v>
      </c>
      <c r="AC30">
        <v>1</v>
      </c>
      <c r="AD30" t="str">
        <f t="shared" si="10"/>
        <v>Yes</v>
      </c>
      <c r="AF30" t="str">
        <f t="shared" si="7"/>
        <v>No</v>
      </c>
      <c r="AG30">
        <v>1</v>
      </c>
      <c r="AH30" s="11" t="str">
        <f t="shared" si="8"/>
        <v>Yes</v>
      </c>
    </row>
    <row r="31" spans="1:34">
      <c r="A31">
        <v>4932</v>
      </c>
      <c r="B31" t="s">
        <v>32</v>
      </c>
      <c r="C31" t="s">
        <v>96</v>
      </c>
      <c r="D31" t="s">
        <v>97</v>
      </c>
      <c r="E31" t="s">
        <v>98</v>
      </c>
      <c r="F31" t="s">
        <v>51</v>
      </c>
      <c r="G31">
        <f t="shared" si="0"/>
        <v>0</v>
      </c>
      <c r="H31">
        <f t="shared" si="1"/>
        <v>1</v>
      </c>
      <c r="I31">
        <f t="shared" si="2"/>
        <v>2</v>
      </c>
      <c r="J31">
        <f t="shared" si="9"/>
        <v>1</v>
      </c>
      <c r="K31">
        <f t="shared" si="3"/>
        <v>1</v>
      </c>
      <c r="L31">
        <v>2</v>
      </c>
      <c r="M31">
        <v>3</v>
      </c>
      <c r="N31">
        <f>Needs[[#This Row],[Male]]-Needs[[#This Row],[Hasuband]]</f>
        <v>2</v>
      </c>
      <c r="O31">
        <f>Needs[[#This Row],[Female]]-Needs[[#This Row],[Wife]]</f>
        <v>2</v>
      </c>
      <c r="P31">
        <v>1</v>
      </c>
      <c r="Q31">
        <v>1</v>
      </c>
      <c r="R31">
        <v>0</v>
      </c>
      <c r="S31">
        <v>1</v>
      </c>
      <c r="T31">
        <v>2</v>
      </c>
      <c r="U31" t="s">
        <v>61</v>
      </c>
      <c r="W31">
        <v>1</v>
      </c>
      <c r="X31" t="str">
        <f t="shared" si="4"/>
        <v>No</v>
      </c>
      <c r="Y31">
        <v>79</v>
      </c>
      <c r="Z31" t="str">
        <f t="shared" si="5"/>
        <v>Yes</v>
      </c>
      <c r="AA31">
        <v>1</v>
      </c>
      <c r="AB31" t="str">
        <f t="shared" si="6"/>
        <v>Yes</v>
      </c>
      <c r="AC31">
        <v>1</v>
      </c>
      <c r="AD31" t="str">
        <f t="shared" si="10"/>
        <v>Yes</v>
      </c>
      <c r="AE31">
        <v>1</v>
      </c>
      <c r="AF31" t="str">
        <f t="shared" si="7"/>
        <v>Yes</v>
      </c>
      <c r="AG31">
        <v>1</v>
      </c>
      <c r="AH31" s="11" t="str">
        <f t="shared" si="8"/>
        <v>Yes</v>
      </c>
    </row>
    <row r="32" spans="1:34">
      <c r="A32">
        <v>5239</v>
      </c>
      <c r="B32" t="s">
        <v>42</v>
      </c>
      <c r="C32" t="s">
        <v>64</v>
      </c>
      <c r="D32" t="s">
        <v>65</v>
      </c>
      <c r="E32" t="s">
        <v>99</v>
      </c>
      <c r="F32" t="s">
        <v>36</v>
      </c>
      <c r="G32">
        <f t="shared" si="0"/>
        <v>1</v>
      </c>
      <c r="H32">
        <f t="shared" si="1"/>
        <v>1</v>
      </c>
      <c r="I32">
        <f t="shared" si="2"/>
        <v>1</v>
      </c>
      <c r="J32">
        <f t="shared" si="9"/>
        <v>1</v>
      </c>
      <c r="K32">
        <f t="shared" si="3"/>
        <v>0</v>
      </c>
      <c r="L32">
        <v>3</v>
      </c>
      <c r="M32">
        <v>1</v>
      </c>
      <c r="N32">
        <f>Needs[[#This Row],[Male]]-Needs[[#This Row],[Hasuband]]</f>
        <v>2</v>
      </c>
      <c r="O32">
        <f>Needs[[#This Row],[Female]]-Needs[[#This Row],[Wife]]</f>
        <v>0</v>
      </c>
      <c r="P32">
        <v>1</v>
      </c>
      <c r="Q32">
        <v>0</v>
      </c>
      <c r="R32">
        <v>1</v>
      </c>
      <c r="S32">
        <v>0</v>
      </c>
      <c r="T32">
        <v>2</v>
      </c>
      <c r="U32" t="s">
        <v>46</v>
      </c>
      <c r="W32">
        <v>1</v>
      </c>
      <c r="X32" t="str">
        <f t="shared" si="4"/>
        <v>No</v>
      </c>
      <c r="Z32" t="str">
        <f t="shared" si="5"/>
        <v>No</v>
      </c>
      <c r="AA32">
        <v>1</v>
      </c>
      <c r="AB32" t="str">
        <f t="shared" si="6"/>
        <v>Yes</v>
      </c>
      <c r="AD32" t="str">
        <f t="shared" si="10"/>
        <v>No</v>
      </c>
      <c r="AE32">
        <v>1</v>
      </c>
      <c r="AF32" t="str">
        <f t="shared" si="7"/>
        <v>Yes</v>
      </c>
      <c r="AG32">
        <v>1</v>
      </c>
      <c r="AH32" s="11" t="str">
        <f t="shared" si="8"/>
        <v>Yes</v>
      </c>
    </row>
    <row r="33" spans="1:34">
      <c r="A33">
        <v>6128</v>
      </c>
      <c r="B33" t="s">
        <v>47</v>
      </c>
      <c r="C33" t="s">
        <v>67</v>
      </c>
      <c r="D33" t="s">
        <v>68</v>
      </c>
      <c r="E33" t="s">
        <v>100</v>
      </c>
      <c r="F33" t="s">
        <v>36</v>
      </c>
      <c r="G33">
        <f t="shared" si="0"/>
        <v>1</v>
      </c>
      <c r="H33">
        <f t="shared" si="1"/>
        <v>1</v>
      </c>
      <c r="I33">
        <f t="shared" si="2"/>
        <v>2</v>
      </c>
      <c r="J33">
        <f t="shared" si="9"/>
        <v>1</v>
      </c>
      <c r="K33">
        <f t="shared" si="3"/>
        <v>0</v>
      </c>
      <c r="L33">
        <v>3</v>
      </c>
      <c r="M33">
        <v>2</v>
      </c>
      <c r="N33">
        <f>Needs[[#This Row],[Male]]-Needs[[#This Row],[Hasuband]]</f>
        <v>2</v>
      </c>
      <c r="O33">
        <f>Needs[[#This Row],[Female]]-Needs[[#This Row],[Wife]]</f>
        <v>1</v>
      </c>
      <c r="P33">
        <v>1</v>
      </c>
      <c r="Q33">
        <v>1</v>
      </c>
      <c r="R33">
        <v>1</v>
      </c>
      <c r="S33">
        <v>0</v>
      </c>
      <c r="T33">
        <v>2</v>
      </c>
      <c r="U33" t="s">
        <v>18</v>
      </c>
      <c r="W33">
        <v>1</v>
      </c>
      <c r="X33" t="str">
        <f t="shared" si="4"/>
        <v>No</v>
      </c>
      <c r="Z33" t="str">
        <f t="shared" si="5"/>
        <v>No</v>
      </c>
      <c r="AA33">
        <v>1</v>
      </c>
      <c r="AB33" t="str">
        <f t="shared" si="6"/>
        <v>Yes</v>
      </c>
      <c r="AD33" t="str">
        <f t="shared" si="10"/>
        <v>No</v>
      </c>
      <c r="AF33" t="str">
        <f t="shared" si="7"/>
        <v>No</v>
      </c>
      <c r="AG33">
        <v>1</v>
      </c>
      <c r="AH33" s="11" t="str">
        <f t="shared" si="8"/>
        <v>Yes</v>
      </c>
    </row>
    <row r="34" spans="1:34">
      <c r="A34">
        <v>6204</v>
      </c>
      <c r="B34" t="s">
        <v>47</v>
      </c>
      <c r="C34" t="s">
        <v>58</v>
      </c>
      <c r="D34" t="s">
        <v>59</v>
      </c>
      <c r="E34" t="s">
        <v>101</v>
      </c>
      <c r="F34" t="s">
        <v>51</v>
      </c>
      <c r="G34">
        <f t="shared" si="0"/>
        <v>0</v>
      </c>
      <c r="H34">
        <f t="shared" si="1"/>
        <v>1</v>
      </c>
      <c r="I34">
        <f t="shared" si="2"/>
        <v>2</v>
      </c>
      <c r="J34">
        <f t="shared" si="9"/>
        <v>2</v>
      </c>
      <c r="K34">
        <f t="shared" si="3"/>
        <v>4</v>
      </c>
      <c r="L34">
        <v>8</v>
      </c>
      <c r="M34">
        <v>1</v>
      </c>
      <c r="N34">
        <f>Needs[[#This Row],[Male]]-Needs[[#This Row],[Hasuband]]</f>
        <v>8</v>
      </c>
      <c r="O34">
        <f>Needs[[#This Row],[Female]]-Needs[[#This Row],[Wife]]</f>
        <v>0</v>
      </c>
      <c r="P34">
        <v>2</v>
      </c>
      <c r="Q34">
        <v>0</v>
      </c>
      <c r="R34">
        <v>2</v>
      </c>
      <c r="S34">
        <v>0</v>
      </c>
      <c r="T34">
        <v>5</v>
      </c>
      <c r="U34" t="s">
        <v>61</v>
      </c>
      <c r="W34">
        <v>1</v>
      </c>
      <c r="X34" t="str">
        <f t="shared" si="4"/>
        <v>No</v>
      </c>
      <c r="Z34" t="str">
        <f t="shared" si="5"/>
        <v>No</v>
      </c>
      <c r="AA34">
        <v>1</v>
      </c>
      <c r="AB34" t="str">
        <f t="shared" si="6"/>
        <v>Yes</v>
      </c>
      <c r="AD34" t="str">
        <f t="shared" si="10"/>
        <v>No</v>
      </c>
      <c r="AE34">
        <v>1</v>
      </c>
      <c r="AF34" t="str">
        <f t="shared" si="7"/>
        <v>Yes</v>
      </c>
      <c r="AG34">
        <v>1</v>
      </c>
      <c r="AH34" s="11" t="str">
        <f t="shared" si="8"/>
        <v>Yes</v>
      </c>
    </row>
    <row r="35" spans="1:34">
      <c r="A35">
        <v>5613</v>
      </c>
      <c r="B35" t="s">
        <v>42</v>
      </c>
      <c r="C35" t="s">
        <v>43</v>
      </c>
      <c r="D35" t="s">
        <v>44</v>
      </c>
      <c r="E35" t="s">
        <v>102</v>
      </c>
      <c r="F35" t="s">
        <v>51</v>
      </c>
      <c r="G35">
        <f t="shared" si="0"/>
        <v>0</v>
      </c>
      <c r="H35">
        <f t="shared" si="1"/>
        <v>1</v>
      </c>
      <c r="I35">
        <f t="shared" si="2"/>
        <v>1</v>
      </c>
      <c r="J35">
        <f t="shared" si="9"/>
        <v>4</v>
      </c>
      <c r="K35">
        <f t="shared" si="3"/>
        <v>3</v>
      </c>
      <c r="L35">
        <v>4</v>
      </c>
      <c r="M35">
        <v>5</v>
      </c>
      <c r="N35">
        <f>Needs[[#This Row],[Male]]-Needs[[#This Row],[Hasuband]]</f>
        <v>4</v>
      </c>
      <c r="O35">
        <f>Needs[[#This Row],[Female]]-Needs[[#This Row],[Wife]]</f>
        <v>4</v>
      </c>
      <c r="P35">
        <v>0</v>
      </c>
      <c r="Q35">
        <v>1</v>
      </c>
      <c r="R35">
        <v>1</v>
      </c>
      <c r="S35">
        <v>3</v>
      </c>
      <c r="T35">
        <v>4</v>
      </c>
      <c r="U35" t="s">
        <v>18</v>
      </c>
      <c r="V35">
        <v>1</v>
      </c>
      <c r="X35" t="str">
        <f t="shared" si="4"/>
        <v>Yes</v>
      </c>
      <c r="Y35">
        <v>217</v>
      </c>
      <c r="Z35" t="str">
        <f t="shared" si="5"/>
        <v>Yes</v>
      </c>
      <c r="AA35">
        <v>1</v>
      </c>
      <c r="AB35" t="str">
        <f t="shared" si="6"/>
        <v>Yes</v>
      </c>
      <c r="AD35" t="str">
        <f t="shared" si="10"/>
        <v>No</v>
      </c>
      <c r="AF35" t="str">
        <f t="shared" si="7"/>
        <v>No</v>
      </c>
      <c r="AG35">
        <v>1</v>
      </c>
      <c r="AH35" s="11" t="str">
        <f t="shared" si="8"/>
        <v>Yes</v>
      </c>
    </row>
    <row r="36" spans="1:34">
      <c r="A36">
        <v>5310</v>
      </c>
      <c r="B36" t="s">
        <v>42</v>
      </c>
      <c r="C36" t="s">
        <v>52</v>
      </c>
      <c r="D36" t="s">
        <v>53</v>
      </c>
      <c r="E36" t="s">
        <v>103</v>
      </c>
      <c r="F36" t="s">
        <v>51</v>
      </c>
      <c r="G36">
        <f t="shared" si="0"/>
        <v>0</v>
      </c>
      <c r="H36">
        <f t="shared" si="1"/>
        <v>1</v>
      </c>
      <c r="I36">
        <f t="shared" si="2"/>
        <v>3</v>
      </c>
      <c r="J36">
        <f t="shared" si="9"/>
        <v>2</v>
      </c>
      <c r="K36">
        <f t="shared" si="3"/>
        <v>4</v>
      </c>
      <c r="L36">
        <v>2</v>
      </c>
      <c r="M36">
        <v>8</v>
      </c>
      <c r="N36">
        <f>Needs[[#This Row],[Male]]-Needs[[#This Row],[Hasuband]]</f>
        <v>2</v>
      </c>
      <c r="O36">
        <f>Needs[[#This Row],[Female]]-Needs[[#This Row],[Wife]]</f>
        <v>7</v>
      </c>
      <c r="P36">
        <v>1</v>
      </c>
      <c r="Q36">
        <v>2</v>
      </c>
      <c r="R36">
        <v>0</v>
      </c>
      <c r="S36">
        <v>2</v>
      </c>
      <c r="T36">
        <v>5</v>
      </c>
      <c r="U36" t="s">
        <v>37</v>
      </c>
      <c r="W36">
        <v>1</v>
      </c>
      <c r="X36" t="str">
        <f t="shared" si="4"/>
        <v>No</v>
      </c>
      <c r="Y36">
        <v>95</v>
      </c>
      <c r="Z36" t="str">
        <f t="shared" si="5"/>
        <v>Yes</v>
      </c>
      <c r="AB36" t="str">
        <f t="shared" si="6"/>
        <v>No</v>
      </c>
      <c r="AD36" t="str">
        <f t="shared" si="10"/>
        <v>No</v>
      </c>
      <c r="AE36">
        <v>1</v>
      </c>
      <c r="AF36" t="str">
        <f t="shared" si="7"/>
        <v>Yes</v>
      </c>
      <c r="AG36">
        <v>1</v>
      </c>
      <c r="AH36" s="11" t="str">
        <f t="shared" si="8"/>
        <v>Yes</v>
      </c>
    </row>
    <row r="37" spans="1:34">
      <c r="A37">
        <v>6301</v>
      </c>
      <c r="B37" t="s">
        <v>47</v>
      </c>
      <c r="C37" t="s">
        <v>104</v>
      </c>
      <c r="D37" t="s">
        <v>105</v>
      </c>
      <c r="E37" t="s">
        <v>106</v>
      </c>
      <c r="F37" t="s">
        <v>36</v>
      </c>
      <c r="G37">
        <f t="shared" si="0"/>
        <v>1</v>
      </c>
      <c r="H37">
        <f t="shared" si="1"/>
        <v>1</v>
      </c>
      <c r="I37">
        <f t="shared" si="2"/>
        <v>2</v>
      </c>
      <c r="J37">
        <f t="shared" si="9"/>
        <v>1</v>
      </c>
      <c r="K37">
        <f t="shared" si="3"/>
        <v>0</v>
      </c>
      <c r="L37">
        <v>2</v>
      </c>
      <c r="M37">
        <v>3</v>
      </c>
      <c r="N37">
        <f>Needs[[#This Row],[Male]]-Needs[[#This Row],[Hasuband]]</f>
        <v>1</v>
      </c>
      <c r="O37">
        <f>Needs[[#This Row],[Female]]-Needs[[#This Row],[Wife]]</f>
        <v>2</v>
      </c>
      <c r="P37">
        <v>1</v>
      </c>
      <c r="Q37">
        <v>1</v>
      </c>
      <c r="R37">
        <v>0</v>
      </c>
      <c r="S37">
        <v>1</v>
      </c>
      <c r="T37">
        <v>2</v>
      </c>
      <c r="U37" t="s">
        <v>37</v>
      </c>
      <c r="V37">
        <v>1</v>
      </c>
      <c r="X37" t="str">
        <f t="shared" si="4"/>
        <v>Yes</v>
      </c>
      <c r="Y37">
        <v>168</v>
      </c>
      <c r="Z37" t="str">
        <f t="shared" si="5"/>
        <v>Yes</v>
      </c>
      <c r="AA37">
        <v>1</v>
      </c>
      <c r="AB37" t="str">
        <f t="shared" si="6"/>
        <v>Yes</v>
      </c>
      <c r="AD37" t="str">
        <f t="shared" si="10"/>
        <v>No</v>
      </c>
      <c r="AE37">
        <v>1</v>
      </c>
      <c r="AF37" t="str">
        <f t="shared" si="7"/>
        <v>Yes</v>
      </c>
      <c r="AH37" s="11" t="str">
        <f t="shared" si="8"/>
        <v>No</v>
      </c>
    </row>
    <row r="38" spans="1:34">
      <c r="A38">
        <v>4721</v>
      </c>
      <c r="B38" t="s">
        <v>38</v>
      </c>
      <c r="C38" t="s">
        <v>107</v>
      </c>
      <c r="D38" t="s">
        <v>108</v>
      </c>
      <c r="E38" t="s">
        <v>109</v>
      </c>
      <c r="F38" t="s">
        <v>36</v>
      </c>
      <c r="G38">
        <f t="shared" si="0"/>
        <v>1</v>
      </c>
      <c r="H38">
        <f t="shared" si="1"/>
        <v>1</v>
      </c>
      <c r="I38">
        <f t="shared" si="2"/>
        <v>2</v>
      </c>
      <c r="J38">
        <f t="shared" si="9"/>
        <v>2</v>
      </c>
      <c r="K38">
        <f t="shared" si="3"/>
        <v>0</v>
      </c>
      <c r="L38">
        <v>3</v>
      </c>
      <c r="M38">
        <v>3</v>
      </c>
      <c r="N38">
        <f>Needs[[#This Row],[Male]]-Needs[[#This Row],[Hasuband]]</f>
        <v>2</v>
      </c>
      <c r="O38">
        <f>Needs[[#This Row],[Female]]-Needs[[#This Row],[Wife]]</f>
        <v>2</v>
      </c>
      <c r="P38">
        <v>1</v>
      </c>
      <c r="Q38">
        <v>1</v>
      </c>
      <c r="R38">
        <v>1</v>
      </c>
      <c r="S38">
        <v>1</v>
      </c>
      <c r="T38">
        <v>2</v>
      </c>
      <c r="U38" t="s">
        <v>37</v>
      </c>
      <c r="W38">
        <v>1</v>
      </c>
      <c r="X38" t="str">
        <f t="shared" si="4"/>
        <v>No</v>
      </c>
      <c r="Y38">
        <v>93</v>
      </c>
      <c r="Z38" t="str">
        <f t="shared" si="5"/>
        <v>Yes</v>
      </c>
      <c r="AA38">
        <v>1</v>
      </c>
      <c r="AB38" t="str">
        <f t="shared" si="6"/>
        <v>Yes</v>
      </c>
      <c r="AC38">
        <v>1</v>
      </c>
      <c r="AD38" t="str">
        <f t="shared" si="10"/>
        <v>Yes</v>
      </c>
      <c r="AF38" t="str">
        <f t="shared" si="7"/>
        <v>No</v>
      </c>
      <c r="AG38">
        <v>1</v>
      </c>
      <c r="AH38" s="11" t="str">
        <f t="shared" si="8"/>
        <v>Yes</v>
      </c>
    </row>
    <row r="39" spans="1:34">
      <c r="A39">
        <v>5630</v>
      </c>
      <c r="B39" t="s">
        <v>42</v>
      </c>
      <c r="C39" t="s">
        <v>43</v>
      </c>
      <c r="D39" t="s">
        <v>44</v>
      </c>
      <c r="E39" t="s">
        <v>110</v>
      </c>
      <c r="F39" t="s">
        <v>36</v>
      </c>
      <c r="G39">
        <f t="shared" si="0"/>
        <v>1</v>
      </c>
      <c r="H39">
        <f t="shared" si="1"/>
        <v>1</v>
      </c>
      <c r="I39">
        <f t="shared" si="2"/>
        <v>2</v>
      </c>
      <c r="J39">
        <f t="shared" si="9"/>
        <v>3</v>
      </c>
      <c r="K39">
        <f t="shared" si="3"/>
        <v>3</v>
      </c>
      <c r="L39">
        <v>9</v>
      </c>
      <c r="M39">
        <v>1</v>
      </c>
      <c r="N39">
        <f>Needs[[#This Row],[Male]]-Needs[[#This Row],[Hasuband]]</f>
        <v>8</v>
      </c>
      <c r="O39">
        <f>Needs[[#This Row],[Female]]-Needs[[#This Row],[Wife]]</f>
        <v>0</v>
      </c>
      <c r="P39">
        <v>2</v>
      </c>
      <c r="Q39">
        <v>0</v>
      </c>
      <c r="R39">
        <v>3</v>
      </c>
      <c r="S39">
        <v>0</v>
      </c>
      <c r="T39">
        <v>5</v>
      </c>
      <c r="U39" t="s">
        <v>61</v>
      </c>
      <c r="W39">
        <v>1</v>
      </c>
      <c r="X39" t="str">
        <f t="shared" si="4"/>
        <v>No</v>
      </c>
      <c r="Y39">
        <v>110</v>
      </c>
      <c r="Z39" t="str">
        <f t="shared" si="5"/>
        <v>Yes</v>
      </c>
      <c r="AA39">
        <v>1</v>
      </c>
      <c r="AB39" t="str">
        <f t="shared" si="6"/>
        <v>Yes</v>
      </c>
      <c r="AD39" t="str">
        <f t="shared" si="10"/>
        <v>No</v>
      </c>
      <c r="AF39" t="str">
        <f t="shared" si="7"/>
        <v>No</v>
      </c>
      <c r="AG39">
        <v>1</v>
      </c>
      <c r="AH39" s="11" t="str">
        <f t="shared" si="8"/>
        <v>Yes</v>
      </c>
    </row>
    <row r="40" spans="1:34">
      <c r="A40">
        <v>5905</v>
      </c>
      <c r="B40" t="s">
        <v>47</v>
      </c>
      <c r="C40" t="s">
        <v>85</v>
      </c>
      <c r="D40" t="s">
        <v>86</v>
      </c>
      <c r="E40" t="s">
        <v>111</v>
      </c>
      <c r="F40" t="s">
        <v>51</v>
      </c>
      <c r="G40">
        <f t="shared" si="0"/>
        <v>0</v>
      </c>
      <c r="H40">
        <f t="shared" si="1"/>
        <v>1</v>
      </c>
      <c r="I40">
        <f t="shared" si="2"/>
        <v>1</v>
      </c>
      <c r="J40">
        <f t="shared" si="9"/>
        <v>2</v>
      </c>
      <c r="K40">
        <f t="shared" si="3"/>
        <v>4</v>
      </c>
      <c r="L40">
        <v>7</v>
      </c>
      <c r="M40">
        <v>1</v>
      </c>
      <c r="N40">
        <f>Needs[[#This Row],[Male]]-Needs[[#This Row],[Hasuband]]</f>
        <v>7</v>
      </c>
      <c r="O40">
        <f>Needs[[#This Row],[Female]]-Needs[[#This Row],[Wife]]</f>
        <v>0</v>
      </c>
      <c r="P40">
        <v>1</v>
      </c>
      <c r="Q40">
        <v>0</v>
      </c>
      <c r="R40">
        <v>2</v>
      </c>
      <c r="S40">
        <v>0</v>
      </c>
      <c r="T40">
        <v>5</v>
      </c>
      <c r="U40" t="s">
        <v>46</v>
      </c>
      <c r="V40">
        <v>1</v>
      </c>
      <c r="X40" t="str">
        <f t="shared" si="4"/>
        <v>Yes</v>
      </c>
      <c r="Y40">
        <v>129</v>
      </c>
      <c r="Z40" t="str">
        <f t="shared" si="5"/>
        <v>Yes</v>
      </c>
      <c r="AA40">
        <v>1</v>
      </c>
      <c r="AB40" t="str">
        <f t="shared" si="6"/>
        <v>Yes</v>
      </c>
      <c r="AD40" t="str">
        <f t="shared" si="10"/>
        <v>No</v>
      </c>
      <c r="AF40" t="str">
        <f t="shared" si="7"/>
        <v>No</v>
      </c>
      <c r="AH40" s="11" t="str">
        <f t="shared" si="8"/>
        <v>No</v>
      </c>
    </row>
    <row r="41" spans="1:34">
      <c r="A41">
        <v>4679</v>
      </c>
      <c r="B41" t="s">
        <v>38</v>
      </c>
      <c r="C41" t="s">
        <v>39</v>
      </c>
      <c r="D41" t="s">
        <v>40</v>
      </c>
      <c r="E41" t="s">
        <v>112</v>
      </c>
      <c r="F41" t="s">
        <v>51</v>
      </c>
      <c r="G41">
        <f t="shared" si="0"/>
        <v>0</v>
      </c>
      <c r="H41">
        <f t="shared" si="1"/>
        <v>1</v>
      </c>
      <c r="I41">
        <f t="shared" si="2"/>
        <v>2</v>
      </c>
      <c r="J41">
        <f t="shared" si="9"/>
        <v>0</v>
      </c>
      <c r="K41">
        <f t="shared" si="3"/>
        <v>1</v>
      </c>
      <c r="L41">
        <v>2</v>
      </c>
      <c r="M41">
        <v>2</v>
      </c>
      <c r="N41">
        <f>Needs[[#This Row],[Male]]-Needs[[#This Row],[Hasuband]]</f>
        <v>2</v>
      </c>
      <c r="O41">
        <f>Needs[[#This Row],[Female]]-Needs[[#This Row],[Wife]]</f>
        <v>1</v>
      </c>
      <c r="P41">
        <v>1</v>
      </c>
      <c r="Q41">
        <v>1</v>
      </c>
      <c r="R41">
        <v>0</v>
      </c>
      <c r="S41">
        <v>0</v>
      </c>
      <c r="T41">
        <v>2</v>
      </c>
      <c r="U41" t="s">
        <v>37</v>
      </c>
      <c r="V41">
        <v>1</v>
      </c>
      <c r="X41" t="str">
        <f t="shared" si="4"/>
        <v>Yes</v>
      </c>
      <c r="Y41">
        <v>207</v>
      </c>
      <c r="Z41" t="str">
        <f t="shared" si="5"/>
        <v>Yes</v>
      </c>
      <c r="AB41" t="str">
        <f t="shared" si="6"/>
        <v>No</v>
      </c>
      <c r="AD41" t="str">
        <f t="shared" si="10"/>
        <v>No</v>
      </c>
      <c r="AF41" t="str">
        <f t="shared" si="7"/>
        <v>No</v>
      </c>
      <c r="AG41">
        <v>1</v>
      </c>
      <c r="AH41" s="11" t="str">
        <f t="shared" si="8"/>
        <v>Yes</v>
      </c>
    </row>
    <row r="42" spans="1:34">
      <c r="A42">
        <v>5568</v>
      </c>
      <c r="B42" t="s">
        <v>42</v>
      </c>
      <c r="C42" t="s">
        <v>43</v>
      </c>
      <c r="D42" t="s">
        <v>44</v>
      </c>
      <c r="E42" t="s">
        <v>113</v>
      </c>
      <c r="F42" t="s">
        <v>36</v>
      </c>
      <c r="G42">
        <f t="shared" si="0"/>
        <v>1</v>
      </c>
      <c r="H42">
        <f t="shared" si="1"/>
        <v>1</v>
      </c>
      <c r="I42">
        <f t="shared" si="2"/>
        <v>2</v>
      </c>
      <c r="J42">
        <f t="shared" si="9"/>
        <v>1</v>
      </c>
      <c r="K42">
        <f t="shared" si="3"/>
        <v>0</v>
      </c>
      <c r="L42">
        <v>2</v>
      </c>
      <c r="M42">
        <v>3</v>
      </c>
      <c r="N42">
        <f>Needs[[#This Row],[Male]]-Needs[[#This Row],[Hasuband]]</f>
        <v>1</v>
      </c>
      <c r="O42">
        <f>Needs[[#This Row],[Female]]-Needs[[#This Row],[Wife]]</f>
        <v>2</v>
      </c>
      <c r="P42">
        <v>1</v>
      </c>
      <c r="Q42">
        <v>1</v>
      </c>
      <c r="R42">
        <v>0</v>
      </c>
      <c r="S42">
        <v>1</v>
      </c>
      <c r="T42">
        <v>2</v>
      </c>
      <c r="U42" t="s">
        <v>37</v>
      </c>
      <c r="W42">
        <v>1</v>
      </c>
      <c r="X42" t="str">
        <f t="shared" si="4"/>
        <v>No</v>
      </c>
      <c r="Z42" t="str">
        <f t="shared" si="5"/>
        <v>No</v>
      </c>
      <c r="AA42">
        <v>1</v>
      </c>
      <c r="AB42" t="str">
        <f t="shared" si="6"/>
        <v>Yes</v>
      </c>
      <c r="AD42" t="str">
        <f t="shared" si="10"/>
        <v>No</v>
      </c>
      <c r="AF42" t="str">
        <f t="shared" si="7"/>
        <v>No</v>
      </c>
      <c r="AG42">
        <v>1</v>
      </c>
      <c r="AH42" s="11" t="str">
        <f t="shared" si="8"/>
        <v>Yes</v>
      </c>
    </row>
    <row r="43" spans="1:34">
      <c r="A43">
        <v>5570</v>
      </c>
      <c r="B43" t="s">
        <v>42</v>
      </c>
      <c r="C43" t="s">
        <v>43</v>
      </c>
      <c r="D43" t="s">
        <v>44</v>
      </c>
      <c r="E43" t="s">
        <v>114</v>
      </c>
      <c r="F43" t="s">
        <v>36</v>
      </c>
      <c r="G43">
        <f t="shared" si="0"/>
        <v>1</v>
      </c>
      <c r="H43">
        <f t="shared" si="1"/>
        <v>1</v>
      </c>
      <c r="I43">
        <f t="shared" si="2"/>
        <v>1</v>
      </c>
      <c r="J43">
        <f t="shared" si="9"/>
        <v>1</v>
      </c>
      <c r="K43">
        <f t="shared" si="3"/>
        <v>0</v>
      </c>
      <c r="L43">
        <v>3</v>
      </c>
      <c r="M43">
        <v>1</v>
      </c>
      <c r="N43">
        <f>Needs[[#This Row],[Male]]-Needs[[#This Row],[Hasuband]]</f>
        <v>2</v>
      </c>
      <c r="O43">
        <f>Needs[[#This Row],[Female]]-Needs[[#This Row],[Wife]]</f>
        <v>0</v>
      </c>
      <c r="P43">
        <v>1</v>
      </c>
      <c r="Q43">
        <v>0</v>
      </c>
      <c r="R43">
        <v>1</v>
      </c>
      <c r="S43">
        <v>0</v>
      </c>
      <c r="T43">
        <v>2</v>
      </c>
      <c r="U43" t="s">
        <v>46</v>
      </c>
      <c r="W43">
        <v>1</v>
      </c>
      <c r="X43" t="str">
        <f t="shared" si="4"/>
        <v>No</v>
      </c>
      <c r="Y43">
        <v>71</v>
      </c>
      <c r="Z43" t="str">
        <f t="shared" si="5"/>
        <v>Yes</v>
      </c>
      <c r="AA43">
        <v>1</v>
      </c>
      <c r="AB43" t="str">
        <f t="shared" si="6"/>
        <v>Yes</v>
      </c>
      <c r="AD43" t="str">
        <f t="shared" si="10"/>
        <v>No</v>
      </c>
      <c r="AF43" t="str">
        <f t="shared" si="7"/>
        <v>No</v>
      </c>
      <c r="AG43">
        <v>1</v>
      </c>
      <c r="AH43" s="11" t="str">
        <f t="shared" si="8"/>
        <v>Yes</v>
      </c>
    </row>
    <row r="44" spans="1:34">
      <c r="A44">
        <v>4955</v>
      </c>
      <c r="B44" t="s">
        <v>32</v>
      </c>
      <c r="C44" t="s">
        <v>33</v>
      </c>
      <c r="D44" t="s">
        <v>34</v>
      </c>
      <c r="E44" t="s">
        <v>115</v>
      </c>
      <c r="F44" t="s">
        <v>51</v>
      </c>
      <c r="G44">
        <f t="shared" si="0"/>
        <v>0</v>
      </c>
      <c r="H44">
        <f t="shared" si="1"/>
        <v>1</v>
      </c>
      <c r="I44">
        <f t="shared" si="2"/>
        <v>3</v>
      </c>
      <c r="J44">
        <f t="shared" si="9"/>
        <v>2</v>
      </c>
      <c r="K44">
        <f t="shared" si="3"/>
        <v>2</v>
      </c>
      <c r="L44">
        <v>4</v>
      </c>
      <c r="M44">
        <v>4</v>
      </c>
      <c r="N44">
        <f>Needs[[#This Row],[Male]]-Needs[[#This Row],[Hasuband]]</f>
        <v>4</v>
      </c>
      <c r="O44">
        <f>Needs[[#This Row],[Female]]-Needs[[#This Row],[Wife]]</f>
        <v>3</v>
      </c>
      <c r="P44">
        <v>2</v>
      </c>
      <c r="Q44">
        <v>1</v>
      </c>
      <c r="R44">
        <v>1</v>
      </c>
      <c r="S44">
        <v>1</v>
      </c>
      <c r="T44">
        <v>3</v>
      </c>
      <c r="U44" t="s">
        <v>46</v>
      </c>
      <c r="W44">
        <v>1</v>
      </c>
      <c r="X44" t="str">
        <f t="shared" si="4"/>
        <v>No</v>
      </c>
      <c r="Z44" t="str">
        <f t="shared" si="5"/>
        <v>No</v>
      </c>
      <c r="AB44" t="str">
        <f t="shared" si="6"/>
        <v>No</v>
      </c>
      <c r="AD44" t="str">
        <f t="shared" si="10"/>
        <v>No</v>
      </c>
      <c r="AF44" t="str">
        <f t="shared" si="7"/>
        <v>No</v>
      </c>
      <c r="AG44">
        <v>1</v>
      </c>
      <c r="AH44" s="11" t="str">
        <f t="shared" si="8"/>
        <v>Yes</v>
      </c>
    </row>
    <row r="45" spans="1:34">
      <c r="A45">
        <v>4807</v>
      </c>
      <c r="B45" t="s">
        <v>38</v>
      </c>
      <c r="C45" t="s">
        <v>116</v>
      </c>
      <c r="D45" t="s">
        <v>117</v>
      </c>
      <c r="E45" t="s">
        <v>118</v>
      </c>
      <c r="F45" t="s">
        <v>51</v>
      </c>
      <c r="G45">
        <f t="shared" si="0"/>
        <v>0</v>
      </c>
      <c r="H45">
        <f t="shared" si="1"/>
        <v>1</v>
      </c>
      <c r="I45">
        <f t="shared" si="2"/>
        <v>1</v>
      </c>
      <c r="J45">
        <f t="shared" si="9"/>
        <v>5</v>
      </c>
      <c r="K45">
        <f t="shared" si="3"/>
        <v>3</v>
      </c>
      <c r="L45">
        <v>4</v>
      </c>
      <c r="M45">
        <v>6</v>
      </c>
      <c r="N45">
        <f>Needs[[#This Row],[Male]]-Needs[[#This Row],[Hasuband]]</f>
        <v>4</v>
      </c>
      <c r="O45">
        <f>Needs[[#This Row],[Female]]-Needs[[#This Row],[Wife]]</f>
        <v>5</v>
      </c>
      <c r="P45">
        <v>0</v>
      </c>
      <c r="Q45">
        <v>1</v>
      </c>
      <c r="R45">
        <v>3</v>
      </c>
      <c r="S45">
        <v>2</v>
      </c>
      <c r="T45">
        <v>4</v>
      </c>
      <c r="U45" t="s">
        <v>37</v>
      </c>
      <c r="W45">
        <v>1</v>
      </c>
      <c r="X45" t="str">
        <f t="shared" si="4"/>
        <v>No</v>
      </c>
      <c r="Y45">
        <v>88</v>
      </c>
      <c r="Z45" t="str">
        <f t="shared" si="5"/>
        <v>Yes</v>
      </c>
      <c r="AA45">
        <v>1</v>
      </c>
      <c r="AB45" t="str">
        <f t="shared" si="6"/>
        <v>Yes</v>
      </c>
      <c r="AC45">
        <v>1</v>
      </c>
      <c r="AD45" t="str">
        <f t="shared" si="10"/>
        <v>Yes</v>
      </c>
      <c r="AF45" t="str">
        <f t="shared" si="7"/>
        <v>No</v>
      </c>
      <c r="AG45">
        <v>1</v>
      </c>
      <c r="AH45" s="11" t="str">
        <f t="shared" si="8"/>
        <v>Yes</v>
      </c>
    </row>
    <row r="46" spans="1:34">
      <c r="A46">
        <v>6101</v>
      </c>
      <c r="B46" t="s">
        <v>47</v>
      </c>
      <c r="C46" t="s">
        <v>67</v>
      </c>
      <c r="D46" t="s">
        <v>68</v>
      </c>
      <c r="E46" t="s">
        <v>119</v>
      </c>
      <c r="F46" t="s">
        <v>51</v>
      </c>
      <c r="G46">
        <f t="shared" si="0"/>
        <v>0</v>
      </c>
      <c r="H46">
        <f t="shared" si="1"/>
        <v>1</v>
      </c>
      <c r="I46">
        <f t="shared" si="2"/>
        <v>2</v>
      </c>
      <c r="J46">
        <f t="shared" si="9"/>
        <v>2</v>
      </c>
      <c r="K46">
        <f t="shared" si="3"/>
        <v>2</v>
      </c>
      <c r="L46">
        <v>4</v>
      </c>
      <c r="M46">
        <v>3</v>
      </c>
      <c r="N46">
        <f>Needs[[#This Row],[Male]]-Needs[[#This Row],[Hasuband]]</f>
        <v>4</v>
      </c>
      <c r="O46">
        <f>Needs[[#This Row],[Female]]-Needs[[#This Row],[Wife]]</f>
        <v>2</v>
      </c>
      <c r="P46">
        <v>1</v>
      </c>
      <c r="Q46">
        <v>1</v>
      </c>
      <c r="R46">
        <v>1</v>
      </c>
      <c r="S46">
        <v>1</v>
      </c>
      <c r="T46">
        <v>3</v>
      </c>
      <c r="U46" t="s">
        <v>46</v>
      </c>
      <c r="V46">
        <v>1</v>
      </c>
      <c r="X46" t="str">
        <f t="shared" si="4"/>
        <v>Yes</v>
      </c>
      <c r="Y46">
        <v>220</v>
      </c>
      <c r="Z46" t="str">
        <f t="shared" si="5"/>
        <v>Yes</v>
      </c>
      <c r="AA46">
        <v>1</v>
      </c>
      <c r="AB46" t="str">
        <f t="shared" si="6"/>
        <v>Yes</v>
      </c>
      <c r="AD46" t="str">
        <f t="shared" si="10"/>
        <v>No</v>
      </c>
      <c r="AF46" t="str">
        <f t="shared" si="7"/>
        <v>No</v>
      </c>
      <c r="AH46" s="11" t="str">
        <f t="shared" si="8"/>
        <v>No</v>
      </c>
    </row>
    <row r="47" spans="1:34">
      <c r="A47">
        <v>5631</v>
      </c>
      <c r="B47" t="s">
        <v>42</v>
      </c>
      <c r="C47" t="s">
        <v>43</v>
      </c>
      <c r="D47" t="s">
        <v>44</v>
      </c>
      <c r="E47" t="s">
        <v>120</v>
      </c>
      <c r="F47" t="s">
        <v>36</v>
      </c>
      <c r="G47">
        <f t="shared" si="0"/>
        <v>1</v>
      </c>
      <c r="H47">
        <f t="shared" si="1"/>
        <v>1</v>
      </c>
      <c r="I47">
        <f t="shared" si="2"/>
        <v>1</v>
      </c>
      <c r="J47">
        <f t="shared" si="9"/>
        <v>4</v>
      </c>
      <c r="K47">
        <f t="shared" si="3"/>
        <v>2</v>
      </c>
      <c r="L47">
        <v>8</v>
      </c>
      <c r="M47">
        <v>1</v>
      </c>
      <c r="N47">
        <f>Needs[[#This Row],[Male]]-Needs[[#This Row],[Hasuband]]</f>
        <v>7</v>
      </c>
      <c r="O47">
        <f>Needs[[#This Row],[Female]]-Needs[[#This Row],[Wife]]</f>
        <v>0</v>
      </c>
      <c r="P47">
        <v>1</v>
      </c>
      <c r="Q47">
        <v>0</v>
      </c>
      <c r="R47">
        <v>4</v>
      </c>
      <c r="S47">
        <v>0</v>
      </c>
      <c r="T47">
        <v>4</v>
      </c>
      <c r="U47" t="s">
        <v>46</v>
      </c>
      <c r="W47">
        <v>1</v>
      </c>
      <c r="X47" t="str">
        <f t="shared" si="4"/>
        <v>No</v>
      </c>
      <c r="Y47">
        <v>67</v>
      </c>
      <c r="Z47" t="str">
        <f t="shared" si="5"/>
        <v>Yes</v>
      </c>
      <c r="AA47">
        <v>1</v>
      </c>
      <c r="AB47" t="str">
        <f t="shared" si="6"/>
        <v>Yes</v>
      </c>
      <c r="AC47">
        <v>1</v>
      </c>
      <c r="AD47" t="str">
        <f t="shared" si="10"/>
        <v>Yes</v>
      </c>
      <c r="AE47">
        <v>1</v>
      </c>
      <c r="AF47" t="str">
        <f t="shared" si="7"/>
        <v>Yes</v>
      </c>
      <c r="AG47">
        <v>1</v>
      </c>
      <c r="AH47" s="11" t="str">
        <f t="shared" si="8"/>
        <v>Yes</v>
      </c>
    </row>
    <row r="48" spans="1:34">
      <c r="A48">
        <v>5163</v>
      </c>
      <c r="B48" t="s">
        <v>42</v>
      </c>
      <c r="C48" t="s">
        <v>64</v>
      </c>
      <c r="D48" t="s">
        <v>65</v>
      </c>
      <c r="E48" t="s">
        <v>121</v>
      </c>
      <c r="F48" t="s">
        <v>51</v>
      </c>
      <c r="G48">
        <f t="shared" si="0"/>
        <v>0</v>
      </c>
      <c r="H48">
        <f t="shared" si="1"/>
        <v>1</v>
      </c>
      <c r="I48">
        <f t="shared" si="2"/>
        <v>2</v>
      </c>
      <c r="J48">
        <f t="shared" si="9"/>
        <v>1</v>
      </c>
      <c r="K48">
        <f t="shared" si="3"/>
        <v>1</v>
      </c>
      <c r="L48">
        <v>2</v>
      </c>
      <c r="M48">
        <v>3</v>
      </c>
      <c r="N48">
        <f>Needs[[#This Row],[Male]]-Needs[[#This Row],[Hasuband]]</f>
        <v>2</v>
      </c>
      <c r="O48">
        <f>Needs[[#This Row],[Female]]-Needs[[#This Row],[Wife]]</f>
        <v>2</v>
      </c>
      <c r="P48">
        <v>1</v>
      </c>
      <c r="Q48">
        <v>1</v>
      </c>
      <c r="R48">
        <v>0</v>
      </c>
      <c r="S48">
        <v>1</v>
      </c>
      <c r="T48">
        <v>2</v>
      </c>
      <c r="U48" t="s">
        <v>61</v>
      </c>
      <c r="W48">
        <v>1</v>
      </c>
      <c r="X48" t="str">
        <f t="shared" si="4"/>
        <v>No</v>
      </c>
      <c r="Z48" t="str">
        <f t="shared" si="5"/>
        <v>No</v>
      </c>
      <c r="AA48">
        <v>1</v>
      </c>
      <c r="AB48" t="str">
        <f t="shared" si="6"/>
        <v>Yes</v>
      </c>
      <c r="AC48">
        <v>1</v>
      </c>
      <c r="AD48" t="str">
        <f t="shared" si="10"/>
        <v>Yes</v>
      </c>
      <c r="AF48" t="str">
        <f t="shared" si="7"/>
        <v>No</v>
      </c>
      <c r="AG48">
        <v>1</v>
      </c>
      <c r="AH48" s="11" t="str">
        <f t="shared" si="8"/>
        <v>Yes</v>
      </c>
    </row>
    <row r="49" spans="1:34">
      <c r="A49">
        <v>4886</v>
      </c>
      <c r="B49" t="s">
        <v>32</v>
      </c>
      <c r="C49" t="s">
        <v>96</v>
      </c>
      <c r="D49" t="s">
        <v>97</v>
      </c>
      <c r="E49" t="s">
        <v>122</v>
      </c>
      <c r="F49" t="s">
        <v>36</v>
      </c>
      <c r="G49">
        <f t="shared" si="0"/>
        <v>1</v>
      </c>
      <c r="H49">
        <f t="shared" si="1"/>
        <v>1</v>
      </c>
      <c r="I49">
        <f t="shared" si="2"/>
        <v>2</v>
      </c>
      <c r="J49">
        <f t="shared" si="9"/>
        <v>1</v>
      </c>
      <c r="K49">
        <f t="shared" si="3"/>
        <v>0</v>
      </c>
      <c r="L49">
        <v>3</v>
      </c>
      <c r="M49">
        <v>2</v>
      </c>
      <c r="N49">
        <f>Needs[[#This Row],[Male]]-Needs[[#This Row],[Hasuband]]</f>
        <v>2</v>
      </c>
      <c r="O49">
        <f>Needs[[#This Row],[Female]]-Needs[[#This Row],[Wife]]</f>
        <v>1</v>
      </c>
      <c r="P49">
        <v>1</v>
      </c>
      <c r="Q49">
        <v>1</v>
      </c>
      <c r="R49">
        <v>1</v>
      </c>
      <c r="S49">
        <v>0</v>
      </c>
      <c r="T49">
        <v>2</v>
      </c>
      <c r="U49" t="s">
        <v>46</v>
      </c>
      <c r="W49">
        <v>1</v>
      </c>
      <c r="X49" t="str">
        <f t="shared" si="4"/>
        <v>No</v>
      </c>
      <c r="Z49" t="str">
        <f t="shared" si="5"/>
        <v>No</v>
      </c>
      <c r="AB49" t="str">
        <f t="shared" si="6"/>
        <v>No</v>
      </c>
      <c r="AC49">
        <v>1</v>
      </c>
      <c r="AD49" t="str">
        <f t="shared" si="10"/>
        <v>Yes</v>
      </c>
      <c r="AE49">
        <v>1</v>
      </c>
      <c r="AF49" t="str">
        <f t="shared" si="7"/>
        <v>Yes</v>
      </c>
      <c r="AG49">
        <v>1</v>
      </c>
      <c r="AH49" s="11" t="str">
        <f t="shared" si="8"/>
        <v>Yes</v>
      </c>
    </row>
    <row r="50" spans="1:34">
      <c r="A50">
        <v>6041</v>
      </c>
      <c r="B50" t="s">
        <v>47</v>
      </c>
      <c r="C50" t="s">
        <v>48</v>
      </c>
      <c r="D50" t="s">
        <v>49</v>
      </c>
      <c r="E50" t="s">
        <v>123</v>
      </c>
      <c r="F50" t="s">
        <v>36</v>
      </c>
      <c r="G50">
        <f t="shared" si="0"/>
        <v>1</v>
      </c>
      <c r="H50">
        <f t="shared" si="1"/>
        <v>1</v>
      </c>
      <c r="I50">
        <f t="shared" si="2"/>
        <v>0</v>
      </c>
      <c r="J50">
        <f t="shared" si="9"/>
        <v>4</v>
      </c>
      <c r="K50">
        <f t="shared" si="3"/>
        <v>2</v>
      </c>
      <c r="L50">
        <v>7</v>
      </c>
      <c r="M50">
        <v>1</v>
      </c>
      <c r="N50">
        <f>Needs[[#This Row],[Male]]-Needs[[#This Row],[Hasuband]]</f>
        <v>6</v>
      </c>
      <c r="O50">
        <f>Needs[[#This Row],[Female]]-Needs[[#This Row],[Wife]]</f>
        <v>0</v>
      </c>
      <c r="P50">
        <v>0</v>
      </c>
      <c r="Q50">
        <v>0</v>
      </c>
      <c r="R50">
        <v>4</v>
      </c>
      <c r="S50">
        <v>0</v>
      </c>
      <c r="T50">
        <v>4</v>
      </c>
      <c r="U50" t="s">
        <v>37</v>
      </c>
      <c r="V50">
        <v>1</v>
      </c>
      <c r="X50" t="str">
        <f t="shared" si="4"/>
        <v>Yes</v>
      </c>
      <c r="Y50">
        <v>164</v>
      </c>
      <c r="Z50" t="str">
        <f t="shared" si="5"/>
        <v>Yes</v>
      </c>
      <c r="AA50">
        <v>1</v>
      </c>
      <c r="AB50" t="str">
        <f t="shared" si="6"/>
        <v>Yes</v>
      </c>
      <c r="AC50">
        <v>1</v>
      </c>
      <c r="AD50" t="str">
        <f t="shared" si="10"/>
        <v>Yes</v>
      </c>
      <c r="AE50">
        <v>1</v>
      </c>
      <c r="AF50" t="str">
        <f t="shared" si="7"/>
        <v>Yes</v>
      </c>
      <c r="AH50" s="11" t="str">
        <f t="shared" si="8"/>
        <v>No</v>
      </c>
    </row>
    <row r="51" spans="1:34">
      <c r="A51">
        <v>6014</v>
      </c>
      <c r="B51" t="s">
        <v>47</v>
      </c>
      <c r="C51" t="s">
        <v>48</v>
      </c>
      <c r="D51" t="s">
        <v>49</v>
      </c>
      <c r="E51" t="s">
        <v>124</v>
      </c>
      <c r="F51" t="s">
        <v>36</v>
      </c>
      <c r="G51">
        <f t="shared" si="0"/>
        <v>1</v>
      </c>
      <c r="H51">
        <f t="shared" si="1"/>
        <v>1</v>
      </c>
      <c r="I51">
        <f t="shared" si="2"/>
        <v>1</v>
      </c>
      <c r="J51">
        <f t="shared" si="9"/>
        <v>4</v>
      </c>
      <c r="K51">
        <f t="shared" si="3"/>
        <v>3</v>
      </c>
      <c r="L51">
        <v>9</v>
      </c>
      <c r="M51">
        <v>1</v>
      </c>
      <c r="N51">
        <f>Needs[[#This Row],[Male]]-Needs[[#This Row],[Hasuband]]</f>
        <v>8</v>
      </c>
      <c r="O51">
        <f>Needs[[#This Row],[Female]]-Needs[[#This Row],[Wife]]</f>
        <v>0</v>
      </c>
      <c r="P51">
        <v>1</v>
      </c>
      <c r="Q51">
        <v>0</v>
      </c>
      <c r="R51">
        <v>4</v>
      </c>
      <c r="S51">
        <v>0</v>
      </c>
      <c r="T51">
        <v>5</v>
      </c>
      <c r="U51" t="s">
        <v>61</v>
      </c>
      <c r="W51">
        <v>1</v>
      </c>
      <c r="X51" t="str">
        <f t="shared" si="4"/>
        <v>No</v>
      </c>
      <c r="Z51" t="str">
        <f t="shared" si="5"/>
        <v>No</v>
      </c>
      <c r="AA51">
        <v>1</v>
      </c>
      <c r="AB51" t="str">
        <f t="shared" si="6"/>
        <v>Yes</v>
      </c>
      <c r="AC51">
        <v>1</v>
      </c>
      <c r="AD51" t="str">
        <f t="shared" si="10"/>
        <v>Yes</v>
      </c>
      <c r="AE51">
        <v>1</v>
      </c>
      <c r="AF51" t="str">
        <f t="shared" si="7"/>
        <v>Yes</v>
      </c>
      <c r="AG51">
        <v>1</v>
      </c>
      <c r="AH51" s="11" t="str">
        <f t="shared" si="8"/>
        <v>Yes</v>
      </c>
    </row>
    <row r="52" spans="1:34">
      <c r="A52">
        <v>5929</v>
      </c>
      <c r="B52" t="s">
        <v>47</v>
      </c>
      <c r="C52" t="s">
        <v>85</v>
      </c>
      <c r="D52" t="s">
        <v>86</v>
      </c>
      <c r="E52" t="s">
        <v>125</v>
      </c>
      <c r="F52" t="s">
        <v>51</v>
      </c>
      <c r="G52">
        <f t="shared" si="0"/>
        <v>0</v>
      </c>
      <c r="H52">
        <f t="shared" si="1"/>
        <v>1</v>
      </c>
      <c r="I52">
        <f t="shared" si="2"/>
        <v>3</v>
      </c>
      <c r="J52">
        <f t="shared" si="9"/>
        <v>2</v>
      </c>
      <c r="K52">
        <f t="shared" si="3"/>
        <v>4</v>
      </c>
      <c r="L52">
        <v>5</v>
      </c>
      <c r="M52">
        <v>5</v>
      </c>
      <c r="N52">
        <f>Needs[[#This Row],[Male]]-Needs[[#This Row],[Hasuband]]</f>
        <v>5</v>
      </c>
      <c r="O52">
        <f>Needs[[#This Row],[Female]]-Needs[[#This Row],[Wife]]</f>
        <v>4</v>
      </c>
      <c r="P52">
        <v>2</v>
      </c>
      <c r="Q52">
        <v>1</v>
      </c>
      <c r="R52">
        <v>1</v>
      </c>
      <c r="S52">
        <v>1</v>
      </c>
      <c r="T52">
        <v>5</v>
      </c>
      <c r="U52" t="s">
        <v>46</v>
      </c>
      <c r="V52">
        <v>1</v>
      </c>
      <c r="X52" t="str">
        <f t="shared" si="4"/>
        <v>Yes</v>
      </c>
      <c r="Y52">
        <v>198</v>
      </c>
      <c r="Z52" t="str">
        <f t="shared" si="5"/>
        <v>Yes</v>
      </c>
      <c r="AA52">
        <v>1</v>
      </c>
      <c r="AB52" t="str">
        <f t="shared" si="6"/>
        <v>Yes</v>
      </c>
      <c r="AC52">
        <v>1</v>
      </c>
      <c r="AD52" t="str">
        <f t="shared" si="10"/>
        <v>Yes</v>
      </c>
      <c r="AE52">
        <v>1</v>
      </c>
      <c r="AF52" t="str">
        <f t="shared" si="7"/>
        <v>Yes</v>
      </c>
      <c r="AH52" s="11" t="str">
        <f t="shared" si="8"/>
        <v>No</v>
      </c>
    </row>
    <row r="53" spans="1:34">
      <c r="A53">
        <v>5016</v>
      </c>
      <c r="B53" t="s">
        <v>32</v>
      </c>
      <c r="C53" t="s">
        <v>126</v>
      </c>
      <c r="D53" t="s">
        <v>127</v>
      </c>
      <c r="E53" t="s">
        <v>128</v>
      </c>
      <c r="F53" t="s">
        <v>36</v>
      </c>
      <c r="G53">
        <f t="shared" si="0"/>
        <v>1</v>
      </c>
      <c r="H53">
        <f t="shared" si="1"/>
        <v>1</v>
      </c>
      <c r="I53">
        <f t="shared" si="2"/>
        <v>2</v>
      </c>
      <c r="J53">
        <f t="shared" si="9"/>
        <v>4</v>
      </c>
      <c r="K53">
        <f t="shared" si="3"/>
        <v>2</v>
      </c>
      <c r="L53">
        <v>3</v>
      </c>
      <c r="M53">
        <v>7</v>
      </c>
      <c r="N53">
        <f>Needs[[#This Row],[Male]]-Needs[[#This Row],[Hasuband]]</f>
        <v>2</v>
      </c>
      <c r="O53">
        <f>Needs[[#This Row],[Female]]-Needs[[#This Row],[Wife]]</f>
        <v>6</v>
      </c>
      <c r="P53">
        <v>1</v>
      </c>
      <c r="Q53">
        <v>1</v>
      </c>
      <c r="R53">
        <v>1</v>
      </c>
      <c r="S53">
        <v>3</v>
      </c>
      <c r="T53">
        <v>4</v>
      </c>
      <c r="U53" t="s">
        <v>61</v>
      </c>
      <c r="W53">
        <v>1</v>
      </c>
      <c r="X53" t="str">
        <f t="shared" si="4"/>
        <v>No</v>
      </c>
      <c r="Y53">
        <v>76</v>
      </c>
      <c r="Z53" t="str">
        <f t="shared" si="5"/>
        <v>Yes</v>
      </c>
      <c r="AA53">
        <v>1</v>
      </c>
      <c r="AB53" t="str">
        <f t="shared" si="6"/>
        <v>Yes</v>
      </c>
      <c r="AD53" t="str">
        <f t="shared" si="10"/>
        <v>No</v>
      </c>
      <c r="AF53" t="str">
        <f t="shared" si="7"/>
        <v>No</v>
      </c>
      <c r="AG53">
        <v>1</v>
      </c>
      <c r="AH53" s="11" t="str">
        <f t="shared" si="8"/>
        <v>Yes</v>
      </c>
    </row>
    <row r="54" spans="1:34">
      <c r="A54">
        <v>5902</v>
      </c>
      <c r="B54" t="s">
        <v>47</v>
      </c>
      <c r="C54" t="s">
        <v>85</v>
      </c>
      <c r="D54" t="s">
        <v>86</v>
      </c>
      <c r="E54" t="s">
        <v>129</v>
      </c>
      <c r="F54" t="s">
        <v>51</v>
      </c>
      <c r="G54">
        <f t="shared" si="0"/>
        <v>0</v>
      </c>
      <c r="H54">
        <f t="shared" si="1"/>
        <v>1</v>
      </c>
      <c r="I54">
        <f t="shared" si="2"/>
        <v>2</v>
      </c>
      <c r="J54">
        <f t="shared" si="9"/>
        <v>1</v>
      </c>
      <c r="K54">
        <f t="shared" si="3"/>
        <v>3</v>
      </c>
      <c r="L54">
        <v>2</v>
      </c>
      <c r="M54">
        <v>5</v>
      </c>
      <c r="N54">
        <f>Needs[[#This Row],[Male]]-Needs[[#This Row],[Hasuband]]</f>
        <v>2</v>
      </c>
      <c r="O54">
        <f>Needs[[#This Row],[Female]]-Needs[[#This Row],[Wife]]</f>
        <v>4</v>
      </c>
      <c r="P54">
        <v>1</v>
      </c>
      <c r="Q54">
        <v>1</v>
      </c>
      <c r="R54">
        <v>0</v>
      </c>
      <c r="S54">
        <v>1</v>
      </c>
      <c r="T54">
        <v>4</v>
      </c>
      <c r="U54" t="s">
        <v>61</v>
      </c>
      <c r="W54">
        <v>1</v>
      </c>
      <c r="X54" t="str">
        <f t="shared" si="4"/>
        <v>No</v>
      </c>
      <c r="Z54" t="str">
        <f t="shared" si="5"/>
        <v>No</v>
      </c>
      <c r="AA54">
        <v>1</v>
      </c>
      <c r="AB54" t="str">
        <f t="shared" si="6"/>
        <v>Yes</v>
      </c>
      <c r="AD54" t="str">
        <f t="shared" si="10"/>
        <v>No</v>
      </c>
      <c r="AE54">
        <v>1</v>
      </c>
      <c r="AF54" t="str">
        <f t="shared" si="7"/>
        <v>Yes</v>
      </c>
      <c r="AG54">
        <v>1</v>
      </c>
      <c r="AH54" s="11" t="str">
        <f t="shared" si="8"/>
        <v>Yes</v>
      </c>
    </row>
    <row r="55" spans="1:34">
      <c r="A55">
        <v>6257</v>
      </c>
      <c r="B55" t="s">
        <v>47</v>
      </c>
      <c r="C55" t="s">
        <v>58</v>
      </c>
      <c r="D55" t="s">
        <v>59</v>
      </c>
      <c r="E55" t="s">
        <v>130</v>
      </c>
      <c r="F55" t="s">
        <v>51</v>
      </c>
      <c r="G55">
        <f t="shared" si="0"/>
        <v>0</v>
      </c>
      <c r="H55">
        <f t="shared" si="1"/>
        <v>1</v>
      </c>
      <c r="I55">
        <f t="shared" si="2"/>
        <v>2</v>
      </c>
      <c r="J55">
        <f t="shared" si="9"/>
        <v>1</v>
      </c>
      <c r="K55">
        <f t="shared" si="3"/>
        <v>0</v>
      </c>
      <c r="L55">
        <v>1</v>
      </c>
      <c r="M55">
        <v>3</v>
      </c>
      <c r="N55">
        <f>Needs[[#This Row],[Male]]-Needs[[#This Row],[Hasuband]]</f>
        <v>1</v>
      </c>
      <c r="O55">
        <f>Needs[[#This Row],[Female]]-Needs[[#This Row],[Wife]]</f>
        <v>2</v>
      </c>
      <c r="P55">
        <v>1</v>
      </c>
      <c r="Q55">
        <v>1</v>
      </c>
      <c r="R55">
        <v>0</v>
      </c>
      <c r="S55">
        <v>1</v>
      </c>
      <c r="T55">
        <v>1</v>
      </c>
      <c r="U55" t="s">
        <v>37</v>
      </c>
      <c r="W55">
        <v>1</v>
      </c>
      <c r="X55" t="str">
        <f t="shared" si="4"/>
        <v>No</v>
      </c>
      <c r="Z55" t="str">
        <f t="shared" si="5"/>
        <v>No</v>
      </c>
      <c r="AB55" t="str">
        <f t="shared" si="6"/>
        <v>No</v>
      </c>
      <c r="AD55" t="str">
        <f t="shared" si="10"/>
        <v>No</v>
      </c>
      <c r="AF55" t="str">
        <f t="shared" si="7"/>
        <v>No</v>
      </c>
      <c r="AG55">
        <v>1</v>
      </c>
      <c r="AH55" s="11" t="str">
        <f t="shared" si="8"/>
        <v>Yes</v>
      </c>
    </row>
    <row r="56" spans="1:34">
      <c r="A56">
        <v>5367</v>
      </c>
      <c r="B56" t="s">
        <v>42</v>
      </c>
      <c r="C56" t="s">
        <v>52</v>
      </c>
      <c r="D56" t="s">
        <v>53</v>
      </c>
      <c r="E56" t="s">
        <v>131</v>
      </c>
      <c r="F56" t="s">
        <v>51</v>
      </c>
      <c r="G56">
        <f t="shared" si="0"/>
        <v>0</v>
      </c>
      <c r="H56">
        <f t="shared" si="1"/>
        <v>1</v>
      </c>
      <c r="I56">
        <f t="shared" si="2"/>
        <v>1</v>
      </c>
      <c r="J56">
        <f t="shared" si="9"/>
        <v>2</v>
      </c>
      <c r="K56">
        <f t="shared" si="3"/>
        <v>5</v>
      </c>
      <c r="L56">
        <v>8</v>
      </c>
      <c r="M56">
        <v>1</v>
      </c>
      <c r="N56">
        <f>Needs[[#This Row],[Male]]-Needs[[#This Row],[Hasuband]]</f>
        <v>8</v>
      </c>
      <c r="O56">
        <f>Needs[[#This Row],[Female]]-Needs[[#This Row],[Wife]]</f>
        <v>0</v>
      </c>
      <c r="P56">
        <v>1</v>
      </c>
      <c r="Q56">
        <v>0</v>
      </c>
      <c r="R56">
        <v>2</v>
      </c>
      <c r="S56">
        <v>0</v>
      </c>
      <c r="T56">
        <v>6</v>
      </c>
      <c r="U56" t="s">
        <v>37</v>
      </c>
      <c r="W56">
        <v>1</v>
      </c>
      <c r="X56" t="str">
        <f t="shared" si="4"/>
        <v>No</v>
      </c>
      <c r="Z56" t="str">
        <f t="shared" si="5"/>
        <v>No</v>
      </c>
      <c r="AA56">
        <v>1</v>
      </c>
      <c r="AB56" t="str">
        <f t="shared" si="6"/>
        <v>Yes</v>
      </c>
      <c r="AD56" t="str">
        <f t="shared" si="10"/>
        <v>No</v>
      </c>
      <c r="AF56" t="str">
        <f t="shared" si="7"/>
        <v>No</v>
      </c>
      <c r="AG56">
        <v>1</v>
      </c>
      <c r="AH56" s="11" t="str">
        <f t="shared" si="8"/>
        <v>Yes</v>
      </c>
    </row>
    <row r="57" spans="1:34">
      <c r="A57">
        <v>5667</v>
      </c>
      <c r="B57" t="s">
        <v>42</v>
      </c>
      <c r="C57" t="s">
        <v>71</v>
      </c>
      <c r="D57" t="s">
        <v>72</v>
      </c>
      <c r="E57" t="s">
        <v>132</v>
      </c>
      <c r="F57" t="s">
        <v>36</v>
      </c>
      <c r="G57">
        <f t="shared" si="0"/>
        <v>1</v>
      </c>
      <c r="H57">
        <f t="shared" si="1"/>
        <v>1</v>
      </c>
      <c r="I57">
        <f t="shared" si="2"/>
        <v>1</v>
      </c>
      <c r="J57">
        <f t="shared" si="9"/>
        <v>2</v>
      </c>
      <c r="K57">
        <f t="shared" si="3"/>
        <v>3</v>
      </c>
      <c r="L57">
        <v>6</v>
      </c>
      <c r="M57">
        <v>2</v>
      </c>
      <c r="N57">
        <f>Needs[[#This Row],[Male]]-Needs[[#This Row],[Hasuband]]</f>
        <v>5</v>
      </c>
      <c r="O57">
        <f>Needs[[#This Row],[Female]]-Needs[[#This Row],[Wife]]</f>
        <v>1</v>
      </c>
      <c r="P57">
        <v>0</v>
      </c>
      <c r="Q57">
        <v>1</v>
      </c>
      <c r="R57">
        <v>2</v>
      </c>
      <c r="S57">
        <v>0</v>
      </c>
      <c r="T57">
        <v>5</v>
      </c>
      <c r="U57" t="s">
        <v>37</v>
      </c>
      <c r="W57">
        <v>1</v>
      </c>
      <c r="X57" t="str">
        <f t="shared" si="4"/>
        <v>No</v>
      </c>
      <c r="Y57">
        <v>87</v>
      </c>
      <c r="Z57" t="str">
        <f t="shared" si="5"/>
        <v>Yes</v>
      </c>
      <c r="AB57" t="str">
        <f t="shared" si="6"/>
        <v>No</v>
      </c>
      <c r="AC57">
        <v>1</v>
      </c>
      <c r="AD57" t="str">
        <f t="shared" si="10"/>
        <v>Yes</v>
      </c>
      <c r="AE57">
        <v>1</v>
      </c>
      <c r="AF57" t="str">
        <f t="shared" si="7"/>
        <v>Yes</v>
      </c>
      <c r="AG57">
        <v>1</v>
      </c>
      <c r="AH57" s="11" t="str">
        <f t="shared" si="8"/>
        <v>Yes</v>
      </c>
    </row>
    <row r="58" spans="1:34">
      <c r="A58">
        <v>6250</v>
      </c>
      <c r="B58" t="s">
        <v>47</v>
      </c>
      <c r="C58" t="s">
        <v>58</v>
      </c>
      <c r="D58" t="s">
        <v>59</v>
      </c>
      <c r="E58" t="s">
        <v>133</v>
      </c>
      <c r="F58" t="s">
        <v>36</v>
      </c>
      <c r="G58">
        <f t="shared" si="0"/>
        <v>1</v>
      </c>
      <c r="H58">
        <f t="shared" si="1"/>
        <v>1</v>
      </c>
      <c r="I58">
        <f t="shared" si="2"/>
        <v>2</v>
      </c>
      <c r="J58">
        <f t="shared" si="9"/>
        <v>3</v>
      </c>
      <c r="K58">
        <f t="shared" si="3"/>
        <v>3</v>
      </c>
      <c r="L58">
        <v>3</v>
      </c>
      <c r="M58">
        <v>7</v>
      </c>
      <c r="N58">
        <f>Needs[[#This Row],[Male]]-Needs[[#This Row],[Hasuband]]</f>
        <v>2</v>
      </c>
      <c r="O58">
        <f>Needs[[#This Row],[Female]]-Needs[[#This Row],[Wife]]</f>
        <v>6</v>
      </c>
      <c r="P58">
        <v>1</v>
      </c>
      <c r="Q58">
        <v>1</v>
      </c>
      <c r="R58">
        <v>1</v>
      </c>
      <c r="S58">
        <v>2</v>
      </c>
      <c r="T58">
        <v>5</v>
      </c>
      <c r="U58" t="s">
        <v>61</v>
      </c>
      <c r="V58">
        <v>1</v>
      </c>
      <c r="X58" t="str">
        <f t="shared" si="4"/>
        <v>Yes</v>
      </c>
      <c r="Y58">
        <v>119</v>
      </c>
      <c r="Z58" t="str">
        <f t="shared" si="5"/>
        <v>Yes</v>
      </c>
      <c r="AA58">
        <v>1</v>
      </c>
      <c r="AB58" t="str">
        <f t="shared" si="6"/>
        <v>Yes</v>
      </c>
      <c r="AD58" t="str">
        <f t="shared" si="10"/>
        <v>No</v>
      </c>
      <c r="AF58" t="str">
        <f t="shared" si="7"/>
        <v>No</v>
      </c>
      <c r="AH58" s="11" t="str">
        <f t="shared" si="8"/>
        <v>No</v>
      </c>
    </row>
    <row r="59" spans="1:34">
      <c r="A59">
        <v>5126</v>
      </c>
      <c r="B59" t="s">
        <v>42</v>
      </c>
      <c r="C59" t="s">
        <v>64</v>
      </c>
      <c r="D59" t="s">
        <v>65</v>
      </c>
      <c r="E59" t="s">
        <v>134</v>
      </c>
      <c r="F59" t="s">
        <v>51</v>
      </c>
      <c r="G59">
        <f t="shared" si="0"/>
        <v>0</v>
      </c>
      <c r="H59">
        <f t="shared" si="1"/>
        <v>1</v>
      </c>
      <c r="I59">
        <f t="shared" si="2"/>
        <v>2</v>
      </c>
      <c r="J59">
        <f t="shared" si="9"/>
        <v>1</v>
      </c>
      <c r="K59">
        <f t="shared" si="3"/>
        <v>2</v>
      </c>
      <c r="L59">
        <v>4</v>
      </c>
      <c r="M59">
        <v>2</v>
      </c>
      <c r="N59">
        <f>Needs[[#This Row],[Male]]-Needs[[#This Row],[Hasuband]]</f>
        <v>4</v>
      </c>
      <c r="O59">
        <f>Needs[[#This Row],[Female]]-Needs[[#This Row],[Wife]]</f>
        <v>1</v>
      </c>
      <c r="P59">
        <v>1</v>
      </c>
      <c r="Q59">
        <v>1</v>
      </c>
      <c r="R59">
        <v>1</v>
      </c>
      <c r="S59">
        <v>0</v>
      </c>
      <c r="T59">
        <v>3</v>
      </c>
      <c r="U59" t="s">
        <v>46</v>
      </c>
      <c r="V59">
        <v>1</v>
      </c>
      <c r="X59" t="str">
        <f t="shared" si="4"/>
        <v>Yes</v>
      </c>
      <c r="Y59">
        <v>222</v>
      </c>
      <c r="Z59" t="str">
        <f t="shared" si="5"/>
        <v>Yes</v>
      </c>
      <c r="AA59">
        <v>1</v>
      </c>
      <c r="AB59" t="str">
        <f t="shared" si="6"/>
        <v>Yes</v>
      </c>
      <c r="AD59" t="str">
        <f t="shared" si="10"/>
        <v>No</v>
      </c>
      <c r="AF59" t="str">
        <f t="shared" si="7"/>
        <v>No</v>
      </c>
      <c r="AH59" s="11" t="str">
        <f t="shared" si="8"/>
        <v>No</v>
      </c>
    </row>
    <row r="60" spans="1:34">
      <c r="A60">
        <v>5820</v>
      </c>
      <c r="B60" t="s">
        <v>47</v>
      </c>
      <c r="C60" t="s">
        <v>79</v>
      </c>
      <c r="D60" t="s">
        <v>80</v>
      </c>
      <c r="E60" t="s">
        <v>135</v>
      </c>
      <c r="F60" t="s">
        <v>51</v>
      </c>
      <c r="G60">
        <f t="shared" si="0"/>
        <v>0</v>
      </c>
      <c r="H60">
        <f t="shared" si="1"/>
        <v>1</v>
      </c>
      <c r="I60">
        <f t="shared" si="2"/>
        <v>2</v>
      </c>
      <c r="J60">
        <f t="shared" si="9"/>
        <v>2</v>
      </c>
      <c r="K60">
        <f t="shared" si="3"/>
        <v>3</v>
      </c>
      <c r="L60">
        <v>5</v>
      </c>
      <c r="M60">
        <v>3</v>
      </c>
      <c r="N60">
        <f>Needs[[#This Row],[Male]]-Needs[[#This Row],[Hasuband]]</f>
        <v>5</v>
      </c>
      <c r="O60">
        <f>Needs[[#This Row],[Female]]-Needs[[#This Row],[Wife]]</f>
        <v>2</v>
      </c>
      <c r="P60">
        <v>1</v>
      </c>
      <c r="Q60">
        <v>1</v>
      </c>
      <c r="R60">
        <v>1</v>
      </c>
      <c r="S60">
        <v>1</v>
      </c>
      <c r="T60">
        <v>4</v>
      </c>
      <c r="U60" t="s">
        <v>37</v>
      </c>
      <c r="W60">
        <v>1</v>
      </c>
      <c r="X60" t="str">
        <f t="shared" si="4"/>
        <v>No</v>
      </c>
      <c r="Y60">
        <v>55</v>
      </c>
      <c r="Z60" t="str">
        <f t="shared" si="5"/>
        <v>Yes</v>
      </c>
      <c r="AB60" t="str">
        <f t="shared" si="6"/>
        <v>No</v>
      </c>
      <c r="AD60" t="str">
        <f t="shared" si="10"/>
        <v>No</v>
      </c>
      <c r="AF60" t="str">
        <f t="shared" si="7"/>
        <v>No</v>
      </c>
      <c r="AG60">
        <v>1</v>
      </c>
      <c r="AH60" s="11" t="str">
        <f t="shared" si="8"/>
        <v>Yes</v>
      </c>
    </row>
    <row r="61" spans="1:34">
      <c r="A61">
        <v>4786</v>
      </c>
      <c r="B61" t="s">
        <v>38</v>
      </c>
      <c r="C61" t="s">
        <v>116</v>
      </c>
      <c r="D61" t="s">
        <v>117</v>
      </c>
      <c r="E61" t="s">
        <v>136</v>
      </c>
      <c r="F61" t="s">
        <v>36</v>
      </c>
      <c r="G61">
        <f t="shared" si="0"/>
        <v>1</v>
      </c>
      <c r="H61">
        <f t="shared" si="1"/>
        <v>1</v>
      </c>
      <c r="I61">
        <f t="shared" si="2"/>
        <v>2</v>
      </c>
      <c r="J61">
        <f t="shared" si="9"/>
        <v>2</v>
      </c>
      <c r="K61">
        <f t="shared" si="3"/>
        <v>0</v>
      </c>
      <c r="L61">
        <v>3</v>
      </c>
      <c r="M61">
        <v>3</v>
      </c>
      <c r="N61">
        <f>Needs[[#This Row],[Male]]-Needs[[#This Row],[Hasuband]]</f>
        <v>2</v>
      </c>
      <c r="O61">
        <f>Needs[[#This Row],[Female]]-Needs[[#This Row],[Wife]]</f>
        <v>2</v>
      </c>
      <c r="P61">
        <v>1</v>
      </c>
      <c r="Q61">
        <v>1</v>
      </c>
      <c r="R61">
        <v>1</v>
      </c>
      <c r="S61">
        <v>1</v>
      </c>
      <c r="T61">
        <v>2</v>
      </c>
      <c r="U61" t="s">
        <v>61</v>
      </c>
      <c r="W61">
        <v>1</v>
      </c>
      <c r="X61" t="str">
        <f t="shared" si="4"/>
        <v>No</v>
      </c>
      <c r="Z61" t="str">
        <f t="shared" si="5"/>
        <v>No</v>
      </c>
      <c r="AA61">
        <v>1</v>
      </c>
      <c r="AB61" t="str">
        <f t="shared" si="6"/>
        <v>Yes</v>
      </c>
      <c r="AC61">
        <v>1</v>
      </c>
      <c r="AD61" t="str">
        <f t="shared" si="10"/>
        <v>Yes</v>
      </c>
      <c r="AE61">
        <v>1</v>
      </c>
      <c r="AF61" t="str">
        <f t="shared" si="7"/>
        <v>Yes</v>
      </c>
      <c r="AG61">
        <v>1</v>
      </c>
      <c r="AH61" s="11" t="str">
        <f t="shared" si="8"/>
        <v>Yes</v>
      </c>
    </row>
    <row r="62" spans="1:34">
      <c r="A62">
        <v>5320</v>
      </c>
      <c r="B62" t="s">
        <v>42</v>
      </c>
      <c r="C62" t="s">
        <v>52</v>
      </c>
      <c r="D62" t="s">
        <v>53</v>
      </c>
      <c r="E62" t="s">
        <v>137</v>
      </c>
      <c r="F62" t="s">
        <v>36</v>
      </c>
      <c r="G62">
        <f t="shared" si="0"/>
        <v>1</v>
      </c>
      <c r="H62">
        <f t="shared" si="1"/>
        <v>1</v>
      </c>
      <c r="I62">
        <f t="shared" si="2"/>
        <v>1</v>
      </c>
      <c r="J62">
        <f t="shared" si="9"/>
        <v>1</v>
      </c>
      <c r="K62">
        <f t="shared" si="3"/>
        <v>0</v>
      </c>
      <c r="L62">
        <v>3</v>
      </c>
      <c r="M62">
        <v>1</v>
      </c>
      <c r="N62">
        <f>Needs[[#This Row],[Male]]-Needs[[#This Row],[Hasuband]]</f>
        <v>2</v>
      </c>
      <c r="O62">
        <f>Needs[[#This Row],[Female]]-Needs[[#This Row],[Wife]]</f>
        <v>0</v>
      </c>
      <c r="P62">
        <v>1</v>
      </c>
      <c r="Q62">
        <v>0</v>
      </c>
      <c r="R62">
        <v>1</v>
      </c>
      <c r="S62">
        <v>0</v>
      </c>
      <c r="T62">
        <v>2</v>
      </c>
      <c r="U62" t="s">
        <v>37</v>
      </c>
      <c r="V62">
        <v>1</v>
      </c>
      <c r="X62" t="str">
        <f t="shared" si="4"/>
        <v>Yes</v>
      </c>
      <c r="Y62">
        <v>161</v>
      </c>
      <c r="Z62" t="str">
        <f t="shared" si="5"/>
        <v>Yes</v>
      </c>
      <c r="AA62">
        <v>1</v>
      </c>
      <c r="AB62" t="str">
        <f t="shared" si="6"/>
        <v>Yes</v>
      </c>
      <c r="AC62">
        <v>1</v>
      </c>
      <c r="AD62" t="str">
        <f t="shared" si="10"/>
        <v>Yes</v>
      </c>
      <c r="AF62" t="str">
        <f t="shared" si="7"/>
        <v>No</v>
      </c>
      <c r="AH62" s="11" t="str">
        <f t="shared" si="8"/>
        <v>No</v>
      </c>
    </row>
    <row r="63" spans="1:34">
      <c r="A63">
        <v>5235</v>
      </c>
      <c r="B63" t="s">
        <v>42</v>
      </c>
      <c r="C63" t="s">
        <v>64</v>
      </c>
      <c r="D63" t="s">
        <v>65</v>
      </c>
      <c r="E63" t="s">
        <v>138</v>
      </c>
      <c r="F63" t="s">
        <v>36</v>
      </c>
      <c r="G63">
        <f t="shared" si="0"/>
        <v>1</v>
      </c>
      <c r="H63">
        <f t="shared" si="1"/>
        <v>1</v>
      </c>
      <c r="I63">
        <f t="shared" si="2"/>
        <v>2</v>
      </c>
      <c r="J63">
        <f t="shared" si="9"/>
        <v>2</v>
      </c>
      <c r="K63">
        <f t="shared" si="3"/>
        <v>1</v>
      </c>
      <c r="L63">
        <v>3</v>
      </c>
      <c r="M63">
        <v>4</v>
      </c>
      <c r="N63">
        <f>Needs[[#This Row],[Male]]-Needs[[#This Row],[Hasuband]]</f>
        <v>2</v>
      </c>
      <c r="O63">
        <f>Needs[[#This Row],[Female]]-Needs[[#This Row],[Wife]]</f>
        <v>3</v>
      </c>
      <c r="P63">
        <v>1</v>
      </c>
      <c r="Q63">
        <v>1</v>
      </c>
      <c r="R63">
        <v>1</v>
      </c>
      <c r="S63">
        <v>1</v>
      </c>
      <c r="T63">
        <v>3</v>
      </c>
      <c r="U63" t="s">
        <v>18</v>
      </c>
      <c r="V63">
        <v>1</v>
      </c>
      <c r="X63" t="str">
        <f t="shared" si="4"/>
        <v>Yes</v>
      </c>
      <c r="Y63">
        <v>152</v>
      </c>
      <c r="Z63" t="str">
        <f t="shared" si="5"/>
        <v>Yes</v>
      </c>
      <c r="AA63">
        <v>1</v>
      </c>
      <c r="AB63" t="str">
        <f t="shared" si="6"/>
        <v>Yes</v>
      </c>
      <c r="AC63">
        <v>1</v>
      </c>
      <c r="AD63" t="str">
        <f t="shared" si="10"/>
        <v>Yes</v>
      </c>
      <c r="AF63" t="str">
        <f t="shared" si="7"/>
        <v>No</v>
      </c>
      <c r="AH63" s="11" t="str">
        <f t="shared" si="8"/>
        <v>No</v>
      </c>
    </row>
    <row r="64" spans="1:34">
      <c r="A64">
        <v>5605</v>
      </c>
      <c r="B64" t="s">
        <v>42</v>
      </c>
      <c r="C64" t="s">
        <v>43</v>
      </c>
      <c r="D64" t="s">
        <v>44</v>
      </c>
      <c r="E64" t="s">
        <v>139</v>
      </c>
      <c r="F64" t="s">
        <v>51</v>
      </c>
      <c r="G64">
        <f t="shared" si="0"/>
        <v>0</v>
      </c>
      <c r="H64">
        <f t="shared" si="1"/>
        <v>1</v>
      </c>
      <c r="I64">
        <f t="shared" si="2"/>
        <v>2</v>
      </c>
      <c r="J64">
        <f t="shared" si="9"/>
        <v>1</v>
      </c>
      <c r="K64">
        <f t="shared" si="3"/>
        <v>0</v>
      </c>
      <c r="L64">
        <v>2</v>
      </c>
      <c r="M64">
        <v>2</v>
      </c>
      <c r="N64">
        <f>Needs[[#This Row],[Male]]-Needs[[#This Row],[Hasuband]]</f>
        <v>2</v>
      </c>
      <c r="O64">
        <f>Needs[[#This Row],[Female]]-Needs[[#This Row],[Wife]]</f>
        <v>1</v>
      </c>
      <c r="P64">
        <v>1</v>
      </c>
      <c r="Q64">
        <v>1</v>
      </c>
      <c r="R64">
        <v>1</v>
      </c>
      <c r="S64">
        <v>0</v>
      </c>
      <c r="T64">
        <v>1</v>
      </c>
      <c r="U64" t="s">
        <v>37</v>
      </c>
      <c r="V64">
        <v>1</v>
      </c>
      <c r="X64" t="str">
        <f t="shared" si="4"/>
        <v>Yes</v>
      </c>
      <c r="Y64">
        <v>108</v>
      </c>
      <c r="Z64" t="str">
        <f t="shared" si="5"/>
        <v>Yes</v>
      </c>
      <c r="AA64">
        <v>1</v>
      </c>
      <c r="AB64" t="str">
        <f t="shared" si="6"/>
        <v>Yes</v>
      </c>
      <c r="AD64" t="str">
        <f t="shared" si="10"/>
        <v>No</v>
      </c>
      <c r="AF64" t="str">
        <f t="shared" si="7"/>
        <v>No</v>
      </c>
      <c r="AH64" s="11" t="str">
        <f t="shared" si="8"/>
        <v>No</v>
      </c>
    </row>
    <row r="65" spans="1:34">
      <c r="A65">
        <v>6249</v>
      </c>
      <c r="B65" t="s">
        <v>47</v>
      </c>
      <c r="C65" t="s">
        <v>58</v>
      </c>
      <c r="D65" t="s">
        <v>59</v>
      </c>
      <c r="E65" t="s">
        <v>140</v>
      </c>
      <c r="F65" t="s">
        <v>51</v>
      </c>
      <c r="G65">
        <f t="shared" si="0"/>
        <v>0</v>
      </c>
      <c r="H65">
        <f t="shared" si="1"/>
        <v>1</v>
      </c>
      <c r="I65">
        <f t="shared" si="2"/>
        <v>3</v>
      </c>
      <c r="J65">
        <f t="shared" si="9"/>
        <v>1</v>
      </c>
      <c r="K65">
        <f t="shared" si="3"/>
        <v>2</v>
      </c>
      <c r="L65">
        <v>5</v>
      </c>
      <c r="M65">
        <v>2</v>
      </c>
      <c r="N65">
        <f>Needs[[#This Row],[Male]]-Needs[[#This Row],[Hasuband]]</f>
        <v>5</v>
      </c>
      <c r="O65">
        <f>Needs[[#This Row],[Female]]-Needs[[#This Row],[Wife]]</f>
        <v>1</v>
      </c>
      <c r="P65">
        <v>2</v>
      </c>
      <c r="Q65">
        <v>1</v>
      </c>
      <c r="R65">
        <v>1</v>
      </c>
      <c r="S65">
        <v>0</v>
      </c>
      <c r="T65">
        <v>3</v>
      </c>
      <c r="U65" t="s">
        <v>46</v>
      </c>
      <c r="W65">
        <v>1</v>
      </c>
      <c r="X65" t="str">
        <f t="shared" si="4"/>
        <v>No</v>
      </c>
      <c r="Z65" t="str">
        <f t="shared" si="5"/>
        <v>No</v>
      </c>
      <c r="AB65" t="str">
        <f t="shared" si="6"/>
        <v>No</v>
      </c>
      <c r="AC65">
        <v>1</v>
      </c>
      <c r="AD65" t="str">
        <f t="shared" si="10"/>
        <v>Yes</v>
      </c>
      <c r="AE65">
        <v>1</v>
      </c>
      <c r="AF65" t="str">
        <f t="shared" si="7"/>
        <v>Yes</v>
      </c>
      <c r="AG65">
        <v>1</v>
      </c>
      <c r="AH65" s="11" t="str">
        <f t="shared" si="8"/>
        <v>Yes</v>
      </c>
    </row>
    <row r="66" spans="1:34">
      <c r="A66">
        <v>6086</v>
      </c>
      <c r="B66" t="s">
        <v>47</v>
      </c>
      <c r="C66" t="s">
        <v>67</v>
      </c>
      <c r="D66" t="s">
        <v>68</v>
      </c>
      <c r="E66" t="s">
        <v>141</v>
      </c>
      <c r="F66" t="s">
        <v>36</v>
      </c>
      <c r="G66">
        <f t="shared" ref="G66:G129" si="11">IF(F66="Father",1,0)</f>
        <v>1</v>
      </c>
      <c r="H66">
        <f t="shared" ref="H66:H129" si="12">IF(F66="Mother",1,1)</f>
        <v>1</v>
      </c>
      <c r="I66">
        <f t="shared" ref="I66:I129" si="13">P66+Q66</f>
        <v>1</v>
      </c>
      <c r="J66">
        <f t="shared" ref="J66:J129" si="14">R66+S66</f>
        <v>1</v>
      </c>
      <c r="K66">
        <f t="shared" ref="K66:K129" si="15">T66-(G66+H66)</f>
        <v>0</v>
      </c>
      <c r="L66">
        <v>2</v>
      </c>
      <c r="M66">
        <v>2</v>
      </c>
      <c r="N66">
        <f>Needs[[#This Row],[Male]]-Needs[[#This Row],[Hasuband]]</f>
        <v>1</v>
      </c>
      <c r="O66">
        <f>Needs[[#This Row],[Female]]-Needs[[#This Row],[Wife]]</f>
        <v>1</v>
      </c>
      <c r="P66">
        <v>1</v>
      </c>
      <c r="Q66">
        <v>0</v>
      </c>
      <c r="R66">
        <v>0</v>
      </c>
      <c r="S66">
        <v>1</v>
      </c>
      <c r="T66">
        <v>2</v>
      </c>
      <c r="U66" t="s">
        <v>46</v>
      </c>
      <c r="W66">
        <v>1</v>
      </c>
      <c r="X66" t="str">
        <f t="shared" ref="X66:X129" si="16">IF(V66=1,"Yes",IF(V66="","No"))</f>
        <v>No</v>
      </c>
      <c r="Z66" t="str">
        <f t="shared" ref="Z66:Z129" si="17">IF(Y66="","No","Yes")</f>
        <v>No</v>
      </c>
      <c r="AA66">
        <v>1</v>
      </c>
      <c r="AB66" t="str">
        <f t="shared" ref="AB66:AB129" si="18">IF(AA66=1,"Yes",IF(AA66="","No"))</f>
        <v>Yes</v>
      </c>
      <c r="AD66" t="str">
        <f t="shared" ref="AD66:AD129" si="19">IF(AC66=1,"Yes",IF(AC66="","No"))</f>
        <v>No</v>
      </c>
      <c r="AE66">
        <v>1</v>
      </c>
      <c r="AF66" t="str">
        <f t="shared" ref="AF66:AF129" si="20">IF(AE66=1,"Yes",IF(AE66="","No"))</f>
        <v>Yes</v>
      </c>
      <c r="AG66">
        <v>1</v>
      </c>
      <c r="AH66" s="11" t="str">
        <f t="shared" ref="AH66:AH129" si="21">IF(AG66=1,"Yes",IF(AG66="","No"))</f>
        <v>Yes</v>
      </c>
    </row>
    <row r="67" spans="1:34">
      <c r="A67">
        <v>5536</v>
      </c>
      <c r="B67" t="s">
        <v>42</v>
      </c>
      <c r="C67" t="s">
        <v>43</v>
      </c>
      <c r="D67" t="s">
        <v>44</v>
      </c>
      <c r="E67" t="s">
        <v>142</v>
      </c>
      <c r="F67" t="s">
        <v>36</v>
      </c>
      <c r="G67">
        <f t="shared" si="11"/>
        <v>1</v>
      </c>
      <c r="H67">
        <f t="shared" si="12"/>
        <v>1</v>
      </c>
      <c r="I67">
        <f t="shared" si="13"/>
        <v>2</v>
      </c>
      <c r="J67">
        <f t="shared" si="14"/>
        <v>2</v>
      </c>
      <c r="K67">
        <f t="shared" si="15"/>
        <v>1</v>
      </c>
      <c r="L67">
        <v>5</v>
      </c>
      <c r="M67">
        <v>2</v>
      </c>
      <c r="N67">
        <f>Needs[[#This Row],[Male]]-Needs[[#This Row],[Hasuband]]</f>
        <v>4</v>
      </c>
      <c r="O67">
        <f>Needs[[#This Row],[Female]]-Needs[[#This Row],[Wife]]</f>
        <v>1</v>
      </c>
      <c r="P67">
        <v>1</v>
      </c>
      <c r="Q67">
        <v>1</v>
      </c>
      <c r="R67">
        <v>2</v>
      </c>
      <c r="S67">
        <v>0</v>
      </c>
      <c r="T67">
        <v>3</v>
      </c>
      <c r="U67" t="s">
        <v>46</v>
      </c>
      <c r="W67">
        <v>1</v>
      </c>
      <c r="X67" t="str">
        <f t="shared" si="16"/>
        <v>No</v>
      </c>
      <c r="Y67">
        <v>94</v>
      </c>
      <c r="Z67" t="str">
        <f t="shared" si="17"/>
        <v>Yes</v>
      </c>
      <c r="AA67">
        <v>1</v>
      </c>
      <c r="AB67" t="str">
        <f t="shared" si="18"/>
        <v>Yes</v>
      </c>
      <c r="AD67" t="str">
        <f t="shared" si="19"/>
        <v>No</v>
      </c>
      <c r="AF67" t="str">
        <f t="shared" si="20"/>
        <v>No</v>
      </c>
      <c r="AG67">
        <v>1</v>
      </c>
      <c r="AH67" s="11" t="str">
        <f t="shared" si="21"/>
        <v>Yes</v>
      </c>
    </row>
    <row r="68" spans="1:34">
      <c r="A68">
        <v>5678</v>
      </c>
      <c r="B68" t="s">
        <v>42</v>
      </c>
      <c r="C68" t="s">
        <v>71</v>
      </c>
      <c r="D68" t="s">
        <v>72</v>
      </c>
      <c r="E68" t="s">
        <v>143</v>
      </c>
      <c r="F68" t="s">
        <v>36</v>
      </c>
      <c r="G68">
        <f t="shared" si="11"/>
        <v>1</v>
      </c>
      <c r="H68">
        <f t="shared" si="12"/>
        <v>1</v>
      </c>
      <c r="I68">
        <f t="shared" si="13"/>
        <v>2</v>
      </c>
      <c r="J68">
        <f t="shared" si="14"/>
        <v>1</v>
      </c>
      <c r="K68">
        <f t="shared" si="15"/>
        <v>1</v>
      </c>
      <c r="L68">
        <v>4</v>
      </c>
      <c r="M68">
        <v>2</v>
      </c>
      <c r="N68">
        <f>Needs[[#This Row],[Male]]-Needs[[#This Row],[Hasuband]]</f>
        <v>3</v>
      </c>
      <c r="O68">
        <f>Needs[[#This Row],[Female]]-Needs[[#This Row],[Wife]]</f>
        <v>1</v>
      </c>
      <c r="P68">
        <v>1</v>
      </c>
      <c r="Q68">
        <v>1</v>
      </c>
      <c r="R68">
        <v>1</v>
      </c>
      <c r="S68">
        <v>0</v>
      </c>
      <c r="T68">
        <v>3</v>
      </c>
      <c r="U68" t="s">
        <v>37</v>
      </c>
      <c r="W68">
        <v>1</v>
      </c>
      <c r="X68" t="str">
        <f t="shared" si="16"/>
        <v>No</v>
      </c>
      <c r="Y68">
        <v>78</v>
      </c>
      <c r="Z68" t="str">
        <f t="shared" si="17"/>
        <v>Yes</v>
      </c>
      <c r="AA68">
        <v>1</v>
      </c>
      <c r="AB68" t="str">
        <f t="shared" si="18"/>
        <v>Yes</v>
      </c>
      <c r="AC68">
        <v>1</v>
      </c>
      <c r="AD68" t="str">
        <f t="shared" si="19"/>
        <v>Yes</v>
      </c>
      <c r="AE68">
        <v>1</v>
      </c>
      <c r="AF68" t="str">
        <f t="shared" si="20"/>
        <v>Yes</v>
      </c>
      <c r="AG68">
        <v>1</v>
      </c>
      <c r="AH68" s="11" t="str">
        <f t="shared" si="21"/>
        <v>Yes</v>
      </c>
    </row>
    <row r="69" spans="1:34">
      <c r="A69">
        <v>5199</v>
      </c>
      <c r="B69" t="s">
        <v>42</v>
      </c>
      <c r="C69" t="s">
        <v>64</v>
      </c>
      <c r="D69" t="s">
        <v>65</v>
      </c>
      <c r="E69" t="s">
        <v>144</v>
      </c>
      <c r="F69" t="s">
        <v>51</v>
      </c>
      <c r="G69">
        <f t="shared" si="11"/>
        <v>0</v>
      </c>
      <c r="H69">
        <f t="shared" si="12"/>
        <v>1</v>
      </c>
      <c r="I69">
        <f t="shared" si="13"/>
        <v>2</v>
      </c>
      <c r="J69">
        <f t="shared" si="14"/>
        <v>3</v>
      </c>
      <c r="K69">
        <f t="shared" si="15"/>
        <v>4</v>
      </c>
      <c r="L69">
        <v>2</v>
      </c>
      <c r="M69">
        <v>8</v>
      </c>
      <c r="N69">
        <f>Needs[[#This Row],[Male]]-Needs[[#This Row],[Hasuband]]</f>
        <v>2</v>
      </c>
      <c r="O69">
        <f>Needs[[#This Row],[Female]]-Needs[[#This Row],[Wife]]</f>
        <v>7</v>
      </c>
      <c r="P69">
        <v>1</v>
      </c>
      <c r="Q69">
        <v>1</v>
      </c>
      <c r="R69">
        <v>0</v>
      </c>
      <c r="S69">
        <v>3</v>
      </c>
      <c r="T69">
        <v>5</v>
      </c>
      <c r="U69" t="s">
        <v>37</v>
      </c>
      <c r="V69">
        <v>1</v>
      </c>
      <c r="X69" t="str">
        <f t="shared" si="16"/>
        <v>Yes</v>
      </c>
      <c r="Y69">
        <v>136</v>
      </c>
      <c r="Z69" t="str">
        <f t="shared" si="17"/>
        <v>Yes</v>
      </c>
      <c r="AB69" t="str">
        <f t="shared" si="18"/>
        <v>No</v>
      </c>
      <c r="AC69">
        <v>1</v>
      </c>
      <c r="AD69" t="str">
        <f t="shared" si="19"/>
        <v>Yes</v>
      </c>
      <c r="AF69" t="str">
        <f t="shared" si="20"/>
        <v>No</v>
      </c>
      <c r="AH69" s="11" t="str">
        <f t="shared" si="21"/>
        <v>No</v>
      </c>
    </row>
    <row r="70" spans="1:34">
      <c r="A70">
        <v>5590</v>
      </c>
      <c r="B70" t="s">
        <v>42</v>
      </c>
      <c r="C70" t="s">
        <v>43</v>
      </c>
      <c r="D70" t="s">
        <v>44</v>
      </c>
      <c r="E70" t="s">
        <v>145</v>
      </c>
      <c r="F70" t="s">
        <v>36</v>
      </c>
      <c r="G70">
        <f t="shared" si="11"/>
        <v>1</v>
      </c>
      <c r="H70">
        <f t="shared" si="12"/>
        <v>1</v>
      </c>
      <c r="I70">
        <f t="shared" si="13"/>
        <v>2</v>
      </c>
      <c r="J70">
        <f t="shared" si="14"/>
        <v>1</v>
      </c>
      <c r="K70">
        <f t="shared" si="15"/>
        <v>0</v>
      </c>
      <c r="L70">
        <v>2</v>
      </c>
      <c r="M70">
        <v>3</v>
      </c>
      <c r="N70">
        <f>Needs[[#This Row],[Male]]-Needs[[#This Row],[Hasuband]]</f>
        <v>1</v>
      </c>
      <c r="O70">
        <f>Needs[[#This Row],[Female]]-Needs[[#This Row],[Wife]]</f>
        <v>2</v>
      </c>
      <c r="P70">
        <v>1</v>
      </c>
      <c r="Q70">
        <v>1</v>
      </c>
      <c r="R70">
        <v>0</v>
      </c>
      <c r="S70">
        <v>1</v>
      </c>
      <c r="T70">
        <v>2</v>
      </c>
      <c r="U70" t="s">
        <v>46</v>
      </c>
      <c r="W70">
        <v>1</v>
      </c>
      <c r="X70" t="str">
        <f t="shared" si="16"/>
        <v>No</v>
      </c>
      <c r="Y70">
        <v>88</v>
      </c>
      <c r="Z70" t="str">
        <f t="shared" si="17"/>
        <v>Yes</v>
      </c>
      <c r="AA70">
        <v>1</v>
      </c>
      <c r="AB70" t="str">
        <f t="shared" si="18"/>
        <v>Yes</v>
      </c>
      <c r="AD70" t="str">
        <f t="shared" si="19"/>
        <v>No</v>
      </c>
      <c r="AF70" t="str">
        <f t="shared" si="20"/>
        <v>No</v>
      </c>
      <c r="AG70">
        <v>1</v>
      </c>
      <c r="AH70" s="11" t="str">
        <f t="shared" si="21"/>
        <v>Yes</v>
      </c>
    </row>
    <row r="71" spans="1:34">
      <c r="A71">
        <v>5035</v>
      </c>
      <c r="B71" t="s">
        <v>32</v>
      </c>
      <c r="C71" t="s">
        <v>126</v>
      </c>
      <c r="D71" t="s">
        <v>127</v>
      </c>
      <c r="E71" t="s">
        <v>146</v>
      </c>
      <c r="F71" t="s">
        <v>36</v>
      </c>
      <c r="G71">
        <f t="shared" si="11"/>
        <v>1</v>
      </c>
      <c r="H71">
        <f t="shared" si="12"/>
        <v>1</v>
      </c>
      <c r="I71">
        <f t="shared" si="13"/>
        <v>2</v>
      </c>
      <c r="J71">
        <f t="shared" si="14"/>
        <v>3</v>
      </c>
      <c r="K71">
        <f t="shared" si="15"/>
        <v>3</v>
      </c>
      <c r="L71">
        <v>7</v>
      </c>
      <c r="M71">
        <v>3</v>
      </c>
      <c r="N71">
        <f>Needs[[#This Row],[Male]]-Needs[[#This Row],[Hasuband]]</f>
        <v>6</v>
      </c>
      <c r="O71">
        <f>Needs[[#This Row],[Female]]-Needs[[#This Row],[Wife]]</f>
        <v>2</v>
      </c>
      <c r="P71">
        <v>1</v>
      </c>
      <c r="Q71">
        <v>1</v>
      </c>
      <c r="R71">
        <v>2</v>
      </c>
      <c r="S71">
        <v>1</v>
      </c>
      <c r="T71">
        <v>5</v>
      </c>
      <c r="U71" t="s">
        <v>37</v>
      </c>
      <c r="W71">
        <v>1</v>
      </c>
      <c r="X71" t="str">
        <f t="shared" si="16"/>
        <v>No</v>
      </c>
      <c r="Z71" t="str">
        <f t="shared" si="17"/>
        <v>No</v>
      </c>
      <c r="AA71">
        <v>1</v>
      </c>
      <c r="AB71" t="str">
        <f t="shared" si="18"/>
        <v>Yes</v>
      </c>
      <c r="AD71" t="str">
        <f t="shared" si="19"/>
        <v>No</v>
      </c>
      <c r="AF71" t="str">
        <f t="shared" si="20"/>
        <v>No</v>
      </c>
      <c r="AG71">
        <v>1</v>
      </c>
      <c r="AH71" s="11" t="str">
        <f t="shared" si="21"/>
        <v>Yes</v>
      </c>
    </row>
    <row r="72" spans="1:34">
      <c r="A72">
        <v>5374</v>
      </c>
      <c r="B72" t="s">
        <v>42</v>
      </c>
      <c r="C72" t="s">
        <v>52</v>
      </c>
      <c r="D72" t="s">
        <v>53</v>
      </c>
      <c r="E72" t="s">
        <v>147</v>
      </c>
      <c r="F72" t="s">
        <v>36</v>
      </c>
      <c r="G72">
        <f t="shared" si="11"/>
        <v>1</v>
      </c>
      <c r="H72">
        <f t="shared" si="12"/>
        <v>1</v>
      </c>
      <c r="I72">
        <f t="shared" si="13"/>
        <v>1</v>
      </c>
      <c r="J72">
        <f t="shared" si="14"/>
        <v>2</v>
      </c>
      <c r="K72">
        <f t="shared" si="15"/>
        <v>1</v>
      </c>
      <c r="L72">
        <v>5</v>
      </c>
      <c r="M72">
        <v>1</v>
      </c>
      <c r="N72">
        <f>Needs[[#This Row],[Male]]-Needs[[#This Row],[Hasuband]]</f>
        <v>4</v>
      </c>
      <c r="O72">
        <f>Needs[[#This Row],[Female]]-Needs[[#This Row],[Wife]]</f>
        <v>0</v>
      </c>
      <c r="P72">
        <v>1</v>
      </c>
      <c r="Q72">
        <v>0</v>
      </c>
      <c r="R72">
        <v>2</v>
      </c>
      <c r="S72">
        <v>0</v>
      </c>
      <c r="T72">
        <v>3</v>
      </c>
      <c r="U72" t="s">
        <v>37</v>
      </c>
      <c r="W72">
        <v>1</v>
      </c>
      <c r="X72" t="str">
        <f t="shared" si="16"/>
        <v>No</v>
      </c>
      <c r="Z72" t="str">
        <f t="shared" si="17"/>
        <v>No</v>
      </c>
      <c r="AA72">
        <v>1</v>
      </c>
      <c r="AB72" t="str">
        <f t="shared" si="18"/>
        <v>Yes</v>
      </c>
      <c r="AD72" t="str">
        <f t="shared" si="19"/>
        <v>No</v>
      </c>
      <c r="AF72" t="str">
        <f t="shared" si="20"/>
        <v>No</v>
      </c>
      <c r="AG72">
        <v>1</v>
      </c>
      <c r="AH72" s="11" t="str">
        <f t="shared" si="21"/>
        <v>Yes</v>
      </c>
    </row>
    <row r="73" spans="1:34">
      <c r="A73">
        <v>5108</v>
      </c>
      <c r="B73" t="s">
        <v>32</v>
      </c>
      <c r="C73" t="s">
        <v>55</v>
      </c>
      <c r="D73" t="s">
        <v>56</v>
      </c>
      <c r="E73" t="s">
        <v>148</v>
      </c>
      <c r="F73" t="s">
        <v>36</v>
      </c>
      <c r="G73">
        <f t="shared" si="11"/>
        <v>1</v>
      </c>
      <c r="H73">
        <f t="shared" si="12"/>
        <v>1</v>
      </c>
      <c r="I73">
        <f t="shared" si="13"/>
        <v>1</v>
      </c>
      <c r="J73">
        <f t="shared" si="14"/>
        <v>1</v>
      </c>
      <c r="K73">
        <f t="shared" si="15"/>
        <v>0</v>
      </c>
      <c r="L73">
        <v>3</v>
      </c>
      <c r="M73">
        <v>1</v>
      </c>
      <c r="N73">
        <f>Needs[[#This Row],[Male]]-Needs[[#This Row],[Hasuband]]</f>
        <v>2</v>
      </c>
      <c r="O73">
        <f>Needs[[#This Row],[Female]]-Needs[[#This Row],[Wife]]</f>
        <v>0</v>
      </c>
      <c r="P73">
        <v>1</v>
      </c>
      <c r="Q73">
        <v>0</v>
      </c>
      <c r="R73">
        <v>1</v>
      </c>
      <c r="S73">
        <v>0</v>
      </c>
      <c r="T73">
        <v>2</v>
      </c>
      <c r="U73" t="s">
        <v>46</v>
      </c>
      <c r="W73">
        <v>1</v>
      </c>
      <c r="X73" t="str">
        <f t="shared" si="16"/>
        <v>No</v>
      </c>
      <c r="Y73">
        <v>104</v>
      </c>
      <c r="Z73" t="str">
        <f t="shared" si="17"/>
        <v>Yes</v>
      </c>
      <c r="AA73">
        <v>1</v>
      </c>
      <c r="AB73" t="str">
        <f t="shared" si="18"/>
        <v>Yes</v>
      </c>
      <c r="AD73" t="str">
        <f t="shared" si="19"/>
        <v>No</v>
      </c>
      <c r="AE73">
        <v>1</v>
      </c>
      <c r="AF73" t="str">
        <f t="shared" si="20"/>
        <v>Yes</v>
      </c>
      <c r="AG73">
        <v>1</v>
      </c>
      <c r="AH73" s="11" t="str">
        <f t="shared" si="21"/>
        <v>Yes</v>
      </c>
    </row>
    <row r="74" spans="1:34">
      <c r="A74">
        <v>5202</v>
      </c>
      <c r="B74" t="s">
        <v>42</v>
      </c>
      <c r="C74" t="s">
        <v>64</v>
      </c>
      <c r="D74" t="s">
        <v>65</v>
      </c>
      <c r="E74" t="s">
        <v>149</v>
      </c>
      <c r="F74" t="s">
        <v>36</v>
      </c>
      <c r="G74">
        <f t="shared" si="11"/>
        <v>1</v>
      </c>
      <c r="H74">
        <f t="shared" si="12"/>
        <v>1</v>
      </c>
      <c r="I74">
        <f t="shared" si="13"/>
        <v>1</v>
      </c>
      <c r="J74">
        <f t="shared" si="14"/>
        <v>2</v>
      </c>
      <c r="K74">
        <f t="shared" si="15"/>
        <v>3</v>
      </c>
      <c r="L74">
        <v>6</v>
      </c>
      <c r="M74">
        <v>2</v>
      </c>
      <c r="N74">
        <f>Needs[[#This Row],[Male]]-Needs[[#This Row],[Hasuband]]</f>
        <v>5</v>
      </c>
      <c r="O74">
        <f>Needs[[#This Row],[Female]]-Needs[[#This Row],[Wife]]</f>
        <v>1</v>
      </c>
      <c r="P74">
        <v>0</v>
      </c>
      <c r="Q74">
        <v>1</v>
      </c>
      <c r="R74">
        <v>2</v>
      </c>
      <c r="S74">
        <v>0</v>
      </c>
      <c r="T74">
        <v>5</v>
      </c>
      <c r="U74" t="s">
        <v>46</v>
      </c>
      <c r="W74">
        <v>1</v>
      </c>
      <c r="X74" t="str">
        <f t="shared" si="16"/>
        <v>No</v>
      </c>
      <c r="Z74" t="str">
        <f t="shared" si="17"/>
        <v>No</v>
      </c>
      <c r="AA74">
        <v>1</v>
      </c>
      <c r="AB74" t="str">
        <f t="shared" si="18"/>
        <v>Yes</v>
      </c>
      <c r="AC74">
        <v>1</v>
      </c>
      <c r="AD74" t="str">
        <f t="shared" si="19"/>
        <v>Yes</v>
      </c>
      <c r="AF74" t="str">
        <f t="shared" si="20"/>
        <v>No</v>
      </c>
      <c r="AG74">
        <v>1</v>
      </c>
      <c r="AH74" s="11" t="str">
        <f t="shared" si="21"/>
        <v>Yes</v>
      </c>
    </row>
    <row r="75" spans="1:34">
      <c r="A75">
        <v>5593</v>
      </c>
      <c r="B75" t="s">
        <v>42</v>
      </c>
      <c r="C75" t="s">
        <v>43</v>
      </c>
      <c r="D75" t="s">
        <v>44</v>
      </c>
      <c r="E75" t="s">
        <v>150</v>
      </c>
      <c r="F75" t="s">
        <v>51</v>
      </c>
      <c r="G75">
        <f t="shared" si="11"/>
        <v>0</v>
      </c>
      <c r="H75">
        <f t="shared" si="12"/>
        <v>1</v>
      </c>
      <c r="I75">
        <f t="shared" si="13"/>
        <v>1</v>
      </c>
      <c r="J75">
        <f t="shared" si="14"/>
        <v>1</v>
      </c>
      <c r="K75">
        <f t="shared" si="15"/>
        <v>1</v>
      </c>
      <c r="L75">
        <v>3</v>
      </c>
      <c r="M75">
        <v>1</v>
      </c>
      <c r="N75">
        <f>Needs[[#This Row],[Male]]-Needs[[#This Row],[Hasuband]]</f>
        <v>3</v>
      </c>
      <c r="O75">
        <f>Needs[[#This Row],[Female]]-Needs[[#This Row],[Wife]]</f>
        <v>0</v>
      </c>
      <c r="P75">
        <v>1</v>
      </c>
      <c r="Q75">
        <v>0</v>
      </c>
      <c r="R75">
        <v>1</v>
      </c>
      <c r="S75">
        <v>0</v>
      </c>
      <c r="T75">
        <v>2</v>
      </c>
      <c r="U75" t="s">
        <v>46</v>
      </c>
      <c r="W75">
        <v>1</v>
      </c>
      <c r="X75" t="str">
        <f t="shared" si="16"/>
        <v>No</v>
      </c>
      <c r="Y75">
        <v>120</v>
      </c>
      <c r="Z75" t="str">
        <f t="shared" si="17"/>
        <v>Yes</v>
      </c>
      <c r="AA75">
        <v>1</v>
      </c>
      <c r="AB75" t="str">
        <f t="shared" si="18"/>
        <v>Yes</v>
      </c>
      <c r="AD75" t="str">
        <f t="shared" si="19"/>
        <v>No</v>
      </c>
      <c r="AF75" t="str">
        <f t="shared" si="20"/>
        <v>No</v>
      </c>
      <c r="AG75">
        <v>1</v>
      </c>
      <c r="AH75" s="11" t="str">
        <f t="shared" si="21"/>
        <v>Yes</v>
      </c>
    </row>
    <row r="76" spans="1:34">
      <c r="A76">
        <v>4915</v>
      </c>
      <c r="B76" t="s">
        <v>32</v>
      </c>
      <c r="C76" t="s">
        <v>96</v>
      </c>
      <c r="D76" t="s">
        <v>97</v>
      </c>
      <c r="E76" t="s">
        <v>151</v>
      </c>
      <c r="F76" t="s">
        <v>36</v>
      </c>
      <c r="G76">
        <f t="shared" si="11"/>
        <v>1</v>
      </c>
      <c r="H76">
        <f t="shared" si="12"/>
        <v>1</v>
      </c>
      <c r="I76">
        <f t="shared" si="13"/>
        <v>2</v>
      </c>
      <c r="J76">
        <f t="shared" si="14"/>
        <v>1</v>
      </c>
      <c r="K76">
        <f t="shared" si="15"/>
        <v>2</v>
      </c>
      <c r="L76">
        <v>2</v>
      </c>
      <c r="M76">
        <v>5</v>
      </c>
      <c r="N76">
        <f>Needs[[#This Row],[Male]]-Needs[[#This Row],[Hasuband]]</f>
        <v>1</v>
      </c>
      <c r="O76">
        <f>Needs[[#This Row],[Female]]-Needs[[#This Row],[Wife]]</f>
        <v>4</v>
      </c>
      <c r="P76">
        <v>1</v>
      </c>
      <c r="Q76">
        <v>1</v>
      </c>
      <c r="R76">
        <v>0</v>
      </c>
      <c r="S76">
        <v>1</v>
      </c>
      <c r="T76">
        <v>4</v>
      </c>
      <c r="U76" t="s">
        <v>37</v>
      </c>
      <c r="W76">
        <v>1</v>
      </c>
      <c r="X76" t="str">
        <f t="shared" si="16"/>
        <v>No</v>
      </c>
      <c r="Z76" t="str">
        <f t="shared" si="17"/>
        <v>No</v>
      </c>
      <c r="AA76">
        <v>1</v>
      </c>
      <c r="AB76" t="str">
        <f t="shared" si="18"/>
        <v>Yes</v>
      </c>
      <c r="AD76" t="str">
        <f t="shared" si="19"/>
        <v>No</v>
      </c>
      <c r="AF76" t="str">
        <f t="shared" si="20"/>
        <v>No</v>
      </c>
      <c r="AG76">
        <v>1</v>
      </c>
      <c r="AH76" s="11" t="str">
        <f t="shared" si="21"/>
        <v>Yes</v>
      </c>
    </row>
    <row r="77" spans="1:34">
      <c r="A77">
        <v>5530</v>
      </c>
      <c r="B77" t="s">
        <v>42</v>
      </c>
      <c r="C77" t="s">
        <v>43</v>
      </c>
      <c r="D77" t="s">
        <v>44</v>
      </c>
      <c r="E77" t="s">
        <v>152</v>
      </c>
      <c r="F77" t="s">
        <v>36</v>
      </c>
      <c r="G77">
        <f t="shared" si="11"/>
        <v>1</v>
      </c>
      <c r="H77">
        <f t="shared" si="12"/>
        <v>1</v>
      </c>
      <c r="I77">
        <f t="shared" si="13"/>
        <v>1</v>
      </c>
      <c r="J77">
        <f t="shared" si="14"/>
        <v>1</v>
      </c>
      <c r="K77">
        <f t="shared" si="15"/>
        <v>0</v>
      </c>
      <c r="L77">
        <v>1</v>
      </c>
      <c r="M77">
        <v>3</v>
      </c>
      <c r="N77">
        <f>Needs[[#This Row],[Male]]-Needs[[#This Row],[Hasuband]]</f>
        <v>0</v>
      </c>
      <c r="O77">
        <f>Needs[[#This Row],[Female]]-Needs[[#This Row],[Wife]]</f>
        <v>2</v>
      </c>
      <c r="P77">
        <v>0</v>
      </c>
      <c r="Q77">
        <v>1</v>
      </c>
      <c r="R77">
        <v>0</v>
      </c>
      <c r="S77">
        <v>1</v>
      </c>
      <c r="T77">
        <v>2</v>
      </c>
      <c r="U77" t="s">
        <v>46</v>
      </c>
      <c r="W77">
        <v>1</v>
      </c>
      <c r="X77" t="str">
        <f t="shared" si="16"/>
        <v>No</v>
      </c>
      <c r="Z77" t="str">
        <f t="shared" si="17"/>
        <v>No</v>
      </c>
      <c r="AA77">
        <v>1</v>
      </c>
      <c r="AB77" t="str">
        <f t="shared" si="18"/>
        <v>Yes</v>
      </c>
      <c r="AD77" t="str">
        <f t="shared" si="19"/>
        <v>No</v>
      </c>
      <c r="AF77" t="str">
        <f t="shared" si="20"/>
        <v>No</v>
      </c>
      <c r="AG77">
        <v>1</v>
      </c>
      <c r="AH77" s="11" t="str">
        <f t="shared" si="21"/>
        <v>Yes</v>
      </c>
    </row>
    <row r="78" spans="1:34">
      <c r="A78">
        <v>6207</v>
      </c>
      <c r="B78" t="s">
        <v>47</v>
      </c>
      <c r="C78" t="s">
        <v>58</v>
      </c>
      <c r="D78" t="s">
        <v>59</v>
      </c>
      <c r="E78" t="s">
        <v>153</v>
      </c>
      <c r="F78" t="s">
        <v>36</v>
      </c>
      <c r="G78">
        <f t="shared" si="11"/>
        <v>1</v>
      </c>
      <c r="H78">
        <f t="shared" si="12"/>
        <v>1</v>
      </c>
      <c r="I78">
        <f t="shared" si="13"/>
        <v>2</v>
      </c>
      <c r="J78">
        <f t="shared" si="14"/>
        <v>4</v>
      </c>
      <c r="K78">
        <f t="shared" si="15"/>
        <v>2</v>
      </c>
      <c r="L78">
        <v>6</v>
      </c>
      <c r="M78">
        <v>4</v>
      </c>
      <c r="N78">
        <f>Needs[[#This Row],[Male]]-Needs[[#This Row],[Hasuband]]</f>
        <v>5</v>
      </c>
      <c r="O78">
        <f>Needs[[#This Row],[Female]]-Needs[[#This Row],[Wife]]</f>
        <v>3</v>
      </c>
      <c r="P78">
        <v>1</v>
      </c>
      <c r="Q78">
        <v>1</v>
      </c>
      <c r="R78">
        <v>3</v>
      </c>
      <c r="S78">
        <v>1</v>
      </c>
      <c r="T78">
        <v>4</v>
      </c>
      <c r="U78" t="s">
        <v>37</v>
      </c>
      <c r="V78">
        <v>1</v>
      </c>
      <c r="X78" t="str">
        <f t="shared" si="16"/>
        <v>Yes</v>
      </c>
      <c r="Y78">
        <v>195</v>
      </c>
      <c r="Z78" t="str">
        <f t="shared" si="17"/>
        <v>Yes</v>
      </c>
      <c r="AA78">
        <v>1</v>
      </c>
      <c r="AB78" t="str">
        <f t="shared" si="18"/>
        <v>Yes</v>
      </c>
      <c r="AD78" t="str">
        <f t="shared" si="19"/>
        <v>No</v>
      </c>
      <c r="AF78" t="str">
        <f t="shared" si="20"/>
        <v>No</v>
      </c>
      <c r="AG78">
        <v>1</v>
      </c>
      <c r="AH78" s="11" t="str">
        <f t="shared" si="21"/>
        <v>Yes</v>
      </c>
    </row>
    <row r="79" spans="1:34">
      <c r="A79">
        <v>5481</v>
      </c>
      <c r="B79" t="s">
        <v>42</v>
      </c>
      <c r="C79" t="s">
        <v>82</v>
      </c>
      <c r="D79" t="s">
        <v>83</v>
      </c>
      <c r="E79" t="s">
        <v>154</v>
      </c>
      <c r="F79" t="s">
        <v>36</v>
      </c>
      <c r="G79">
        <f t="shared" si="11"/>
        <v>1</v>
      </c>
      <c r="H79">
        <f t="shared" si="12"/>
        <v>1</v>
      </c>
      <c r="I79">
        <f t="shared" si="13"/>
        <v>2</v>
      </c>
      <c r="J79">
        <f t="shared" si="14"/>
        <v>2</v>
      </c>
      <c r="K79">
        <f t="shared" si="15"/>
        <v>3</v>
      </c>
      <c r="L79">
        <v>4</v>
      </c>
      <c r="M79">
        <v>5</v>
      </c>
      <c r="N79">
        <f>Needs[[#This Row],[Male]]-Needs[[#This Row],[Hasuband]]</f>
        <v>3</v>
      </c>
      <c r="O79">
        <f>Needs[[#This Row],[Female]]-Needs[[#This Row],[Wife]]</f>
        <v>4</v>
      </c>
      <c r="P79">
        <v>1</v>
      </c>
      <c r="Q79">
        <v>1</v>
      </c>
      <c r="R79">
        <v>1</v>
      </c>
      <c r="S79">
        <v>1</v>
      </c>
      <c r="T79">
        <v>5</v>
      </c>
      <c r="U79" t="s">
        <v>46</v>
      </c>
      <c r="V79">
        <v>1</v>
      </c>
      <c r="X79" t="str">
        <f t="shared" si="16"/>
        <v>Yes</v>
      </c>
      <c r="Y79">
        <v>210</v>
      </c>
      <c r="Z79" t="str">
        <f t="shared" si="17"/>
        <v>Yes</v>
      </c>
      <c r="AA79">
        <v>1</v>
      </c>
      <c r="AB79" t="str">
        <f t="shared" si="18"/>
        <v>Yes</v>
      </c>
      <c r="AD79" t="str">
        <f t="shared" si="19"/>
        <v>No</v>
      </c>
      <c r="AF79" t="str">
        <f t="shared" si="20"/>
        <v>No</v>
      </c>
      <c r="AH79" s="11" t="str">
        <f t="shared" si="21"/>
        <v>No</v>
      </c>
    </row>
    <row r="80" spans="1:34">
      <c r="A80">
        <v>6064</v>
      </c>
      <c r="B80" t="s">
        <v>47</v>
      </c>
      <c r="C80" t="s">
        <v>67</v>
      </c>
      <c r="D80" t="s">
        <v>68</v>
      </c>
      <c r="E80" t="s">
        <v>155</v>
      </c>
      <c r="F80" t="s">
        <v>51</v>
      </c>
      <c r="G80">
        <f t="shared" si="11"/>
        <v>0</v>
      </c>
      <c r="H80">
        <f t="shared" si="12"/>
        <v>1</v>
      </c>
      <c r="I80">
        <f t="shared" si="13"/>
        <v>2</v>
      </c>
      <c r="J80">
        <f t="shared" si="14"/>
        <v>2</v>
      </c>
      <c r="K80">
        <f t="shared" si="15"/>
        <v>4</v>
      </c>
      <c r="L80">
        <v>4</v>
      </c>
      <c r="M80">
        <v>5</v>
      </c>
      <c r="N80">
        <f>Needs[[#This Row],[Male]]-Needs[[#This Row],[Hasuband]]</f>
        <v>4</v>
      </c>
      <c r="O80">
        <f>Needs[[#This Row],[Female]]-Needs[[#This Row],[Wife]]</f>
        <v>4</v>
      </c>
      <c r="P80">
        <v>0</v>
      </c>
      <c r="Q80">
        <v>2</v>
      </c>
      <c r="R80">
        <v>1</v>
      </c>
      <c r="S80">
        <v>1</v>
      </c>
      <c r="T80">
        <v>5</v>
      </c>
      <c r="U80" t="s">
        <v>46</v>
      </c>
      <c r="W80">
        <v>1</v>
      </c>
      <c r="X80" t="str">
        <f t="shared" si="16"/>
        <v>No</v>
      </c>
      <c r="Z80" t="str">
        <f t="shared" si="17"/>
        <v>No</v>
      </c>
      <c r="AB80" t="str">
        <f t="shared" si="18"/>
        <v>No</v>
      </c>
      <c r="AD80" t="str">
        <f t="shared" si="19"/>
        <v>No</v>
      </c>
      <c r="AF80" t="str">
        <f t="shared" si="20"/>
        <v>No</v>
      </c>
      <c r="AG80">
        <v>1</v>
      </c>
      <c r="AH80" s="11" t="str">
        <f t="shared" si="21"/>
        <v>Yes</v>
      </c>
    </row>
    <row r="81" spans="1:34">
      <c r="A81">
        <v>5554</v>
      </c>
      <c r="B81" t="s">
        <v>42</v>
      </c>
      <c r="C81" t="s">
        <v>43</v>
      </c>
      <c r="D81" t="s">
        <v>44</v>
      </c>
      <c r="E81" t="s">
        <v>156</v>
      </c>
      <c r="F81" t="s">
        <v>36</v>
      </c>
      <c r="G81">
        <f t="shared" si="11"/>
        <v>1</v>
      </c>
      <c r="H81">
        <f t="shared" si="12"/>
        <v>1</v>
      </c>
      <c r="I81">
        <f t="shared" si="13"/>
        <v>2</v>
      </c>
      <c r="J81">
        <f t="shared" si="14"/>
        <v>1</v>
      </c>
      <c r="K81">
        <f t="shared" si="15"/>
        <v>0</v>
      </c>
      <c r="L81">
        <v>2</v>
      </c>
      <c r="M81">
        <v>3</v>
      </c>
      <c r="N81">
        <f>Needs[[#This Row],[Male]]-Needs[[#This Row],[Hasuband]]</f>
        <v>1</v>
      </c>
      <c r="O81">
        <f>Needs[[#This Row],[Female]]-Needs[[#This Row],[Wife]]</f>
        <v>2</v>
      </c>
      <c r="P81">
        <v>1</v>
      </c>
      <c r="Q81">
        <v>1</v>
      </c>
      <c r="R81">
        <v>0</v>
      </c>
      <c r="S81">
        <v>1</v>
      </c>
      <c r="T81">
        <v>2</v>
      </c>
      <c r="U81" t="s">
        <v>37</v>
      </c>
      <c r="W81">
        <v>1</v>
      </c>
      <c r="X81" t="str">
        <f t="shared" si="16"/>
        <v>No</v>
      </c>
      <c r="Z81" t="str">
        <f t="shared" si="17"/>
        <v>No</v>
      </c>
      <c r="AA81">
        <v>1</v>
      </c>
      <c r="AB81" t="str">
        <f t="shared" si="18"/>
        <v>Yes</v>
      </c>
      <c r="AD81" t="str">
        <f t="shared" si="19"/>
        <v>No</v>
      </c>
      <c r="AF81" t="str">
        <f t="shared" si="20"/>
        <v>No</v>
      </c>
      <c r="AG81">
        <v>1</v>
      </c>
      <c r="AH81" s="11" t="str">
        <f t="shared" si="21"/>
        <v>Yes</v>
      </c>
    </row>
    <row r="82" spans="1:34">
      <c r="A82">
        <v>5327</v>
      </c>
      <c r="B82" t="s">
        <v>42</v>
      </c>
      <c r="C82" t="s">
        <v>52</v>
      </c>
      <c r="D82" t="s">
        <v>53</v>
      </c>
      <c r="E82" t="s">
        <v>157</v>
      </c>
      <c r="F82" t="s">
        <v>51</v>
      </c>
      <c r="G82">
        <f t="shared" si="11"/>
        <v>0</v>
      </c>
      <c r="H82">
        <f t="shared" si="12"/>
        <v>1</v>
      </c>
      <c r="I82">
        <f t="shared" si="13"/>
        <v>0</v>
      </c>
      <c r="J82">
        <f t="shared" si="14"/>
        <v>4</v>
      </c>
      <c r="K82">
        <f t="shared" si="15"/>
        <v>4</v>
      </c>
      <c r="L82">
        <v>8</v>
      </c>
      <c r="M82">
        <v>1</v>
      </c>
      <c r="N82">
        <f>Needs[[#This Row],[Male]]-Needs[[#This Row],[Hasuband]]</f>
        <v>8</v>
      </c>
      <c r="O82">
        <f>Needs[[#This Row],[Female]]-Needs[[#This Row],[Wife]]</f>
        <v>0</v>
      </c>
      <c r="P82">
        <v>0</v>
      </c>
      <c r="Q82">
        <v>0</v>
      </c>
      <c r="R82">
        <v>4</v>
      </c>
      <c r="S82">
        <v>0</v>
      </c>
      <c r="T82">
        <v>5</v>
      </c>
      <c r="U82" t="s">
        <v>46</v>
      </c>
      <c r="W82">
        <v>1</v>
      </c>
      <c r="X82" t="str">
        <f t="shared" si="16"/>
        <v>No</v>
      </c>
      <c r="Z82" t="str">
        <f t="shared" si="17"/>
        <v>No</v>
      </c>
      <c r="AA82">
        <v>1</v>
      </c>
      <c r="AB82" t="str">
        <f t="shared" si="18"/>
        <v>Yes</v>
      </c>
      <c r="AD82" t="str">
        <f t="shared" si="19"/>
        <v>No</v>
      </c>
      <c r="AF82" t="str">
        <f t="shared" si="20"/>
        <v>No</v>
      </c>
      <c r="AG82">
        <v>1</v>
      </c>
      <c r="AH82" s="11" t="str">
        <f t="shared" si="21"/>
        <v>Yes</v>
      </c>
    </row>
    <row r="83" spans="1:34">
      <c r="A83">
        <v>5720</v>
      </c>
      <c r="B83" t="s">
        <v>42</v>
      </c>
      <c r="C83" t="s">
        <v>71</v>
      </c>
      <c r="D83" t="s">
        <v>72</v>
      </c>
      <c r="E83" t="s">
        <v>158</v>
      </c>
      <c r="F83" t="s">
        <v>36</v>
      </c>
      <c r="G83">
        <f t="shared" si="11"/>
        <v>1</v>
      </c>
      <c r="H83">
        <f t="shared" si="12"/>
        <v>1</v>
      </c>
      <c r="I83">
        <f t="shared" si="13"/>
        <v>2</v>
      </c>
      <c r="J83">
        <f t="shared" si="14"/>
        <v>1</v>
      </c>
      <c r="K83">
        <f t="shared" si="15"/>
        <v>1</v>
      </c>
      <c r="L83">
        <v>2</v>
      </c>
      <c r="M83">
        <v>4</v>
      </c>
      <c r="N83">
        <f>Needs[[#This Row],[Male]]-Needs[[#This Row],[Hasuband]]</f>
        <v>1</v>
      </c>
      <c r="O83">
        <f>Needs[[#This Row],[Female]]-Needs[[#This Row],[Wife]]</f>
        <v>3</v>
      </c>
      <c r="P83">
        <v>1</v>
      </c>
      <c r="Q83">
        <v>1</v>
      </c>
      <c r="R83">
        <v>0</v>
      </c>
      <c r="S83">
        <v>1</v>
      </c>
      <c r="T83">
        <v>3</v>
      </c>
      <c r="U83" t="s">
        <v>46</v>
      </c>
      <c r="V83">
        <v>1</v>
      </c>
      <c r="X83" t="str">
        <f t="shared" si="16"/>
        <v>Yes</v>
      </c>
      <c r="Y83">
        <v>124</v>
      </c>
      <c r="Z83" t="str">
        <f t="shared" si="17"/>
        <v>Yes</v>
      </c>
      <c r="AA83">
        <v>1</v>
      </c>
      <c r="AB83" t="str">
        <f t="shared" si="18"/>
        <v>Yes</v>
      </c>
      <c r="AC83">
        <v>1</v>
      </c>
      <c r="AD83" t="str">
        <f t="shared" si="19"/>
        <v>Yes</v>
      </c>
      <c r="AF83" t="str">
        <f t="shared" si="20"/>
        <v>No</v>
      </c>
      <c r="AH83" s="11" t="str">
        <f t="shared" si="21"/>
        <v>No</v>
      </c>
    </row>
    <row r="84" spans="1:34">
      <c r="A84">
        <v>5970</v>
      </c>
      <c r="B84" t="s">
        <v>47</v>
      </c>
      <c r="C84" t="s">
        <v>48</v>
      </c>
      <c r="D84" t="s">
        <v>49</v>
      </c>
      <c r="E84" t="s">
        <v>159</v>
      </c>
      <c r="F84" t="s">
        <v>51</v>
      </c>
      <c r="G84">
        <f t="shared" si="11"/>
        <v>0</v>
      </c>
      <c r="H84">
        <f t="shared" si="12"/>
        <v>1</v>
      </c>
      <c r="I84">
        <f t="shared" si="13"/>
        <v>1</v>
      </c>
      <c r="J84">
        <f t="shared" si="14"/>
        <v>1</v>
      </c>
      <c r="K84">
        <f t="shared" si="15"/>
        <v>1</v>
      </c>
      <c r="L84">
        <v>3</v>
      </c>
      <c r="M84">
        <v>1</v>
      </c>
      <c r="N84">
        <f>Needs[[#This Row],[Male]]-Needs[[#This Row],[Hasuband]]</f>
        <v>3</v>
      </c>
      <c r="O84">
        <f>Needs[[#This Row],[Female]]-Needs[[#This Row],[Wife]]</f>
        <v>0</v>
      </c>
      <c r="P84">
        <v>1</v>
      </c>
      <c r="Q84">
        <v>0</v>
      </c>
      <c r="R84">
        <v>1</v>
      </c>
      <c r="S84">
        <v>0</v>
      </c>
      <c r="T84">
        <v>2</v>
      </c>
      <c r="U84" t="s">
        <v>61</v>
      </c>
      <c r="V84">
        <v>1</v>
      </c>
      <c r="X84" t="str">
        <f t="shared" si="16"/>
        <v>Yes</v>
      </c>
      <c r="Y84">
        <v>180</v>
      </c>
      <c r="Z84" t="str">
        <f t="shared" si="17"/>
        <v>Yes</v>
      </c>
      <c r="AB84" t="str">
        <f t="shared" si="18"/>
        <v>No</v>
      </c>
      <c r="AC84">
        <v>1</v>
      </c>
      <c r="AD84" t="str">
        <f t="shared" si="19"/>
        <v>Yes</v>
      </c>
      <c r="AF84" t="str">
        <f t="shared" si="20"/>
        <v>No</v>
      </c>
      <c r="AH84" s="11" t="str">
        <f t="shared" si="21"/>
        <v>No</v>
      </c>
    </row>
    <row r="85" spans="1:34">
      <c r="A85">
        <v>5520</v>
      </c>
      <c r="B85" t="s">
        <v>42</v>
      </c>
      <c r="C85" t="s">
        <v>43</v>
      </c>
      <c r="D85" t="s">
        <v>44</v>
      </c>
      <c r="E85" t="s">
        <v>160</v>
      </c>
      <c r="F85" t="s">
        <v>51</v>
      </c>
      <c r="G85">
        <f t="shared" si="11"/>
        <v>0</v>
      </c>
      <c r="H85">
        <f t="shared" si="12"/>
        <v>1</v>
      </c>
      <c r="I85">
        <f t="shared" si="13"/>
        <v>1</v>
      </c>
      <c r="J85">
        <f t="shared" si="14"/>
        <v>2</v>
      </c>
      <c r="K85">
        <f t="shared" si="15"/>
        <v>2</v>
      </c>
      <c r="L85">
        <v>5</v>
      </c>
      <c r="M85">
        <v>1</v>
      </c>
      <c r="N85">
        <f>Needs[[#This Row],[Male]]-Needs[[#This Row],[Hasuband]]</f>
        <v>5</v>
      </c>
      <c r="O85">
        <f>Needs[[#This Row],[Female]]-Needs[[#This Row],[Wife]]</f>
        <v>0</v>
      </c>
      <c r="P85">
        <v>1</v>
      </c>
      <c r="Q85">
        <v>0</v>
      </c>
      <c r="R85">
        <v>2</v>
      </c>
      <c r="S85">
        <v>0</v>
      </c>
      <c r="T85">
        <v>3</v>
      </c>
      <c r="U85" t="s">
        <v>46</v>
      </c>
      <c r="V85">
        <v>1</v>
      </c>
      <c r="X85" t="str">
        <f t="shared" si="16"/>
        <v>Yes</v>
      </c>
      <c r="Y85">
        <v>123</v>
      </c>
      <c r="Z85" t="str">
        <f t="shared" si="17"/>
        <v>Yes</v>
      </c>
      <c r="AA85">
        <v>1</v>
      </c>
      <c r="AB85" t="str">
        <f t="shared" si="18"/>
        <v>Yes</v>
      </c>
      <c r="AD85" t="str">
        <f t="shared" si="19"/>
        <v>No</v>
      </c>
      <c r="AF85" t="str">
        <f t="shared" si="20"/>
        <v>No</v>
      </c>
      <c r="AH85" s="11" t="str">
        <f t="shared" si="21"/>
        <v>No</v>
      </c>
    </row>
    <row r="86" spans="1:34">
      <c r="A86">
        <v>5778</v>
      </c>
      <c r="B86" t="s">
        <v>47</v>
      </c>
      <c r="C86" t="s">
        <v>79</v>
      </c>
      <c r="D86" t="s">
        <v>80</v>
      </c>
      <c r="E86" t="s">
        <v>161</v>
      </c>
      <c r="F86" t="s">
        <v>36</v>
      </c>
      <c r="G86">
        <f t="shared" si="11"/>
        <v>1</v>
      </c>
      <c r="H86">
        <f t="shared" si="12"/>
        <v>1</v>
      </c>
      <c r="I86">
        <f t="shared" si="13"/>
        <v>2</v>
      </c>
      <c r="J86">
        <f t="shared" si="14"/>
        <v>2</v>
      </c>
      <c r="K86">
        <f t="shared" si="15"/>
        <v>3</v>
      </c>
      <c r="L86">
        <v>2</v>
      </c>
      <c r="M86">
        <v>7</v>
      </c>
      <c r="N86">
        <f>Needs[[#This Row],[Male]]-Needs[[#This Row],[Hasuband]]</f>
        <v>1</v>
      </c>
      <c r="O86">
        <f>Needs[[#This Row],[Female]]-Needs[[#This Row],[Wife]]</f>
        <v>6</v>
      </c>
      <c r="P86">
        <v>1</v>
      </c>
      <c r="Q86">
        <v>1</v>
      </c>
      <c r="R86">
        <v>0</v>
      </c>
      <c r="S86">
        <v>2</v>
      </c>
      <c r="T86">
        <v>5</v>
      </c>
      <c r="U86" t="s">
        <v>61</v>
      </c>
      <c r="W86">
        <v>1</v>
      </c>
      <c r="X86" t="str">
        <f t="shared" si="16"/>
        <v>No</v>
      </c>
      <c r="Z86" t="str">
        <f t="shared" si="17"/>
        <v>No</v>
      </c>
      <c r="AA86">
        <v>1</v>
      </c>
      <c r="AB86" t="str">
        <f t="shared" si="18"/>
        <v>Yes</v>
      </c>
      <c r="AC86">
        <v>1</v>
      </c>
      <c r="AD86" t="str">
        <f t="shared" si="19"/>
        <v>Yes</v>
      </c>
      <c r="AF86" t="str">
        <f t="shared" si="20"/>
        <v>No</v>
      </c>
      <c r="AG86">
        <v>1</v>
      </c>
      <c r="AH86" s="11" t="str">
        <f t="shared" si="21"/>
        <v>Yes</v>
      </c>
    </row>
    <row r="87" spans="1:34">
      <c r="A87">
        <v>4665</v>
      </c>
      <c r="B87" t="s">
        <v>38</v>
      </c>
      <c r="C87" t="s">
        <v>39</v>
      </c>
      <c r="D87" t="s">
        <v>40</v>
      </c>
      <c r="E87" t="s">
        <v>162</v>
      </c>
      <c r="F87" t="s">
        <v>51</v>
      </c>
      <c r="G87">
        <f t="shared" si="11"/>
        <v>0</v>
      </c>
      <c r="H87">
        <f t="shared" si="12"/>
        <v>1</v>
      </c>
      <c r="I87">
        <f t="shared" si="13"/>
        <v>2</v>
      </c>
      <c r="J87">
        <f t="shared" si="14"/>
        <v>2</v>
      </c>
      <c r="K87">
        <f t="shared" si="15"/>
        <v>3</v>
      </c>
      <c r="L87">
        <v>2</v>
      </c>
      <c r="M87">
        <v>6</v>
      </c>
      <c r="N87">
        <f>Needs[[#This Row],[Male]]-Needs[[#This Row],[Hasuband]]</f>
        <v>2</v>
      </c>
      <c r="O87">
        <f>Needs[[#This Row],[Female]]-Needs[[#This Row],[Wife]]</f>
        <v>5</v>
      </c>
      <c r="P87">
        <v>1</v>
      </c>
      <c r="Q87">
        <v>1</v>
      </c>
      <c r="R87">
        <v>0</v>
      </c>
      <c r="S87">
        <v>2</v>
      </c>
      <c r="T87">
        <v>4</v>
      </c>
      <c r="U87" t="s">
        <v>46</v>
      </c>
      <c r="W87">
        <v>1</v>
      </c>
      <c r="X87" t="str">
        <f t="shared" si="16"/>
        <v>No</v>
      </c>
      <c r="Y87">
        <v>100</v>
      </c>
      <c r="Z87" t="str">
        <f t="shared" si="17"/>
        <v>Yes</v>
      </c>
      <c r="AA87">
        <v>1</v>
      </c>
      <c r="AB87" t="str">
        <f t="shared" si="18"/>
        <v>Yes</v>
      </c>
      <c r="AD87" t="str">
        <f t="shared" si="19"/>
        <v>No</v>
      </c>
      <c r="AF87" t="str">
        <f t="shared" si="20"/>
        <v>No</v>
      </c>
      <c r="AG87">
        <v>1</v>
      </c>
      <c r="AH87" s="11" t="str">
        <f t="shared" si="21"/>
        <v>Yes</v>
      </c>
    </row>
    <row r="88" spans="1:34">
      <c r="A88">
        <v>4671</v>
      </c>
      <c r="B88" t="s">
        <v>38</v>
      </c>
      <c r="C88" t="s">
        <v>39</v>
      </c>
      <c r="D88" t="s">
        <v>40</v>
      </c>
      <c r="E88" t="s">
        <v>163</v>
      </c>
      <c r="F88" t="s">
        <v>36</v>
      </c>
      <c r="G88">
        <f t="shared" si="11"/>
        <v>1</v>
      </c>
      <c r="H88">
        <f t="shared" si="12"/>
        <v>1</v>
      </c>
      <c r="I88">
        <f t="shared" si="13"/>
        <v>2</v>
      </c>
      <c r="J88">
        <f t="shared" si="14"/>
        <v>2</v>
      </c>
      <c r="K88">
        <f t="shared" si="15"/>
        <v>3</v>
      </c>
      <c r="L88">
        <v>2</v>
      </c>
      <c r="M88">
        <v>7</v>
      </c>
      <c r="N88">
        <f>Needs[[#This Row],[Male]]-Needs[[#This Row],[Hasuband]]</f>
        <v>1</v>
      </c>
      <c r="O88">
        <f>Needs[[#This Row],[Female]]-Needs[[#This Row],[Wife]]</f>
        <v>6</v>
      </c>
      <c r="P88">
        <v>1</v>
      </c>
      <c r="Q88">
        <v>1</v>
      </c>
      <c r="R88">
        <v>0</v>
      </c>
      <c r="S88">
        <v>2</v>
      </c>
      <c r="T88">
        <v>5</v>
      </c>
      <c r="U88" t="s">
        <v>61</v>
      </c>
      <c r="W88">
        <v>1</v>
      </c>
      <c r="X88" t="str">
        <f t="shared" si="16"/>
        <v>No</v>
      </c>
      <c r="Y88">
        <v>95</v>
      </c>
      <c r="Z88" t="str">
        <f t="shared" si="17"/>
        <v>Yes</v>
      </c>
      <c r="AA88">
        <v>1</v>
      </c>
      <c r="AB88" t="str">
        <f t="shared" si="18"/>
        <v>Yes</v>
      </c>
      <c r="AD88" t="str">
        <f t="shared" si="19"/>
        <v>No</v>
      </c>
      <c r="AF88" t="str">
        <f t="shared" si="20"/>
        <v>No</v>
      </c>
      <c r="AG88">
        <v>1</v>
      </c>
      <c r="AH88" s="11" t="str">
        <f t="shared" si="21"/>
        <v>Yes</v>
      </c>
    </row>
    <row r="89" spans="1:34">
      <c r="A89">
        <v>5658</v>
      </c>
      <c r="B89" t="s">
        <v>42</v>
      </c>
      <c r="C89" t="s">
        <v>71</v>
      </c>
      <c r="D89" t="s">
        <v>72</v>
      </c>
      <c r="E89" t="s">
        <v>164</v>
      </c>
      <c r="F89" t="s">
        <v>36</v>
      </c>
      <c r="G89">
        <f t="shared" si="11"/>
        <v>1</v>
      </c>
      <c r="H89">
        <f t="shared" si="12"/>
        <v>1</v>
      </c>
      <c r="I89">
        <f t="shared" si="13"/>
        <v>2</v>
      </c>
      <c r="J89">
        <f t="shared" si="14"/>
        <v>1</v>
      </c>
      <c r="K89">
        <f t="shared" si="15"/>
        <v>1</v>
      </c>
      <c r="L89">
        <v>2</v>
      </c>
      <c r="M89">
        <v>4</v>
      </c>
      <c r="N89">
        <f>Needs[[#This Row],[Male]]-Needs[[#This Row],[Hasuband]]</f>
        <v>1</v>
      </c>
      <c r="O89">
        <f>Needs[[#This Row],[Female]]-Needs[[#This Row],[Wife]]</f>
        <v>3</v>
      </c>
      <c r="P89">
        <v>1</v>
      </c>
      <c r="Q89">
        <v>1</v>
      </c>
      <c r="R89">
        <v>0</v>
      </c>
      <c r="S89">
        <v>1</v>
      </c>
      <c r="T89">
        <v>3</v>
      </c>
      <c r="U89" t="s">
        <v>18</v>
      </c>
      <c r="W89">
        <v>1</v>
      </c>
      <c r="X89" t="str">
        <f t="shared" si="16"/>
        <v>No</v>
      </c>
      <c r="Y89">
        <v>96</v>
      </c>
      <c r="Z89" t="str">
        <f t="shared" si="17"/>
        <v>Yes</v>
      </c>
      <c r="AA89">
        <v>1</v>
      </c>
      <c r="AB89" t="str">
        <f t="shared" si="18"/>
        <v>Yes</v>
      </c>
      <c r="AC89">
        <v>1</v>
      </c>
      <c r="AD89" t="str">
        <f t="shared" si="19"/>
        <v>Yes</v>
      </c>
      <c r="AE89">
        <v>1</v>
      </c>
      <c r="AF89" t="str">
        <f t="shared" si="20"/>
        <v>Yes</v>
      </c>
      <c r="AG89">
        <v>1</v>
      </c>
      <c r="AH89" s="11" t="str">
        <f t="shared" si="21"/>
        <v>Yes</v>
      </c>
    </row>
    <row r="90" spans="1:34">
      <c r="A90">
        <v>5865</v>
      </c>
      <c r="B90" t="s">
        <v>47</v>
      </c>
      <c r="C90" t="s">
        <v>85</v>
      </c>
      <c r="D90" t="s">
        <v>86</v>
      </c>
      <c r="E90" t="s">
        <v>165</v>
      </c>
      <c r="F90" t="s">
        <v>36</v>
      </c>
      <c r="G90">
        <f t="shared" si="11"/>
        <v>1</v>
      </c>
      <c r="H90">
        <f t="shared" si="12"/>
        <v>1</v>
      </c>
      <c r="I90">
        <f t="shared" si="13"/>
        <v>2</v>
      </c>
      <c r="J90">
        <f t="shared" si="14"/>
        <v>1</v>
      </c>
      <c r="K90">
        <f t="shared" si="15"/>
        <v>2</v>
      </c>
      <c r="L90">
        <v>2</v>
      </c>
      <c r="M90">
        <v>5</v>
      </c>
      <c r="N90">
        <f>Needs[[#This Row],[Male]]-Needs[[#This Row],[Hasuband]]</f>
        <v>1</v>
      </c>
      <c r="O90">
        <f>Needs[[#This Row],[Female]]-Needs[[#This Row],[Wife]]</f>
        <v>4</v>
      </c>
      <c r="P90">
        <v>1</v>
      </c>
      <c r="Q90">
        <v>1</v>
      </c>
      <c r="R90">
        <v>0</v>
      </c>
      <c r="S90">
        <v>1</v>
      </c>
      <c r="T90">
        <v>4</v>
      </c>
      <c r="U90" t="s">
        <v>46</v>
      </c>
      <c r="W90">
        <v>1</v>
      </c>
      <c r="X90" t="str">
        <f t="shared" si="16"/>
        <v>No</v>
      </c>
      <c r="Z90" t="str">
        <f t="shared" si="17"/>
        <v>No</v>
      </c>
      <c r="AA90">
        <v>1</v>
      </c>
      <c r="AB90" t="str">
        <f t="shared" si="18"/>
        <v>Yes</v>
      </c>
      <c r="AC90">
        <v>1</v>
      </c>
      <c r="AD90" t="str">
        <f t="shared" si="19"/>
        <v>Yes</v>
      </c>
      <c r="AF90" t="str">
        <f t="shared" si="20"/>
        <v>No</v>
      </c>
      <c r="AG90">
        <v>1</v>
      </c>
      <c r="AH90" s="11" t="str">
        <f t="shared" si="21"/>
        <v>Yes</v>
      </c>
    </row>
    <row r="91" spans="1:34">
      <c r="A91">
        <v>4689</v>
      </c>
      <c r="B91" t="s">
        <v>38</v>
      </c>
      <c r="C91" t="s">
        <v>39</v>
      </c>
      <c r="D91" t="s">
        <v>40</v>
      </c>
      <c r="E91" t="s">
        <v>166</v>
      </c>
      <c r="F91" t="s">
        <v>36</v>
      </c>
      <c r="G91">
        <f t="shared" si="11"/>
        <v>1</v>
      </c>
      <c r="H91">
        <f t="shared" si="12"/>
        <v>1</v>
      </c>
      <c r="I91">
        <f t="shared" si="13"/>
        <v>2</v>
      </c>
      <c r="J91">
        <f t="shared" si="14"/>
        <v>2</v>
      </c>
      <c r="K91">
        <f t="shared" si="15"/>
        <v>1</v>
      </c>
      <c r="L91">
        <v>5</v>
      </c>
      <c r="M91">
        <v>2</v>
      </c>
      <c r="N91">
        <f>Needs[[#This Row],[Male]]-Needs[[#This Row],[Hasuband]]</f>
        <v>4</v>
      </c>
      <c r="O91">
        <f>Needs[[#This Row],[Female]]-Needs[[#This Row],[Wife]]</f>
        <v>1</v>
      </c>
      <c r="P91">
        <v>1</v>
      </c>
      <c r="Q91">
        <v>1</v>
      </c>
      <c r="R91">
        <v>2</v>
      </c>
      <c r="S91">
        <v>0</v>
      </c>
      <c r="T91">
        <v>3</v>
      </c>
      <c r="U91" t="s">
        <v>37</v>
      </c>
      <c r="W91">
        <v>1</v>
      </c>
      <c r="X91" t="str">
        <f t="shared" si="16"/>
        <v>No</v>
      </c>
      <c r="Z91" t="str">
        <f t="shared" si="17"/>
        <v>No</v>
      </c>
      <c r="AA91">
        <v>1</v>
      </c>
      <c r="AB91" t="str">
        <f t="shared" si="18"/>
        <v>Yes</v>
      </c>
      <c r="AC91">
        <v>1</v>
      </c>
      <c r="AD91" t="str">
        <f t="shared" si="19"/>
        <v>Yes</v>
      </c>
      <c r="AE91">
        <v>1</v>
      </c>
      <c r="AF91" t="str">
        <f t="shared" si="20"/>
        <v>Yes</v>
      </c>
      <c r="AG91">
        <v>1</v>
      </c>
      <c r="AH91" s="11" t="str">
        <f t="shared" si="21"/>
        <v>Yes</v>
      </c>
    </row>
    <row r="92" spans="1:34">
      <c r="A92">
        <v>5405</v>
      </c>
      <c r="B92" t="s">
        <v>42</v>
      </c>
      <c r="C92" t="s">
        <v>82</v>
      </c>
      <c r="D92" t="s">
        <v>83</v>
      </c>
      <c r="E92" t="s">
        <v>167</v>
      </c>
      <c r="F92" t="s">
        <v>51</v>
      </c>
      <c r="G92">
        <f t="shared" si="11"/>
        <v>0</v>
      </c>
      <c r="H92">
        <f t="shared" si="12"/>
        <v>1</v>
      </c>
      <c r="I92">
        <f t="shared" si="13"/>
        <v>2</v>
      </c>
      <c r="J92">
        <f t="shared" si="14"/>
        <v>2</v>
      </c>
      <c r="K92">
        <f t="shared" si="15"/>
        <v>3</v>
      </c>
      <c r="L92">
        <v>7</v>
      </c>
      <c r="M92">
        <v>1</v>
      </c>
      <c r="N92">
        <f>Needs[[#This Row],[Male]]-Needs[[#This Row],[Hasuband]]</f>
        <v>7</v>
      </c>
      <c r="O92">
        <f>Needs[[#This Row],[Female]]-Needs[[#This Row],[Wife]]</f>
        <v>0</v>
      </c>
      <c r="P92">
        <v>2</v>
      </c>
      <c r="Q92">
        <v>0</v>
      </c>
      <c r="R92">
        <v>2</v>
      </c>
      <c r="S92">
        <v>0</v>
      </c>
      <c r="T92">
        <v>4</v>
      </c>
      <c r="U92" t="s">
        <v>46</v>
      </c>
      <c r="W92">
        <v>1</v>
      </c>
      <c r="X92" t="str">
        <f t="shared" si="16"/>
        <v>No</v>
      </c>
      <c r="Z92" t="str">
        <f t="shared" si="17"/>
        <v>No</v>
      </c>
      <c r="AA92">
        <v>1</v>
      </c>
      <c r="AB92" t="str">
        <f t="shared" si="18"/>
        <v>Yes</v>
      </c>
      <c r="AC92">
        <v>1</v>
      </c>
      <c r="AD92" t="str">
        <f t="shared" si="19"/>
        <v>Yes</v>
      </c>
      <c r="AE92">
        <v>1</v>
      </c>
      <c r="AF92" t="str">
        <f t="shared" si="20"/>
        <v>Yes</v>
      </c>
      <c r="AG92">
        <v>1</v>
      </c>
      <c r="AH92" s="11" t="str">
        <f t="shared" si="21"/>
        <v>Yes</v>
      </c>
    </row>
    <row r="93" spans="1:34">
      <c r="A93">
        <v>4781</v>
      </c>
      <c r="B93" t="s">
        <v>38</v>
      </c>
      <c r="C93" t="s">
        <v>116</v>
      </c>
      <c r="D93" t="s">
        <v>117</v>
      </c>
      <c r="E93" t="s">
        <v>168</v>
      </c>
      <c r="F93" t="s">
        <v>36</v>
      </c>
      <c r="G93">
        <f t="shared" si="11"/>
        <v>1</v>
      </c>
      <c r="H93">
        <f t="shared" si="12"/>
        <v>1</v>
      </c>
      <c r="I93">
        <f t="shared" si="13"/>
        <v>2</v>
      </c>
      <c r="J93">
        <f t="shared" si="14"/>
        <v>2</v>
      </c>
      <c r="K93">
        <f t="shared" si="15"/>
        <v>0</v>
      </c>
      <c r="L93">
        <v>3</v>
      </c>
      <c r="M93">
        <v>3</v>
      </c>
      <c r="N93">
        <f>Needs[[#This Row],[Male]]-Needs[[#This Row],[Hasuband]]</f>
        <v>2</v>
      </c>
      <c r="O93">
        <f>Needs[[#This Row],[Female]]-Needs[[#This Row],[Wife]]</f>
        <v>2</v>
      </c>
      <c r="P93">
        <v>1</v>
      </c>
      <c r="Q93">
        <v>1</v>
      </c>
      <c r="R93">
        <v>1</v>
      </c>
      <c r="S93">
        <v>1</v>
      </c>
      <c r="T93">
        <v>2</v>
      </c>
      <c r="U93" t="s">
        <v>37</v>
      </c>
      <c r="W93">
        <v>1</v>
      </c>
      <c r="X93" t="str">
        <f t="shared" si="16"/>
        <v>No</v>
      </c>
      <c r="Y93">
        <v>89</v>
      </c>
      <c r="Z93" t="str">
        <f t="shared" si="17"/>
        <v>Yes</v>
      </c>
      <c r="AB93" t="str">
        <f t="shared" si="18"/>
        <v>No</v>
      </c>
      <c r="AC93">
        <v>1</v>
      </c>
      <c r="AD93" t="str">
        <f t="shared" si="19"/>
        <v>Yes</v>
      </c>
      <c r="AF93" t="str">
        <f t="shared" si="20"/>
        <v>No</v>
      </c>
      <c r="AG93">
        <v>1</v>
      </c>
      <c r="AH93" s="11" t="str">
        <f t="shared" si="21"/>
        <v>Yes</v>
      </c>
    </row>
    <row r="94" spans="1:34">
      <c r="A94">
        <v>6165</v>
      </c>
      <c r="B94" t="s">
        <v>47</v>
      </c>
      <c r="C94" t="s">
        <v>58</v>
      </c>
      <c r="D94" t="s">
        <v>59</v>
      </c>
      <c r="E94" t="s">
        <v>169</v>
      </c>
      <c r="F94" t="s">
        <v>36</v>
      </c>
      <c r="G94">
        <f t="shared" si="11"/>
        <v>1</v>
      </c>
      <c r="H94">
        <f t="shared" si="12"/>
        <v>1</v>
      </c>
      <c r="I94">
        <f t="shared" si="13"/>
        <v>2</v>
      </c>
      <c r="J94">
        <f t="shared" si="14"/>
        <v>2</v>
      </c>
      <c r="K94">
        <f t="shared" si="15"/>
        <v>1</v>
      </c>
      <c r="L94">
        <v>2</v>
      </c>
      <c r="M94">
        <v>5</v>
      </c>
      <c r="N94">
        <f>Needs[[#This Row],[Male]]-Needs[[#This Row],[Hasuband]]</f>
        <v>1</v>
      </c>
      <c r="O94">
        <f>Needs[[#This Row],[Female]]-Needs[[#This Row],[Wife]]</f>
        <v>4</v>
      </c>
      <c r="P94">
        <v>1</v>
      </c>
      <c r="Q94">
        <v>1</v>
      </c>
      <c r="R94">
        <v>0</v>
      </c>
      <c r="S94">
        <v>2</v>
      </c>
      <c r="T94">
        <v>3</v>
      </c>
      <c r="U94" t="s">
        <v>46</v>
      </c>
      <c r="W94">
        <v>1</v>
      </c>
      <c r="X94" t="str">
        <f t="shared" si="16"/>
        <v>No</v>
      </c>
      <c r="Z94" t="str">
        <f t="shared" si="17"/>
        <v>No</v>
      </c>
      <c r="AA94">
        <v>1</v>
      </c>
      <c r="AB94" t="str">
        <f t="shared" si="18"/>
        <v>Yes</v>
      </c>
      <c r="AD94" t="str">
        <f t="shared" si="19"/>
        <v>No</v>
      </c>
      <c r="AE94">
        <v>1</v>
      </c>
      <c r="AF94" t="str">
        <f t="shared" si="20"/>
        <v>Yes</v>
      </c>
      <c r="AG94">
        <v>1</v>
      </c>
      <c r="AH94" s="11" t="str">
        <f t="shared" si="21"/>
        <v>Yes</v>
      </c>
    </row>
    <row r="95" spans="1:34">
      <c r="A95">
        <v>4768</v>
      </c>
      <c r="B95" t="s">
        <v>38</v>
      </c>
      <c r="C95" t="s">
        <v>107</v>
      </c>
      <c r="D95" t="s">
        <v>108</v>
      </c>
      <c r="E95" t="s">
        <v>170</v>
      </c>
      <c r="F95" t="s">
        <v>51</v>
      </c>
      <c r="G95">
        <f t="shared" si="11"/>
        <v>0</v>
      </c>
      <c r="H95">
        <f t="shared" si="12"/>
        <v>1</v>
      </c>
      <c r="I95">
        <f t="shared" si="13"/>
        <v>1</v>
      </c>
      <c r="J95">
        <f t="shared" si="14"/>
        <v>4</v>
      </c>
      <c r="K95">
        <f t="shared" si="15"/>
        <v>4</v>
      </c>
      <c r="L95">
        <v>4</v>
      </c>
      <c r="M95">
        <v>6</v>
      </c>
      <c r="N95">
        <f>Needs[[#This Row],[Male]]-Needs[[#This Row],[Hasuband]]</f>
        <v>4</v>
      </c>
      <c r="O95">
        <f>Needs[[#This Row],[Female]]-Needs[[#This Row],[Wife]]</f>
        <v>5</v>
      </c>
      <c r="P95">
        <v>0</v>
      </c>
      <c r="Q95">
        <v>1</v>
      </c>
      <c r="R95">
        <v>1</v>
      </c>
      <c r="S95">
        <v>3</v>
      </c>
      <c r="T95">
        <v>5</v>
      </c>
      <c r="U95" t="s">
        <v>37</v>
      </c>
      <c r="W95">
        <v>1</v>
      </c>
      <c r="X95" t="str">
        <f t="shared" si="16"/>
        <v>No</v>
      </c>
      <c r="Y95">
        <v>81</v>
      </c>
      <c r="Z95" t="str">
        <f t="shared" si="17"/>
        <v>Yes</v>
      </c>
      <c r="AA95">
        <v>1</v>
      </c>
      <c r="AB95" t="str">
        <f t="shared" si="18"/>
        <v>Yes</v>
      </c>
      <c r="AC95">
        <v>1</v>
      </c>
      <c r="AD95" t="str">
        <f t="shared" si="19"/>
        <v>Yes</v>
      </c>
      <c r="AE95">
        <v>1</v>
      </c>
      <c r="AF95" t="str">
        <f t="shared" si="20"/>
        <v>Yes</v>
      </c>
      <c r="AG95">
        <v>1</v>
      </c>
      <c r="AH95" s="11" t="str">
        <f t="shared" si="21"/>
        <v>Yes</v>
      </c>
    </row>
    <row r="96" spans="1:34">
      <c r="A96">
        <v>5816</v>
      </c>
      <c r="B96" t="s">
        <v>47</v>
      </c>
      <c r="C96" t="s">
        <v>79</v>
      </c>
      <c r="D96" t="s">
        <v>80</v>
      </c>
      <c r="E96" t="s">
        <v>171</v>
      </c>
      <c r="F96" t="s">
        <v>36</v>
      </c>
      <c r="G96">
        <f t="shared" si="11"/>
        <v>1</v>
      </c>
      <c r="H96">
        <f t="shared" si="12"/>
        <v>1</v>
      </c>
      <c r="I96">
        <f t="shared" si="13"/>
        <v>3</v>
      </c>
      <c r="J96">
        <f t="shared" si="14"/>
        <v>2</v>
      </c>
      <c r="K96">
        <f t="shared" si="15"/>
        <v>3</v>
      </c>
      <c r="L96">
        <v>5</v>
      </c>
      <c r="M96">
        <v>5</v>
      </c>
      <c r="N96">
        <f>Needs[[#This Row],[Male]]-Needs[[#This Row],[Hasuband]]</f>
        <v>4</v>
      </c>
      <c r="O96">
        <f>Needs[[#This Row],[Female]]-Needs[[#This Row],[Wife]]</f>
        <v>4</v>
      </c>
      <c r="P96">
        <v>1</v>
      </c>
      <c r="Q96">
        <v>2</v>
      </c>
      <c r="R96">
        <v>1</v>
      </c>
      <c r="S96">
        <v>1</v>
      </c>
      <c r="T96">
        <v>5</v>
      </c>
      <c r="U96" t="s">
        <v>37</v>
      </c>
      <c r="V96">
        <v>1</v>
      </c>
      <c r="X96" t="str">
        <f t="shared" si="16"/>
        <v>Yes</v>
      </c>
      <c r="Y96">
        <v>124</v>
      </c>
      <c r="Z96" t="str">
        <f t="shared" si="17"/>
        <v>Yes</v>
      </c>
      <c r="AA96">
        <v>1</v>
      </c>
      <c r="AB96" t="str">
        <f t="shared" si="18"/>
        <v>Yes</v>
      </c>
      <c r="AC96">
        <v>1</v>
      </c>
      <c r="AD96" t="str">
        <f t="shared" si="19"/>
        <v>Yes</v>
      </c>
      <c r="AE96">
        <v>1</v>
      </c>
      <c r="AF96" t="str">
        <f t="shared" si="20"/>
        <v>Yes</v>
      </c>
      <c r="AH96" s="11" t="str">
        <f t="shared" si="21"/>
        <v>No</v>
      </c>
    </row>
    <row r="97" spans="1:34">
      <c r="A97">
        <v>5219</v>
      </c>
      <c r="B97" t="s">
        <v>42</v>
      </c>
      <c r="C97" t="s">
        <v>64</v>
      </c>
      <c r="D97" t="s">
        <v>65</v>
      </c>
      <c r="E97" t="s">
        <v>172</v>
      </c>
      <c r="F97" t="s">
        <v>36</v>
      </c>
      <c r="G97">
        <f t="shared" si="11"/>
        <v>1</v>
      </c>
      <c r="H97">
        <f t="shared" si="12"/>
        <v>1</v>
      </c>
      <c r="I97">
        <f t="shared" si="13"/>
        <v>2</v>
      </c>
      <c r="J97">
        <f t="shared" si="14"/>
        <v>2</v>
      </c>
      <c r="K97">
        <f t="shared" si="15"/>
        <v>2</v>
      </c>
      <c r="L97">
        <v>2</v>
      </c>
      <c r="M97">
        <v>6</v>
      </c>
      <c r="N97">
        <f>Needs[[#This Row],[Male]]-Needs[[#This Row],[Hasuband]]</f>
        <v>1</v>
      </c>
      <c r="O97">
        <f>Needs[[#This Row],[Female]]-Needs[[#This Row],[Wife]]</f>
        <v>5</v>
      </c>
      <c r="P97">
        <v>1</v>
      </c>
      <c r="Q97">
        <v>1</v>
      </c>
      <c r="R97">
        <v>0</v>
      </c>
      <c r="S97">
        <v>2</v>
      </c>
      <c r="T97">
        <v>4</v>
      </c>
      <c r="U97" t="s">
        <v>46</v>
      </c>
      <c r="W97">
        <v>1</v>
      </c>
      <c r="X97" t="str">
        <f t="shared" si="16"/>
        <v>No</v>
      </c>
      <c r="Z97" t="str">
        <f t="shared" si="17"/>
        <v>No</v>
      </c>
      <c r="AA97">
        <v>1</v>
      </c>
      <c r="AB97" t="str">
        <f t="shared" si="18"/>
        <v>Yes</v>
      </c>
      <c r="AC97">
        <v>1</v>
      </c>
      <c r="AD97" t="str">
        <f t="shared" si="19"/>
        <v>Yes</v>
      </c>
      <c r="AE97">
        <v>1</v>
      </c>
      <c r="AF97" t="str">
        <f t="shared" si="20"/>
        <v>Yes</v>
      </c>
      <c r="AG97">
        <v>1</v>
      </c>
      <c r="AH97" s="11" t="str">
        <f t="shared" si="21"/>
        <v>Yes</v>
      </c>
    </row>
    <row r="98" spans="1:34">
      <c r="A98">
        <v>5734</v>
      </c>
      <c r="B98" t="s">
        <v>42</v>
      </c>
      <c r="C98" t="s">
        <v>71</v>
      </c>
      <c r="D98" t="s">
        <v>72</v>
      </c>
      <c r="E98" t="s">
        <v>173</v>
      </c>
      <c r="F98" t="s">
        <v>51</v>
      </c>
      <c r="G98">
        <f t="shared" si="11"/>
        <v>0</v>
      </c>
      <c r="H98">
        <f t="shared" si="12"/>
        <v>1</v>
      </c>
      <c r="I98">
        <f t="shared" si="13"/>
        <v>2</v>
      </c>
      <c r="J98">
        <f t="shared" si="14"/>
        <v>1</v>
      </c>
      <c r="K98">
        <f t="shared" si="15"/>
        <v>0</v>
      </c>
      <c r="L98">
        <v>1</v>
      </c>
      <c r="M98">
        <v>3</v>
      </c>
      <c r="N98">
        <f>Needs[[#This Row],[Male]]-Needs[[#This Row],[Hasuband]]</f>
        <v>1</v>
      </c>
      <c r="O98">
        <f>Needs[[#This Row],[Female]]-Needs[[#This Row],[Wife]]</f>
        <v>2</v>
      </c>
      <c r="P98">
        <v>1</v>
      </c>
      <c r="Q98">
        <v>1</v>
      </c>
      <c r="R98">
        <v>0</v>
      </c>
      <c r="S98">
        <v>1</v>
      </c>
      <c r="T98">
        <v>1</v>
      </c>
      <c r="U98" t="s">
        <v>46</v>
      </c>
      <c r="W98">
        <v>1</v>
      </c>
      <c r="X98" t="str">
        <f t="shared" si="16"/>
        <v>No</v>
      </c>
      <c r="Y98">
        <v>70</v>
      </c>
      <c r="Z98" t="str">
        <f t="shared" si="17"/>
        <v>Yes</v>
      </c>
      <c r="AA98">
        <v>1</v>
      </c>
      <c r="AB98" t="str">
        <f t="shared" si="18"/>
        <v>Yes</v>
      </c>
      <c r="AC98">
        <v>1</v>
      </c>
      <c r="AD98" t="str">
        <f t="shared" si="19"/>
        <v>Yes</v>
      </c>
      <c r="AE98">
        <v>1</v>
      </c>
      <c r="AF98" t="str">
        <f t="shared" si="20"/>
        <v>Yes</v>
      </c>
      <c r="AG98">
        <v>1</v>
      </c>
      <c r="AH98" s="11" t="str">
        <f t="shared" si="21"/>
        <v>Yes</v>
      </c>
    </row>
    <row r="99" spans="1:34">
      <c r="A99">
        <v>4663</v>
      </c>
      <c r="B99" t="s">
        <v>38</v>
      </c>
      <c r="C99" t="s">
        <v>39</v>
      </c>
      <c r="D99" t="s">
        <v>40</v>
      </c>
      <c r="E99" t="s">
        <v>174</v>
      </c>
      <c r="F99" t="s">
        <v>36</v>
      </c>
      <c r="G99">
        <f t="shared" si="11"/>
        <v>1</v>
      </c>
      <c r="H99">
        <f t="shared" si="12"/>
        <v>1</v>
      </c>
      <c r="I99">
        <f t="shared" si="13"/>
        <v>3</v>
      </c>
      <c r="J99">
        <f t="shared" si="14"/>
        <v>2</v>
      </c>
      <c r="K99">
        <f t="shared" si="15"/>
        <v>2</v>
      </c>
      <c r="L99">
        <v>7</v>
      </c>
      <c r="M99">
        <v>2</v>
      </c>
      <c r="N99">
        <f>Needs[[#This Row],[Male]]-Needs[[#This Row],[Hasuband]]</f>
        <v>6</v>
      </c>
      <c r="O99">
        <f>Needs[[#This Row],[Female]]-Needs[[#This Row],[Wife]]</f>
        <v>1</v>
      </c>
      <c r="P99">
        <v>2</v>
      </c>
      <c r="Q99">
        <v>1</v>
      </c>
      <c r="R99">
        <v>2</v>
      </c>
      <c r="S99">
        <v>0</v>
      </c>
      <c r="T99">
        <v>4</v>
      </c>
      <c r="U99" t="s">
        <v>61</v>
      </c>
      <c r="W99">
        <v>1</v>
      </c>
      <c r="X99" t="str">
        <f t="shared" si="16"/>
        <v>No</v>
      </c>
      <c r="Z99" t="str">
        <f t="shared" si="17"/>
        <v>No</v>
      </c>
      <c r="AA99">
        <v>1</v>
      </c>
      <c r="AB99" t="str">
        <f t="shared" si="18"/>
        <v>Yes</v>
      </c>
      <c r="AD99" t="str">
        <f t="shared" si="19"/>
        <v>No</v>
      </c>
      <c r="AE99">
        <v>1</v>
      </c>
      <c r="AF99" t="str">
        <f t="shared" si="20"/>
        <v>Yes</v>
      </c>
      <c r="AG99">
        <v>1</v>
      </c>
      <c r="AH99" s="11" t="str">
        <f t="shared" si="21"/>
        <v>Yes</v>
      </c>
    </row>
    <row r="100" spans="1:34">
      <c r="A100">
        <v>5638</v>
      </c>
      <c r="B100" t="s">
        <v>42</v>
      </c>
      <c r="C100" t="s">
        <v>43</v>
      </c>
      <c r="D100" t="s">
        <v>44</v>
      </c>
      <c r="E100" t="s">
        <v>175</v>
      </c>
      <c r="F100" t="s">
        <v>36</v>
      </c>
      <c r="G100">
        <f t="shared" si="11"/>
        <v>1</v>
      </c>
      <c r="H100">
        <f t="shared" si="12"/>
        <v>1</v>
      </c>
      <c r="I100">
        <f t="shared" si="13"/>
        <v>1</v>
      </c>
      <c r="J100">
        <f t="shared" si="14"/>
        <v>2</v>
      </c>
      <c r="K100">
        <f t="shared" si="15"/>
        <v>2</v>
      </c>
      <c r="L100">
        <v>6</v>
      </c>
      <c r="M100">
        <v>1</v>
      </c>
      <c r="N100">
        <f>Needs[[#This Row],[Male]]-Needs[[#This Row],[Hasuband]]</f>
        <v>5</v>
      </c>
      <c r="O100">
        <f>Needs[[#This Row],[Female]]-Needs[[#This Row],[Wife]]</f>
        <v>0</v>
      </c>
      <c r="P100">
        <v>1</v>
      </c>
      <c r="Q100">
        <v>0</v>
      </c>
      <c r="R100">
        <v>2</v>
      </c>
      <c r="S100">
        <v>0</v>
      </c>
      <c r="T100">
        <v>4</v>
      </c>
      <c r="U100" t="s">
        <v>46</v>
      </c>
      <c r="V100">
        <v>1</v>
      </c>
      <c r="X100" t="str">
        <f t="shared" si="16"/>
        <v>Yes</v>
      </c>
      <c r="Y100">
        <v>184</v>
      </c>
      <c r="Z100" t="str">
        <f t="shared" si="17"/>
        <v>Yes</v>
      </c>
      <c r="AA100">
        <v>1</v>
      </c>
      <c r="AB100" t="str">
        <f t="shared" si="18"/>
        <v>Yes</v>
      </c>
      <c r="AD100" t="str">
        <f t="shared" si="19"/>
        <v>No</v>
      </c>
      <c r="AF100" t="str">
        <f t="shared" si="20"/>
        <v>No</v>
      </c>
      <c r="AG100">
        <v>1</v>
      </c>
      <c r="AH100" s="11" t="str">
        <f t="shared" si="21"/>
        <v>Yes</v>
      </c>
    </row>
    <row r="101" spans="1:34">
      <c r="A101">
        <v>4879</v>
      </c>
      <c r="B101" t="s">
        <v>38</v>
      </c>
      <c r="C101" t="s">
        <v>176</v>
      </c>
      <c r="D101" t="s">
        <v>177</v>
      </c>
      <c r="E101" t="s">
        <v>178</v>
      </c>
      <c r="F101" t="s">
        <v>36</v>
      </c>
      <c r="G101">
        <f t="shared" si="11"/>
        <v>1</v>
      </c>
      <c r="H101">
        <f t="shared" si="12"/>
        <v>1</v>
      </c>
      <c r="I101">
        <f t="shared" si="13"/>
        <v>2</v>
      </c>
      <c r="J101">
        <f t="shared" si="14"/>
        <v>1</v>
      </c>
      <c r="K101">
        <f t="shared" si="15"/>
        <v>2</v>
      </c>
      <c r="L101">
        <v>5</v>
      </c>
      <c r="M101">
        <v>2</v>
      </c>
      <c r="N101">
        <f>Needs[[#This Row],[Male]]-Needs[[#This Row],[Hasuband]]</f>
        <v>4</v>
      </c>
      <c r="O101">
        <f>Needs[[#This Row],[Female]]-Needs[[#This Row],[Wife]]</f>
        <v>1</v>
      </c>
      <c r="P101">
        <v>1</v>
      </c>
      <c r="Q101">
        <v>1</v>
      </c>
      <c r="R101">
        <v>1</v>
      </c>
      <c r="S101">
        <v>0</v>
      </c>
      <c r="T101">
        <v>4</v>
      </c>
      <c r="U101" t="s">
        <v>37</v>
      </c>
      <c r="W101">
        <v>1</v>
      </c>
      <c r="X101" t="str">
        <f t="shared" si="16"/>
        <v>No</v>
      </c>
      <c r="Y101">
        <v>120</v>
      </c>
      <c r="Z101" t="str">
        <f t="shared" si="17"/>
        <v>Yes</v>
      </c>
      <c r="AA101">
        <v>1</v>
      </c>
      <c r="AB101" t="str">
        <f t="shared" si="18"/>
        <v>Yes</v>
      </c>
      <c r="AC101">
        <v>1</v>
      </c>
      <c r="AD101" t="str">
        <f t="shared" si="19"/>
        <v>Yes</v>
      </c>
      <c r="AF101" t="str">
        <f t="shared" si="20"/>
        <v>No</v>
      </c>
      <c r="AG101">
        <v>1</v>
      </c>
      <c r="AH101" s="11" t="str">
        <f t="shared" si="21"/>
        <v>Yes</v>
      </c>
    </row>
    <row r="102" spans="1:34">
      <c r="A102">
        <v>4931</v>
      </c>
      <c r="B102" t="s">
        <v>32</v>
      </c>
      <c r="C102" t="s">
        <v>96</v>
      </c>
      <c r="D102" t="s">
        <v>97</v>
      </c>
      <c r="E102" t="s">
        <v>179</v>
      </c>
      <c r="F102" t="s">
        <v>51</v>
      </c>
      <c r="G102">
        <f t="shared" si="11"/>
        <v>0</v>
      </c>
      <c r="H102">
        <f t="shared" si="12"/>
        <v>1</v>
      </c>
      <c r="I102">
        <f t="shared" si="13"/>
        <v>1</v>
      </c>
      <c r="J102">
        <f t="shared" si="14"/>
        <v>1</v>
      </c>
      <c r="K102">
        <f t="shared" si="15"/>
        <v>2</v>
      </c>
      <c r="L102">
        <v>4</v>
      </c>
      <c r="M102">
        <v>1</v>
      </c>
      <c r="N102">
        <f>Needs[[#This Row],[Male]]-Needs[[#This Row],[Hasuband]]</f>
        <v>4</v>
      </c>
      <c r="O102">
        <f>Needs[[#This Row],[Female]]-Needs[[#This Row],[Wife]]</f>
        <v>0</v>
      </c>
      <c r="P102">
        <v>1</v>
      </c>
      <c r="Q102">
        <v>0</v>
      </c>
      <c r="R102">
        <v>1</v>
      </c>
      <c r="S102">
        <v>0</v>
      </c>
      <c r="T102">
        <v>3</v>
      </c>
      <c r="U102" t="s">
        <v>37</v>
      </c>
      <c r="V102">
        <v>1</v>
      </c>
      <c r="X102" t="str">
        <f t="shared" si="16"/>
        <v>Yes</v>
      </c>
      <c r="Y102">
        <v>168</v>
      </c>
      <c r="Z102" t="str">
        <f t="shared" si="17"/>
        <v>Yes</v>
      </c>
      <c r="AA102">
        <v>1</v>
      </c>
      <c r="AB102" t="str">
        <f t="shared" si="18"/>
        <v>Yes</v>
      </c>
      <c r="AD102" t="str">
        <f t="shared" si="19"/>
        <v>No</v>
      </c>
      <c r="AF102" t="str">
        <f t="shared" si="20"/>
        <v>No</v>
      </c>
      <c r="AG102">
        <v>1</v>
      </c>
      <c r="AH102" s="11" t="str">
        <f t="shared" si="21"/>
        <v>Yes</v>
      </c>
    </row>
    <row r="103" spans="1:34">
      <c r="A103">
        <v>6322</v>
      </c>
      <c r="B103" t="s">
        <v>47</v>
      </c>
      <c r="C103" t="s">
        <v>104</v>
      </c>
      <c r="D103" t="s">
        <v>105</v>
      </c>
      <c r="E103" t="s">
        <v>180</v>
      </c>
      <c r="F103" t="s">
        <v>36</v>
      </c>
      <c r="G103">
        <f t="shared" si="11"/>
        <v>1</v>
      </c>
      <c r="H103">
        <f t="shared" si="12"/>
        <v>1</v>
      </c>
      <c r="I103">
        <f t="shared" si="13"/>
        <v>2</v>
      </c>
      <c r="J103">
        <f t="shared" si="14"/>
        <v>2</v>
      </c>
      <c r="K103">
        <f t="shared" si="15"/>
        <v>3</v>
      </c>
      <c r="L103">
        <v>2</v>
      </c>
      <c r="M103">
        <v>7</v>
      </c>
      <c r="N103">
        <f>Needs[[#This Row],[Male]]-Needs[[#This Row],[Hasuband]]</f>
        <v>1</v>
      </c>
      <c r="O103">
        <f>Needs[[#This Row],[Female]]-Needs[[#This Row],[Wife]]</f>
        <v>6</v>
      </c>
      <c r="P103">
        <v>1</v>
      </c>
      <c r="Q103">
        <v>1</v>
      </c>
      <c r="R103">
        <v>0</v>
      </c>
      <c r="S103">
        <v>2</v>
      </c>
      <c r="T103">
        <v>5</v>
      </c>
      <c r="U103" t="s">
        <v>37</v>
      </c>
      <c r="V103">
        <v>1</v>
      </c>
      <c r="X103" t="str">
        <f t="shared" si="16"/>
        <v>Yes</v>
      </c>
      <c r="Y103">
        <v>210</v>
      </c>
      <c r="Z103" t="str">
        <f t="shared" si="17"/>
        <v>Yes</v>
      </c>
      <c r="AA103">
        <v>1</v>
      </c>
      <c r="AB103" t="str">
        <f t="shared" si="18"/>
        <v>Yes</v>
      </c>
      <c r="AC103">
        <v>1</v>
      </c>
      <c r="AD103" t="str">
        <f t="shared" si="19"/>
        <v>Yes</v>
      </c>
      <c r="AF103" t="str">
        <f t="shared" si="20"/>
        <v>No</v>
      </c>
      <c r="AH103" s="11" t="str">
        <f t="shared" si="21"/>
        <v>No</v>
      </c>
    </row>
    <row r="104" spans="1:34">
      <c r="A104">
        <v>5892</v>
      </c>
      <c r="B104" t="s">
        <v>47</v>
      </c>
      <c r="C104" t="s">
        <v>85</v>
      </c>
      <c r="D104" t="s">
        <v>86</v>
      </c>
      <c r="E104" t="s">
        <v>181</v>
      </c>
      <c r="F104" t="s">
        <v>36</v>
      </c>
      <c r="G104">
        <f t="shared" si="11"/>
        <v>1</v>
      </c>
      <c r="H104">
        <f t="shared" si="12"/>
        <v>1</v>
      </c>
      <c r="I104">
        <f t="shared" si="13"/>
        <v>3</v>
      </c>
      <c r="J104">
        <f t="shared" si="14"/>
        <v>2</v>
      </c>
      <c r="K104">
        <f t="shared" si="15"/>
        <v>2</v>
      </c>
      <c r="L104">
        <v>7</v>
      </c>
      <c r="M104">
        <v>2</v>
      </c>
      <c r="N104">
        <f>Needs[[#This Row],[Male]]-Needs[[#This Row],[Hasuband]]</f>
        <v>6</v>
      </c>
      <c r="O104">
        <f>Needs[[#This Row],[Female]]-Needs[[#This Row],[Wife]]</f>
        <v>1</v>
      </c>
      <c r="P104">
        <v>2</v>
      </c>
      <c r="Q104">
        <v>1</v>
      </c>
      <c r="R104">
        <v>2</v>
      </c>
      <c r="S104">
        <v>0</v>
      </c>
      <c r="T104">
        <v>4</v>
      </c>
      <c r="U104" t="s">
        <v>61</v>
      </c>
      <c r="V104">
        <v>1</v>
      </c>
      <c r="X104" t="str">
        <f t="shared" si="16"/>
        <v>Yes</v>
      </c>
      <c r="Y104">
        <v>155</v>
      </c>
      <c r="Z104" t="str">
        <f t="shared" si="17"/>
        <v>Yes</v>
      </c>
      <c r="AB104" t="str">
        <f t="shared" si="18"/>
        <v>No</v>
      </c>
      <c r="AD104" t="str">
        <f t="shared" si="19"/>
        <v>No</v>
      </c>
      <c r="AF104" t="str">
        <f t="shared" si="20"/>
        <v>No</v>
      </c>
      <c r="AH104" s="11" t="str">
        <f t="shared" si="21"/>
        <v>No</v>
      </c>
    </row>
    <row r="105" spans="1:34">
      <c r="A105">
        <v>5602</v>
      </c>
      <c r="B105" t="s">
        <v>42</v>
      </c>
      <c r="C105" t="s">
        <v>43</v>
      </c>
      <c r="D105" t="s">
        <v>44</v>
      </c>
      <c r="E105" t="s">
        <v>182</v>
      </c>
      <c r="F105" t="s">
        <v>51</v>
      </c>
      <c r="G105">
        <f t="shared" si="11"/>
        <v>0</v>
      </c>
      <c r="H105">
        <f t="shared" si="12"/>
        <v>1</v>
      </c>
      <c r="I105">
        <f t="shared" si="13"/>
        <v>2</v>
      </c>
      <c r="J105">
        <f t="shared" si="14"/>
        <v>2</v>
      </c>
      <c r="K105">
        <f t="shared" si="15"/>
        <v>4</v>
      </c>
      <c r="L105">
        <v>2</v>
      </c>
      <c r="M105">
        <v>7</v>
      </c>
      <c r="N105">
        <f>Needs[[#This Row],[Male]]-Needs[[#This Row],[Hasuband]]</f>
        <v>2</v>
      </c>
      <c r="O105">
        <f>Needs[[#This Row],[Female]]-Needs[[#This Row],[Wife]]</f>
        <v>6</v>
      </c>
      <c r="P105">
        <v>1</v>
      </c>
      <c r="Q105">
        <v>1</v>
      </c>
      <c r="R105">
        <v>0</v>
      </c>
      <c r="S105">
        <v>2</v>
      </c>
      <c r="T105">
        <v>5</v>
      </c>
      <c r="U105" t="s">
        <v>37</v>
      </c>
      <c r="W105">
        <v>1</v>
      </c>
      <c r="X105" t="str">
        <f t="shared" si="16"/>
        <v>No</v>
      </c>
      <c r="Y105">
        <v>95</v>
      </c>
      <c r="Z105" t="str">
        <f t="shared" si="17"/>
        <v>Yes</v>
      </c>
      <c r="AA105">
        <v>1</v>
      </c>
      <c r="AB105" t="str">
        <f t="shared" si="18"/>
        <v>Yes</v>
      </c>
      <c r="AD105" t="str">
        <f t="shared" si="19"/>
        <v>No</v>
      </c>
      <c r="AE105">
        <v>1</v>
      </c>
      <c r="AF105" t="str">
        <f t="shared" si="20"/>
        <v>Yes</v>
      </c>
      <c r="AG105">
        <v>1</v>
      </c>
      <c r="AH105" s="11" t="str">
        <f t="shared" si="21"/>
        <v>Yes</v>
      </c>
    </row>
    <row r="106" spans="1:34">
      <c r="A106">
        <v>6253</v>
      </c>
      <c r="B106" t="s">
        <v>47</v>
      </c>
      <c r="C106" t="s">
        <v>58</v>
      </c>
      <c r="D106" t="s">
        <v>59</v>
      </c>
      <c r="E106" t="s">
        <v>183</v>
      </c>
      <c r="F106" t="s">
        <v>36</v>
      </c>
      <c r="G106">
        <f t="shared" si="11"/>
        <v>1</v>
      </c>
      <c r="H106">
        <f t="shared" si="12"/>
        <v>1</v>
      </c>
      <c r="I106">
        <f t="shared" si="13"/>
        <v>1</v>
      </c>
      <c r="J106">
        <f t="shared" si="14"/>
        <v>1</v>
      </c>
      <c r="K106">
        <f t="shared" si="15"/>
        <v>0</v>
      </c>
      <c r="L106">
        <v>2</v>
      </c>
      <c r="M106">
        <v>2</v>
      </c>
      <c r="N106">
        <f>Needs[[#This Row],[Male]]-Needs[[#This Row],[Hasuband]]</f>
        <v>1</v>
      </c>
      <c r="O106">
        <f>Needs[[#This Row],[Female]]-Needs[[#This Row],[Wife]]</f>
        <v>1</v>
      </c>
      <c r="P106">
        <v>0</v>
      </c>
      <c r="Q106">
        <v>1</v>
      </c>
      <c r="R106">
        <v>1</v>
      </c>
      <c r="S106">
        <v>0</v>
      </c>
      <c r="T106">
        <v>2</v>
      </c>
      <c r="U106" t="s">
        <v>37</v>
      </c>
      <c r="V106">
        <v>1</v>
      </c>
      <c r="X106" t="str">
        <f t="shared" si="16"/>
        <v>Yes</v>
      </c>
      <c r="Y106">
        <v>150</v>
      </c>
      <c r="Z106" t="str">
        <f t="shared" si="17"/>
        <v>Yes</v>
      </c>
      <c r="AA106">
        <v>1</v>
      </c>
      <c r="AB106" t="str">
        <f t="shared" si="18"/>
        <v>Yes</v>
      </c>
      <c r="AC106">
        <v>1</v>
      </c>
      <c r="AD106" t="str">
        <f t="shared" si="19"/>
        <v>Yes</v>
      </c>
      <c r="AE106">
        <v>1</v>
      </c>
      <c r="AF106" t="str">
        <f t="shared" si="20"/>
        <v>Yes</v>
      </c>
      <c r="AH106" s="11" t="str">
        <f t="shared" si="21"/>
        <v>No</v>
      </c>
    </row>
    <row r="107" spans="1:34">
      <c r="A107">
        <v>6068</v>
      </c>
      <c r="B107" t="s">
        <v>47</v>
      </c>
      <c r="C107" t="s">
        <v>67</v>
      </c>
      <c r="D107" t="s">
        <v>68</v>
      </c>
      <c r="E107" t="s">
        <v>184</v>
      </c>
      <c r="F107" t="s">
        <v>36</v>
      </c>
      <c r="G107">
        <f t="shared" si="11"/>
        <v>1</v>
      </c>
      <c r="H107">
        <f t="shared" si="12"/>
        <v>1</v>
      </c>
      <c r="I107">
        <f t="shared" si="13"/>
        <v>2</v>
      </c>
      <c r="J107">
        <f t="shared" si="14"/>
        <v>2</v>
      </c>
      <c r="K107">
        <f t="shared" si="15"/>
        <v>1</v>
      </c>
      <c r="L107">
        <v>4</v>
      </c>
      <c r="M107">
        <v>3</v>
      </c>
      <c r="N107">
        <f>Needs[[#This Row],[Male]]-Needs[[#This Row],[Hasuband]]</f>
        <v>3</v>
      </c>
      <c r="O107">
        <f>Needs[[#This Row],[Female]]-Needs[[#This Row],[Wife]]</f>
        <v>2</v>
      </c>
      <c r="P107">
        <v>1</v>
      </c>
      <c r="Q107">
        <v>1</v>
      </c>
      <c r="R107">
        <v>1</v>
      </c>
      <c r="S107">
        <v>1</v>
      </c>
      <c r="T107">
        <v>3</v>
      </c>
      <c r="U107" t="s">
        <v>18</v>
      </c>
      <c r="W107">
        <v>1</v>
      </c>
      <c r="X107" t="str">
        <f t="shared" si="16"/>
        <v>No</v>
      </c>
      <c r="Z107" t="str">
        <f t="shared" si="17"/>
        <v>No</v>
      </c>
      <c r="AA107">
        <v>1</v>
      </c>
      <c r="AB107" t="str">
        <f t="shared" si="18"/>
        <v>Yes</v>
      </c>
      <c r="AC107">
        <v>1</v>
      </c>
      <c r="AD107" t="str">
        <f t="shared" si="19"/>
        <v>Yes</v>
      </c>
      <c r="AF107" t="str">
        <f t="shared" si="20"/>
        <v>No</v>
      </c>
      <c r="AG107">
        <v>1</v>
      </c>
      <c r="AH107" s="11" t="str">
        <f t="shared" si="21"/>
        <v>Yes</v>
      </c>
    </row>
    <row r="108" spans="1:34">
      <c r="A108">
        <v>5936</v>
      </c>
      <c r="B108" t="s">
        <v>47</v>
      </c>
      <c r="C108" t="s">
        <v>85</v>
      </c>
      <c r="D108" t="s">
        <v>86</v>
      </c>
      <c r="E108" t="s">
        <v>185</v>
      </c>
      <c r="F108" t="s">
        <v>36</v>
      </c>
      <c r="G108">
        <f t="shared" si="11"/>
        <v>1</v>
      </c>
      <c r="H108">
        <f t="shared" si="12"/>
        <v>1</v>
      </c>
      <c r="I108">
        <f t="shared" si="13"/>
        <v>2</v>
      </c>
      <c r="J108">
        <f t="shared" si="14"/>
        <v>1</v>
      </c>
      <c r="K108">
        <f t="shared" si="15"/>
        <v>2</v>
      </c>
      <c r="L108">
        <v>2</v>
      </c>
      <c r="M108">
        <v>5</v>
      </c>
      <c r="N108">
        <f>Needs[[#This Row],[Male]]-Needs[[#This Row],[Hasuband]]</f>
        <v>1</v>
      </c>
      <c r="O108">
        <f>Needs[[#This Row],[Female]]-Needs[[#This Row],[Wife]]</f>
        <v>4</v>
      </c>
      <c r="P108">
        <v>1</v>
      </c>
      <c r="Q108">
        <v>1</v>
      </c>
      <c r="R108">
        <v>0</v>
      </c>
      <c r="S108">
        <v>1</v>
      </c>
      <c r="T108">
        <v>4</v>
      </c>
      <c r="U108" t="s">
        <v>18</v>
      </c>
      <c r="W108">
        <v>1</v>
      </c>
      <c r="X108" t="str">
        <f t="shared" si="16"/>
        <v>No</v>
      </c>
      <c r="Y108">
        <v>78</v>
      </c>
      <c r="Z108" t="str">
        <f t="shared" si="17"/>
        <v>Yes</v>
      </c>
      <c r="AA108">
        <v>1</v>
      </c>
      <c r="AB108" t="str">
        <f t="shared" si="18"/>
        <v>Yes</v>
      </c>
      <c r="AC108">
        <v>1</v>
      </c>
      <c r="AD108" t="str">
        <f t="shared" si="19"/>
        <v>Yes</v>
      </c>
      <c r="AF108" t="str">
        <f t="shared" si="20"/>
        <v>No</v>
      </c>
      <c r="AG108">
        <v>1</v>
      </c>
      <c r="AH108" s="11" t="str">
        <f t="shared" si="21"/>
        <v>Yes</v>
      </c>
    </row>
    <row r="109" spans="1:34">
      <c r="A109">
        <v>4801</v>
      </c>
      <c r="B109" t="s">
        <v>38</v>
      </c>
      <c r="C109" t="s">
        <v>116</v>
      </c>
      <c r="D109" t="s">
        <v>117</v>
      </c>
      <c r="E109" t="s">
        <v>186</v>
      </c>
      <c r="F109" t="s">
        <v>51</v>
      </c>
      <c r="G109">
        <f t="shared" si="11"/>
        <v>0</v>
      </c>
      <c r="H109">
        <f t="shared" si="12"/>
        <v>1</v>
      </c>
      <c r="I109">
        <f t="shared" si="13"/>
        <v>2</v>
      </c>
      <c r="J109">
        <f t="shared" si="14"/>
        <v>2</v>
      </c>
      <c r="K109">
        <f t="shared" si="15"/>
        <v>4</v>
      </c>
      <c r="L109">
        <v>2</v>
      </c>
      <c r="M109">
        <v>7</v>
      </c>
      <c r="N109">
        <f>Needs[[#This Row],[Male]]-Needs[[#This Row],[Hasuband]]</f>
        <v>2</v>
      </c>
      <c r="O109">
        <f>Needs[[#This Row],[Female]]-Needs[[#This Row],[Wife]]</f>
        <v>6</v>
      </c>
      <c r="P109">
        <v>1</v>
      </c>
      <c r="Q109">
        <v>1</v>
      </c>
      <c r="R109">
        <v>0</v>
      </c>
      <c r="S109">
        <v>2</v>
      </c>
      <c r="T109">
        <v>5</v>
      </c>
      <c r="U109" t="s">
        <v>46</v>
      </c>
      <c r="V109">
        <v>1</v>
      </c>
      <c r="X109" t="str">
        <f t="shared" si="16"/>
        <v>Yes</v>
      </c>
      <c r="Y109">
        <v>173</v>
      </c>
      <c r="Z109" t="str">
        <f t="shared" si="17"/>
        <v>Yes</v>
      </c>
      <c r="AB109" t="str">
        <f t="shared" si="18"/>
        <v>No</v>
      </c>
      <c r="AC109">
        <v>1</v>
      </c>
      <c r="AD109" t="str">
        <f t="shared" si="19"/>
        <v>Yes</v>
      </c>
      <c r="AF109" t="str">
        <f t="shared" si="20"/>
        <v>No</v>
      </c>
      <c r="AG109">
        <v>1</v>
      </c>
      <c r="AH109" s="11" t="str">
        <f t="shared" si="21"/>
        <v>Yes</v>
      </c>
    </row>
    <row r="110" spans="1:34">
      <c r="A110">
        <v>4921</v>
      </c>
      <c r="B110" t="s">
        <v>32</v>
      </c>
      <c r="C110" t="s">
        <v>96</v>
      </c>
      <c r="D110" t="s">
        <v>97</v>
      </c>
      <c r="E110" t="s">
        <v>187</v>
      </c>
      <c r="F110" t="s">
        <v>36</v>
      </c>
      <c r="G110">
        <f t="shared" si="11"/>
        <v>1</v>
      </c>
      <c r="H110">
        <f t="shared" si="12"/>
        <v>1</v>
      </c>
      <c r="I110">
        <f t="shared" si="13"/>
        <v>2</v>
      </c>
      <c r="J110">
        <f t="shared" si="14"/>
        <v>3</v>
      </c>
      <c r="K110">
        <f t="shared" si="15"/>
        <v>3</v>
      </c>
      <c r="L110">
        <v>6</v>
      </c>
      <c r="M110">
        <v>4</v>
      </c>
      <c r="N110">
        <f>Needs[[#This Row],[Male]]-Needs[[#This Row],[Hasuband]]</f>
        <v>5</v>
      </c>
      <c r="O110">
        <f>Needs[[#This Row],[Female]]-Needs[[#This Row],[Wife]]</f>
        <v>3</v>
      </c>
      <c r="P110">
        <v>1</v>
      </c>
      <c r="Q110">
        <v>1</v>
      </c>
      <c r="R110">
        <v>2</v>
      </c>
      <c r="S110">
        <v>1</v>
      </c>
      <c r="T110">
        <v>5</v>
      </c>
      <c r="U110" t="s">
        <v>37</v>
      </c>
      <c r="W110">
        <v>1</v>
      </c>
      <c r="X110" t="str">
        <f t="shared" si="16"/>
        <v>No</v>
      </c>
      <c r="Y110">
        <v>70</v>
      </c>
      <c r="Z110" t="str">
        <f t="shared" si="17"/>
        <v>Yes</v>
      </c>
      <c r="AA110">
        <v>1</v>
      </c>
      <c r="AB110" t="str">
        <f t="shared" si="18"/>
        <v>Yes</v>
      </c>
      <c r="AD110" t="str">
        <f t="shared" si="19"/>
        <v>No</v>
      </c>
      <c r="AF110" t="str">
        <f t="shared" si="20"/>
        <v>No</v>
      </c>
      <c r="AG110">
        <v>1</v>
      </c>
      <c r="AH110" s="11" t="str">
        <f t="shared" si="21"/>
        <v>Yes</v>
      </c>
    </row>
    <row r="111" spans="1:34">
      <c r="A111">
        <v>4904</v>
      </c>
      <c r="B111" t="s">
        <v>32</v>
      </c>
      <c r="C111" t="s">
        <v>96</v>
      </c>
      <c r="D111" t="s">
        <v>97</v>
      </c>
      <c r="E111" t="s">
        <v>188</v>
      </c>
      <c r="F111" t="s">
        <v>51</v>
      </c>
      <c r="G111">
        <f t="shared" si="11"/>
        <v>0</v>
      </c>
      <c r="H111">
        <f t="shared" si="12"/>
        <v>1</v>
      </c>
      <c r="I111">
        <f t="shared" si="13"/>
        <v>3</v>
      </c>
      <c r="J111">
        <f t="shared" si="14"/>
        <v>2</v>
      </c>
      <c r="K111">
        <f t="shared" si="15"/>
        <v>4</v>
      </c>
      <c r="L111">
        <v>9</v>
      </c>
      <c r="M111">
        <v>1</v>
      </c>
      <c r="N111">
        <f>Needs[[#This Row],[Male]]-Needs[[#This Row],[Hasuband]]</f>
        <v>9</v>
      </c>
      <c r="O111">
        <f>Needs[[#This Row],[Female]]-Needs[[#This Row],[Wife]]</f>
        <v>0</v>
      </c>
      <c r="P111">
        <v>3</v>
      </c>
      <c r="Q111">
        <v>0</v>
      </c>
      <c r="R111">
        <v>2</v>
      </c>
      <c r="S111">
        <v>0</v>
      </c>
      <c r="T111">
        <v>5</v>
      </c>
      <c r="U111" t="s">
        <v>37</v>
      </c>
      <c r="W111">
        <v>1</v>
      </c>
      <c r="X111" t="str">
        <f t="shared" si="16"/>
        <v>No</v>
      </c>
      <c r="Z111" t="str">
        <f t="shared" si="17"/>
        <v>No</v>
      </c>
      <c r="AB111" t="str">
        <f t="shared" si="18"/>
        <v>No</v>
      </c>
      <c r="AC111">
        <v>1</v>
      </c>
      <c r="AD111" t="str">
        <f t="shared" si="19"/>
        <v>Yes</v>
      </c>
      <c r="AF111" t="str">
        <f t="shared" si="20"/>
        <v>No</v>
      </c>
      <c r="AG111">
        <v>1</v>
      </c>
      <c r="AH111" s="11" t="str">
        <f t="shared" si="21"/>
        <v>Yes</v>
      </c>
    </row>
    <row r="112" spans="1:34">
      <c r="A112">
        <v>5047</v>
      </c>
      <c r="B112" t="s">
        <v>32</v>
      </c>
      <c r="C112" t="s">
        <v>126</v>
      </c>
      <c r="D112" t="s">
        <v>127</v>
      </c>
      <c r="E112" t="s">
        <v>189</v>
      </c>
      <c r="F112" t="s">
        <v>51</v>
      </c>
      <c r="G112">
        <f t="shared" si="11"/>
        <v>0</v>
      </c>
      <c r="H112">
        <f t="shared" si="12"/>
        <v>1</v>
      </c>
      <c r="I112">
        <f t="shared" si="13"/>
        <v>2</v>
      </c>
      <c r="J112">
        <f t="shared" si="14"/>
        <v>2</v>
      </c>
      <c r="K112">
        <f t="shared" si="15"/>
        <v>3</v>
      </c>
      <c r="L112">
        <v>2</v>
      </c>
      <c r="M112">
        <v>6</v>
      </c>
      <c r="N112">
        <f>Needs[[#This Row],[Male]]-Needs[[#This Row],[Hasuband]]</f>
        <v>2</v>
      </c>
      <c r="O112">
        <f>Needs[[#This Row],[Female]]-Needs[[#This Row],[Wife]]</f>
        <v>5</v>
      </c>
      <c r="P112">
        <v>1</v>
      </c>
      <c r="Q112">
        <v>1</v>
      </c>
      <c r="R112">
        <v>0</v>
      </c>
      <c r="S112">
        <v>2</v>
      </c>
      <c r="T112">
        <v>4</v>
      </c>
      <c r="U112" t="s">
        <v>37</v>
      </c>
      <c r="W112">
        <v>1</v>
      </c>
      <c r="X112" t="str">
        <f t="shared" si="16"/>
        <v>No</v>
      </c>
      <c r="Z112" t="str">
        <f t="shared" si="17"/>
        <v>No</v>
      </c>
      <c r="AB112" t="str">
        <f t="shared" si="18"/>
        <v>No</v>
      </c>
      <c r="AC112">
        <v>1</v>
      </c>
      <c r="AD112" t="str">
        <f t="shared" si="19"/>
        <v>Yes</v>
      </c>
      <c r="AF112" t="str">
        <f t="shared" si="20"/>
        <v>No</v>
      </c>
      <c r="AG112">
        <v>1</v>
      </c>
      <c r="AH112" s="11" t="str">
        <f t="shared" si="21"/>
        <v>Yes</v>
      </c>
    </row>
    <row r="113" spans="1:34">
      <c r="A113">
        <v>4829</v>
      </c>
      <c r="B113" t="s">
        <v>38</v>
      </c>
      <c r="C113" t="s">
        <v>116</v>
      </c>
      <c r="D113" t="s">
        <v>117</v>
      </c>
      <c r="E113" t="s">
        <v>190</v>
      </c>
      <c r="F113" t="s">
        <v>36</v>
      </c>
      <c r="G113">
        <f t="shared" si="11"/>
        <v>1</v>
      </c>
      <c r="H113">
        <f t="shared" si="12"/>
        <v>1</v>
      </c>
      <c r="I113">
        <f t="shared" si="13"/>
        <v>1</v>
      </c>
      <c r="J113">
        <f t="shared" si="14"/>
        <v>4</v>
      </c>
      <c r="K113">
        <f t="shared" si="15"/>
        <v>3</v>
      </c>
      <c r="L113">
        <v>5</v>
      </c>
      <c r="M113">
        <v>5</v>
      </c>
      <c r="N113">
        <f>Needs[[#This Row],[Male]]-Needs[[#This Row],[Hasuband]]</f>
        <v>4</v>
      </c>
      <c r="O113">
        <f>Needs[[#This Row],[Female]]-Needs[[#This Row],[Wife]]</f>
        <v>4</v>
      </c>
      <c r="P113">
        <v>0</v>
      </c>
      <c r="Q113">
        <v>1</v>
      </c>
      <c r="R113">
        <v>1</v>
      </c>
      <c r="S113">
        <v>3</v>
      </c>
      <c r="T113">
        <v>5</v>
      </c>
      <c r="U113" t="s">
        <v>61</v>
      </c>
      <c r="W113">
        <v>1</v>
      </c>
      <c r="X113" t="str">
        <f t="shared" si="16"/>
        <v>No</v>
      </c>
      <c r="Z113" t="str">
        <f t="shared" si="17"/>
        <v>No</v>
      </c>
      <c r="AB113" t="str">
        <f t="shared" si="18"/>
        <v>No</v>
      </c>
      <c r="AC113">
        <v>1</v>
      </c>
      <c r="AD113" t="str">
        <f t="shared" si="19"/>
        <v>Yes</v>
      </c>
      <c r="AE113">
        <v>1</v>
      </c>
      <c r="AF113" t="str">
        <f t="shared" si="20"/>
        <v>Yes</v>
      </c>
      <c r="AG113">
        <v>1</v>
      </c>
      <c r="AH113" s="11" t="str">
        <f t="shared" si="21"/>
        <v>Yes</v>
      </c>
    </row>
    <row r="114" spans="1:34">
      <c r="A114">
        <v>5746</v>
      </c>
      <c r="B114" t="s">
        <v>42</v>
      </c>
      <c r="C114" t="s">
        <v>71</v>
      </c>
      <c r="D114" t="s">
        <v>72</v>
      </c>
      <c r="E114" t="s">
        <v>191</v>
      </c>
      <c r="F114" t="s">
        <v>51</v>
      </c>
      <c r="G114">
        <f t="shared" si="11"/>
        <v>0</v>
      </c>
      <c r="H114">
        <f t="shared" si="12"/>
        <v>1</v>
      </c>
      <c r="I114">
        <f t="shared" si="13"/>
        <v>2</v>
      </c>
      <c r="J114">
        <f t="shared" si="14"/>
        <v>2</v>
      </c>
      <c r="K114">
        <f t="shared" si="15"/>
        <v>4</v>
      </c>
      <c r="L114">
        <v>7</v>
      </c>
      <c r="M114">
        <v>2</v>
      </c>
      <c r="N114">
        <f>Needs[[#This Row],[Male]]-Needs[[#This Row],[Hasuband]]</f>
        <v>7</v>
      </c>
      <c r="O114">
        <f>Needs[[#This Row],[Female]]-Needs[[#This Row],[Wife]]</f>
        <v>1</v>
      </c>
      <c r="P114">
        <v>1</v>
      </c>
      <c r="Q114">
        <v>1</v>
      </c>
      <c r="R114">
        <v>2</v>
      </c>
      <c r="S114">
        <v>0</v>
      </c>
      <c r="T114">
        <v>5</v>
      </c>
      <c r="U114" t="s">
        <v>37</v>
      </c>
      <c r="V114">
        <v>1</v>
      </c>
      <c r="X114" t="str">
        <f t="shared" si="16"/>
        <v>Yes</v>
      </c>
      <c r="Y114">
        <v>222</v>
      </c>
      <c r="Z114" t="str">
        <f t="shared" si="17"/>
        <v>Yes</v>
      </c>
      <c r="AB114" t="str">
        <f t="shared" si="18"/>
        <v>No</v>
      </c>
      <c r="AC114">
        <v>1</v>
      </c>
      <c r="AD114" t="str">
        <f t="shared" si="19"/>
        <v>Yes</v>
      </c>
      <c r="AE114">
        <v>1</v>
      </c>
      <c r="AF114" t="str">
        <f t="shared" si="20"/>
        <v>Yes</v>
      </c>
      <c r="AH114" s="11" t="str">
        <f t="shared" si="21"/>
        <v>No</v>
      </c>
    </row>
    <row r="115" spans="1:34">
      <c r="A115">
        <v>5297</v>
      </c>
      <c r="B115" t="s">
        <v>42</v>
      </c>
      <c r="C115" t="s">
        <v>52</v>
      </c>
      <c r="D115" t="s">
        <v>53</v>
      </c>
      <c r="E115" t="s">
        <v>192</v>
      </c>
      <c r="F115" t="s">
        <v>36</v>
      </c>
      <c r="G115">
        <f t="shared" si="11"/>
        <v>1</v>
      </c>
      <c r="H115">
        <f t="shared" si="12"/>
        <v>1</v>
      </c>
      <c r="I115">
        <f t="shared" si="13"/>
        <v>2</v>
      </c>
      <c r="J115">
        <f t="shared" si="14"/>
        <v>2</v>
      </c>
      <c r="K115">
        <f t="shared" si="15"/>
        <v>2</v>
      </c>
      <c r="L115">
        <v>3</v>
      </c>
      <c r="M115">
        <v>5</v>
      </c>
      <c r="N115">
        <f>Needs[[#This Row],[Male]]-Needs[[#This Row],[Hasuband]]</f>
        <v>2</v>
      </c>
      <c r="O115">
        <f>Needs[[#This Row],[Female]]-Needs[[#This Row],[Wife]]</f>
        <v>4</v>
      </c>
      <c r="P115">
        <v>1</v>
      </c>
      <c r="Q115">
        <v>1</v>
      </c>
      <c r="R115">
        <v>1</v>
      </c>
      <c r="S115">
        <v>1</v>
      </c>
      <c r="T115">
        <v>4</v>
      </c>
      <c r="U115" t="s">
        <v>37</v>
      </c>
      <c r="V115">
        <v>1</v>
      </c>
      <c r="X115" t="str">
        <f t="shared" si="16"/>
        <v>Yes</v>
      </c>
      <c r="Y115">
        <v>104</v>
      </c>
      <c r="Z115" t="str">
        <f t="shared" si="17"/>
        <v>Yes</v>
      </c>
      <c r="AA115">
        <v>1</v>
      </c>
      <c r="AB115" t="str">
        <f t="shared" si="18"/>
        <v>Yes</v>
      </c>
      <c r="AD115" t="str">
        <f t="shared" si="19"/>
        <v>No</v>
      </c>
      <c r="AF115" t="str">
        <f t="shared" si="20"/>
        <v>No</v>
      </c>
      <c r="AH115" s="11" t="str">
        <f t="shared" si="21"/>
        <v>No</v>
      </c>
    </row>
    <row r="116" spans="1:34">
      <c r="A116">
        <v>6208</v>
      </c>
      <c r="B116" t="s">
        <v>47</v>
      </c>
      <c r="C116" t="s">
        <v>58</v>
      </c>
      <c r="D116" t="s">
        <v>59</v>
      </c>
      <c r="E116" t="s">
        <v>193</v>
      </c>
      <c r="F116" t="s">
        <v>36</v>
      </c>
      <c r="G116">
        <f t="shared" si="11"/>
        <v>1</v>
      </c>
      <c r="H116">
        <f t="shared" si="12"/>
        <v>1</v>
      </c>
      <c r="I116">
        <f t="shared" si="13"/>
        <v>2</v>
      </c>
      <c r="J116">
        <f t="shared" si="14"/>
        <v>3</v>
      </c>
      <c r="K116">
        <f t="shared" si="15"/>
        <v>3</v>
      </c>
      <c r="L116">
        <v>7</v>
      </c>
      <c r="M116">
        <v>3</v>
      </c>
      <c r="N116">
        <f>Needs[[#This Row],[Male]]-Needs[[#This Row],[Hasuband]]</f>
        <v>6</v>
      </c>
      <c r="O116">
        <f>Needs[[#This Row],[Female]]-Needs[[#This Row],[Wife]]</f>
        <v>2</v>
      </c>
      <c r="P116">
        <v>1</v>
      </c>
      <c r="Q116">
        <v>1</v>
      </c>
      <c r="R116">
        <v>2</v>
      </c>
      <c r="S116">
        <v>1</v>
      </c>
      <c r="T116">
        <v>5</v>
      </c>
      <c r="U116" t="s">
        <v>61</v>
      </c>
      <c r="W116">
        <v>1</v>
      </c>
      <c r="X116" t="str">
        <f t="shared" si="16"/>
        <v>No</v>
      </c>
      <c r="Z116" t="str">
        <f t="shared" si="17"/>
        <v>No</v>
      </c>
      <c r="AB116" t="str">
        <f t="shared" si="18"/>
        <v>No</v>
      </c>
      <c r="AC116">
        <v>1</v>
      </c>
      <c r="AD116" t="str">
        <f t="shared" si="19"/>
        <v>Yes</v>
      </c>
      <c r="AF116" t="str">
        <f t="shared" si="20"/>
        <v>No</v>
      </c>
      <c r="AG116">
        <v>1</v>
      </c>
      <c r="AH116" s="11" t="str">
        <f t="shared" si="21"/>
        <v>Yes</v>
      </c>
    </row>
    <row r="117" spans="1:34">
      <c r="A117">
        <v>4852</v>
      </c>
      <c r="B117" t="s">
        <v>38</v>
      </c>
      <c r="C117" t="s">
        <v>176</v>
      </c>
      <c r="D117" t="s">
        <v>177</v>
      </c>
      <c r="E117" t="s">
        <v>194</v>
      </c>
      <c r="F117" t="s">
        <v>36</v>
      </c>
      <c r="G117">
        <f t="shared" si="11"/>
        <v>1</v>
      </c>
      <c r="H117">
        <f t="shared" si="12"/>
        <v>1</v>
      </c>
      <c r="I117">
        <f t="shared" si="13"/>
        <v>2</v>
      </c>
      <c r="J117">
        <f t="shared" si="14"/>
        <v>2</v>
      </c>
      <c r="K117">
        <f t="shared" si="15"/>
        <v>1</v>
      </c>
      <c r="L117">
        <v>4</v>
      </c>
      <c r="M117">
        <v>3</v>
      </c>
      <c r="N117">
        <f>Needs[[#This Row],[Male]]-Needs[[#This Row],[Hasuband]]</f>
        <v>3</v>
      </c>
      <c r="O117">
        <f>Needs[[#This Row],[Female]]-Needs[[#This Row],[Wife]]</f>
        <v>2</v>
      </c>
      <c r="P117">
        <v>1</v>
      </c>
      <c r="Q117">
        <v>1</v>
      </c>
      <c r="R117">
        <v>1</v>
      </c>
      <c r="S117">
        <v>1</v>
      </c>
      <c r="T117">
        <v>3</v>
      </c>
      <c r="U117" t="s">
        <v>37</v>
      </c>
      <c r="W117">
        <v>1</v>
      </c>
      <c r="X117" t="str">
        <f t="shared" si="16"/>
        <v>No</v>
      </c>
      <c r="Z117" t="str">
        <f t="shared" si="17"/>
        <v>No</v>
      </c>
      <c r="AA117">
        <v>1</v>
      </c>
      <c r="AB117" t="str">
        <f t="shared" si="18"/>
        <v>Yes</v>
      </c>
      <c r="AD117" t="str">
        <f t="shared" si="19"/>
        <v>No</v>
      </c>
      <c r="AF117" t="str">
        <f t="shared" si="20"/>
        <v>No</v>
      </c>
      <c r="AG117">
        <v>1</v>
      </c>
      <c r="AH117" s="11" t="str">
        <f t="shared" si="21"/>
        <v>Yes</v>
      </c>
    </row>
    <row r="118" spans="1:34">
      <c r="A118">
        <v>5264</v>
      </c>
      <c r="B118" t="s">
        <v>42</v>
      </c>
      <c r="C118" t="s">
        <v>52</v>
      </c>
      <c r="D118" t="s">
        <v>53</v>
      </c>
      <c r="E118" t="s">
        <v>195</v>
      </c>
      <c r="F118" t="s">
        <v>36</v>
      </c>
      <c r="G118">
        <f t="shared" si="11"/>
        <v>1</v>
      </c>
      <c r="H118">
        <f t="shared" si="12"/>
        <v>1</v>
      </c>
      <c r="I118">
        <f t="shared" si="13"/>
        <v>2</v>
      </c>
      <c r="J118">
        <f t="shared" si="14"/>
        <v>1</v>
      </c>
      <c r="K118">
        <f t="shared" si="15"/>
        <v>0</v>
      </c>
      <c r="L118">
        <v>3</v>
      </c>
      <c r="M118">
        <v>2</v>
      </c>
      <c r="N118">
        <f>Needs[[#This Row],[Male]]-Needs[[#This Row],[Hasuband]]</f>
        <v>2</v>
      </c>
      <c r="O118">
        <f>Needs[[#This Row],[Female]]-Needs[[#This Row],[Wife]]</f>
        <v>1</v>
      </c>
      <c r="P118">
        <v>1</v>
      </c>
      <c r="Q118">
        <v>1</v>
      </c>
      <c r="R118">
        <v>1</v>
      </c>
      <c r="S118">
        <v>0</v>
      </c>
      <c r="T118">
        <v>2</v>
      </c>
      <c r="U118" t="s">
        <v>46</v>
      </c>
      <c r="W118">
        <v>1</v>
      </c>
      <c r="X118" t="str">
        <f t="shared" si="16"/>
        <v>No</v>
      </c>
      <c r="Y118">
        <v>89</v>
      </c>
      <c r="Z118" t="str">
        <f t="shared" si="17"/>
        <v>Yes</v>
      </c>
      <c r="AB118" t="str">
        <f t="shared" si="18"/>
        <v>No</v>
      </c>
      <c r="AD118" t="str">
        <f t="shared" si="19"/>
        <v>No</v>
      </c>
      <c r="AE118">
        <v>1</v>
      </c>
      <c r="AF118" t="str">
        <f t="shared" si="20"/>
        <v>Yes</v>
      </c>
      <c r="AG118">
        <v>1</v>
      </c>
      <c r="AH118" s="11" t="str">
        <f t="shared" si="21"/>
        <v>Yes</v>
      </c>
    </row>
    <row r="119" spans="1:34">
      <c r="A119">
        <v>5387</v>
      </c>
      <c r="B119" t="s">
        <v>42</v>
      </c>
      <c r="C119" t="s">
        <v>82</v>
      </c>
      <c r="D119" t="s">
        <v>83</v>
      </c>
      <c r="E119" t="s">
        <v>196</v>
      </c>
      <c r="F119" t="s">
        <v>36</v>
      </c>
      <c r="G119">
        <f t="shared" si="11"/>
        <v>1</v>
      </c>
      <c r="H119">
        <f t="shared" si="12"/>
        <v>1</v>
      </c>
      <c r="I119">
        <f t="shared" si="13"/>
        <v>2</v>
      </c>
      <c r="J119">
        <f t="shared" si="14"/>
        <v>0</v>
      </c>
      <c r="K119">
        <f t="shared" si="15"/>
        <v>0</v>
      </c>
      <c r="L119">
        <v>2</v>
      </c>
      <c r="M119">
        <v>2</v>
      </c>
      <c r="N119">
        <f>Needs[[#This Row],[Male]]-Needs[[#This Row],[Hasuband]]</f>
        <v>1</v>
      </c>
      <c r="O119">
        <f>Needs[[#This Row],[Female]]-Needs[[#This Row],[Wife]]</f>
        <v>1</v>
      </c>
      <c r="P119">
        <v>1</v>
      </c>
      <c r="Q119">
        <v>1</v>
      </c>
      <c r="R119">
        <v>0</v>
      </c>
      <c r="S119">
        <v>0</v>
      </c>
      <c r="T119">
        <v>2</v>
      </c>
      <c r="U119" t="s">
        <v>46</v>
      </c>
      <c r="W119">
        <v>1</v>
      </c>
      <c r="X119" t="str">
        <f t="shared" si="16"/>
        <v>No</v>
      </c>
      <c r="Y119">
        <v>87</v>
      </c>
      <c r="Z119" t="str">
        <f t="shared" si="17"/>
        <v>Yes</v>
      </c>
      <c r="AB119" t="str">
        <f t="shared" si="18"/>
        <v>No</v>
      </c>
      <c r="AC119">
        <v>1</v>
      </c>
      <c r="AD119" t="str">
        <f t="shared" si="19"/>
        <v>Yes</v>
      </c>
      <c r="AF119" t="str">
        <f t="shared" si="20"/>
        <v>No</v>
      </c>
      <c r="AG119">
        <v>1</v>
      </c>
      <c r="AH119" s="11" t="str">
        <f t="shared" si="21"/>
        <v>Yes</v>
      </c>
    </row>
    <row r="120" spans="1:34">
      <c r="A120">
        <v>5612</v>
      </c>
      <c r="B120" t="s">
        <v>42</v>
      </c>
      <c r="C120" t="s">
        <v>43</v>
      </c>
      <c r="D120" t="s">
        <v>44</v>
      </c>
      <c r="E120" t="s">
        <v>197</v>
      </c>
      <c r="F120" t="s">
        <v>36</v>
      </c>
      <c r="G120">
        <f t="shared" si="11"/>
        <v>1</v>
      </c>
      <c r="H120">
        <f t="shared" si="12"/>
        <v>1</v>
      </c>
      <c r="I120">
        <f t="shared" si="13"/>
        <v>1</v>
      </c>
      <c r="J120">
        <f t="shared" si="14"/>
        <v>3</v>
      </c>
      <c r="K120">
        <f t="shared" si="15"/>
        <v>4</v>
      </c>
      <c r="L120">
        <v>8</v>
      </c>
      <c r="M120">
        <v>2</v>
      </c>
      <c r="N120">
        <f>Needs[[#This Row],[Male]]-Needs[[#This Row],[Hasuband]]</f>
        <v>7</v>
      </c>
      <c r="O120">
        <f>Needs[[#This Row],[Female]]-Needs[[#This Row],[Wife]]</f>
        <v>1</v>
      </c>
      <c r="P120">
        <v>0</v>
      </c>
      <c r="Q120">
        <v>1</v>
      </c>
      <c r="R120">
        <v>3</v>
      </c>
      <c r="S120">
        <v>0</v>
      </c>
      <c r="T120">
        <v>6</v>
      </c>
      <c r="U120" t="s">
        <v>61</v>
      </c>
      <c r="V120">
        <v>1</v>
      </c>
      <c r="X120" t="str">
        <f t="shared" si="16"/>
        <v>Yes</v>
      </c>
      <c r="Y120">
        <v>189</v>
      </c>
      <c r="Z120" t="str">
        <f t="shared" si="17"/>
        <v>Yes</v>
      </c>
      <c r="AB120" t="str">
        <f t="shared" si="18"/>
        <v>No</v>
      </c>
      <c r="AD120" t="str">
        <f t="shared" si="19"/>
        <v>No</v>
      </c>
      <c r="AE120">
        <v>1</v>
      </c>
      <c r="AF120" t="str">
        <f t="shared" si="20"/>
        <v>Yes</v>
      </c>
      <c r="AH120" s="11" t="str">
        <f t="shared" si="21"/>
        <v>No</v>
      </c>
    </row>
    <row r="121" spans="1:34">
      <c r="A121">
        <v>5381</v>
      </c>
      <c r="B121" t="s">
        <v>42</v>
      </c>
      <c r="C121" t="s">
        <v>82</v>
      </c>
      <c r="D121" t="s">
        <v>83</v>
      </c>
      <c r="E121" t="s">
        <v>198</v>
      </c>
      <c r="F121" t="s">
        <v>36</v>
      </c>
      <c r="G121">
        <f t="shared" si="11"/>
        <v>1</v>
      </c>
      <c r="H121">
        <f t="shared" si="12"/>
        <v>1</v>
      </c>
      <c r="I121">
        <f t="shared" si="13"/>
        <v>2</v>
      </c>
      <c r="J121">
        <f t="shared" si="14"/>
        <v>2</v>
      </c>
      <c r="K121">
        <f t="shared" si="15"/>
        <v>1</v>
      </c>
      <c r="L121">
        <v>3</v>
      </c>
      <c r="M121">
        <v>4</v>
      </c>
      <c r="N121">
        <f>Needs[[#This Row],[Male]]-Needs[[#This Row],[Hasuband]]</f>
        <v>2</v>
      </c>
      <c r="O121">
        <f>Needs[[#This Row],[Female]]-Needs[[#This Row],[Wife]]</f>
        <v>3</v>
      </c>
      <c r="P121">
        <v>1</v>
      </c>
      <c r="Q121">
        <v>1</v>
      </c>
      <c r="R121">
        <v>1</v>
      </c>
      <c r="S121">
        <v>1</v>
      </c>
      <c r="T121">
        <v>3</v>
      </c>
      <c r="U121" t="s">
        <v>18</v>
      </c>
      <c r="V121">
        <v>1</v>
      </c>
      <c r="X121" t="str">
        <f t="shared" si="16"/>
        <v>Yes</v>
      </c>
      <c r="Y121">
        <v>127</v>
      </c>
      <c r="Z121" t="str">
        <f t="shared" si="17"/>
        <v>Yes</v>
      </c>
      <c r="AB121" t="str">
        <f t="shared" si="18"/>
        <v>No</v>
      </c>
      <c r="AD121" t="str">
        <f t="shared" si="19"/>
        <v>No</v>
      </c>
      <c r="AE121">
        <v>1</v>
      </c>
      <c r="AF121" t="str">
        <f t="shared" si="20"/>
        <v>Yes</v>
      </c>
      <c r="AG121">
        <v>1</v>
      </c>
      <c r="AH121" s="11" t="str">
        <f t="shared" si="21"/>
        <v>Yes</v>
      </c>
    </row>
    <row r="122" spans="1:34">
      <c r="A122">
        <v>5233</v>
      </c>
      <c r="B122" t="s">
        <v>42</v>
      </c>
      <c r="C122" t="s">
        <v>64</v>
      </c>
      <c r="D122" t="s">
        <v>65</v>
      </c>
      <c r="E122" t="s">
        <v>199</v>
      </c>
      <c r="F122" t="s">
        <v>51</v>
      </c>
      <c r="G122">
        <f t="shared" si="11"/>
        <v>0</v>
      </c>
      <c r="H122">
        <f t="shared" si="12"/>
        <v>1</v>
      </c>
      <c r="I122">
        <f t="shared" si="13"/>
        <v>1</v>
      </c>
      <c r="J122">
        <f t="shared" si="14"/>
        <v>1</v>
      </c>
      <c r="K122">
        <f t="shared" si="15"/>
        <v>1</v>
      </c>
      <c r="L122">
        <v>3</v>
      </c>
      <c r="M122">
        <v>1</v>
      </c>
      <c r="N122">
        <f>Needs[[#This Row],[Male]]-Needs[[#This Row],[Hasuband]]</f>
        <v>3</v>
      </c>
      <c r="O122">
        <f>Needs[[#This Row],[Female]]-Needs[[#This Row],[Wife]]</f>
        <v>0</v>
      </c>
      <c r="P122">
        <v>1</v>
      </c>
      <c r="Q122">
        <v>0</v>
      </c>
      <c r="R122">
        <v>1</v>
      </c>
      <c r="S122">
        <v>0</v>
      </c>
      <c r="T122">
        <v>2</v>
      </c>
      <c r="U122" t="s">
        <v>37</v>
      </c>
      <c r="V122">
        <v>1</v>
      </c>
      <c r="X122" t="str">
        <f t="shared" si="16"/>
        <v>Yes</v>
      </c>
      <c r="Y122">
        <v>195</v>
      </c>
      <c r="Z122" t="str">
        <f t="shared" si="17"/>
        <v>Yes</v>
      </c>
      <c r="AA122">
        <v>1</v>
      </c>
      <c r="AB122" t="str">
        <f t="shared" si="18"/>
        <v>Yes</v>
      </c>
      <c r="AD122" t="str">
        <f t="shared" si="19"/>
        <v>No</v>
      </c>
      <c r="AF122" t="str">
        <f t="shared" si="20"/>
        <v>No</v>
      </c>
      <c r="AH122" s="11" t="str">
        <f t="shared" si="21"/>
        <v>No</v>
      </c>
    </row>
    <row r="123" spans="1:34">
      <c r="A123">
        <v>5665</v>
      </c>
      <c r="B123" t="s">
        <v>42</v>
      </c>
      <c r="C123" t="s">
        <v>71</v>
      </c>
      <c r="D123" t="s">
        <v>72</v>
      </c>
      <c r="E123" t="s">
        <v>200</v>
      </c>
      <c r="F123" t="s">
        <v>36</v>
      </c>
      <c r="G123">
        <f t="shared" si="11"/>
        <v>1</v>
      </c>
      <c r="H123">
        <f t="shared" si="12"/>
        <v>1</v>
      </c>
      <c r="I123">
        <f t="shared" si="13"/>
        <v>1</v>
      </c>
      <c r="J123">
        <f t="shared" si="14"/>
        <v>1</v>
      </c>
      <c r="K123">
        <f t="shared" si="15"/>
        <v>0</v>
      </c>
      <c r="L123">
        <v>3</v>
      </c>
      <c r="M123">
        <v>1</v>
      </c>
      <c r="N123">
        <f>Needs[[#This Row],[Male]]-Needs[[#This Row],[Hasuband]]</f>
        <v>2</v>
      </c>
      <c r="O123">
        <f>Needs[[#This Row],[Female]]-Needs[[#This Row],[Wife]]</f>
        <v>0</v>
      </c>
      <c r="P123">
        <v>1</v>
      </c>
      <c r="Q123">
        <v>0</v>
      </c>
      <c r="R123">
        <v>1</v>
      </c>
      <c r="S123">
        <v>0</v>
      </c>
      <c r="T123">
        <v>2</v>
      </c>
      <c r="U123" t="s">
        <v>37</v>
      </c>
      <c r="V123">
        <v>1</v>
      </c>
      <c r="X123" t="str">
        <f t="shared" si="16"/>
        <v>Yes</v>
      </c>
      <c r="Y123">
        <v>200</v>
      </c>
      <c r="Z123" t="str">
        <f t="shared" si="17"/>
        <v>Yes</v>
      </c>
      <c r="AB123" t="str">
        <f t="shared" si="18"/>
        <v>No</v>
      </c>
      <c r="AD123" t="str">
        <f t="shared" si="19"/>
        <v>No</v>
      </c>
      <c r="AF123" t="str">
        <f t="shared" si="20"/>
        <v>No</v>
      </c>
      <c r="AH123" s="11" t="str">
        <f t="shared" si="21"/>
        <v>No</v>
      </c>
    </row>
    <row r="124" spans="1:34">
      <c r="A124">
        <v>5005</v>
      </c>
      <c r="B124" t="s">
        <v>32</v>
      </c>
      <c r="C124" t="s">
        <v>126</v>
      </c>
      <c r="D124" t="s">
        <v>127</v>
      </c>
      <c r="E124" t="s">
        <v>201</v>
      </c>
      <c r="F124" t="s">
        <v>36</v>
      </c>
      <c r="G124">
        <f t="shared" si="11"/>
        <v>1</v>
      </c>
      <c r="H124">
        <f t="shared" si="12"/>
        <v>1</v>
      </c>
      <c r="I124">
        <f t="shared" si="13"/>
        <v>2</v>
      </c>
      <c r="J124">
        <f t="shared" si="14"/>
        <v>2</v>
      </c>
      <c r="K124">
        <f t="shared" si="15"/>
        <v>2</v>
      </c>
      <c r="L124">
        <v>2</v>
      </c>
      <c r="M124">
        <v>6</v>
      </c>
      <c r="N124">
        <f>Needs[[#This Row],[Male]]-Needs[[#This Row],[Hasuband]]</f>
        <v>1</v>
      </c>
      <c r="O124">
        <f>Needs[[#This Row],[Female]]-Needs[[#This Row],[Wife]]</f>
        <v>5</v>
      </c>
      <c r="P124">
        <v>1</v>
      </c>
      <c r="Q124">
        <v>1</v>
      </c>
      <c r="R124">
        <v>0</v>
      </c>
      <c r="S124">
        <v>2</v>
      </c>
      <c r="T124">
        <v>4</v>
      </c>
      <c r="U124" t="s">
        <v>37</v>
      </c>
      <c r="V124">
        <v>1</v>
      </c>
      <c r="X124" t="str">
        <f t="shared" si="16"/>
        <v>Yes</v>
      </c>
      <c r="Y124">
        <v>126</v>
      </c>
      <c r="Z124" t="str">
        <f t="shared" si="17"/>
        <v>Yes</v>
      </c>
      <c r="AA124">
        <v>1</v>
      </c>
      <c r="AB124" t="str">
        <f t="shared" si="18"/>
        <v>Yes</v>
      </c>
      <c r="AD124" t="str">
        <f t="shared" si="19"/>
        <v>No</v>
      </c>
      <c r="AF124" t="str">
        <f t="shared" si="20"/>
        <v>No</v>
      </c>
      <c r="AH124" s="11" t="str">
        <f t="shared" si="21"/>
        <v>No</v>
      </c>
    </row>
    <row r="125" spans="1:34">
      <c r="A125">
        <v>4971</v>
      </c>
      <c r="B125" t="s">
        <v>32</v>
      </c>
      <c r="C125" t="s">
        <v>33</v>
      </c>
      <c r="D125" t="s">
        <v>34</v>
      </c>
      <c r="E125" t="s">
        <v>202</v>
      </c>
      <c r="F125" t="s">
        <v>36</v>
      </c>
      <c r="G125">
        <f t="shared" si="11"/>
        <v>1</v>
      </c>
      <c r="H125">
        <f t="shared" si="12"/>
        <v>1</v>
      </c>
      <c r="I125">
        <f t="shared" si="13"/>
        <v>2</v>
      </c>
      <c r="J125">
        <f t="shared" si="14"/>
        <v>1</v>
      </c>
      <c r="K125">
        <f t="shared" si="15"/>
        <v>0</v>
      </c>
      <c r="L125">
        <v>2</v>
      </c>
      <c r="M125">
        <v>3</v>
      </c>
      <c r="N125">
        <f>Needs[[#This Row],[Male]]-Needs[[#This Row],[Hasuband]]</f>
        <v>1</v>
      </c>
      <c r="O125">
        <f>Needs[[#This Row],[Female]]-Needs[[#This Row],[Wife]]</f>
        <v>2</v>
      </c>
      <c r="P125">
        <v>1</v>
      </c>
      <c r="Q125">
        <v>1</v>
      </c>
      <c r="R125">
        <v>0</v>
      </c>
      <c r="S125">
        <v>1</v>
      </c>
      <c r="T125">
        <v>2</v>
      </c>
      <c r="U125" t="s">
        <v>37</v>
      </c>
      <c r="W125">
        <v>1</v>
      </c>
      <c r="X125" t="str">
        <f t="shared" si="16"/>
        <v>No</v>
      </c>
      <c r="Z125" t="str">
        <f t="shared" si="17"/>
        <v>No</v>
      </c>
      <c r="AA125">
        <v>1</v>
      </c>
      <c r="AB125" t="str">
        <f t="shared" si="18"/>
        <v>Yes</v>
      </c>
      <c r="AD125" t="str">
        <f t="shared" si="19"/>
        <v>No</v>
      </c>
      <c r="AF125" t="str">
        <f t="shared" si="20"/>
        <v>No</v>
      </c>
      <c r="AG125">
        <v>1</v>
      </c>
      <c r="AH125" s="11" t="str">
        <f t="shared" si="21"/>
        <v>Yes</v>
      </c>
    </row>
    <row r="126" spans="1:34">
      <c r="A126">
        <v>5849</v>
      </c>
      <c r="B126" t="s">
        <v>47</v>
      </c>
      <c r="C126" t="s">
        <v>79</v>
      </c>
      <c r="D126" t="s">
        <v>80</v>
      </c>
      <c r="E126" t="s">
        <v>203</v>
      </c>
      <c r="F126" t="s">
        <v>36</v>
      </c>
      <c r="G126">
        <f t="shared" si="11"/>
        <v>1</v>
      </c>
      <c r="H126">
        <f t="shared" si="12"/>
        <v>1</v>
      </c>
      <c r="I126">
        <f t="shared" si="13"/>
        <v>1</v>
      </c>
      <c r="J126">
        <f t="shared" si="14"/>
        <v>1</v>
      </c>
      <c r="K126">
        <f t="shared" si="15"/>
        <v>0</v>
      </c>
      <c r="L126">
        <v>3</v>
      </c>
      <c r="M126">
        <v>1</v>
      </c>
      <c r="N126">
        <f>Needs[[#This Row],[Male]]-Needs[[#This Row],[Hasuband]]</f>
        <v>2</v>
      </c>
      <c r="O126">
        <f>Needs[[#This Row],[Female]]-Needs[[#This Row],[Wife]]</f>
        <v>0</v>
      </c>
      <c r="P126">
        <v>1</v>
      </c>
      <c r="Q126">
        <v>0</v>
      </c>
      <c r="R126">
        <v>1</v>
      </c>
      <c r="S126">
        <v>0</v>
      </c>
      <c r="T126">
        <v>2</v>
      </c>
      <c r="U126" t="s">
        <v>37</v>
      </c>
      <c r="W126">
        <v>1</v>
      </c>
      <c r="X126" t="str">
        <f t="shared" si="16"/>
        <v>No</v>
      </c>
      <c r="Y126">
        <v>109</v>
      </c>
      <c r="Z126" t="str">
        <f t="shared" si="17"/>
        <v>Yes</v>
      </c>
      <c r="AA126">
        <v>1</v>
      </c>
      <c r="AB126" t="str">
        <f t="shared" si="18"/>
        <v>Yes</v>
      </c>
      <c r="AD126" t="str">
        <f t="shared" si="19"/>
        <v>No</v>
      </c>
      <c r="AE126">
        <v>1</v>
      </c>
      <c r="AF126" t="str">
        <f t="shared" si="20"/>
        <v>Yes</v>
      </c>
      <c r="AG126">
        <v>1</v>
      </c>
      <c r="AH126" s="11" t="str">
        <f t="shared" si="21"/>
        <v>Yes</v>
      </c>
    </row>
    <row r="127" spans="1:34">
      <c r="A127">
        <v>5790</v>
      </c>
      <c r="B127" t="s">
        <v>47</v>
      </c>
      <c r="C127" t="s">
        <v>79</v>
      </c>
      <c r="D127" t="s">
        <v>80</v>
      </c>
      <c r="E127" t="s">
        <v>204</v>
      </c>
      <c r="F127" t="s">
        <v>36</v>
      </c>
      <c r="G127">
        <f t="shared" si="11"/>
        <v>1</v>
      </c>
      <c r="H127">
        <f t="shared" si="12"/>
        <v>1</v>
      </c>
      <c r="I127">
        <f t="shared" si="13"/>
        <v>2</v>
      </c>
      <c r="J127">
        <f t="shared" si="14"/>
        <v>1</v>
      </c>
      <c r="K127">
        <f t="shared" si="15"/>
        <v>0</v>
      </c>
      <c r="L127">
        <v>3</v>
      </c>
      <c r="M127">
        <v>2</v>
      </c>
      <c r="N127">
        <f>Needs[[#This Row],[Male]]-Needs[[#This Row],[Hasuband]]</f>
        <v>2</v>
      </c>
      <c r="O127">
        <f>Needs[[#This Row],[Female]]-Needs[[#This Row],[Wife]]</f>
        <v>1</v>
      </c>
      <c r="P127">
        <v>1</v>
      </c>
      <c r="Q127">
        <v>1</v>
      </c>
      <c r="R127">
        <v>1</v>
      </c>
      <c r="S127">
        <v>0</v>
      </c>
      <c r="T127">
        <v>2</v>
      </c>
      <c r="U127" t="s">
        <v>46</v>
      </c>
      <c r="W127">
        <v>1</v>
      </c>
      <c r="X127" t="str">
        <f t="shared" si="16"/>
        <v>No</v>
      </c>
      <c r="Y127">
        <v>85</v>
      </c>
      <c r="Z127" t="str">
        <f t="shared" si="17"/>
        <v>Yes</v>
      </c>
      <c r="AB127" t="str">
        <f t="shared" si="18"/>
        <v>No</v>
      </c>
      <c r="AD127" t="str">
        <f t="shared" si="19"/>
        <v>No</v>
      </c>
      <c r="AF127" t="str">
        <f t="shared" si="20"/>
        <v>No</v>
      </c>
      <c r="AG127">
        <v>1</v>
      </c>
      <c r="AH127" s="11" t="str">
        <f t="shared" si="21"/>
        <v>Yes</v>
      </c>
    </row>
    <row r="128" spans="1:34">
      <c r="A128">
        <v>5511</v>
      </c>
      <c r="B128" t="s">
        <v>42</v>
      </c>
      <c r="C128" t="s">
        <v>43</v>
      </c>
      <c r="D128" t="s">
        <v>44</v>
      </c>
      <c r="E128" t="s">
        <v>205</v>
      </c>
      <c r="F128" t="s">
        <v>51</v>
      </c>
      <c r="G128">
        <f t="shared" si="11"/>
        <v>0</v>
      </c>
      <c r="H128">
        <f t="shared" si="12"/>
        <v>1</v>
      </c>
      <c r="I128">
        <f t="shared" si="13"/>
        <v>2</v>
      </c>
      <c r="J128">
        <f t="shared" si="14"/>
        <v>4</v>
      </c>
      <c r="K128">
        <f t="shared" si="15"/>
        <v>3</v>
      </c>
      <c r="L128">
        <v>9</v>
      </c>
      <c r="M128">
        <v>1</v>
      </c>
      <c r="N128">
        <f>Needs[[#This Row],[Male]]-Needs[[#This Row],[Hasuband]]</f>
        <v>9</v>
      </c>
      <c r="O128">
        <f>Needs[[#This Row],[Female]]-Needs[[#This Row],[Wife]]</f>
        <v>0</v>
      </c>
      <c r="P128">
        <v>2</v>
      </c>
      <c r="Q128">
        <v>0</v>
      </c>
      <c r="R128">
        <v>4</v>
      </c>
      <c r="S128">
        <v>0</v>
      </c>
      <c r="T128">
        <v>4</v>
      </c>
      <c r="U128" t="s">
        <v>37</v>
      </c>
      <c r="W128">
        <v>1</v>
      </c>
      <c r="X128" t="str">
        <f t="shared" si="16"/>
        <v>No</v>
      </c>
      <c r="Y128">
        <v>96</v>
      </c>
      <c r="Z128" t="str">
        <f t="shared" si="17"/>
        <v>Yes</v>
      </c>
      <c r="AB128" t="str">
        <f t="shared" si="18"/>
        <v>No</v>
      </c>
      <c r="AD128" t="str">
        <f t="shared" si="19"/>
        <v>No</v>
      </c>
      <c r="AF128" t="str">
        <f t="shared" si="20"/>
        <v>No</v>
      </c>
      <c r="AG128">
        <v>1</v>
      </c>
      <c r="AH128" s="11" t="str">
        <f t="shared" si="21"/>
        <v>Yes</v>
      </c>
    </row>
    <row r="129" spans="1:34">
      <c r="A129">
        <v>4940</v>
      </c>
      <c r="B129" t="s">
        <v>32</v>
      </c>
      <c r="C129" t="s">
        <v>96</v>
      </c>
      <c r="D129" t="s">
        <v>97</v>
      </c>
      <c r="E129" t="s">
        <v>206</v>
      </c>
      <c r="F129" t="s">
        <v>36</v>
      </c>
      <c r="G129">
        <f t="shared" si="11"/>
        <v>1</v>
      </c>
      <c r="H129">
        <f t="shared" si="12"/>
        <v>1</v>
      </c>
      <c r="I129">
        <f t="shared" si="13"/>
        <v>0</v>
      </c>
      <c r="J129">
        <f t="shared" si="14"/>
        <v>2</v>
      </c>
      <c r="K129">
        <f t="shared" si="15"/>
        <v>3</v>
      </c>
      <c r="L129">
        <v>6</v>
      </c>
      <c r="M129">
        <v>1</v>
      </c>
      <c r="N129">
        <f>Needs[[#This Row],[Male]]-Needs[[#This Row],[Hasuband]]</f>
        <v>5</v>
      </c>
      <c r="O129">
        <f>Needs[[#This Row],[Female]]-Needs[[#This Row],[Wife]]</f>
        <v>0</v>
      </c>
      <c r="P129">
        <v>0</v>
      </c>
      <c r="Q129">
        <v>0</v>
      </c>
      <c r="R129">
        <v>2</v>
      </c>
      <c r="S129">
        <v>0</v>
      </c>
      <c r="T129">
        <v>5</v>
      </c>
      <c r="U129" t="s">
        <v>18</v>
      </c>
      <c r="W129">
        <v>1</v>
      </c>
      <c r="X129" t="str">
        <f t="shared" si="16"/>
        <v>No</v>
      </c>
      <c r="Y129">
        <v>96</v>
      </c>
      <c r="Z129" t="str">
        <f t="shared" si="17"/>
        <v>Yes</v>
      </c>
      <c r="AA129">
        <v>1</v>
      </c>
      <c r="AB129" t="str">
        <f t="shared" si="18"/>
        <v>Yes</v>
      </c>
      <c r="AC129">
        <v>1</v>
      </c>
      <c r="AD129" t="str">
        <f t="shared" si="19"/>
        <v>Yes</v>
      </c>
      <c r="AE129">
        <v>1</v>
      </c>
      <c r="AF129" t="str">
        <f t="shared" si="20"/>
        <v>Yes</v>
      </c>
      <c r="AG129">
        <v>1</v>
      </c>
      <c r="AH129" s="11" t="str">
        <f t="shared" si="21"/>
        <v>Yes</v>
      </c>
    </row>
    <row r="130" spans="1:34">
      <c r="A130">
        <v>4802</v>
      </c>
      <c r="B130" t="s">
        <v>38</v>
      </c>
      <c r="C130" t="s">
        <v>116</v>
      </c>
      <c r="D130" t="s">
        <v>117</v>
      </c>
      <c r="E130" t="s">
        <v>207</v>
      </c>
      <c r="F130" t="s">
        <v>36</v>
      </c>
      <c r="G130">
        <f t="shared" ref="G130:G193" si="22">IF(F130="Father",1,0)</f>
        <v>1</v>
      </c>
      <c r="H130">
        <f t="shared" ref="H130:H193" si="23">IF(F130="Mother",1,1)</f>
        <v>1</v>
      </c>
      <c r="I130">
        <f t="shared" ref="I130:I193" si="24">P130+Q130</f>
        <v>1</v>
      </c>
      <c r="J130">
        <f t="shared" ref="J130:J193" si="25">R130+S130</f>
        <v>4</v>
      </c>
      <c r="K130">
        <f t="shared" ref="K130:K193" si="26">T130-(G130+H130)</f>
        <v>3</v>
      </c>
      <c r="L130">
        <v>5</v>
      </c>
      <c r="M130">
        <v>5</v>
      </c>
      <c r="N130">
        <f>Needs[[#This Row],[Male]]-Needs[[#This Row],[Hasuband]]</f>
        <v>4</v>
      </c>
      <c r="O130">
        <f>Needs[[#This Row],[Female]]-Needs[[#This Row],[Wife]]</f>
        <v>4</v>
      </c>
      <c r="P130">
        <v>0</v>
      </c>
      <c r="Q130">
        <v>1</v>
      </c>
      <c r="R130">
        <v>3</v>
      </c>
      <c r="S130">
        <v>1</v>
      </c>
      <c r="T130">
        <v>5</v>
      </c>
      <c r="U130" t="s">
        <v>61</v>
      </c>
      <c r="W130">
        <v>1</v>
      </c>
      <c r="X130" t="str">
        <f t="shared" ref="X130:X193" si="27">IF(V130=1,"Yes",IF(V130="","No"))</f>
        <v>No</v>
      </c>
      <c r="Z130" t="str">
        <f t="shared" ref="Z130:Z193" si="28">IF(Y130="","No","Yes")</f>
        <v>No</v>
      </c>
      <c r="AA130">
        <v>1</v>
      </c>
      <c r="AB130" t="str">
        <f t="shared" ref="AB130:AB193" si="29">IF(AA130=1,"Yes",IF(AA130="","No"))</f>
        <v>Yes</v>
      </c>
      <c r="AC130">
        <v>1</v>
      </c>
      <c r="AD130" t="str">
        <f t="shared" ref="AD130:AD193" si="30">IF(AC130=1,"Yes",IF(AC130="","No"))</f>
        <v>Yes</v>
      </c>
      <c r="AE130">
        <v>1</v>
      </c>
      <c r="AF130" t="str">
        <f t="shared" ref="AF130:AF193" si="31">IF(AE130=1,"Yes",IF(AE130="","No"))</f>
        <v>Yes</v>
      </c>
      <c r="AG130">
        <v>1</v>
      </c>
      <c r="AH130" s="11" t="str">
        <f t="shared" ref="AH130:AH193" si="32">IF(AG130=1,"Yes",IF(AG130="","No"))</f>
        <v>Yes</v>
      </c>
    </row>
    <row r="131" spans="1:34">
      <c r="A131">
        <v>6258</v>
      </c>
      <c r="B131" t="s">
        <v>47</v>
      </c>
      <c r="C131" t="s">
        <v>58</v>
      </c>
      <c r="D131" t="s">
        <v>59</v>
      </c>
      <c r="E131" t="s">
        <v>208</v>
      </c>
      <c r="F131" t="s">
        <v>36</v>
      </c>
      <c r="G131">
        <f t="shared" si="22"/>
        <v>1</v>
      </c>
      <c r="H131">
        <f t="shared" si="23"/>
        <v>1</v>
      </c>
      <c r="I131">
        <f t="shared" si="24"/>
        <v>2</v>
      </c>
      <c r="J131">
        <f t="shared" si="25"/>
        <v>3</v>
      </c>
      <c r="K131">
        <f t="shared" si="26"/>
        <v>3</v>
      </c>
      <c r="L131">
        <v>3</v>
      </c>
      <c r="M131">
        <v>7</v>
      </c>
      <c r="N131">
        <f>Needs[[#This Row],[Male]]-Needs[[#This Row],[Hasuband]]</f>
        <v>2</v>
      </c>
      <c r="O131">
        <f>Needs[[#This Row],[Female]]-Needs[[#This Row],[Wife]]</f>
        <v>6</v>
      </c>
      <c r="P131">
        <v>1</v>
      </c>
      <c r="Q131">
        <v>1</v>
      </c>
      <c r="R131">
        <v>1</v>
      </c>
      <c r="S131">
        <v>2</v>
      </c>
      <c r="T131">
        <v>5</v>
      </c>
      <c r="U131" t="s">
        <v>37</v>
      </c>
      <c r="W131">
        <v>1</v>
      </c>
      <c r="X131" t="str">
        <f t="shared" si="27"/>
        <v>No</v>
      </c>
      <c r="Z131" t="str">
        <f t="shared" si="28"/>
        <v>No</v>
      </c>
      <c r="AB131" t="str">
        <f t="shared" si="29"/>
        <v>No</v>
      </c>
      <c r="AD131" t="str">
        <f t="shared" si="30"/>
        <v>No</v>
      </c>
      <c r="AF131" t="str">
        <f t="shared" si="31"/>
        <v>No</v>
      </c>
      <c r="AG131">
        <v>1</v>
      </c>
      <c r="AH131" s="11" t="str">
        <f t="shared" si="32"/>
        <v>Yes</v>
      </c>
    </row>
    <row r="132" spans="1:34">
      <c r="A132">
        <v>5529</v>
      </c>
      <c r="B132" t="s">
        <v>42</v>
      </c>
      <c r="C132" t="s">
        <v>43</v>
      </c>
      <c r="D132" t="s">
        <v>44</v>
      </c>
      <c r="E132" t="s">
        <v>209</v>
      </c>
      <c r="F132" t="s">
        <v>36</v>
      </c>
      <c r="G132">
        <f t="shared" si="22"/>
        <v>1</v>
      </c>
      <c r="H132">
        <f t="shared" si="23"/>
        <v>1</v>
      </c>
      <c r="I132">
        <f t="shared" si="24"/>
        <v>2</v>
      </c>
      <c r="J132">
        <f t="shared" si="25"/>
        <v>2</v>
      </c>
      <c r="K132">
        <f t="shared" si="26"/>
        <v>3</v>
      </c>
      <c r="L132">
        <v>7</v>
      </c>
      <c r="M132">
        <v>2</v>
      </c>
      <c r="N132">
        <f>Needs[[#This Row],[Male]]-Needs[[#This Row],[Hasuband]]</f>
        <v>6</v>
      </c>
      <c r="O132">
        <f>Needs[[#This Row],[Female]]-Needs[[#This Row],[Wife]]</f>
        <v>1</v>
      </c>
      <c r="P132">
        <v>1</v>
      </c>
      <c r="Q132">
        <v>1</v>
      </c>
      <c r="R132">
        <v>2</v>
      </c>
      <c r="S132">
        <v>0</v>
      </c>
      <c r="T132">
        <v>5</v>
      </c>
      <c r="U132" t="s">
        <v>46</v>
      </c>
      <c r="W132">
        <v>1</v>
      </c>
      <c r="X132" t="str">
        <f t="shared" si="27"/>
        <v>No</v>
      </c>
      <c r="Z132" t="str">
        <f t="shared" si="28"/>
        <v>No</v>
      </c>
      <c r="AB132" t="str">
        <f t="shared" si="29"/>
        <v>No</v>
      </c>
      <c r="AC132">
        <v>1</v>
      </c>
      <c r="AD132" t="str">
        <f t="shared" si="30"/>
        <v>Yes</v>
      </c>
      <c r="AF132" t="str">
        <f t="shared" si="31"/>
        <v>No</v>
      </c>
      <c r="AG132">
        <v>1</v>
      </c>
      <c r="AH132" s="11" t="str">
        <f t="shared" si="32"/>
        <v>Yes</v>
      </c>
    </row>
    <row r="133" spans="1:34">
      <c r="A133">
        <v>5738</v>
      </c>
      <c r="B133" t="s">
        <v>42</v>
      </c>
      <c r="C133" t="s">
        <v>71</v>
      </c>
      <c r="D133" t="s">
        <v>72</v>
      </c>
      <c r="E133" t="s">
        <v>210</v>
      </c>
      <c r="F133" t="s">
        <v>51</v>
      </c>
      <c r="G133">
        <f t="shared" si="22"/>
        <v>0</v>
      </c>
      <c r="H133">
        <f t="shared" si="23"/>
        <v>1</v>
      </c>
      <c r="I133">
        <f t="shared" si="24"/>
        <v>2</v>
      </c>
      <c r="J133">
        <f t="shared" si="25"/>
        <v>2</v>
      </c>
      <c r="K133">
        <f t="shared" si="26"/>
        <v>2</v>
      </c>
      <c r="L133">
        <v>5</v>
      </c>
      <c r="M133">
        <v>2</v>
      </c>
      <c r="N133">
        <f>Needs[[#This Row],[Male]]-Needs[[#This Row],[Hasuband]]</f>
        <v>5</v>
      </c>
      <c r="O133">
        <f>Needs[[#This Row],[Female]]-Needs[[#This Row],[Wife]]</f>
        <v>1</v>
      </c>
      <c r="P133">
        <v>1</v>
      </c>
      <c r="Q133">
        <v>1</v>
      </c>
      <c r="R133">
        <v>2</v>
      </c>
      <c r="S133">
        <v>0</v>
      </c>
      <c r="T133">
        <v>3</v>
      </c>
      <c r="U133" t="s">
        <v>37</v>
      </c>
      <c r="V133">
        <v>1</v>
      </c>
      <c r="X133" t="str">
        <f t="shared" si="27"/>
        <v>Yes</v>
      </c>
      <c r="Y133">
        <v>221</v>
      </c>
      <c r="Z133" t="str">
        <f t="shared" si="28"/>
        <v>Yes</v>
      </c>
      <c r="AB133" t="str">
        <f t="shared" si="29"/>
        <v>No</v>
      </c>
      <c r="AD133" t="str">
        <f t="shared" si="30"/>
        <v>No</v>
      </c>
      <c r="AF133" t="str">
        <f t="shared" si="31"/>
        <v>No</v>
      </c>
      <c r="AG133">
        <v>1</v>
      </c>
      <c r="AH133" s="11" t="str">
        <f t="shared" si="32"/>
        <v>Yes</v>
      </c>
    </row>
    <row r="134" spans="1:34">
      <c r="A134">
        <v>5314</v>
      </c>
      <c r="B134" t="s">
        <v>42</v>
      </c>
      <c r="C134" t="s">
        <v>52</v>
      </c>
      <c r="D134" t="s">
        <v>53</v>
      </c>
      <c r="E134" t="s">
        <v>211</v>
      </c>
      <c r="F134" t="s">
        <v>51</v>
      </c>
      <c r="G134">
        <f t="shared" si="22"/>
        <v>0</v>
      </c>
      <c r="H134">
        <f t="shared" si="23"/>
        <v>1</v>
      </c>
      <c r="I134">
        <f t="shared" si="24"/>
        <v>2</v>
      </c>
      <c r="J134">
        <f t="shared" si="25"/>
        <v>2</v>
      </c>
      <c r="K134">
        <f t="shared" si="26"/>
        <v>2</v>
      </c>
      <c r="L134">
        <v>5</v>
      </c>
      <c r="M134">
        <v>2</v>
      </c>
      <c r="N134">
        <f>Needs[[#This Row],[Male]]-Needs[[#This Row],[Hasuband]]</f>
        <v>5</v>
      </c>
      <c r="O134">
        <f>Needs[[#This Row],[Female]]-Needs[[#This Row],[Wife]]</f>
        <v>1</v>
      </c>
      <c r="P134">
        <v>1</v>
      </c>
      <c r="Q134">
        <v>1</v>
      </c>
      <c r="R134">
        <v>2</v>
      </c>
      <c r="S134">
        <v>0</v>
      </c>
      <c r="T134">
        <v>3</v>
      </c>
      <c r="U134" t="s">
        <v>46</v>
      </c>
      <c r="W134">
        <v>1</v>
      </c>
      <c r="X134" t="str">
        <f t="shared" si="27"/>
        <v>No</v>
      </c>
      <c r="Y134">
        <v>72</v>
      </c>
      <c r="Z134" t="str">
        <f t="shared" si="28"/>
        <v>Yes</v>
      </c>
      <c r="AA134">
        <v>1</v>
      </c>
      <c r="AB134" t="str">
        <f t="shared" si="29"/>
        <v>Yes</v>
      </c>
      <c r="AD134" t="str">
        <f t="shared" si="30"/>
        <v>No</v>
      </c>
      <c r="AE134">
        <v>1</v>
      </c>
      <c r="AF134" t="str">
        <f t="shared" si="31"/>
        <v>Yes</v>
      </c>
      <c r="AG134">
        <v>1</v>
      </c>
      <c r="AH134" s="11" t="str">
        <f t="shared" si="32"/>
        <v>Yes</v>
      </c>
    </row>
    <row r="135" spans="1:34">
      <c r="A135">
        <v>5907</v>
      </c>
      <c r="B135" t="s">
        <v>47</v>
      </c>
      <c r="C135" t="s">
        <v>85</v>
      </c>
      <c r="D135" t="s">
        <v>86</v>
      </c>
      <c r="E135" t="s">
        <v>212</v>
      </c>
      <c r="F135" t="s">
        <v>51</v>
      </c>
      <c r="G135">
        <f t="shared" si="22"/>
        <v>0</v>
      </c>
      <c r="H135">
        <f t="shared" si="23"/>
        <v>1</v>
      </c>
      <c r="I135">
        <f t="shared" si="24"/>
        <v>2</v>
      </c>
      <c r="J135">
        <f t="shared" si="25"/>
        <v>2</v>
      </c>
      <c r="K135">
        <f t="shared" si="26"/>
        <v>4</v>
      </c>
      <c r="L135">
        <v>2</v>
      </c>
      <c r="M135">
        <v>7</v>
      </c>
      <c r="N135">
        <f>Needs[[#This Row],[Male]]-Needs[[#This Row],[Hasuband]]</f>
        <v>2</v>
      </c>
      <c r="O135">
        <f>Needs[[#This Row],[Female]]-Needs[[#This Row],[Wife]]</f>
        <v>6</v>
      </c>
      <c r="P135">
        <v>1</v>
      </c>
      <c r="Q135">
        <v>1</v>
      </c>
      <c r="R135">
        <v>0</v>
      </c>
      <c r="S135">
        <v>2</v>
      </c>
      <c r="T135">
        <v>5</v>
      </c>
      <c r="U135" t="s">
        <v>37</v>
      </c>
      <c r="W135">
        <v>1</v>
      </c>
      <c r="X135" t="str">
        <f t="shared" si="27"/>
        <v>No</v>
      </c>
      <c r="Z135" t="str">
        <f t="shared" si="28"/>
        <v>No</v>
      </c>
      <c r="AA135">
        <v>1</v>
      </c>
      <c r="AB135" t="str">
        <f t="shared" si="29"/>
        <v>Yes</v>
      </c>
      <c r="AD135" t="str">
        <f t="shared" si="30"/>
        <v>No</v>
      </c>
      <c r="AE135">
        <v>1</v>
      </c>
      <c r="AF135" t="str">
        <f t="shared" si="31"/>
        <v>Yes</v>
      </c>
      <c r="AG135">
        <v>1</v>
      </c>
      <c r="AH135" s="11" t="str">
        <f t="shared" si="32"/>
        <v>Yes</v>
      </c>
    </row>
    <row r="136" spans="1:34">
      <c r="A136">
        <v>5187</v>
      </c>
      <c r="B136" t="s">
        <v>42</v>
      </c>
      <c r="C136" t="s">
        <v>64</v>
      </c>
      <c r="D136" t="s">
        <v>65</v>
      </c>
      <c r="E136" t="s">
        <v>213</v>
      </c>
      <c r="F136" t="s">
        <v>51</v>
      </c>
      <c r="G136">
        <f t="shared" si="22"/>
        <v>0</v>
      </c>
      <c r="H136">
        <f t="shared" si="23"/>
        <v>1</v>
      </c>
      <c r="I136">
        <f t="shared" si="24"/>
        <v>2</v>
      </c>
      <c r="J136">
        <f t="shared" si="25"/>
        <v>2</v>
      </c>
      <c r="K136">
        <f t="shared" si="26"/>
        <v>3</v>
      </c>
      <c r="L136">
        <v>4</v>
      </c>
      <c r="M136">
        <v>4</v>
      </c>
      <c r="N136">
        <f>Needs[[#This Row],[Male]]-Needs[[#This Row],[Hasuband]]</f>
        <v>4</v>
      </c>
      <c r="O136">
        <f>Needs[[#This Row],[Female]]-Needs[[#This Row],[Wife]]</f>
        <v>3</v>
      </c>
      <c r="P136">
        <v>1</v>
      </c>
      <c r="Q136">
        <v>1</v>
      </c>
      <c r="R136">
        <v>1</v>
      </c>
      <c r="S136">
        <v>1</v>
      </c>
      <c r="T136">
        <v>4</v>
      </c>
      <c r="U136" t="s">
        <v>37</v>
      </c>
      <c r="V136">
        <v>1</v>
      </c>
      <c r="X136" t="str">
        <f t="shared" si="27"/>
        <v>Yes</v>
      </c>
      <c r="Y136">
        <v>156</v>
      </c>
      <c r="Z136" t="str">
        <f t="shared" si="28"/>
        <v>Yes</v>
      </c>
      <c r="AB136" t="str">
        <f t="shared" si="29"/>
        <v>No</v>
      </c>
      <c r="AD136" t="str">
        <f t="shared" si="30"/>
        <v>No</v>
      </c>
      <c r="AF136" t="str">
        <f t="shared" si="31"/>
        <v>No</v>
      </c>
      <c r="AH136" s="11" t="str">
        <f t="shared" si="32"/>
        <v>No</v>
      </c>
    </row>
    <row r="137" spans="1:34">
      <c r="A137">
        <v>5538</v>
      </c>
      <c r="B137" t="s">
        <v>42</v>
      </c>
      <c r="C137" t="s">
        <v>43</v>
      </c>
      <c r="D137" t="s">
        <v>44</v>
      </c>
      <c r="E137" t="s">
        <v>214</v>
      </c>
      <c r="F137" t="s">
        <v>36</v>
      </c>
      <c r="G137">
        <f t="shared" si="22"/>
        <v>1</v>
      </c>
      <c r="H137">
        <f t="shared" si="23"/>
        <v>1</v>
      </c>
      <c r="I137">
        <f t="shared" si="24"/>
        <v>2</v>
      </c>
      <c r="J137">
        <f t="shared" si="25"/>
        <v>0</v>
      </c>
      <c r="K137">
        <f t="shared" si="26"/>
        <v>0</v>
      </c>
      <c r="L137">
        <v>2</v>
      </c>
      <c r="M137">
        <v>2</v>
      </c>
      <c r="N137">
        <f>Needs[[#This Row],[Male]]-Needs[[#This Row],[Hasuband]]</f>
        <v>1</v>
      </c>
      <c r="O137">
        <f>Needs[[#This Row],[Female]]-Needs[[#This Row],[Wife]]</f>
        <v>1</v>
      </c>
      <c r="P137">
        <v>1</v>
      </c>
      <c r="Q137">
        <v>1</v>
      </c>
      <c r="R137">
        <v>0</v>
      </c>
      <c r="S137">
        <v>0</v>
      </c>
      <c r="T137">
        <v>2</v>
      </c>
      <c r="U137" t="s">
        <v>37</v>
      </c>
      <c r="W137">
        <v>1</v>
      </c>
      <c r="X137" t="str">
        <f t="shared" si="27"/>
        <v>No</v>
      </c>
      <c r="Z137" t="str">
        <f t="shared" si="28"/>
        <v>No</v>
      </c>
      <c r="AA137">
        <v>1</v>
      </c>
      <c r="AB137" t="str">
        <f t="shared" si="29"/>
        <v>Yes</v>
      </c>
      <c r="AD137" t="str">
        <f t="shared" si="30"/>
        <v>No</v>
      </c>
      <c r="AE137">
        <v>1</v>
      </c>
      <c r="AF137" t="str">
        <f t="shared" si="31"/>
        <v>Yes</v>
      </c>
      <c r="AG137">
        <v>1</v>
      </c>
      <c r="AH137" s="11" t="str">
        <f t="shared" si="32"/>
        <v>Yes</v>
      </c>
    </row>
    <row r="138" spans="1:34">
      <c r="A138">
        <v>5435</v>
      </c>
      <c r="B138" t="s">
        <v>42</v>
      </c>
      <c r="C138" t="s">
        <v>82</v>
      </c>
      <c r="D138" t="s">
        <v>83</v>
      </c>
      <c r="E138" t="s">
        <v>215</v>
      </c>
      <c r="F138" t="s">
        <v>51</v>
      </c>
      <c r="G138">
        <f t="shared" si="22"/>
        <v>0</v>
      </c>
      <c r="H138">
        <f t="shared" si="23"/>
        <v>1</v>
      </c>
      <c r="I138">
        <f t="shared" si="24"/>
        <v>2</v>
      </c>
      <c r="J138">
        <f t="shared" si="25"/>
        <v>1</v>
      </c>
      <c r="K138">
        <f t="shared" si="26"/>
        <v>1</v>
      </c>
      <c r="L138">
        <v>3</v>
      </c>
      <c r="M138">
        <v>2</v>
      </c>
      <c r="N138">
        <f>Needs[[#This Row],[Male]]-Needs[[#This Row],[Hasuband]]</f>
        <v>3</v>
      </c>
      <c r="O138">
        <f>Needs[[#This Row],[Female]]-Needs[[#This Row],[Wife]]</f>
        <v>1</v>
      </c>
      <c r="P138">
        <v>1</v>
      </c>
      <c r="Q138">
        <v>1</v>
      </c>
      <c r="R138">
        <v>1</v>
      </c>
      <c r="S138">
        <v>0</v>
      </c>
      <c r="T138">
        <v>2</v>
      </c>
      <c r="U138" t="s">
        <v>46</v>
      </c>
      <c r="W138">
        <v>1</v>
      </c>
      <c r="X138" t="str">
        <f t="shared" si="27"/>
        <v>No</v>
      </c>
      <c r="Z138" t="str">
        <f t="shared" si="28"/>
        <v>No</v>
      </c>
      <c r="AA138">
        <v>1</v>
      </c>
      <c r="AB138" t="str">
        <f t="shared" si="29"/>
        <v>Yes</v>
      </c>
      <c r="AC138">
        <v>1</v>
      </c>
      <c r="AD138" t="str">
        <f t="shared" si="30"/>
        <v>Yes</v>
      </c>
      <c r="AF138" t="str">
        <f t="shared" si="31"/>
        <v>No</v>
      </c>
      <c r="AG138">
        <v>1</v>
      </c>
      <c r="AH138" s="11" t="str">
        <f t="shared" si="32"/>
        <v>Yes</v>
      </c>
    </row>
    <row r="139" spans="1:34">
      <c r="A139">
        <v>4980</v>
      </c>
      <c r="B139" t="s">
        <v>32</v>
      </c>
      <c r="C139" t="s">
        <v>33</v>
      </c>
      <c r="D139" t="s">
        <v>34</v>
      </c>
      <c r="E139" t="s">
        <v>216</v>
      </c>
      <c r="F139" t="s">
        <v>36</v>
      </c>
      <c r="G139">
        <f t="shared" si="22"/>
        <v>1</v>
      </c>
      <c r="H139">
        <f t="shared" si="23"/>
        <v>1</v>
      </c>
      <c r="I139">
        <f t="shared" si="24"/>
        <v>2</v>
      </c>
      <c r="J139">
        <f t="shared" si="25"/>
        <v>2</v>
      </c>
      <c r="K139">
        <f t="shared" si="26"/>
        <v>3</v>
      </c>
      <c r="L139">
        <v>2</v>
      </c>
      <c r="M139">
        <v>7</v>
      </c>
      <c r="N139">
        <f>Needs[[#This Row],[Male]]-Needs[[#This Row],[Hasuband]]</f>
        <v>1</v>
      </c>
      <c r="O139">
        <f>Needs[[#This Row],[Female]]-Needs[[#This Row],[Wife]]</f>
        <v>6</v>
      </c>
      <c r="P139">
        <v>1</v>
      </c>
      <c r="Q139">
        <v>1</v>
      </c>
      <c r="R139">
        <v>0</v>
      </c>
      <c r="S139">
        <v>2</v>
      </c>
      <c r="T139">
        <v>5</v>
      </c>
      <c r="U139" t="s">
        <v>46</v>
      </c>
      <c r="V139">
        <v>1</v>
      </c>
      <c r="X139" t="str">
        <f t="shared" si="27"/>
        <v>Yes</v>
      </c>
      <c r="Y139">
        <v>192</v>
      </c>
      <c r="Z139" t="str">
        <f t="shared" si="28"/>
        <v>Yes</v>
      </c>
      <c r="AA139">
        <v>1</v>
      </c>
      <c r="AB139" t="str">
        <f t="shared" si="29"/>
        <v>Yes</v>
      </c>
      <c r="AD139" t="str">
        <f t="shared" si="30"/>
        <v>No</v>
      </c>
      <c r="AF139" t="str">
        <f t="shared" si="31"/>
        <v>No</v>
      </c>
      <c r="AG139">
        <v>1</v>
      </c>
      <c r="AH139" s="11" t="str">
        <f t="shared" si="32"/>
        <v>Yes</v>
      </c>
    </row>
    <row r="140" spans="1:34">
      <c r="A140">
        <v>5679</v>
      </c>
      <c r="B140" t="s">
        <v>42</v>
      </c>
      <c r="C140" t="s">
        <v>71</v>
      </c>
      <c r="D140" t="s">
        <v>72</v>
      </c>
      <c r="E140" t="s">
        <v>217</v>
      </c>
      <c r="F140" t="s">
        <v>36</v>
      </c>
      <c r="G140">
        <f t="shared" si="22"/>
        <v>1</v>
      </c>
      <c r="H140">
        <f t="shared" si="23"/>
        <v>1</v>
      </c>
      <c r="I140">
        <f t="shared" si="24"/>
        <v>1</v>
      </c>
      <c r="J140">
        <f t="shared" si="25"/>
        <v>1</v>
      </c>
      <c r="K140">
        <f t="shared" si="26"/>
        <v>0</v>
      </c>
      <c r="L140">
        <v>3</v>
      </c>
      <c r="M140">
        <v>1</v>
      </c>
      <c r="N140">
        <f>Needs[[#This Row],[Male]]-Needs[[#This Row],[Hasuband]]</f>
        <v>2</v>
      </c>
      <c r="O140">
        <f>Needs[[#This Row],[Female]]-Needs[[#This Row],[Wife]]</f>
        <v>0</v>
      </c>
      <c r="P140">
        <v>1</v>
      </c>
      <c r="Q140">
        <v>0</v>
      </c>
      <c r="R140">
        <v>1</v>
      </c>
      <c r="S140">
        <v>0</v>
      </c>
      <c r="T140">
        <v>2</v>
      </c>
      <c r="U140" t="s">
        <v>46</v>
      </c>
      <c r="W140">
        <v>1</v>
      </c>
      <c r="X140" t="str">
        <f t="shared" si="27"/>
        <v>No</v>
      </c>
      <c r="Z140" t="str">
        <f t="shared" si="28"/>
        <v>No</v>
      </c>
      <c r="AA140">
        <v>1</v>
      </c>
      <c r="AB140" t="str">
        <f t="shared" si="29"/>
        <v>Yes</v>
      </c>
      <c r="AC140">
        <v>1</v>
      </c>
      <c r="AD140" t="str">
        <f t="shared" si="30"/>
        <v>Yes</v>
      </c>
      <c r="AF140" t="str">
        <f t="shared" si="31"/>
        <v>No</v>
      </c>
      <c r="AG140">
        <v>1</v>
      </c>
      <c r="AH140" s="11" t="str">
        <f t="shared" si="32"/>
        <v>Yes</v>
      </c>
    </row>
    <row r="141" spans="1:34">
      <c r="A141">
        <v>4793</v>
      </c>
      <c r="B141" t="s">
        <v>38</v>
      </c>
      <c r="C141" t="s">
        <v>116</v>
      </c>
      <c r="D141" t="s">
        <v>117</v>
      </c>
      <c r="E141" t="s">
        <v>218</v>
      </c>
      <c r="F141" t="s">
        <v>36</v>
      </c>
      <c r="G141">
        <f t="shared" si="22"/>
        <v>1</v>
      </c>
      <c r="H141">
        <f t="shared" si="23"/>
        <v>1</v>
      </c>
      <c r="I141">
        <f t="shared" si="24"/>
        <v>2</v>
      </c>
      <c r="J141">
        <f t="shared" si="25"/>
        <v>1</v>
      </c>
      <c r="K141">
        <f t="shared" si="26"/>
        <v>0</v>
      </c>
      <c r="L141">
        <v>3</v>
      </c>
      <c r="M141">
        <v>2</v>
      </c>
      <c r="N141">
        <f>Needs[[#This Row],[Male]]-Needs[[#This Row],[Hasuband]]</f>
        <v>2</v>
      </c>
      <c r="O141">
        <f>Needs[[#This Row],[Female]]-Needs[[#This Row],[Wife]]</f>
        <v>1</v>
      </c>
      <c r="P141">
        <v>1</v>
      </c>
      <c r="Q141">
        <v>1</v>
      </c>
      <c r="R141">
        <v>1</v>
      </c>
      <c r="S141">
        <v>0</v>
      </c>
      <c r="T141">
        <v>2</v>
      </c>
      <c r="U141" t="s">
        <v>46</v>
      </c>
      <c r="W141">
        <v>1</v>
      </c>
      <c r="X141" t="str">
        <f t="shared" si="27"/>
        <v>No</v>
      </c>
      <c r="Z141" t="str">
        <f t="shared" si="28"/>
        <v>No</v>
      </c>
      <c r="AA141">
        <v>1</v>
      </c>
      <c r="AB141" t="str">
        <f t="shared" si="29"/>
        <v>Yes</v>
      </c>
      <c r="AD141" t="str">
        <f t="shared" si="30"/>
        <v>No</v>
      </c>
      <c r="AF141" t="str">
        <f t="shared" si="31"/>
        <v>No</v>
      </c>
      <c r="AG141">
        <v>1</v>
      </c>
      <c r="AH141" s="11" t="str">
        <f t="shared" si="32"/>
        <v>Yes</v>
      </c>
    </row>
    <row r="142" spans="1:34">
      <c r="A142">
        <v>5212</v>
      </c>
      <c r="B142" t="s">
        <v>42</v>
      </c>
      <c r="C142" t="s">
        <v>64</v>
      </c>
      <c r="D142" t="s">
        <v>65</v>
      </c>
      <c r="E142" t="s">
        <v>219</v>
      </c>
      <c r="F142" t="s">
        <v>36</v>
      </c>
      <c r="G142">
        <f t="shared" si="22"/>
        <v>1</v>
      </c>
      <c r="H142">
        <f t="shared" si="23"/>
        <v>1</v>
      </c>
      <c r="I142">
        <f t="shared" si="24"/>
        <v>2</v>
      </c>
      <c r="J142">
        <f t="shared" si="25"/>
        <v>1</v>
      </c>
      <c r="K142">
        <f t="shared" si="26"/>
        <v>0</v>
      </c>
      <c r="L142">
        <v>2</v>
      </c>
      <c r="M142">
        <v>3</v>
      </c>
      <c r="N142">
        <f>Needs[[#This Row],[Male]]-Needs[[#This Row],[Hasuband]]</f>
        <v>1</v>
      </c>
      <c r="O142">
        <f>Needs[[#This Row],[Female]]-Needs[[#This Row],[Wife]]</f>
        <v>2</v>
      </c>
      <c r="P142">
        <v>1</v>
      </c>
      <c r="Q142">
        <v>1</v>
      </c>
      <c r="R142">
        <v>0</v>
      </c>
      <c r="S142">
        <v>1</v>
      </c>
      <c r="T142">
        <v>2</v>
      </c>
      <c r="U142" t="s">
        <v>61</v>
      </c>
      <c r="W142">
        <v>1</v>
      </c>
      <c r="X142" t="str">
        <f t="shared" si="27"/>
        <v>No</v>
      </c>
      <c r="Y142">
        <v>116</v>
      </c>
      <c r="Z142" t="str">
        <f t="shared" si="28"/>
        <v>Yes</v>
      </c>
      <c r="AB142" t="str">
        <f t="shared" si="29"/>
        <v>No</v>
      </c>
      <c r="AC142">
        <v>1</v>
      </c>
      <c r="AD142" t="str">
        <f t="shared" si="30"/>
        <v>Yes</v>
      </c>
      <c r="AE142">
        <v>1</v>
      </c>
      <c r="AF142" t="str">
        <f t="shared" si="31"/>
        <v>Yes</v>
      </c>
      <c r="AG142">
        <v>1</v>
      </c>
      <c r="AH142" s="11" t="str">
        <f t="shared" si="32"/>
        <v>Yes</v>
      </c>
    </row>
    <row r="143" spans="1:34">
      <c r="A143">
        <v>4895</v>
      </c>
      <c r="B143" t="s">
        <v>32</v>
      </c>
      <c r="C143" t="s">
        <v>96</v>
      </c>
      <c r="D143" t="s">
        <v>97</v>
      </c>
      <c r="E143" t="s">
        <v>220</v>
      </c>
      <c r="F143" t="s">
        <v>36</v>
      </c>
      <c r="G143">
        <f t="shared" si="22"/>
        <v>1</v>
      </c>
      <c r="H143">
        <f t="shared" si="23"/>
        <v>1</v>
      </c>
      <c r="I143">
        <f t="shared" si="24"/>
        <v>3</v>
      </c>
      <c r="J143">
        <f t="shared" si="25"/>
        <v>2</v>
      </c>
      <c r="K143">
        <f t="shared" si="26"/>
        <v>1</v>
      </c>
      <c r="L143">
        <v>6</v>
      </c>
      <c r="M143">
        <v>2</v>
      </c>
      <c r="N143">
        <f>Needs[[#This Row],[Male]]-Needs[[#This Row],[Hasuband]]</f>
        <v>5</v>
      </c>
      <c r="O143">
        <f>Needs[[#This Row],[Female]]-Needs[[#This Row],[Wife]]</f>
        <v>1</v>
      </c>
      <c r="P143">
        <v>2</v>
      </c>
      <c r="Q143">
        <v>1</v>
      </c>
      <c r="R143">
        <v>2</v>
      </c>
      <c r="S143">
        <v>0</v>
      </c>
      <c r="T143">
        <v>3</v>
      </c>
      <c r="U143" t="s">
        <v>37</v>
      </c>
      <c r="V143">
        <v>1</v>
      </c>
      <c r="X143" t="str">
        <f t="shared" si="27"/>
        <v>Yes</v>
      </c>
      <c r="Y143">
        <v>144</v>
      </c>
      <c r="Z143" t="str">
        <f t="shared" si="28"/>
        <v>Yes</v>
      </c>
      <c r="AB143" t="str">
        <f t="shared" si="29"/>
        <v>No</v>
      </c>
      <c r="AD143" t="str">
        <f t="shared" si="30"/>
        <v>No</v>
      </c>
      <c r="AF143" t="str">
        <f t="shared" si="31"/>
        <v>No</v>
      </c>
      <c r="AH143" s="11" t="str">
        <f t="shared" si="32"/>
        <v>No</v>
      </c>
    </row>
    <row r="144" spans="1:34">
      <c r="A144">
        <v>5838</v>
      </c>
      <c r="B144" t="s">
        <v>47</v>
      </c>
      <c r="C144" t="s">
        <v>79</v>
      </c>
      <c r="D144" t="s">
        <v>80</v>
      </c>
      <c r="E144" t="s">
        <v>221</v>
      </c>
      <c r="F144" t="s">
        <v>36</v>
      </c>
      <c r="G144">
        <f t="shared" si="22"/>
        <v>1</v>
      </c>
      <c r="H144">
        <f t="shared" si="23"/>
        <v>1</v>
      </c>
      <c r="I144">
        <f t="shared" si="24"/>
        <v>2</v>
      </c>
      <c r="J144">
        <f t="shared" si="25"/>
        <v>3</v>
      </c>
      <c r="K144">
        <f t="shared" si="26"/>
        <v>3</v>
      </c>
      <c r="L144">
        <v>5</v>
      </c>
      <c r="M144">
        <v>5</v>
      </c>
      <c r="N144">
        <f>Needs[[#This Row],[Male]]-Needs[[#This Row],[Hasuband]]</f>
        <v>4</v>
      </c>
      <c r="O144">
        <f>Needs[[#This Row],[Female]]-Needs[[#This Row],[Wife]]</f>
        <v>4</v>
      </c>
      <c r="P144">
        <v>1</v>
      </c>
      <c r="Q144">
        <v>1</v>
      </c>
      <c r="R144">
        <v>2</v>
      </c>
      <c r="S144">
        <v>1</v>
      </c>
      <c r="T144">
        <v>5</v>
      </c>
      <c r="U144" t="s">
        <v>46</v>
      </c>
      <c r="W144">
        <v>1</v>
      </c>
      <c r="X144" t="str">
        <f t="shared" si="27"/>
        <v>No</v>
      </c>
      <c r="Y144">
        <v>61</v>
      </c>
      <c r="Z144" t="str">
        <f t="shared" si="28"/>
        <v>Yes</v>
      </c>
      <c r="AA144">
        <v>1</v>
      </c>
      <c r="AB144" t="str">
        <f t="shared" si="29"/>
        <v>Yes</v>
      </c>
      <c r="AD144" t="str">
        <f t="shared" si="30"/>
        <v>No</v>
      </c>
      <c r="AF144" t="str">
        <f t="shared" si="31"/>
        <v>No</v>
      </c>
      <c r="AG144">
        <v>1</v>
      </c>
      <c r="AH144" s="11" t="str">
        <f t="shared" si="32"/>
        <v>Yes</v>
      </c>
    </row>
    <row r="145" spans="1:34">
      <c r="A145">
        <v>5182</v>
      </c>
      <c r="B145" t="s">
        <v>42</v>
      </c>
      <c r="C145" t="s">
        <v>64</v>
      </c>
      <c r="D145" t="s">
        <v>65</v>
      </c>
      <c r="E145" t="s">
        <v>222</v>
      </c>
      <c r="F145" t="s">
        <v>36</v>
      </c>
      <c r="G145">
        <f t="shared" si="22"/>
        <v>1</v>
      </c>
      <c r="H145">
        <f t="shared" si="23"/>
        <v>1</v>
      </c>
      <c r="I145">
        <f t="shared" si="24"/>
        <v>1</v>
      </c>
      <c r="J145">
        <f t="shared" si="25"/>
        <v>3</v>
      </c>
      <c r="K145">
        <f t="shared" si="26"/>
        <v>3</v>
      </c>
      <c r="L145">
        <v>8</v>
      </c>
      <c r="M145">
        <v>1</v>
      </c>
      <c r="N145">
        <f>Needs[[#This Row],[Male]]-Needs[[#This Row],[Hasuband]]</f>
        <v>7</v>
      </c>
      <c r="O145">
        <f>Needs[[#This Row],[Female]]-Needs[[#This Row],[Wife]]</f>
        <v>0</v>
      </c>
      <c r="P145">
        <v>1</v>
      </c>
      <c r="Q145">
        <v>0</v>
      </c>
      <c r="R145">
        <v>3</v>
      </c>
      <c r="S145">
        <v>0</v>
      </c>
      <c r="T145">
        <v>5</v>
      </c>
      <c r="U145" t="s">
        <v>18</v>
      </c>
      <c r="V145">
        <v>1</v>
      </c>
      <c r="X145" t="str">
        <f t="shared" si="27"/>
        <v>Yes</v>
      </c>
      <c r="Y145">
        <v>214</v>
      </c>
      <c r="Z145" t="str">
        <f t="shared" si="28"/>
        <v>Yes</v>
      </c>
      <c r="AA145">
        <v>1</v>
      </c>
      <c r="AB145" t="str">
        <f t="shared" si="29"/>
        <v>Yes</v>
      </c>
      <c r="AD145" t="str">
        <f t="shared" si="30"/>
        <v>No</v>
      </c>
      <c r="AE145">
        <v>1</v>
      </c>
      <c r="AF145" t="str">
        <f t="shared" si="31"/>
        <v>Yes</v>
      </c>
      <c r="AH145" s="11" t="str">
        <f t="shared" si="32"/>
        <v>No</v>
      </c>
    </row>
    <row r="146" spans="1:34">
      <c r="A146">
        <v>5174</v>
      </c>
      <c r="B146" t="s">
        <v>42</v>
      </c>
      <c r="C146" t="s">
        <v>64</v>
      </c>
      <c r="D146" t="s">
        <v>65</v>
      </c>
      <c r="E146" t="s">
        <v>223</v>
      </c>
      <c r="F146" t="s">
        <v>51</v>
      </c>
      <c r="G146">
        <f t="shared" si="22"/>
        <v>0</v>
      </c>
      <c r="H146">
        <f t="shared" si="23"/>
        <v>1</v>
      </c>
      <c r="I146">
        <f t="shared" si="24"/>
        <v>1</v>
      </c>
      <c r="J146">
        <f t="shared" si="25"/>
        <v>1</v>
      </c>
      <c r="K146">
        <f t="shared" si="26"/>
        <v>4</v>
      </c>
      <c r="L146">
        <v>5</v>
      </c>
      <c r="M146">
        <v>2</v>
      </c>
      <c r="N146">
        <f>Needs[[#This Row],[Male]]-Needs[[#This Row],[Hasuband]]</f>
        <v>5</v>
      </c>
      <c r="O146">
        <f>Needs[[#This Row],[Female]]-Needs[[#This Row],[Wife]]</f>
        <v>1</v>
      </c>
      <c r="P146">
        <v>0</v>
      </c>
      <c r="Q146">
        <v>1</v>
      </c>
      <c r="R146">
        <v>1</v>
      </c>
      <c r="S146">
        <v>0</v>
      </c>
      <c r="T146">
        <v>5</v>
      </c>
      <c r="U146" t="s">
        <v>37</v>
      </c>
      <c r="V146">
        <v>1</v>
      </c>
      <c r="X146" t="str">
        <f t="shared" si="27"/>
        <v>Yes</v>
      </c>
      <c r="Y146">
        <v>166</v>
      </c>
      <c r="Z146" t="str">
        <f t="shared" si="28"/>
        <v>Yes</v>
      </c>
      <c r="AB146" t="str">
        <f t="shared" si="29"/>
        <v>No</v>
      </c>
      <c r="AC146">
        <v>1</v>
      </c>
      <c r="AD146" t="str">
        <f t="shared" si="30"/>
        <v>Yes</v>
      </c>
      <c r="AF146" t="str">
        <f t="shared" si="31"/>
        <v>No</v>
      </c>
      <c r="AH146" s="11" t="str">
        <f t="shared" si="32"/>
        <v>No</v>
      </c>
    </row>
    <row r="147" spans="1:34">
      <c r="A147">
        <v>5825</v>
      </c>
      <c r="B147" t="s">
        <v>47</v>
      </c>
      <c r="C147" t="s">
        <v>79</v>
      </c>
      <c r="D147" t="s">
        <v>80</v>
      </c>
      <c r="E147" t="s">
        <v>224</v>
      </c>
      <c r="F147" t="s">
        <v>51</v>
      </c>
      <c r="G147">
        <f t="shared" si="22"/>
        <v>0</v>
      </c>
      <c r="H147">
        <f t="shared" si="23"/>
        <v>1</v>
      </c>
      <c r="I147">
        <f t="shared" si="24"/>
        <v>1</v>
      </c>
      <c r="J147">
        <f t="shared" si="25"/>
        <v>4</v>
      </c>
      <c r="K147">
        <f t="shared" si="26"/>
        <v>4</v>
      </c>
      <c r="L147">
        <v>4</v>
      </c>
      <c r="M147">
        <v>6</v>
      </c>
      <c r="N147">
        <f>Needs[[#This Row],[Male]]-Needs[[#This Row],[Hasuband]]</f>
        <v>4</v>
      </c>
      <c r="O147">
        <f>Needs[[#This Row],[Female]]-Needs[[#This Row],[Wife]]</f>
        <v>5</v>
      </c>
      <c r="P147">
        <v>0</v>
      </c>
      <c r="Q147">
        <v>1</v>
      </c>
      <c r="R147">
        <v>2</v>
      </c>
      <c r="S147">
        <v>2</v>
      </c>
      <c r="T147">
        <v>5</v>
      </c>
      <c r="U147" t="s">
        <v>37</v>
      </c>
      <c r="V147">
        <v>1</v>
      </c>
      <c r="X147" t="str">
        <f t="shared" si="27"/>
        <v>Yes</v>
      </c>
      <c r="Y147">
        <v>125</v>
      </c>
      <c r="Z147" t="str">
        <f t="shared" si="28"/>
        <v>Yes</v>
      </c>
      <c r="AB147" t="str">
        <f t="shared" si="29"/>
        <v>No</v>
      </c>
      <c r="AD147" t="str">
        <f t="shared" si="30"/>
        <v>No</v>
      </c>
      <c r="AF147" t="str">
        <f t="shared" si="31"/>
        <v>No</v>
      </c>
      <c r="AH147" s="11" t="str">
        <f t="shared" si="32"/>
        <v>No</v>
      </c>
    </row>
    <row r="148" spans="1:34">
      <c r="A148">
        <v>5797</v>
      </c>
      <c r="B148" t="s">
        <v>47</v>
      </c>
      <c r="C148" t="s">
        <v>79</v>
      </c>
      <c r="D148" t="s">
        <v>80</v>
      </c>
      <c r="E148" t="s">
        <v>225</v>
      </c>
      <c r="F148" t="s">
        <v>51</v>
      </c>
      <c r="G148">
        <f t="shared" si="22"/>
        <v>0</v>
      </c>
      <c r="H148">
        <f t="shared" si="23"/>
        <v>1</v>
      </c>
      <c r="I148">
        <f t="shared" si="24"/>
        <v>2</v>
      </c>
      <c r="J148">
        <f t="shared" si="25"/>
        <v>1</v>
      </c>
      <c r="K148">
        <f t="shared" si="26"/>
        <v>2</v>
      </c>
      <c r="L148">
        <v>2</v>
      </c>
      <c r="M148">
        <v>4</v>
      </c>
      <c r="N148">
        <f>Needs[[#This Row],[Male]]-Needs[[#This Row],[Hasuband]]</f>
        <v>2</v>
      </c>
      <c r="O148">
        <f>Needs[[#This Row],[Female]]-Needs[[#This Row],[Wife]]</f>
        <v>3</v>
      </c>
      <c r="P148">
        <v>1</v>
      </c>
      <c r="Q148">
        <v>1</v>
      </c>
      <c r="R148">
        <v>0</v>
      </c>
      <c r="S148">
        <v>1</v>
      </c>
      <c r="T148">
        <v>3</v>
      </c>
      <c r="U148" t="s">
        <v>37</v>
      </c>
      <c r="W148">
        <v>1</v>
      </c>
      <c r="X148" t="str">
        <f t="shared" si="27"/>
        <v>No</v>
      </c>
      <c r="Z148" t="str">
        <f t="shared" si="28"/>
        <v>No</v>
      </c>
      <c r="AB148" t="str">
        <f t="shared" si="29"/>
        <v>No</v>
      </c>
      <c r="AD148" t="str">
        <f t="shared" si="30"/>
        <v>No</v>
      </c>
      <c r="AF148" t="str">
        <f t="shared" si="31"/>
        <v>No</v>
      </c>
      <c r="AG148">
        <v>1</v>
      </c>
      <c r="AH148" s="11" t="str">
        <f t="shared" si="32"/>
        <v>Yes</v>
      </c>
    </row>
    <row r="149" spans="1:34">
      <c r="A149">
        <v>5368</v>
      </c>
      <c r="B149" t="s">
        <v>42</v>
      </c>
      <c r="C149" t="s">
        <v>52</v>
      </c>
      <c r="D149" t="s">
        <v>53</v>
      </c>
      <c r="E149" t="s">
        <v>226</v>
      </c>
      <c r="F149" t="s">
        <v>36</v>
      </c>
      <c r="G149">
        <f t="shared" si="22"/>
        <v>1</v>
      </c>
      <c r="H149">
        <f t="shared" si="23"/>
        <v>1</v>
      </c>
      <c r="I149">
        <f t="shared" si="24"/>
        <v>2</v>
      </c>
      <c r="J149">
        <f t="shared" si="25"/>
        <v>2</v>
      </c>
      <c r="K149">
        <f t="shared" si="26"/>
        <v>3</v>
      </c>
      <c r="L149">
        <v>7</v>
      </c>
      <c r="M149">
        <v>2</v>
      </c>
      <c r="N149">
        <f>Needs[[#This Row],[Male]]-Needs[[#This Row],[Hasuband]]</f>
        <v>6</v>
      </c>
      <c r="O149">
        <f>Needs[[#This Row],[Female]]-Needs[[#This Row],[Wife]]</f>
        <v>1</v>
      </c>
      <c r="P149">
        <v>1</v>
      </c>
      <c r="Q149">
        <v>1</v>
      </c>
      <c r="R149">
        <v>2</v>
      </c>
      <c r="S149">
        <v>0</v>
      </c>
      <c r="T149">
        <v>5</v>
      </c>
      <c r="U149" t="s">
        <v>18</v>
      </c>
      <c r="W149">
        <v>1</v>
      </c>
      <c r="X149" t="str">
        <f t="shared" si="27"/>
        <v>No</v>
      </c>
      <c r="Y149">
        <v>67</v>
      </c>
      <c r="Z149" t="str">
        <f t="shared" si="28"/>
        <v>Yes</v>
      </c>
      <c r="AA149">
        <v>1</v>
      </c>
      <c r="AB149" t="str">
        <f t="shared" si="29"/>
        <v>Yes</v>
      </c>
      <c r="AD149" t="str">
        <f t="shared" si="30"/>
        <v>No</v>
      </c>
      <c r="AF149" t="str">
        <f t="shared" si="31"/>
        <v>No</v>
      </c>
      <c r="AG149">
        <v>1</v>
      </c>
      <c r="AH149" s="11" t="str">
        <f t="shared" si="32"/>
        <v>Yes</v>
      </c>
    </row>
    <row r="150" spans="1:34">
      <c r="A150">
        <v>5313</v>
      </c>
      <c r="B150" t="s">
        <v>42</v>
      </c>
      <c r="C150" t="s">
        <v>52</v>
      </c>
      <c r="D150" t="s">
        <v>53</v>
      </c>
      <c r="E150" t="s">
        <v>227</v>
      </c>
      <c r="F150" t="s">
        <v>36</v>
      </c>
      <c r="G150">
        <f t="shared" si="22"/>
        <v>1</v>
      </c>
      <c r="H150">
        <f t="shared" si="23"/>
        <v>1</v>
      </c>
      <c r="I150">
        <f t="shared" si="24"/>
        <v>2</v>
      </c>
      <c r="J150">
        <f t="shared" si="25"/>
        <v>2</v>
      </c>
      <c r="K150">
        <f t="shared" si="26"/>
        <v>2</v>
      </c>
      <c r="L150">
        <v>2</v>
      </c>
      <c r="M150">
        <v>6</v>
      </c>
      <c r="N150">
        <f>Needs[[#This Row],[Male]]-Needs[[#This Row],[Hasuband]]</f>
        <v>1</v>
      </c>
      <c r="O150">
        <f>Needs[[#This Row],[Female]]-Needs[[#This Row],[Wife]]</f>
        <v>5</v>
      </c>
      <c r="P150">
        <v>1</v>
      </c>
      <c r="Q150">
        <v>1</v>
      </c>
      <c r="R150">
        <v>0</v>
      </c>
      <c r="S150">
        <v>2</v>
      </c>
      <c r="T150">
        <v>4</v>
      </c>
      <c r="U150" t="s">
        <v>61</v>
      </c>
      <c r="W150">
        <v>1</v>
      </c>
      <c r="X150" t="str">
        <f t="shared" si="27"/>
        <v>No</v>
      </c>
      <c r="Y150">
        <v>58</v>
      </c>
      <c r="Z150" t="str">
        <f t="shared" si="28"/>
        <v>Yes</v>
      </c>
      <c r="AA150">
        <v>1</v>
      </c>
      <c r="AB150" t="str">
        <f t="shared" si="29"/>
        <v>Yes</v>
      </c>
      <c r="AC150">
        <v>1</v>
      </c>
      <c r="AD150" t="str">
        <f t="shared" si="30"/>
        <v>Yes</v>
      </c>
      <c r="AE150">
        <v>1</v>
      </c>
      <c r="AF150" t="str">
        <f t="shared" si="31"/>
        <v>Yes</v>
      </c>
      <c r="AG150">
        <v>1</v>
      </c>
      <c r="AH150" s="11" t="str">
        <f t="shared" si="32"/>
        <v>Yes</v>
      </c>
    </row>
    <row r="151" spans="1:34">
      <c r="A151">
        <v>6012</v>
      </c>
      <c r="B151" t="s">
        <v>47</v>
      </c>
      <c r="C151" t="s">
        <v>48</v>
      </c>
      <c r="D151" t="s">
        <v>49</v>
      </c>
      <c r="E151" t="s">
        <v>228</v>
      </c>
      <c r="F151" t="s">
        <v>51</v>
      </c>
      <c r="G151">
        <f t="shared" si="22"/>
        <v>0</v>
      </c>
      <c r="H151">
        <f t="shared" si="23"/>
        <v>1</v>
      </c>
      <c r="I151">
        <f t="shared" si="24"/>
        <v>2</v>
      </c>
      <c r="J151">
        <f t="shared" si="25"/>
        <v>1</v>
      </c>
      <c r="K151">
        <f t="shared" si="26"/>
        <v>0</v>
      </c>
      <c r="L151">
        <v>1</v>
      </c>
      <c r="M151">
        <v>3</v>
      </c>
      <c r="N151">
        <f>Needs[[#This Row],[Male]]-Needs[[#This Row],[Hasuband]]</f>
        <v>1</v>
      </c>
      <c r="O151">
        <f>Needs[[#This Row],[Female]]-Needs[[#This Row],[Wife]]</f>
        <v>2</v>
      </c>
      <c r="P151">
        <v>1</v>
      </c>
      <c r="Q151">
        <v>1</v>
      </c>
      <c r="R151">
        <v>0</v>
      </c>
      <c r="S151">
        <v>1</v>
      </c>
      <c r="T151">
        <v>1</v>
      </c>
      <c r="U151" t="s">
        <v>46</v>
      </c>
      <c r="V151">
        <v>1</v>
      </c>
      <c r="X151" t="str">
        <f t="shared" si="27"/>
        <v>Yes</v>
      </c>
      <c r="Y151">
        <v>120</v>
      </c>
      <c r="Z151" t="str">
        <f t="shared" si="28"/>
        <v>Yes</v>
      </c>
      <c r="AB151" t="str">
        <f t="shared" si="29"/>
        <v>No</v>
      </c>
      <c r="AD151" t="str">
        <f t="shared" si="30"/>
        <v>No</v>
      </c>
      <c r="AF151" t="str">
        <f t="shared" si="31"/>
        <v>No</v>
      </c>
      <c r="AH151" s="11" t="str">
        <f t="shared" si="32"/>
        <v>No</v>
      </c>
    </row>
    <row r="152" spans="1:34">
      <c r="A152">
        <v>6027</v>
      </c>
      <c r="B152" t="s">
        <v>47</v>
      </c>
      <c r="C152" t="s">
        <v>48</v>
      </c>
      <c r="D152" t="s">
        <v>49</v>
      </c>
      <c r="E152" t="s">
        <v>229</v>
      </c>
      <c r="F152" t="s">
        <v>36</v>
      </c>
      <c r="G152">
        <f t="shared" si="22"/>
        <v>1</v>
      </c>
      <c r="H152">
        <f t="shared" si="23"/>
        <v>1</v>
      </c>
      <c r="I152">
        <f t="shared" si="24"/>
        <v>2</v>
      </c>
      <c r="J152">
        <f t="shared" si="25"/>
        <v>2</v>
      </c>
      <c r="K152">
        <f t="shared" si="26"/>
        <v>3</v>
      </c>
      <c r="L152">
        <v>2</v>
      </c>
      <c r="M152">
        <v>7</v>
      </c>
      <c r="N152">
        <f>Needs[[#This Row],[Male]]-Needs[[#This Row],[Hasuband]]</f>
        <v>1</v>
      </c>
      <c r="O152">
        <f>Needs[[#This Row],[Female]]-Needs[[#This Row],[Wife]]</f>
        <v>6</v>
      </c>
      <c r="P152">
        <v>1</v>
      </c>
      <c r="Q152">
        <v>1</v>
      </c>
      <c r="R152">
        <v>0</v>
      </c>
      <c r="S152">
        <v>2</v>
      </c>
      <c r="T152">
        <v>5</v>
      </c>
      <c r="U152" t="s">
        <v>37</v>
      </c>
      <c r="W152">
        <v>1</v>
      </c>
      <c r="X152" t="str">
        <f t="shared" si="27"/>
        <v>No</v>
      </c>
      <c r="Y152">
        <v>75</v>
      </c>
      <c r="Z152" t="str">
        <f t="shared" si="28"/>
        <v>Yes</v>
      </c>
      <c r="AB152" t="str">
        <f t="shared" si="29"/>
        <v>No</v>
      </c>
      <c r="AD152" t="str">
        <f t="shared" si="30"/>
        <v>No</v>
      </c>
      <c r="AF152" t="str">
        <f t="shared" si="31"/>
        <v>No</v>
      </c>
      <c r="AG152">
        <v>1</v>
      </c>
      <c r="AH152" s="11" t="str">
        <f t="shared" si="32"/>
        <v>Yes</v>
      </c>
    </row>
    <row r="153" spans="1:34">
      <c r="A153">
        <v>5636</v>
      </c>
      <c r="B153" t="s">
        <v>42</v>
      </c>
      <c r="C153" t="s">
        <v>43</v>
      </c>
      <c r="D153" t="s">
        <v>44</v>
      </c>
      <c r="E153" t="s">
        <v>230</v>
      </c>
      <c r="F153" t="s">
        <v>36</v>
      </c>
      <c r="G153">
        <f t="shared" si="22"/>
        <v>1</v>
      </c>
      <c r="H153">
        <f t="shared" si="23"/>
        <v>1</v>
      </c>
      <c r="I153">
        <f t="shared" si="24"/>
        <v>2</v>
      </c>
      <c r="J153">
        <f t="shared" si="25"/>
        <v>3</v>
      </c>
      <c r="K153">
        <f t="shared" si="26"/>
        <v>3</v>
      </c>
      <c r="L153">
        <v>6</v>
      </c>
      <c r="M153">
        <v>4</v>
      </c>
      <c r="N153">
        <f>Needs[[#This Row],[Male]]-Needs[[#This Row],[Hasuband]]</f>
        <v>5</v>
      </c>
      <c r="O153">
        <f>Needs[[#This Row],[Female]]-Needs[[#This Row],[Wife]]</f>
        <v>3</v>
      </c>
      <c r="P153">
        <v>1</v>
      </c>
      <c r="Q153">
        <v>1</v>
      </c>
      <c r="R153">
        <v>2</v>
      </c>
      <c r="S153">
        <v>1</v>
      </c>
      <c r="T153">
        <v>5</v>
      </c>
      <c r="U153" t="s">
        <v>37</v>
      </c>
      <c r="V153">
        <v>1</v>
      </c>
      <c r="X153" t="str">
        <f t="shared" si="27"/>
        <v>Yes</v>
      </c>
      <c r="Y153">
        <v>107</v>
      </c>
      <c r="Z153" t="str">
        <f t="shared" si="28"/>
        <v>Yes</v>
      </c>
      <c r="AA153">
        <v>1</v>
      </c>
      <c r="AB153" t="str">
        <f t="shared" si="29"/>
        <v>Yes</v>
      </c>
      <c r="AD153" t="str">
        <f t="shared" si="30"/>
        <v>No</v>
      </c>
      <c r="AF153" t="str">
        <f t="shared" si="31"/>
        <v>No</v>
      </c>
      <c r="AH153" s="11" t="str">
        <f t="shared" si="32"/>
        <v>No</v>
      </c>
    </row>
    <row r="154" spans="1:34">
      <c r="A154">
        <v>5086</v>
      </c>
      <c r="B154" t="s">
        <v>32</v>
      </c>
      <c r="C154" t="s">
        <v>55</v>
      </c>
      <c r="D154" t="s">
        <v>56</v>
      </c>
      <c r="E154" t="s">
        <v>231</v>
      </c>
      <c r="F154" t="s">
        <v>36</v>
      </c>
      <c r="G154">
        <f t="shared" si="22"/>
        <v>1</v>
      </c>
      <c r="H154">
        <f t="shared" si="23"/>
        <v>1</v>
      </c>
      <c r="I154">
        <f t="shared" si="24"/>
        <v>3</v>
      </c>
      <c r="J154">
        <f t="shared" si="25"/>
        <v>2</v>
      </c>
      <c r="K154">
        <f t="shared" si="26"/>
        <v>1</v>
      </c>
      <c r="L154">
        <v>4</v>
      </c>
      <c r="M154">
        <v>4</v>
      </c>
      <c r="N154">
        <f>Needs[[#This Row],[Male]]-Needs[[#This Row],[Hasuband]]</f>
        <v>3</v>
      </c>
      <c r="O154">
        <f>Needs[[#This Row],[Female]]-Needs[[#This Row],[Wife]]</f>
        <v>3</v>
      </c>
      <c r="P154">
        <v>2</v>
      </c>
      <c r="Q154">
        <v>1</v>
      </c>
      <c r="R154">
        <v>1</v>
      </c>
      <c r="S154">
        <v>1</v>
      </c>
      <c r="T154">
        <v>3</v>
      </c>
      <c r="U154" t="s">
        <v>37</v>
      </c>
      <c r="W154">
        <v>1</v>
      </c>
      <c r="X154" t="str">
        <f t="shared" si="27"/>
        <v>No</v>
      </c>
      <c r="Z154" t="str">
        <f t="shared" si="28"/>
        <v>No</v>
      </c>
      <c r="AA154">
        <v>1</v>
      </c>
      <c r="AB154" t="str">
        <f t="shared" si="29"/>
        <v>Yes</v>
      </c>
      <c r="AD154" t="str">
        <f t="shared" si="30"/>
        <v>No</v>
      </c>
      <c r="AE154">
        <v>1</v>
      </c>
      <c r="AF154" t="str">
        <f t="shared" si="31"/>
        <v>Yes</v>
      </c>
      <c r="AG154">
        <v>1</v>
      </c>
      <c r="AH154" s="11" t="str">
        <f t="shared" si="32"/>
        <v>Yes</v>
      </c>
    </row>
    <row r="155" spans="1:34">
      <c r="A155">
        <v>4968</v>
      </c>
      <c r="B155" t="s">
        <v>32</v>
      </c>
      <c r="C155" t="s">
        <v>33</v>
      </c>
      <c r="D155" t="s">
        <v>34</v>
      </c>
      <c r="E155" t="s">
        <v>232</v>
      </c>
      <c r="F155" t="s">
        <v>36</v>
      </c>
      <c r="G155">
        <f t="shared" si="22"/>
        <v>1</v>
      </c>
      <c r="H155">
        <f t="shared" si="23"/>
        <v>1</v>
      </c>
      <c r="I155">
        <f t="shared" si="24"/>
        <v>1</v>
      </c>
      <c r="J155">
        <f t="shared" si="25"/>
        <v>3</v>
      </c>
      <c r="K155">
        <f t="shared" si="26"/>
        <v>3</v>
      </c>
      <c r="L155">
        <v>4</v>
      </c>
      <c r="M155">
        <v>5</v>
      </c>
      <c r="N155">
        <f>Needs[[#This Row],[Male]]-Needs[[#This Row],[Hasuband]]</f>
        <v>3</v>
      </c>
      <c r="O155">
        <f>Needs[[#This Row],[Female]]-Needs[[#This Row],[Wife]]</f>
        <v>4</v>
      </c>
      <c r="P155">
        <v>0</v>
      </c>
      <c r="Q155">
        <v>1</v>
      </c>
      <c r="R155">
        <v>2</v>
      </c>
      <c r="S155">
        <v>1</v>
      </c>
      <c r="T155">
        <v>5</v>
      </c>
      <c r="U155" t="s">
        <v>18</v>
      </c>
      <c r="W155">
        <v>1</v>
      </c>
      <c r="X155" t="str">
        <f t="shared" si="27"/>
        <v>No</v>
      </c>
      <c r="Z155" t="str">
        <f t="shared" si="28"/>
        <v>No</v>
      </c>
      <c r="AA155">
        <v>1</v>
      </c>
      <c r="AB155" t="str">
        <f t="shared" si="29"/>
        <v>Yes</v>
      </c>
      <c r="AD155" t="str">
        <f t="shared" si="30"/>
        <v>No</v>
      </c>
      <c r="AF155" t="str">
        <f t="shared" si="31"/>
        <v>No</v>
      </c>
      <c r="AG155">
        <v>1</v>
      </c>
      <c r="AH155" s="11" t="str">
        <f t="shared" si="32"/>
        <v>Yes</v>
      </c>
    </row>
    <row r="156" spans="1:34">
      <c r="A156">
        <v>6183</v>
      </c>
      <c r="B156" t="s">
        <v>47</v>
      </c>
      <c r="C156" t="s">
        <v>58</v>
      </c>
      <c r="D156" t="s">
        <v>59</v>
      </c>
      <c r="E156" t="s">
        <v>233</v>
      </c>
      <c r="F156" t="s">
        <v>36</v>
      </c>
      <c r="G156">
        <f t="shared" si="22"/>
        <v>1</v>
      </c>
      <c r="H156">
        <f t="shared" si="23"/>
        <v>1</v>
      </c>
      <c r="I156">
        <f t="shared" si="24"/>
        <v>2</v>
      </c>
      <c r="J156">
        <f t="shared" si="25"/>
        <v>1</v>
      </c>
      <c r="K156">
        <f t="shared" si="26"/>
        <v>1</v>
      </c>
      <c r="L156">
        <v>4</v>
      </c>
      <c r="M156">
        <v>2</v>
      </c>
      <c r="N156">
        <f>Needs[[#This Row],[Male]]-Needs[[#This Row],[Hasuband]]</f>
        <v>3</v>
      </c>
      <c r="O156">
        <f>Needs[[#This Row],[Female]]-Needs[[#This Row],[Wife]]</f>
        <v>1</v>
      </c>
      <c r="P156">
        <v>1</v>
      </c>
      <c r="Q156">
        <v>1</v>
      </c>
      <c r="R156">
        <v>1</v>
      </c>
      <c r="S156">
        <v>0</v>
      </c>
      <c r="T156">
        <v>3</v>
      </c>
      <c r="U156" t="s">
        <v>61</v>
      </c>
      <c r="W156">
        <v>1</v>
      </c>
      <c r="X156" t="str">
        <f t="shared" si="27"/>
        <v>No</v>
      </c>
      <c r="Z156" t="str">
        <f t="shared" si="28"/>
        <v>No</v>
      </c>
      <c r="AB156" t="str">
        <f t="shared" si="29"/>
        <v>No</v>
      </c>
      <c r="AD156" t="str">
        <f t="shared" si="30"/>
        <v>No</v>
      </c>
      <c r="AF156" t="str">
        <f t="shared" si="31"/>
        <v>No</v>
      </c>
      <c r="AG156">
        <v>1</v>
      </c>
      <c r="AH156" s="11" t="str">
        <f t="shared" si="32"/>
        <v>Yes</v>
      </c>
    </row>
    <row r="157" spans="1:34">
      <c r="A157">
        <v>4755</v>
      </c>
      <c r="B157" t="s">
        <v>38</v>
      </c>
      <c r="C157" t="s">
        <v>107</v>
      </c>
      <c r="D157" t="s">
        <v>108</v>
      </c>
      <c r="E157" t="s">
        <v>234</v>
      </c>
      <c r="F157" t="s">
        <v>51</v>
      </c>
      <c r="G157">
        <f t="shared" si="22"/>
        <v>0</v>
      </c>
      <c r="H157">
        <f t="shared" si="23"/>
        <v>1</v>
      </c>
      <c r="I157">
        <f t="shared" si="24"/>
        <v>1</v>
      </c>
      <c r="J157">
        <f t="shared" si="25"/>
        <v>2</v>
      </c>
      <c r="K157">
        <f t="shared" si="26"/>
        <v>3</v>
      </c>
      <c r="L157">
        <v>6</v>
      </c>
      <c r="M157">
        <v>1</v>
      </c>
      <c r="N157">
        <f>Needs[[#This Row],[Male]]-Needs[[#This Row],[Hasuband]]</f>
        <v>6</v>
      </c>
      <c r="O157">
        <f>Needs[[#This Row],[Female]]-Needs[[#This Row],[Wife]]</f>
        <v>0</v>
      </c>
      <c r="P157">
        <v>1</v>
      </c>
      <c r="Q157">
        <v>0</v>
      </c>
      <c r="R157">
        <v>2</v>
      </c>
      <c r="S157">
        <v>0</v>
      </c>
      <c r="T157">
        <v>4</v>
      </c>
      <c r="U157" t="s">
        <v>46</v>
      </c>
      <c r="W157">
        <v>1</v>
      </c>
      <c r="X157" t="str">
        <f t="shared" si="27"/>
        <v>No</v>
      </c>
      <c r="Z157" t="str">
        <f t="shared" si="28"/>
        <v>No</v>
      </c>
      <c r="AA157">
        <v>1</v>
      </c>
      <c r="AB157" t="str">
        <f t="shared" si="29"/>
        <v>Yes</v>
      </c>
      <c r="AC157">
        <v>1</v>
      </c>
      <c r="AD157" t="str">
        <f t="shared" si="30"/>
        <v>Yes</v>
      </c>
      <c r="AE157">
        <v>1</v>
      </c>
      <c r="AF157" t="str">
        <f t="shared" si="31"/>
        <v>Yes</v>
      </c>
      <c r="AG157">
        <v>1</v>
      </c>
      <c r="AH157" s="11" t="str">
        <f t="shared" si="32"/>
        <v>Yes</v>
      </c>
    </row>
    <row r="158" spans="1:34">
      <c r="A158">
        <v>6036</v>
      </c>
      <c r="B158" t="s">
        <v>47</v>
      </c>
      <c r="C158" t="s">
        <v>48</v>
      </c>
      <c r="D158" t="s">
        <v>49</v>
      </c>
      <c r="E158" t="s">
        <v>235</v>
      </c>
      <c r="F158" t="s">
        <v>51</v>
      </c>
      <c r="G158">
        <f t="shared" si="22"/>
        <v>0</v>
      </c>
      <c r="H158">
        <f t="shared" si="23"/>
        <v>1</v>
      </c>
      <c r="I158">
        <f t="shared" si="24"/>
        <v>2</v>
      </c>
      <c r="J158">
        <f t="shared" si="25"/>
        <v>2</v>
      </c>
      <c r="K158">
        <f t="shared" si="26"/>
        <v>2</v>
      </c>
      <c r="L158">
        <v>2</v>
      </c>
      <c r="M158">
        <v>5</v>
      </c>
      <c r="N158">
        <f>Needs[[#This Row],[Male]]-Needs[[#This Row],[Hasuband]]</f>
        <v>2</v>
      </c>
      <c r="O158">
        <f>Needs[[#This Row],[Female]]-Needs[[#This Row],[Wife]]</f>
        <v>4</v>
      </c>
      <c r="P158">
        <v>1</v>
      </c>
      <c r="Q158">
        <v>1</v>
      </c>
      <c r="R158">
        <v>0</v>
      </c>
      <c r="S158">
        <v>2</v>
      </c>
      <c r="T158">
        <v>3</v>
      </c>
      <c r="U158" t="s">
        <v>37</v>
      </c>
      <c r="W158">
        <v>1</v>
      </c>
      <c r="X158" t="str">
        <f t="shared" si="27"/>
        <v>No</v>
      </c>
      <c r="Z158" t="str">
        <f t="shared" si="28"/>
        <v>No</v>
      </c>
      <c r="AA158">
        <v>1</v>
      </c>
      <c r="AB158" t="str">
        <f t="shared" si="29"/>
        <v>Yes</v>
      </c>
      <c r="AD158" t="str">
        <f t="shared" si="30"/>
        <v>No</v>
      </c>
      <c r="AE158">
        <v>1</v>
      </c>
      <c r="AF158" t="str">
        <f t="shared" si="31"/>
        <v>Yes</v>
      </c>
      <c r="AG158">
        <v>1</v>
      </c>
      <c r="AH158" s="11" t="str">
        <f t="shared" si="32"/>
        <v>Yes</v>
      </c>
    </row>
    <row r="159" spans="1:34">
      <c r="A159">
        <v>4918</v>
      </c>
      <c r="B159" t="s">
        <v>32</v>
      </c>
      <c r="C159" t="s">
        <v>96</v>
      </c>
      <c r="D159" t="s">
        <v>97</v>
      </c>
      <c r="E159" t="s">
        <v>236</v>
      </c>
      <c r="F159" t="s">
        <v>36</v>
      </c>
      <c r="G159">
        <f t="shared" si="22"/>
        <v>1</v>
      </c>
      <c r="H159">
        <f t="shared" si="23"/>
        <v>1</v>
      </c>
      <c r="I159">
        <f t="shared" si="24"/>
        <v>2</v>
      </c>
      <c r="J159">
        <f t="shared" si="25"/>
        <v>2</v>
      </c>
      <c r="K159">
        <f t="shared" si="26"/>
        <v>2</v>
      </c>
      <c r="L159">
        <v>3</v>
      </c>
      <c r="M159">
        <v>5</v>
      </c>
      <c r="N159">
        <f>Needs[[#This Row],[Male]]-Needs[[#This Row],[Hasuband]]</f>
        <v>2</v>
      </c>
      <c r="O159">
        <f>Needs[[#This Row],[Female]]-Needs[[#This Row],[Wife]]</f>
        <v>4</v>
      </c>
      <c r="P159">
        <v>1</v>
      </c>
      <c r="Q159">
        <v>1</v>
      </c>
      <c r="R159">
        <v>1</v>
      </c>
      <c r="S159">
        <v>1</v>
      </c>
      <c r="T159">
        <v>4</v>
      </c>
      <c r="U159" t="s">
        <v>18</v>
      </c>
      <c r="V159">
        <v>1</v>
      </c>
      <c r="X159" t="str">
        <f t="shared" si="27"/>
        <v>Yes</v>
      </c>
      <c r="Y159">
        <v>103</v>
      </c>
      <c r="Z159" t="str">
        <f t="shared" si="28"/>
        <v>Yes</v>
      </c>
      <c r="AB159" t="str">
        <f t="shared" si="29"/>
        <v>No</v>
      </c>
      <c r="AC159">
        <v>1</v>
      </c>
      <c r="AD159" t="str">
        <f t="shared" si="30"/>
        <v>Yes</v>
      </c>
      <c r="AF159" t="str">
        <f t="shared" si="31"/>
        <v>No</v>
      </c>
      <c r="AG159">
        <v>1</v>
      </c>
      <c r="AH159" s="11" t="str">
        <f t="shared" si="32"/>
        <v>Yes</v>
      </c>
    </row>
    <row r="160" spans="1:34">
      <c r="A160">
        <v>6332</v>
      </c>
      <c r="B160" t="s">
        <v>47</v>
      </c>
      <c r="C160" t="s">
        <v>104</v>
      </c>
      <c r="D160" t="s">
        <v>105</v>
      </c>
      <c r="E160" t="s">
        <v>237</v>
      </c>
      <c r="F160" t="s">
        <v>36</v>
      </c>
      <c r="G160">
        <f t="shared" si="22"/>
        <v>1</v>
      </c>
      <c r="H160">
        <f t="shared" si="23"/>
        <v>1</v>
      </c>
      <c r="I160">
        <f t="shared" si="24"/>
        <v>2</v>
      </c>
      <c r="J160">
        <f t="shared" si="25"/>
        <v>1</v>
      </c>
      <c r="K160">
        <f t="shared" si="26"/>
        <v>1</v>
      </c>
      <c r="L160">
        <v>2</v>
      </c>
      <c r="M160">
        <v>4</v>
      </c>
      <c r="N160">
        <f>Needs[[#This Row],[Male]]-Needs[[#This Row],[Hasuband]]</f>
        <v>1</v>
      </c>
      <c r="O160">
        <f>Needs[[#This Row],[Female]]-Needs[[#This Row],[Wife]]</f>
        <v>3</v>
      </c>
      <c r="P160">
        <v>1</v>
      </c>
      <c r="Q160">
        <v>1</v>
      </c>
      <c r="R160">
        <v>0</v>
      </c>
      <c r="S160">
        <v>1</v>
      </c>
      <c r="T160">
        <v>3</v>
      </c>
      <c r="U160" t="s">
        <v>37</v>
      </c>
      <c r="V160">
        <v>1</v>
      </c>
      <c r="X160" t="str">
        <f t="shared" si="27"/>
        <v>Yes</v>
      </c>
      <c r="Y160">
        <v>165</v>
      </c>
      <c r="Z160" t="str">
        <f t="shared" si="28"/>
        <v>Yes</v>
      </c>
      <c r="AA160">
        <v>1</v>
      </c>
      <c r="AB160" t="str">
        <f t="shared" si="29"/>
        <v>Yes</v>
      </c>
      <c r="AC160">
        <v>1</v>
      </c>
      <c r="AD160" t="str">
        <f t="shared" si="30"/>
        <v>Yes</v>
      </c>
      <c r="AE160">
        <v>1</v>
      </c>
      <c r="AF160" t="str">
        <f t="shared" si="31"/>
        <v>Yes</v>
      </c>
      <c r="AH160" s="11" t="str">
        <f t="shared" si="32"/>
        <v>No</v>
      </c>
    </row>
    <row r="161" spans="1:34">
      <c r="A161">
        <v>4690</v>
      </c>
      <c r="B161" t="s">
        <v>38</v>
      </c>
      <c r="C161" t="s">
        <v>39</v>
      </c>
      <c r="D161" t="s">
        <v>40</v>
      </c>
      <c r="E161" t="s">
        <v>238</v>
      </c>
      <c r="F161" t="s">
        <v>36</v>
      </c>
      <c r="G161">
        <f t="shared" si="22"/>
        <v>1</v>
      </c>
      <c r="H161">
        <f t="shared" si="23"/>
        <v>1</v>
      </c>
      <c r="I161">
        <f t="shared" si="24"/>
        <v>2</v>
      </c>
      <c r="J161">
        <f t="shared" si="25"/>
        <v>1</v>
      </c>
      <c r="K161">
        <f t="shared" si="26"/>
        <v>1</v>
      </c>
      <c r="L161">
        <v>4</v>
      </c>
      <c r="M161">
        <v>2</v>
      </c>
      <c r="N161">
        <f>Needs[[#This Row],[Male]]-Needs[[#This Row],[Hasuband]]</f>
        <v>3</v>
      </c>
      <c r="O161">
        <f>Needs[[#This Row],[Female]]-Needs[[#This Row],[Wife]]</f>
        <v>1</v>
      </c>
      <c r="P161">
        <v>1</v>
      </c>
      <c r="Q161">
        <v>1</v>
      </c>
      <c r="R161">
        <v>1</v>
      </c>
      <c r="S161">
        <v>0</v>
      </c>
      <c r="T161">
        <v>3</v>
      </c>
      <c r="U161" t="s">
        <v>37</v>
      </c>
      <c r="V161">
        <v>1</v>
      </c>
      <c r="X161" t="str">
        <f t="shared" si="27"/>
        <v>Yes</v>
      </c>
      <c r="Y161">
        <v>220</v>
      </c>
      <c r="Z161" t="str">
        <f t="shared" si="28"/>
        <v>Yes</v>
      </c>
      <c r="AA161">
        <v>1</v>
      </c>
      <c r="AB161" t="str">
        <f t="shared" si="29"/>
        <v>Yes</v>
      </c>
      <c r="AC161">
        <v>1</v>
      </c>
      <c r="AD161" t="str">
        <f t="shared" si="30"/>
        <v>Yes</v>
      </c>
      <c r="AF161" t="str">
        <f t="shared" si="31"/>
        <v>No</v>
      </c>
      <c r="AG161">
        <v>1</v>
      </c>
      <c r="AH161" s="11" t="str">
        <f t="shared" si="32"/>
        <v>Yes</v>
      </c>
    </row>
    <row r="162" spans="1:34">
      <c r="A162">
        <v>4919</v>
      </c>
      <c r="B162" t="s">
        <v>32</v>
      </c>
      <c r="C162" t="s">
        <v>96</v>
      </c>
      <c r="D162" t="s">
        <v>97</v>
      </c>
      <c r="E162" t="s">
        <v>239</v>
      </c>
      <c r="F162" t="s">
        <v>36</v>
      </c>
      <c r="G162">
        <f t="shared" si="22"/>
        <v>1</v>
      </c>
      <c r="H162">
        <f t="shared" si="23"/>
        <v>1</v>
      </c>
      <c r="I162">
        <f t="shared" si="24"/>
        <v>2</v>
      </c>
      <c r="J162">
        <f t="shared" si="25"/>
        <v>1</v>
      </c>
      <c r="K162">
        <f t="shared" si="26"/>
        <v>0</v>
      </c>
      <c r="L162">
        <v>3</v>
      </c>
      <c r="M162">
        <v>2</v>
      </c>
      <c r="N162">
        <f>Needs[[#This Row],[Male]]-Needs[[#This Row],[Hasuband]]</f>
        <v>2</v>
      </c>
      <c r="O162">
        <f>Needs[[#This Row],[Female]]-Needs[[#This Row],[Wife]]</f>
        <v>1</v>
      </c>
      <c r="P162">
        <v>1</v>
      </c>
      <c r="Q162">
        <v>1</v>
      </c>
      <c r="R162">
        <v>1</v>
      </c>
      <c r="S162">
        <v>0</v>
      </c>
      <c r="T162">
        <v>2</v>
      </c>
      <c r="U162" t="s">
        <v>37</v>
      </c>
      <c r="W162">
        <v>1</v>
      </c>
      <c r="X162" t="str">
        <f t="shared" si="27"/>
        <v>No</v>
      </c>
      <c r="Z162" t="str">
        <f t="shared" si="28"/>
        <v>No</v>
      </c>
      <c r="AA162">
        <v>1</v>
      </c>
      <c r="AB162" t="str">
        <f t="shared" si="29"/>
        <v>Yes</v>
      </c>
      <c r="AD162" t="str">
        <f t="shared" si="30"/>
        <v>No</v>
      </c>
      <c r="AF162" t="str">
        <f t="shared" si="31"/>
        <v>No</v>
      </c>
      <c r="AG162">
        <v>1</v>
      </c>
      <c r="AH162" s="11" t="str">
        <f t="shared" si="32"/>
        <v>Yes</v>
      </c>
    </row>
    <row r="163" spans="1:34">
      <c r="A163">
        <v>5993</v>
      </c>
      <c r="B163" t="s">
        <v>47</v>
      </c>
      <c r="C163" t="s">
        <v>48</v>
      </c>
      <c r="D163" t="s">
        <v>49</v>
      </c>
      <c r="E163" t="s">
        <v>240</v>
      </c>
      <c r="F163" t="s">
        <v>36</v>
      </c>
      <c r="G163">
        <f t="shared" si="22"/>
        <v>1</v>
      </c>
      <c r="H163">
        <f t="shared" si="23"/>
        <v>1</v>
      </c>
      <c r="I163">
        <f t="shared" si="24"/>
        <v>2</v>
      </c>
      <c r="J163">
        <f t="shared" si="25"/>
        <v>1</v>
      </c>
      <c r="K163">
        <f t="shared" si="26"/>
        <v>1</v>
      </c>
      <c r="L163">
        <v>4</v>
      </c>
      <c r="M163">
        <v>2</v>
      </c>
      <c r="N163">
        <f>Needs[[#This Row],[Male]]-Needs[[#This Row],[Hasuband]]</f>
        <v>3</v>
      </c>
      <c r="O163">
        <f>Needs[[#This Row],[Female]]-Needs[[#This Row],[Wife]]</f>
        <v>1</v>
      </c>
      <c r="P163">
        <v>1</v>
      </c>
      <c r="Q163">
        <v>1</v>
      </c>
      <c r="R163">
        <v>1</v>
      </c>
      <c r="S163">
        <v>0</v>
      </c>
      <c r="T163">
        <v>3</v>
      </c>
      <c r="U163" t="s">
        <v>46</v>
      </c>
      <c r="W163">
        <v>1</v>
      </c>
      <c r="X163" t="str">
        <f t="shared" si="27"/>
        <v>No</v>
      </c>
      <c r="Y163">
        <v>118</v>
      </c>
      <c r="Z163" t="str">
        <f t="shared" si="28"/>
        <v>Yes</v>
      </c>
      <c r="AA163">
        <v>1</v>
      </c>
      <c r="AB163" t="str">
        <f t="shared" si="29"/>
        <v>Yes</v>
      </c>
      <c r="AD163" t="str">
        <f t="shared" si="30"/>
        <v>No</v>
      </c>
      <c r="AF163" t="str">
        <f t="shared" si="31"/>
        <v>No</v>
      </c>
      <c r="AG163">
        <v>1</v>
      </c>
      <c r="AH163" s="11" t="str">
        <f t="shared" si="32"/>
        <v>Yes</v>
      </c>
    </row>
    <row r="164" spans="1:34">
      <c r="A164">
        <v>5260</v>
      </c>
      <c r="B164" t="s">
        <v>42</v>
      </c>
      <c r="C164" t="s">
        <v>52</v>
      </c>
      <c r="D164" t="s">
        <v>53</v>
      </c>
      <c r="E164" t="s">
        <v>241</v>
      </c>
      <c r="F164" t="s">
        <v>51</v>
      </c>
      <c r="G164">
        <f t="shared" si="22"/>
        <v>0</v>
      </c>
      <c r="H164">
        <f t="shared" si="23"/>
        <v>1</v>
      </c>
      <c r="I164">
        <f t="shared" si="24"/>
        <v>2</v>
      </c>
      <c r="J164">
        <f t="shared" si="25"/>
        <v>1</v>
      </c>
      <c r="K164">
        <f t="shared" si="26"/>
        <v>1</v>
      </c>
      <c r="L164">
        <v>3</v>
      </c>
      <c r="M164">
        <v>2</v>
      </c>
      <c r="N164">
        <f>Needs[[#This Row],[Male]]-Needs[[#This Row],[Hasuband]]</f>
        <v>3</v>
      </c>
      <c r="O164">
        <f>Needs[[#This Row],[Female]]-Needs[[#This Row],[Wife]]</f>
        <v>1</v>
      </c>
      <c r="P164">
        <v>1</v>
      </c>
      <c r="Q164">
        <v>1</v>
      </c>
      <c r="R164">
        <v>1</v>
      </c>
      <c r="S164">
        <v>0</v>
      </c>
      <c r="T164">
        <v>2</v>
      </c>
      <c r="U164" t="s">
        <v>37</v>
      </c>
      <c r="V164">
        <v>1</v>
      </c>
      <c r="X164" t="str">
        <f t="shared" si="27"/>
        <v>Yes</v>
      </c>
      <c r="Y164">
        <v>165</v>
      </c>
      <c r="Z164" t="str">
        <f t="shared" si="28"/>
        <v>Yes</v>
      </c>
      <c r="AB164" t="str">
        <f t="shared" si="29"/>
        <v>No</v>
      </c>
      <c r="AD164" t="str">
        <f t="shared" si="30"/>
        <v>No</v>
      </c>
      <c r="AE164">
        <v>1</v>
      </c>
      <c r="AF164" t="str">
        <f t="shared" si="31"/>
        <v>Yes</v>
      </c>
      <c r="AH164" s="11" t="str">
        <f t="shared" si="32"/>
        <v>No</v>
      </c>
    </row>
    <row r="165" spans="1:34">
      <c r="A165">
        <v>4924</v>
      </c>
      <c r="B165" t="s">
        <v>32</v>
      </c>
      <c r="C165" t="s">
        <v>96</v>
      </c>
      <c r="D165" t="s">
        <v>97</v>
      </c>
      <c r="E165" t="s">
        <v>242</v>
      </c>
      <c r="F165" t="s">
        <v>36</v>
      </c>
      <c r="G165">
        <f t="shared" si="22"/>
        <v>1</v>
      </c>
      <c r="H165">
        <f t="shared" si="23"/>
        <v>1</v>
      </c>
      <c r="I165">
        <f t="shared" si="24"/>
        <v>1</v>
      </c>
      <c r="J165">
        <f t="shared" si="25"/>
        <v>1</v>
      </c>
      <c r="K165">
        <f t="shared" si="26"/>
        <v>0</v>
      </c>
      <c r="L165">
        <v>2</v>
      </c>
      <c r="M165">
        <v>2</v>
      </c>
      <c r="N165">
        <f>Needs[[#This Row],[Male]]-Needs[[#This Row],[Hasuband]]</f>
        <v>1</v>
      </c>
      <c r="O165">
        <f>Needs[[#This Row],[Female]]-Needs[[#This Row],[Wife]]</f>
        <v>1</v>
      </c>
      <c r="P165">
        <v>0</v>
      </c>
      <c r="Q165">
        <v>1</v>
      </c>
      <c r="R165">
        <v>1</v>
      </c>
      <c r="S165">
        <v>0</v>
      </c>
      <c r="T165">
        <v>2</v>
      </c>
      <c r="U165" t="s">
        <v>37</v>
      </c>
      <c r="W165">
        <v>1</v>
      </c>
      <c r="X165" t="str">
        <f t="shared" si="27"/>
        <v>No</v>
      </c>
      <c r="Z165" t="str">
        <f t="shared" si="28"/>
        <v>No</v>
      </c>
      <c r="AA165">
        <v>1</v>
      </c>
      <c r="AB165" t="str">
        <f t="shared" si="29"/>
        <v>Yes</v>
      </c>
      <c r="AD165" t="str">
        <f t="shared" si="30"/>
        <v>No</v>
      </c>
      <c r="AF165" t="str">
        <f t="shared" si="31"/>
        <v>No</v>
      </c>
      <c r="AG165">
        <v>1</v>
      </c>
      <c r="AH165" s="11" t="str">
        <f t="shared" si="32"/>
        <v>Yes</v>
      </c>
    </row>
    <row r="166" spans="1:34">
      <c r="A166">
        <v>5888</v>
      </c>
      <c r="B166" t="s">
        <v>47</v>
      </c>
      <c r="C166" t="s">
        <v>85</v>
      </c>
      <c r="D166" t="s">
        <v>86</v>
      </c>
      <c r="E166" t="s">
        <v>243</v>
      </c>
      <c r="F166" t="s">
        <v>36</v>
      </c>
      <c r="G166">
        <f t="shared" si="22"/>
        <v>1</v>
      </c>
      <c r="H166">
        <f t="shared" si="23"/>
        <v>1</v>
      </c>
      <c r="I166">
        <f t="shared" si="24"/>
        <v>1</v>
      </c>
      <c r="J166">
        <f t="shared" si="25"/>
        <v>1</v>
      </c>
      <c r="K166">
        <f t="shared" si="26"/>
        <v>0</v>
      </c>
      <c r="L166">
        <v>1</v>
      </c>
      <c r="M166">
        <v>3</v>
      </c>
      <c r="N166">
        <f>Needs[[#This Row],[Male]]-Needs[[#This Row],[Hasuband]]</f>
        <v>0</v>
      </c>
      <c r="O166">
        <f>Needs[[#This Row],[Female]]-Needs[[#This Row],[Wife]]</f>
        <v>2</v>
      </c>
      <c r="P166">
        <v>0</v>
      </c>
      <c r="Q166">
        <v>1</v>
      </c>
      <c r="R166">
        <v>0</v>
      </c>
      <c r="S166">
        <v>1</v>
      </c>
      <c r="T166">
        <v>2</v>
      </c>
      <c r="U166" t="s">
        <v>46</v>
      </c>
      <c r="W166">
        <v>1</v>
      </c>
      <c r="X166" t="str">
        <f t="shared" si="27"/>
        <v>No</v>
      </c>
      <c r="Z166" t="str">
        <f t="shared" si="28"/>
        <v>No</v>
      </c>
      <c r="AB166" t="str">
        <f t="shared" si="29"/>
        <v>No</v>
      </c>
      <c r="AD166" t="str">
        <f t="shared" si="30"/>
        <v>No</v>
      </c>
      <c r="AF166" t="str">
        <f t="shared" si="31"/>
        <v>No</v>
      </c>
      <c r="AG166">
        <v>1</v>
      </c>
      <c r="AH166" s="11" t="str">
        <f t="shared" si="32"/>
        <v>Yes</v>
      </c>
    </row>
    <row r="167" spans="1:34">
      <c r="A167">
        <v>5890</v>
      </c>
      <c r="B167" t="s">
        <v>47</v>
      </c>
      <c r="C167" t="s">
        <v>85</v>
      </c>
      <c r="D167" t="s">
        <v>86</v>
      </c>
      <c r="E167" t="s">
        <v>244</v>
      </c>
      <c r="F167" t="s">
        <v>36</v>
      </c>
      <c r="G167">
        <f t="shared" si="22"/>
        <v>1</v>
      </c>
      <c r="H167">
        <f t="shared" si="23"/>
        <v>1</v>
      </c>
      <c r="I167">
        <f t="shared" si="24"/>
        <v>1</v>
      </c>
      <c r="J167">
        <f t="shared" si="25"/>
        <v>1</v>
      </c>
      <c r="K167">
        <f t="shared" si="26"/>
        <v>0</v>
      </c>
      <c r="L167">
        <v>3</v>
      </c>
      <c r="M167">
        <v>1</v>
      </c>
      <c r="N167">
        <f>Needs[[#This Row],[Male]]-Needs[[#This Row],[Hasuband]]</f>
        <v>2</v>
      </c>
      <c r="O167">
        <f>Needs[[#This Row],[Female]]-Needs[[#This Row],[Wife]]</f>
        <v>0</v>
      </c>
      <c r="P167">
        <v>1</v>
      </c>
      <c r="Q167">
        <v>0</v>
      </c>
      <c r="R167">
        <v>1</v>
      </c>
      <c r="S167">
        <v>0</v>
      </c>
      <c r="T167">
        <v>2</v>
      </c>
      <c r="U167" t="s">
        <v>46</v>
      </c>
      <c r="W167">
        <v>1</v>
      </c>
      <c r="X167" t="str">
        <f t="shared" si="27"/>
        <v>No</v>
      </c>
      <c r="Z167" t="str">
        <f t="shared" si="28"/>
        <v>No</v>
      </c>
      <c r="AB167" t="str">
        <f t="shared" si="29"/>
        <v>No</v>
      </c>
      <c r="AC167">
        <v>1</v>
      </c>
      <c r="AD167" t="str">
        <f t="shared" si="30"/>
        <v>Yes</v>
      </c>
      <c r="AF167" t="str">
        <f t="shared" si="31"/>
        <v>No</v>
      </c>
      <c r="AG167">
        <v>1</v>
      </c>
      <c r="AH167" s="11" t="str">
        <f t="shared" si="32"/>
        <v>Yes</v>
      </c>
    </row>
    <row r="168" spans="1:34">
      <c r="A168">
        <v>5896</v>
      </c>
      <c r="B168" t="s">
        <v>47</v>
      </c>
      <c r="C168" t="s">
        <v>85</v>
      </c>
      <c r="D168" t="s">
        <v>86</v>
      </c>
      <c r="E168" t="s">
        <v>245</v>
      </c>
      <c r="F168" t="s">
        <v>36</v>
      </c>
      <c r="G168">
        <f t="shared" si="22"/>
        <v>1</v>
      </c>
      <c r="H168">
        <f t="shared" si="23"/>
        <v>1</v>
      </c>
      <c r="I168">
        <f t="shared" si="24"/>
        <v>3</v>
      </c>
      <c r="J168">
        <f t="shared" si="25"/>
        <v>3</v>
      </c>
      <c r="K168">
        <f t="shared" si="26"/>
        <v>2</v>
      </c>
      <c r="L168">
        <v>6</v>
      </c>
      <c r="M168">
        <v>4</v>
      </c>
      <c r="N168">
        <f>Needs[[#This Row],[Male]]-Needs[[#This Row],[Hasuband]]</f>
        <v>5</v>
      </c>
      <c r="O168">
        <f>Needs[[#This Row],[Female]]-Needs[[#This Row],[Wife]]</f>
        <v>3</v>
      </c>
      <c r="P168">
        <v>1</v>
      </c>
      <c r="Q168">
        <v>2</v>
      </c>
      <c r="R168">
        <v>2</v>
      </c>
      <c r="S168">
        <v>1</v>
      </c>
      <c r="T168">
        <v>4</v>
      </c>
      <c r="U168" t="s">
        <v>61</v>
      </c>
      <c r="V168">
        <v>1</v>
      </c>
      <c r="X168" t="str">
        <f t="shared" si="27"/>
        <v>Yes</v>
      </c>
      <c r="Y168">
        <v>102</v>
      </c>
      <c r="Z168" t="str">
        <f t="shared" si="28"/>
        <v>Yes</v>
      </c>
      <c r="AA168">
        <v>1</v>
      </c>
      <c r="AB168" t="str">
        <f t="shared" si="29"/>
        <v>Yes</v>
      </c>
      <c r="AD168" t="str">
        <f t="shared" si="30"/>
        <v>No</v>
      </c>
      <c r="AF168" t="str">
        <f t="shared" si="31"/>
        <v>No</v>
      </c>
      <c r="AH168" s="11" t="str">
        <f t="shared" si="32"/>
        <v>No</v>
      </c>
    </row>
    <row r="169" spans="1:34">
      <c r="A169">
        <v>4816</v>
      </c>
      <c r="B169" t="s">
        <v>38</v>
      </c>
      <c r="C169" t="s">
        <v>116</v>
      </c>
      <c r="D169" t="s">
        <v>117</v>
      </c>
      <c r="E169" t="s">
        <v>246</v>
      </c>
      <c r="F169" t="s">
        <v>51</v>
      </c>
      <c r="G169">
        <f t="shared" si="22"/>
        <v>0</v>
      </c>
      <c r="H169">
        <f t="shared" si="23"/>
        <v>1</v>
      </c>
      <c r="I169">
        <f t="shared" si="24"/>
        <v>2</v>
      </c>
      <c r="J169">
        <f t="shared" si="25"/>
        <v>1</v>
      </c>
      <c r="K169">
        <f t="shared" si="26"/>
        <v>2</v>
      </c>
      <c r="L169">
        <v>2</v>
      </c>
      <c r="M169">
        <v>4</v>
      </c>
      <c r="N169">
        <f>Needs[[#This Row],[Male]]-Needs[[#This Row],[Hasuband]]</f>
        <v>2</v>
      </c>
      <c r="O169">
        <f>Needs[[#This Row],[Female]]-Needs[[#This Row],[Wife]]</f>
        <v>3</v>
      </c>
      <c r="P169">
        <v>1</v>
      </c>
      <c r="Q169">
        <v>1</v>
      </c>
      <c r="R169">
        <v>0</v>
      </c>
      <c r="S169">
        <v>1</v>
      </c>
      <c r="T169">
        <v>3</v>
      </c>
      <c r="U169" t="s">
        <v>18</v>
      </c>
      <c r="W169">
        <v>1</v>
      </c>
      <c r="X169" t="str">
        <f t="shared" si="27"/>
        <v>No</v>
      </c>
      <c r="Y169">
        <v>95</v>
      </c>
      <c r="Z169" t="str">
        <f t="shared" si="28"/>
        <v>Yes</v>
      </c>
      <c r="AA169">
        <v>1</v>
      </c>
      <c r="AB169" t="str">
        <f t="shared" si="29"/>
        <v>Yes</v>
      </c>
      <c r="AD169" t="str">
        <f t="shared" si="30"/>
        <v>No</v>
      </c>
      <c r="AE169">
        <v>1</v>
      </c>
      <c r="AF169" t="str">
        <f t="shared" si="31"/>
        <v>Yes</v>
      </c>
      <c r="AG169">
        <v>1</v>
      </c>
      <c r="AH169" s="11" t="str">
        <f t="shared" si="32"/>
        <v>Yes</v>
      </c>
    </row>
    <row r="170" spans="1:34">
      <c r="A170">
        <v>5756</v>
      </c>
      <c r="B170" t="s">
        <v>42</v>
      </c>
      <c r="C170" t="s">
        <v>71</v>
      </c>
      <c r="D170" t="s">
        <v>72</v>
      </c>
      <c r="E170" t="s">
        <v>247</v>
      </c>
      <c r="F170" t="s">
        <v>51</v>
      </c>
      <c r="G170">
        <f t="shared" si="22"/>
        <v>0</v>
      </c>
      <c r="H170">
        <f t="shared" si="23"/>
        <v>1</v>
      </c>
      <c r="I170">
        <f t="shared" si="24"/>
        <v>2</v>
      </c>
      <c r="J170">
        <f t="shared" si="25"/>
        <v>1</v>
      </c>
      <c r="K170">
        <f t="shared" si="26"/>
        <v>2</v>
      </c>
      <c r="L170">
        <v>4</v>
      </c>
      <c r="M170">
        <v>2</v>
      </c>
      <c r="N170">
        <f>Needs[[#This Row],[Male]]-Needs[[#This Row],[Hasuband]]</f>
        <v>4</v>
      </c>
      <c r="O170">
        <f>Needs[[#This Row],[Female]]-Needs[[#This Row],[Wife]]</f>
        <v>1</v>
      </c>
      <c r="P170">
        <v>1</v>
      </c>
      <c r="Q170">
        <v>1</v>
      </c>
      <c r="R170">
        <v>1</v>
      </c>
      <c r="S170">
        <v>0</v>
      </c>
      <c r="T170">
        <v>3</v>
      </c>
      <c r="U170" t="s">
        <v>18</v>
      </c>
      <c r="W170">
        <v>1</v>
      </c>
      <c r="X170" t="str">
        <f t="shared" si="27"/>
        <v>No</v>
      </c>
      <c r="Z170" t="str">
        <f t="shared" si="28"/>
        <v>No</v>
      </c>
      <c r="AA170">
        <v>1</v>
      </c>
      <c r="AB170" t="str">
        <f t="shared" si="29"/>
        <v>Yes</v>
      </c>
      <c r="AD170" t="str">
        <f t="shared" si="30"/>
        <v>No</v>
      </c>
      <c r="AF170" t="str">
        <f t="shared" si="31"/>
        <v>No</v>
      </c>
      <c r="AG170">
        <v>1</v>
      </c>
      <c r="AH170" s="11" t="str">
        <f t="shared" si="32"/>
        <v>Yes</v>
      </c>
    </row>
    <row r="171" spans="1:34">
      <c r="A171">
        <v>5379</v>
      </c>
      <c r="B171" t="s">
        <v>42</v>
      </c>
      <c r="C171" t="s">
        <v>52</v>
      </c>
      <c r="D171" t="s">
        <v>53</v>
      </c>
      <c r="E171" t="s">
        <v>248</v>
      </c>
      <c r="F171" t="s">
        <v>51</v>
      </c>
      <c r="G171">
        <f t="shared" si="22"/>
        <v>0</v>
      </c>
      <c r="H171">
        <f t="shared" si="23"/>
        <v>1</v>
      </c>
      <c r="I171">
        <f t="shared" si="24"/>
        <v>2</v>
      </c>
      <c r="J171">
        <f t="shared" si="25"/>
        <v>2</v>
      </c>
      <c r="K171">
        <f t="shared" si="26"/>
        <v>3</v>
      </c>
      <c r="L171">
        <v>5</v>
      </c>
      <c r="M171">
        <v>3</v>
      </c>
      <c r="N171">
        <f>Needs[[#This Row],[Male]]-Needs[[#This Row],[Hasuband]]</f>
        <v>5</v>
      </c>
      <c r="O171">
        <f>Needs[[#This Row],[Female]]-Needs[[#This Row],[Wife]]</f>
        <v>2</v>
      </c>
      <c r="P171">
        <v>1</v>
      </c>
      <c r="Q171">
        <v>1</v>
      </c>
      <c r="R171">
        <v>1</v>
      </c>
      <c r="S171">
        <v>1</v>
      </c>
      <c r="T171">
        <v>4</v>
      </c>
      <c r="U171" t="s">
        <v>61</v>
      </c>
      <c r="W171">
        <v>1</v>
      </c>
      <c r="X171" t="str">
        <f t="shared" si="27"/>
        <v>No</v>
      </c>
      <c r="Y171">
        <v>77</v>
      </c>
      <c r="Z171" t="str">
        <f t="shared" si="28"/>
        <v>Yes</v>
      </c>
      <c r="AA171">
        <v>1</v>
      </c>
      <c r="AB171" t="str">
        <f t="shared" si="29"/>
        <v>Yes</v>
      </c>
      <c r="AD171" t="str">
        <f t="shared" si="30"/>
        <v>No</v>
      </c>
      <c r="AF171" t="str">
        <f t="shared" si="31"/>
        <v>No</v>
      </c>
      <c r="AG171">
        <v>1</v>
      </c>
      <c r="AH171" s="11" t="str">
        <f t="shared" si="32"/>
        <v>Yes</v>
      </c>
    </row>
    <row r="172" spans="1:34">
      <c r="A172">
        <v>5012</v>
      </c>
      <c r="B172" t="s">
        <v>32</v>
      </c>
      <c r="C172" t="s">
        <v>126</v>
      </c>
      <c r="D172" t="s">
        <v>127</v>
      </c>
      <c r="E172" t="s">
        <v>249</v>
      </c>
      <c r="F172" t="s">
        <v>51</v>
      </c>
      <c r="G172">
        <f t="shared" si="22"/>
        <v>0</v>
      </c>
      <c r="H172">
        <f t="shared" si="23"/>
        <v>1</v>
      </c>
      <c r="I172">
        <f t="shared" si="24"/>
        <v>2</v>
      </c>
      <c r="J172">
        <f t="shared" si="25"/>
        <v>2</v>
      </c>
      <c r="K172">
        <f t="shared" si="26"/>
        <v>4</v>
      </c>
      <c r="L172">
        <v>2</v>
      </c>
      <c r="M172">
        <v>7</v>
      </c>
      <c r="N172">
        <f>Needs[[#This Row],[Male]]-Needs[[#This Row],[Hasuband]]</f>
        <v>2</v>
      </c>
      <c r="O172">
        <f>Needs[[#This Row],[Female]]-Needs[[#This Row],[Wife]]</f>
        <v>6</v>
      </c>
      <c r="P172">
        <v>1</v>
      </c>
      <c r="Q172">
        <v>1</v>
      </c>
      <c r="R172">
        <v>0</v>
      </c>
      <c r="S172">
        <v>2</v>
      </c>
      <c r="T172">
        <v>5</v>
      </c>
      <c r="U172" t="s">
        <v>46</v>
      </c>
      <c r="V172">
        <v>1</v>
      </c>
      <c r="X172" t="str">
        <f t="shared" si="27"/>
        <v>Yes</v>
      </c>
      <c r="Y172">
        <v>126</v>
      </c>
      <c r="Z172" t="str">
        <f t="shared" si="28"/>
        <v>Yes</v>
      </c>
      <c r="AA172">
        <v>1</v>
      </c>
      <c r="AB172" t="str">
        <f t="shared" si="29"/>
        <v>Yes</v>
      </c>
      <c r="AD172" t="str">
        <f t="shared" si="30"/>
        <v>No</v>
      </c>
      <c r="AF172" t="str">
        <f t="shared" si="31"/>
        <v>No</v>
      </c>
      <c r="AH172" s="11" t="str">
        <f t="shared" si="32"/>
        <v>No</v>
      </c>
    </row>
    <row r="173" spans="1:34">
      <c r="A173">
        <v>6287</v>
      </c>
      <c r="B173" t="s">
        <v>47</v>
      </c>
      <c r="C173" t="s">
        <v>104</v>
      </c>
      <c r="D173" t="s">
        <v>105</v>
      </c>
      <c r="E173" t="s">
        <v>250</v>
      </c>
      <c r="F173" t="s">
        <v>51</v>
      </c>
      <c r="G173">
        <f t="shared" si="22"/>
        <v>0</v>
      </c>
      <c r="H173">
        <f t="shared" si="23"/>
        <v>1</v>
      </c>
      <c r="I173">
        <f t="shared" si="24"/>
        <v>2</v>
      </c>
      <c r="J173">
        <f t="shared" si="25"/>
        <v>1</v>
      </c>
      <c r="K173">
        <f t="shared" si="26"/>
        <v>2</v>
      </c>
      <c r="L173">
        <v>2</v>
      </c>
      <c r="M173">
        <v>4</v>
      </c>
      <c r="N173">
        <f>Needs[[#This Row],[Male]]-Needs[[#This Row],[Hasuband]]</f>
        <v>2</v>
      </c>
      <c r="O173">
        <f>Needs[[#This Row],[Female]]-Needs[[#This Row],[Wife]]</f>
        <v>3</v>
      </c>
      <c r="P173">
        <v>1</v>
      </c>
      <c r="Q173">
        <v>1</v>
      </c>
      <c r="R173">
        <v>0</v>
      </c>
      <c r="S173">
        <v>1</v>
      </c>
      <c r="T173">
        <v>3</v>
      </c>
      <c r="U173" t="s">
        <v>37</v>
      </c>
      <c r="V173">
        <v>1</v>
      </c>
      <c r="X173" t="str">
        <f t="shared" si="27"/>
        <v>Yes</v>
      </c>
      <c r="Y173">
        <v>210</v>
      </c>
      <c r="Z173" t="str">
        <f t="shared" si="28"/>
        <v>Yes</v>
      </c>
      <c r="AB173" t="str">
        <f t="shared" si="29"/>
        <v>No</v>
      </c>
      <c r="AC173">
        <v>1</v>
      </c>
      <c r="AD173" t="str">
        <f t="shared" si="30"/>
        <v>Yes</v>
      </c>
      <c r="AF173" t="str">
        <f t="shared" si="31"/>
        <v>No</v>
      </c>
      <c r="AG173">
        <v>1</v>
      </c>
      <c r="AH173" s="11" t="str">
        <f t="shared" si="32"/>
        <v>Yes</v>
      </c>
    </row>
    <row r="174" spans="1:34">
      <c r="A174">
        <v>5210</v>
      </c>
      <c r="B174" t="s">
        <v>42</v>
      </c>
      <c r="C174" t="s">
        <v>64</v>
      </c>
      <c r="D174" t="s">
        <v>65</v>
      </c>
      <c r="E174" t="s">
        <v>251</v>
      </c>
      <c r="F174" t="s">
        <v>36</v>
      </c>
      <c r="G174">
        <f t="shared" si="22"/>
        <v>1</v>
      </c>
      <c r="H174">
        <f t="shared" si="23"/>
        <v>1</v>
      </c>
      <c r="I174">
        <f t="shared" si="24"/>
        <v>1</v>
      </c>
      <c r="J174">
        <f t="shared" si="25"/>
        <v>4</v>
      </c>
      <c r="K174">
        <f t="shared" si="26"/>
        <v>3</v>
      </c>
      <c r="L174">
        <v>5</v>
      </c>
      <c r="M174">
        <v>5</v>
      </c>
      <c r="N174">
        <f>Needs[[#This Row],[Male]]-Needs[[#This Row],[Hasuband]]</f>
        <v>4</v>
      </c>
      <c r="O174">
        <f>Needs[[#This Row],[Female]]-Needs[[#This Row],[Wife]]</f>
        <v>4</v>
      </c>
      <c r="P174">
        <v>0</v>
      </c>
      <c r="Q174">
        <v>1</v>
      </c>
      <c r="R174">
        <v>3</v>
      </c>
      <c r="S174">
        <v>1</v>
      </c>
      <c r="T174">
        <v>5</v>
      </c>
      <c r="U174" t="s">
        <v>37</v>
      </c>
      <c r="V174">
        <v>1</v>
      </c>
      <c r="X174" t="str">
        <f t="shared" si="27"/>
        <v>Yes</v>
      </c>
      <c r="Y174">
        <v>127</v>
      </c>
      <c r="Z174" t="str">
        <f t="shared" si="28"/>
        <v>Yes</v>
      </c>
      <c r="AA174">
        <v>1</v>
      </c>
      <c r="AB174" t="str">
        <f t="shared" si="29"/>
        <v>Yes</v>
      </c>
      <c r="AC174">
        <v>1</v>
      </c>
      <c r="AD174" t="str">
        <f t="shared" si="30"/>
        <v>Yes</v>
      </c>
      <c r="AF174" t="str">
        <f t="shared" si="31"/>
        <v>No</v>
      </c>
      <c r="AG174">
        <v>1</v>
      </c>
      <c r="AH174" s="11" t="str">
        <f t="shared" si="32"/>
        <v>Yes</v>
      </c>
    </row>
    <row r="175" spans="1:34">
      <c r="A175">
        <v>4854</v>
      </c>
      <c r="B175" t="s">
        <v>38</v>
      </c>
      <c r="C175" t="s">
        <v>176</v>
      </c>
      <c r="D175" t="s">
        <v>177</v>
      </c>
      <c r="E175" t="s">
        <v>252</v>
      </c>
      <c r="F175" t="s">
        <v>51</v>
      </c>
      <c r="G175">
        <f t="shared" si="22"/>
        <v>0</v>
      </c>
      <c r="H175">
        <f t="shared" si="23"/>
        <v>1</v>
      </c>
      <c r="I175">
        <f t="shared" si="24"/>
        <v>2</v>
      </c>
      <c r="J175">
        <f t="shared" si="25"/>
        <v>1</v>
      </c>
      <c r="K175">
        <f t="shared" si="26"/>
        <v>0</v>
      </c>
      <c r="L175">
        <v>1</v>
      </c>
      <c r="M175">
        <v>3</v>
      </c>
      <c r="N175">
        <f>Needs[[#This Row],[Male]]-Needs[[#This Row],[Hasuband]]</f>
        <v>1</v>
      </c>
      <c r="O175">
        <f>Needs[[#This Row],[Female]]-Needs[[#This Row],[Wife]]</f>
        <v>2</v>
      </c>
      <c r="P175">
        <v>1</v>
      </c>
      <c r="Q175">
        <v>1</v>
      </c>
      <c r="R175">
        <v>0</v>
      </c>
      <c r="S175">
        <v>1</v>
      </c>
      <c r="T175">
        <v>1</v>
      </c>
      <c r="U175" t="s">
        <v>37</v>
      </c>
      <c r="V175">
        <v>1</v>
      </c>
      <c r="X175" t="str">
        <f t="shared" si="27"/>
        <v>Yes</v>
      </c>
      <c r="Y175">
        <v>184</v>
      </c>
      <c r="Z175" t="str">
        <f t="shared" si="28"/>
        <v>Yes</v>
      </c>
      <c r="AA175">
        <v>1</v>
      </c>
      <c r="AB175" t="str">
        <f t="shared" si="29"/>
        <v>Yes</v>
      </c>
      <c r="AC175">
        <v>1</v>
      </c>
      <c r="AD175" t="str">
        <f t="shared" si="30"/>
        <v>Yes</v>
      </c>
      <c r="AF175" t="str">
        <f t="shared" si="31"/>
        <v>No</v>
      </c>
      <c r="AH175" s="11" t="str">
        <f t="shared" si="32"/>
        <v>No</v>
      </c>
    </row>
    <row r="176" spans="1:34">
      <c r="A176">
        <v>6315</v>
      </c>
      <c r="B176" t="s">
        <v>47</v>
      </c>
      <c r="C176" t="s">
        <v>104</v>
      </c>
      <c r="D176" t="s">
        <v>105</v>
      </c>
      <c r="E176" t="s">
        <v>253</v>
      </c>
      <c r="F176" t="s">
        <v>36</v>
      </c>
      <c r="G176">
        <f t="shared" si="22"/>
        <v>1</v>
      </c>
      <c r="H176">
        <f t="shared" si="23"/>
        <v>1</v>
      </c>
      <c r="I176">
        <f t="shared" si="24"/>
        <v>3</v>
      </c>
      <c r="J176">
        <f t="shared" si="25"/>
        <v>3</v>
      </c>
      <c r="K176">
        <f t="shared" si="26"/>
        <v>2</v>
      </c>
      <c r="L176">
        <v>6</v>
      </c>
      <c r="M176">
        <v>4</v>
      </c>
      <c r="N176">
        <f>Needs[[#This Row],[Male]]-Needs[[#This Row],[Hasuband]]</f>
        <v>5</v>
      </c>
      <c r="O176">
        <f>Needs[[#This Row],[Female]]-Needs[[#This Row],[Wife]]</f>
        <v>3</v>
      </c>
      <c r="P176">
        <v>2</v>
      </c>
      <c r="Q176">
        <v>1</v>
      </c>
      <c r="R176">
        <v>2</v>
      </c>
      <c r="S176">
        <v>1</v>
      </c>
      <c r="T176">
        <v>4</v>
      </c>
      <c r="U176" t="s">
        <v>37</v>
      </c>
      <c r="W176">
        <v>1</v>
      </c>
      <c r="X176" t="str">
        <f t="shared" si="27"/>
        <v>No</v>
      </c>
      <c r="Z176" t="str">
        <f t="shared" si="28"/>
        <v>No</v>
      </c>
      <c r="AB176" t="str">
        <f t="shared" si="29"/>
        <v>No</v>
      </c>
      <c r="AD176" t="str">
        <f t="shared" si="30"/>
        <v>No</v>
      </c>
      <c r="AF176" t="str">
        <f t="shared" si="31"/>
        <v>No</v>
      </c>
      <c r="AG176">
        <v>1</v>
      </c>
      <c r="AH176" s="11" t="str">
        <f t="shared" si="32"/>
        <v>Yes</v>
      </c>
    </row>
    <row r="177" spans="1:34">
      <c r="A177">
        <v>5996</v>
      </c>
      <c r="B177" t="s">
        <v>47</v>
      </c>
      <c r="C177" t="s">
        <v>48</v>
      </c>
      <c r="D177" t="s">
        <v>49</v>
      </c>
      <c r="E177" t="s">
        <v>254</v>
      </c>
      <c r="F177" t="s">
        <v>36</v>
      </c>
      <c r="G177">
        <f t="shared" si="22"/>
        <v>1</v>
      </c>
      <c r="H177">
        <f t="shared" si="23"/>
        <v>1</v>
      </c>
      <c r="I177">
        <f t="shared" si="24"/>
        <v>2</v>
      </c>
      <c r="J177">
        <f t="shared" si="25"/>
        <v>2</v>
      </c>
      <c r="K177">
        <f t="shared" si="26"/>
        <v>1</v>
      </c>
      <c r="L177">
        <v>3</v>
      </c>
      <c r="M177">
        <v>4</v>
      </c>
      <c r="N177">
        <f>Needs[[#This Row],[Male]]-Needs[[#This Row],[Hasuband]]</f>
        <v>2</v>
      </c>
      <c r="O177">
        <f>Needs[[#This Row],[Female]]-Needs[[#This Row],[Wife]]</f>
        <v>3</v>
      </c>
      <c r="P177">
        <v>1</v>
      </c>
      <c r="Q177">
        <v>1</v>
      </c>
      <c r="R177">
        <v>1</v>
      </c>
      <c r="S177">
        <v>1</v>
      </c>
      <c r="T177">
        <v>3</v>
      </c>
      <c r="U177" t="s">
        <v>61</v>
      </c>
      <c r="W177">
        <v>1</v>
      </c>
      <c r="X177" t="str">
        <f t="shared" si="27"/>
        <v>No</v>
      </c>
      <c r="Y177">
        <v>115</v>
      </c>
      <c r="Z177" t="str">
        <f t="shared" si="28"/>
        <v>Yes</v>
      </c>
      <c r="AA177">
        <v>1</v>
      </c>
      <c r="AB177" t="str">
        <f t="shared" si="29"/>
        <v>Yes</v>
      </c>
      <c r="AC177">
        <v>1</v>
      </c>
      <c r="AD177" t="str">
        <f t="shared" si="30"/>
        <v>Yes</v>
      </c>
      <c r="AF177" t="str">
        <f t="shared" si="31"/>
        <v>No</v>
      </c>
      <c r="AG177">
        <v>1</v>
      </c>
      <c r="AH177" s="11" t="str">
        <f t="shared" si="32"/>
        <v>Yes</v>
      </c>
    </row>
    <row r="178" spans="1:34">
      <c r="A178">
        <v>6112</v>
      </c>
      <c r="B178" t="s">
        <v>47</v>
      </c>
      <c r="C178" t="s">
        <v>67</v>
      </c>
      <c r="D178" t="s">
        <v>68</v>
      </c>
      <c r="E178" t="s">
        <v>255</v>
      </c>
      <c r="F178" t="s">
        <v>51</v>
      </c>
      <c r="G178">
        <f t="shared" si="22"/>
        <v>0</v>
      </c>
      <c r="H178">
        <f t="shared" si="23"/>
        <v>1</v>
      </c>
      <c r="I178">
        <f t="shared" si="24"/>
        <v>1</v>
      </c>
      <c r="J178">
        <f t="shared" si="25"/>
        <v>1</v>
      </c>
      <c r="K178">
        <f t="shared" si="26"/>
        <v>2</v>
      </c>
      <c r="L178">
        <v>4</v>
      </c>
      <c r="M178">
        <v>1</v>
      </c>
      <c r="N178">
        <f>Needs[[#This Row],[Male]]-Needs[[#This Row],[Hasuband]]</f>
        <v>4</v>
      </c>
      <c r="O178">
        <f>Needs[[#This Row],[Female]]-Needs[[#This Row],[Wife]]</f>
        <v>0</v>
      </c>
      <c r="P178">
        <v>1</v>
      </c>
      <c r="Q178">
        <v>0</v>
      </c>
      <c r="R178">
        <v>1</v>
      </c>
      <c r="S178">
        <v>0</v>
      </c>
      <c r="T178">
        <v>3</v>
      </c>
      <c r="U178" t="s">
        <v>61</v>
      </c>
      <c r="W178">
        <v>1</v>
      </c>
      <c r="X178" t="str">
        <f t="shared" si="27"/>
        <v>No</v>
      </c>
      <c r="Y178">
        <v>97</v>
      </c>
      <c r="Z178" t="str">
        <f t="shared" si="28"/>
        <v>Yes</v>
      </c>
      <c r="AA178">
        <v>1</v>
      </c>
      <c r="AB178" t="str">
        <f t="shared" si="29"/>
        <v>Yes</v>
      </c>
      <c r="AD178" t="str">
        <f t="shared" si="30"/>
        <v>No</v>
      </c>
      <c r="AF178" t="str">
        <f t="shared" si="31"/>
        <v>No</v>
      </c>
      <c r="AG178">
        <v>1</v>
      </c>
      <c r="AH178" s="11" t="str">
        <f t="shared" si="32"/>
        <v>Yes</v>
      </c>
    </row>
    <row r="179" spans="1:34">
      <c r="A179">
        <v>4827</v>
      </c>
      <c r="B179" t="s">
        <v>38</v>
      </c>
      <c r="C179" t="s">
        <v>116</v>
      </c>
      <c r="D179" t="s">
        <v>117</v>
      </c>
      <c r="E179" t="s">
        <v>256</v>
      </c>
      <c r="F179" t="s">
        <v>51</v>
      </c>
      <c r="G179">
        <f t="shared" si="22"/>
        <v>0</v>
      </c>
      <c r="H179">
        <f t="shared" si="23"/>
        <v>1</v>
      </c>
      <c r="I179">
        <f t="shared" si="24"/>
        <v>2</v>
      </c>
      <c r="J179">
        <f t="shared" si="25"/>
        <v>1</v>
      </c>
      <c r="K179">
        <f t="shared" si="26"/>
        <v>0</v>
      </c>
      <c r="L179">
        <v>1</v>
      </c>
      <c r="M179">
        <v>3</v>
      </c>
      <c r="N179">
        <f>Needs[[#This Row],[Male]]-Needs[[#This Row],[Hasuband]]</f>
        <v>1</v>
      </c>
      <c r="O179">
        <f>Needs[[#This Row],[Female]]-Needs[[#This Row],[Wife]]</f>
        <v>2</v>
      </c>
      <c r="P179">
        <v>1</v>
      </c>
      <c r="Q179">
        <v>1</v>
      </c>
      <c r="R179">
        <v>0</v>
      </c>
      <c r="S179">
        <v>1</v>
      </c>
      <c r="T179">
        <v>1</v>
      </c>
      <c r="U179" t="s">
        <v>37</v>
      </c>
      <c r="W179">
        <v>1</v>
      </c>
      <c r="X179" t="str">
        <f t="shared" si="27"/>
        <v>No</v>
      </c>
      <c r="Z179" t="str">
        <f t="shared" si="28"/>
        <v>No</v>
      </c>
      <c r="AA179">
        <v>1</v>
      </c>
      <c r="AB179" t="str">
        <f t="shared" si="29"/>
        <v>Yes</v>
      </c>
      <c r="AD179" t="str">
        <f t="shared" si="30"/>
        <v>No</v>
      </c>
      <c r="AE179">
        <v>1</v>
      </c>
      <c r="AF179" t="str">
        <f t="shared" si="31"/>
        <v>Yes</v>
      </c>
      <c r="AG179">
        <v>1</v>
      </c>
      <c r="AH179" s="11" t="str">
        <f t="shared" si="32"/>
        <v>Yes</v>
      </c>
    </row>
    <row r="180" spans="1:34">
      <c r="A180">
        <v>6306</v>
      </c>
      <c r="B180" t="s">
        <v>47</v>
      </c>
      <c r="C180" t="s">
        <v>104</v>
      </c>
      <c r="D180" t="s">
        <v>105</v>
      </c>
      <c r="E180" t="s">
        <v>257</v>
      </c>
      <c r="F180" t="s">
        <v>36</v>
      </c>
      <c r="G180">
        <f t="shared" si="22"/>
        <v>1</v>
      </c>
      <c r="H180">
        <f t="shared" si="23"/>
        <v>1</v>
      </c>
      <c r="I180">
        <f t="shared" si="24"/>
        <v>2</v>
      </c>
      <c r="J180">
        <f t="shared" si="25"/>
        <v>1</v>
      </c>
      <c r="K180">
        <f t="shared" si="26"/>
        <v>1</v>
      </c>
      <c r="L180">
        <v>2</v>
      </c>
      <c r="M180">
        <v>4</v>
      </c>
      <c r="N180">
        <f>Needs[[#This Row],[Male]]-Needs[[#This Row],[Hasuband]]</f>
        <v>1</v>
      </c>
      <c r="O180">
        <f>Needs[[#This Row],[Female]]-Needs[[#This Row],[Wife]]</f>
        <v>3</v>
      </c>
      <c r="P180">
        <v>1</v>
      </c>
      <c r="Q180">
        <v>1</v>
      </c>
      <c r="R180">
        <v>0</v>
      </c>
      <c r="S180">
        <v>1</v>
      </c>
      <c r="T180">
        <v>3</v>
      </c>
      <c r="U180" t="s">
        <v>46</v>
      </c>
      <c r="V180">
        <v>1</v>
      </c>
      <c r="X180" t="str">
        <f t="shared" si="27"/>
        <v>Yes</v>
      </c>
      <c r="Y180">
        <v>137</v>
      </c>
      <c r="Z180" t="str">
        <f t="shared" si="28"/>
        <v>Yes</v>
      </c>
      <c r="AB180" t="str">
        <f t="shared" si="29"/>
        <v>No</v>
      </c>
      <c r="AD180" t="str">
        <f t="shared" si="30"/>
        <v>No</v>
      </c>
      <c r="AF180" t="str">
        <f t="shared" si="31"/>
        <v>No</v>
      </c>
      <c r="AG180">
        <v>1</v>
      </c>
      <c r="AH180" s="11" t="str">
        <f t="shared" si="32"/>
        <v>Yes</v>
      </c>
    </row>
    <row r="181" spans="1:34">
      <c r="A181">
        <v>5140</v>
      </c>
      <c r="B181" t="s">
        <v>42</v>
      </c>
      <c r="C181" t="s">
        <v>64</v>
      </c>
      <c r="D181" t="s">
        <v>65</v>
      </c>
      <c r="E181" t="s">
        <v>258</v>
      </c>
      <c r="F181" t="s">
        <v>36</v>
      </c>
      <c r="G181">
        <f t="shared" si="22"/>
        <v>1</v>
      </c>
      <c r="H181">
        <f t="shared" si="23"/>
        <v>1</v>
      </c>
      <c r="I181">
        <f t="shared" si="24"/>
        <v>2</v>
      </c>
      <c r="J181">
        <f t="shared" si="25"/>
        <v>4</v>
      </c>
      <c r="K181">
        <f t="shared" si="26"/>
        <v>2</v>
      </c>
      <c r="L181">
        <v>3</v>
      </c>
      <c r="M181">
        <v>7</v>
      </c>
      <c r="N181">
        <f>Needs[[#This Row],[Male]]-Needs[[#This Row],[Hasuband]]</f>
        <v>2</v>
      </c>
      <c r="O181">
        <f>Needs[[#This Row],[Female]]-Needs[[#This Row],[Wife]]</f>
        <v>6</v>
      </c>
      <c r="P181">
        <v>1</v>
      </c>
      <c r="Q181">
        <v>1</v>
      </c>
      <c r="R181">
        <v>1</v>
      </c>
      <c r="S181">
        <v>3</v>
      </c>
      <c r="T181">
        <v>4</v>
      </c>
      <c r="U181" t="s">
        <v>46</v>
      </c>
      <c r="W181">
        <v>1</v>
      </c>
      <c r="X181" t="str">
        <f t="shared" si="27"/>
        <v>No</v>
      </c>
      <c r="Z181" t="str">
        <f t="shared" si="28"/>
        <v>No</v>
      </c>
      <c r="AA181">
        <v>1</v>
      </c>
      <c r="AB181" t="str">
        <f t="shared" si="29"/>
        <v>Yes</v>
      </c>
      <c r="AC181">
        <v>1</v>
      </c>
      <c r="AD181" t="str">
        <f t="shared" si="30"/>
        <v>Yes</v>
      </c>
      <c r="AF181" t="str">
        <f t="shared" si="31"/>
        <v>No</v>
      </c>
      <c r="AG181">
        <v>1</v>
      </c>
      <c r="AH181" s="11" t="str">
        <f t="shared" si="32"/>
        <v>Yes</v>
      </c>
    </row>
    <row r="182" spans="1:34">
      <c r="A182">
        <v>5626</v>
      </c>
      <c r="B182" t="s">
        <v>42</v>
      </c>
      <c r="C182" t="s">
        <v>43</v>
      </c>
      <c r="D182" t="s">
        <v>44</v>
      </c>
      <c r="E182" t="s">
        <v>259</v>
      </c>
      <c r="F182" t="s">
        <v>36</v>
      </c>
      <c r="G182">
        <f t="shared" si="22"/>
        <v>1</v>
      </c>
      <c r="H182">
        <f t="shared" si="23"/>
        <v>1</v>
      </c>
      <c r="I182">
        <f t="shared" si="24"/>
        <v>1</v>
      </c>
      <c r="J182">
        <f t="shared" si="25"/>
        <v>1</v>
      </c>
      <c r="K182">
        <f t="shared" si="26"/>
        <v>0</v>
      </c>
      <c r="L182">
        <v>3</v>
      </c>
      <c r="M182">
        <v>1</v>
      </c>
      <c r="N182">
        <f>Needs[[#This Row],[Male]]-Needs[[#This Row],[Hasuband]]</f>
        <v>2</v>
      </c>
      <c r="O182">
        <f>Needs[[#This Row],[Female]]-Needs[[#This Row],[Wife]]</f>
        <v>0</v>
      </c>
      <c r="P182">
        <v>1</v>
      </c>
      <c r="Q182">
        <v>0</v>
      </c>
      <c r="R182">
        <v>1</v>
      </c>
      <c r="S182">
        <v>0</v>
      </c>
      <c r="T182">
        <v>2</v>
      </c>
      <c r="U182" t="s">
        <v>18</v>
      </c>
      <c r="V182">
        <v>1</v>
      </c>
      <c r="X182" t="str">
        <f t="shared" si="27"/>
        <v>Yes</v>
      </c>
      <c r="Y182">
        <v>173</v>
      </c>
      <c r="Z182" t="str">
        <f t="shared" si="28"/>
        <v>Yes</v>
      </c>
      <c r="AB182" t="str">
        <f t="shared" si="29"/>
        <v>No</v>
      </c>
      <c r="AC182">
        <v>1</v>
      </c>
      <c r="AD182" t="str">
        <f t="shared" si="30"/>
        <v>Yes</v>
      </c>
      <c r="AF182" t="str">
        <f t="shared" si="31"/>
        <v>No</v>
      </c>
      <c r="AG182">
        <v>1</v>
      </c>
      <c r="AH182" s="11" t="str">
        <f t="shared" si="32"/>
        <v>Yes</v>
      </c>
    </row>
    <row r="183" spans="1:34">
      <c r="A183">
        <v>5262</v>
      </c>
      <c r="B183" t="s">
        <v>42</v>
      </c>
      <c r="C183" t="s">
        <v>52</v>
      </c>
      <c r="D183" t="s">
        <v>53</v>
      </c>
      <c r="E183" t="s">
        <v>260</v>
      </c>
      <c r="F183" t="s">
        <v>36</v>
      </c>
      <c r="G183">
        <f t="shared" si="22"/>
        <v>1</v>
      </c>
      <c r="H183">
        <f t="shared" si="23"/>
        <v>1</v>
      </c>
      <c r="I183">
        <f t="shared" si="24"/>
        <v>2</v>
      </c>
      <c r="J183">
        <f t="shared" si="25"/>
        <v>1</v>
      </c>
      <c r="K183">
        <f t="shared" si="26"/>
        <v>0</v>
      </c>
      <c r="L183">
        <v>3</v>
      </c>
      <c r="M183">
        <v>2</v>
      </c>
      <c r="N183">
        <f>Needs[[#This Row],[Male]]-Needs[[#This Row],[Hasuband]]</f>
        <v>2</v>
      </c>
      <c r="O183">
        <f>Needs[[#This Row],[Female]]-Needs[[#This Row],[Wife]]</f>
        <v>1</v>
      </c>
      <c r="P183">
        <v>1</v>
      </c>
      <c r="Q183">
        <v>1</v>
      </c>
      <c r="R183">
        <v>1</v>
      </c>
      <c r="S183">
        <v>0</v>
      </c>
      <c r="T183">
        <v>2</v>
      </c>
      <c r="U183" t="s">
        <v>37</v>
      </c>
      <c r="W183">
        <v>1</v>
      </c>
      <c r="X183" t="str">
        <f t="shared" si="27"/>
        <v>No</v>
      </c>
      <c r="Z183" t="str">
        <f t="shared" si="28"/>
        <v>No</v>
      </c>
      <c r="AA183">
        <v>1</v>
      </c>
      <c r="AB183" t="str">
        <f t="shared" si="29"/>
        <v>Yes</v>
      </c>
      <c r="AC183">
        <v>1</v>
      </c>
      <c r="AD183" t="str">
        <f t="shared" si="30"/>
        <v>Yes</v>
      </c>
      <c r="AF183" t="str">
        <f t="shared" si="31"/>
        <v>No</v>
      </c>
      <c r="AG183">
        <v>1</v>
      </c>
      <c r="AH183" s="11" t="str">
        <f t="shared" si="32"/>
        <v>Yes</v>
      </c>
    </row>
    <row r="184" spans="1:34">
      <c r="A184">
        <v>5113</v>
      </c>
      <c r="B184" t="s">
        <v>42</v>
      </c>
      <c r="C184" t="s">
        <v>64</v>
      </c>
      <c r="D184" t="s">
        <v>65</v>
      </c>
      <c r="E184" t="s">
        <v>261</v>
      </c>
      <c r="F184" t="s">
        <v>36</v>
      </c>
      <c r="G184">
        <f t="shared" si="22"/>
        <v>1</v>
      </c>
      <c r="H184">
        <f t="shared" si="23"/>
        <v>1</v>
      </c>
      <c r="I184">
        <f t="shared" si="24"/>
        <v>3</v>
      </c>
      <c r="J184">
        <f t="shared" si="25"/>
        <v>2</v>
      </c>
      <c r="K184">
        <f t="shared" si="26"/>
        <v>2</v>
      </c>
      <c r="L184">
        <v>7</v>
      </c>
      <c r="M184">
        <v>2</v>
      </c>
      <c r="N184">
        <f>Needs[[#This Row],[Male]]-Needs[[#This Row],[Hasuband]]</f>
        <v>6</v>
      </c>
      <c r="O184">
        <f>Needs[[#This Row],[Female]]-Needs[[#This Row],[Wife]]</f>
        <v>1</v>
      </c>
      <c r="P184">
        <v>2</v>
      </c>
      <c r="Q184">
        <v>1</v>
      </c>
      <c r="R184">
        <v>2</v>
      </c>
      <c r="S184">
        <v>0</v>
      </c>
      <c r="T184">
        <v>4</v>
      </c>
      <c r="U184" t="s">
        <v>46</v>
      </c>
      <c r="W184">
        <v>1</v>
      </c>
      <c r="X184" t="str">
        <f t="shared" si="27"/>
        <v>No</v>
      </c>
      <c r="Z184" t="str">
        <f t="shared" si="28"/>
        <v>No</v>
      </c>
      <c r="AA184">
        <v>1</v>
      </c>
      <c r="AB184" t="str">
        <f t="shared" si="29"/>
        <v>Yes</v>
      </c>
      <c r="AC184">
        <v>1</v>
      </c>
      <c r="AD184" t="str">
        <f t="shared" si="30"/>
        <v>Yes</v>
      </c>
      <c r="AF184" t="str">
        <f t="shared" si="31"/>
        <v>No</v>
      </c>
      <c r="AG184">
        <v>1</v>
      </c>
      <c r="AH184" s="11" t="str">
        <f t="shared" si="32"/>
        <v>Yes</v>
      </c>
    </row>
    <row r="185" spans="1:34">
      <c r="A185">
        <v>5092</v>
      </c>
      <c r="B185" t="s">
        <v>32</v>
      </c>
      <c r="C185" t="s">
        <v>55</v>
      </c>
      <c r="D185" t="s">
        <v>56</v>
      </c>
      <c r="E185" t="s">
        <v>262</v>
      </c>
      <c r="F185" t="s">
        <v>51</v>
      </c>
      <c r="G185">
        <f t="shared" si="22"/>
        <v>0</v>
      </c>
      <c r="H185">
        <f t="shared" si="23"/>
        <v>1</v>
      </c>
      <c r="I185">
        <f t="shared" si="24"/>
        <v>2</v>
      </c>
      <c r="J185">
        <f t="shared" si="25"/>
        <v>2</v>
      </c>
      <c r="K185">
        <f t="shared" si="26"/>
        <v>2</v>
      </c>
      <c r="L185">
        <v>4</v>
      </c>
      <c r="M185">
        <v>3</v>
      </c>
      <c r="N185">
        <f>Needs[[#This Row],[Male]]-Needs[[#This Row],[Hasuband]]</f>
        <v>4</v>
      </c>
      <c r="O185">
        <f>Needs[[#This Row],[Female]]-Needs[[#This Row],[Wife]]</f>
        <v>2</v>
      </c>
      <c r="P185">
        <v>1</v>
      </c>
      <c r="Q185">
        <v>1</v>
      </c>
      <c r="R185">
        <v>1</v>
      </c>
      <c r="S185">
        <v>1</v>
      </c>
      <c r="T185">
        <v>3</v>
      </c>
      <c r="U185" t="s">
        <v>46</v>
      </c>
      <c r="V185">
        <v>1</v>
      </c>
      <c r="X185" t="str">
        <f t="shared" si="27"/>
        <v>Yes</v>
      </c>
      <c r="Y185">
        <v>191</v>
      </c>
      <c r="Z185" t="str">
        <f t="shared" si="28"/>
        <v>Yes</v>
      </c>
      <c r="AA185">
        <v>1</v>
      </c>
      <c r="AB185" t="str">
        <f t="shared" si="29"/>
        <v>Yes</v>
      </c>
      <c r="AC185">
        <v>1</v>
      </c>
      <c r="AD185" t="str">
        <f t="shared" si="30"/>
        <v>Yes</v>
      </c>
      <c r="AF185" t="str">
        <f t="shared" si="31"/>
        <v>No</v>
      </c>
      <c r="AH185" s="11" t="str">
        <f t="shared" si="32"/>
        <v>No</v>
      </c>
    </row>
    <row r="186" spans="1:34">
      <c r="A186">
        <v>5373</v>
      </c>
      <c r="B186" t="s">
        <v>42</v>
      </c>
      <c r="C186" t="s">
        <v>52</v>
      </c>
      <c r="D186" t="s">
        <v>53</v>
      </c>
      <c r="E186" t="s">
        <v>263</v>
      </c>
      <c r="F186" t="s">
        <v>51</v>
      </c>
      <c r="G186">
        <f t="shared" si="22"/>
        <v>0</v>
      </c>
      <c r="H186">
        <f t="shared" si="23"/>
        <v>1</v>
      </c>
      <c r="I186">
        <f t="shared" si="24"/>
        <v>2</v>
      </c>
      <c r="J186">
        <f t="shared" si="25"/>
        <v>1</v>
      </c>
      <c r="K186">
        <f t="shared" si="26"/>
        <v>3</v>
      </c>
      <c r="L186">
        <v>2</v>
      </c>
      <c r="M186">
        <v>5</v>
      </c>
      <c r="N186">
        <f>Needs[[#This Row],[Male]]-Needs[[#This Row],[Hasuband]]</f>
        <v>2</v>
      </c>
      <c r="O186">
        <f>Needs[[#This Row],[Female]]-Needs[[#This Row],[Wife]]</f>
        <v>4</v>
      </c>
      <c r="P186">
        <v>1</v>
      </c>
      <c r="Q186">
        <v>1</v>
      </c>
      <c r="R186">
        <v>0</v>
      </c>
      <c r="S186">
        <v>1</v>
      </c>
      <c r="T186">
        <v>4</v>
      </c>
      <c r="U186" t="s">
        <v>37</v>
      </c>
      <c r="W186">
        <v>1</v>
      </c>
      <c r="X186" t="str">
        <f t="shared" si="27"/>
        <v>No</v>
      </c>
      <c r="Z186" t="str">
        <f t="shared" si="28"/>
        <v>No</v>
      </c>
      <c r="AB186" t="str">
        <f t="shared" si="29"/>
        <v>No</v>
      </c>
      <c r="AC186">
        <v>1</v>
      </c>
      <c r="AD186" t="str">
        <f t="shared" si="30"/>
        <v>Yes</v>
      </c>
      <c r="AE186">
        <v>1</v>
      </c>
      <c r="AF186" t="str">
        <f t="shared" si="31"/>
        <v>Yes</v>
      </c>
      <c r="AG186">
        <v>1</v>
      </c>
      <c r="AH186" s="11" t="str">
        <f t="shared" si="32"/>
        <v>Yes</v>
      </c>
    </row>
    <row r="187" spans="1:34">
      <c r="A187">
        <v>5172</v>
      </c>
      <c r="B187" t="s">
        <v>42</v>
      </c>
      <c r="C187" t="s">
        <v>64</v>
      </c>
      <c r="D187" t="s">
        <v>65</v>
      </c>
      <c r="E187" t="s">
        <v>264</v>
      </c>
      <c r="F187" t="s">
        <v>36</v>
      </c>
      <c r="G187">
        <f t="shared" si="22"/>
        <v>1</v>
      </c>
      <c r="H187">
        <f t="shared" si="23"/>
        <v>1</v>
      </c>
      <c r="I187">
        <f t="shared" si="24"/>
        <v>2</v>
      </c>
      <c r="J187">
        <f t="shared" si="25"/>
        <v>1</v>
      </c>
      <c r="K187">
        <f t="shared" si="26"/>
        <v>1</v>
      </c>
      <c r="L187">
        <v>4</v>
      </c>
      <c r="M187">
        <v>2</v>
      </c>
      <c r="N187">
        <f>Needs[[#This Row],[Male]]-Needs[[#This Row],[Hasuband]]</f>
        <v>3</v>
      </c>
      <c r="O187">
        <f>Needs[[#This Row],[Female]]-Needs[[#This Row],[Wife]]</f>
        <v>1</v>
      </c>
      <c r="P187">
        <v>1</v>
      </c>
      <c r="Q187">
        <v>1</v>
      </c>
      <c r="R187">
        <v>1</v>
      </c>
      <c r="S187">
        <v>0</v>
      </c>
      <c r="T187">
        <v>3</v>
      </c>
      <c r="U187" t="s">
        <v>46</v>
      </c>
      <c r="V187">
        <v>1</v>
      </c>
      <c r="X187" t="str">
        <f t="shared" si="27"/>
        <v>Yes</v>
      </c>
      <c r="Y187">
        <v>215</v>
      </c>
      <c r="Z187" t="str">
        <f t="shared" si="28"/>
        <v>Yes</v>
      </c>
      <c r="AA187">
        <v>1</v>
      </c>
      <c r="AB187" t="str">
        <f t="shared" si="29"/>
        <v>Yes</v>
      </c>
      <c r="AC187">
        <v>1</v>
      </c>
      <c r="AD187" t="str">
        <f t="shared" si="30"/>
        <v>Yes</v>
      </c>
      <c r="AF187" t="str">
        <f t="shared" si="31"/>
        <v>No</v>
      </c>
      <c r="AH187" s="11" t="str">
        <f t="shared" si="32"/>
        <v>No</v>
      </c>
    </row>
    <row r="188" spans="1:34">
      <c r="A188">
        <v>5853</v>
      </c>
      <c r="B188" t="s">
        <v>47</v>
      </c>
      <c r="C188" t="s">
        <v>79</v>
      </c>
      <c r="D188" t="s">
        <v>80</v>
      </c>
      <c r="E188" t="s">
        <v>265</v>
      </c>
      <c r="F188" t="s">
        <v>36</v>
      </c>
      <c r="G188">
        <f t="shared" si="22"/>
        <v>1</v>
      </c>
      <c r="H188">
        <f t="shared" si="23"/>
        <v>1</v>
      </c>
      <c r="I188">
        <f t="shared" si="24"/>
        <v>2</v>
      </c>
      <c r="J188">
        <f t="shared" si="25"/>
        <v>2</v>
      </c>
      <c r="K188">
        <f t="shared" si="26"/>
        <v>2</v>
      </c>
      <c r="L188">
        <v>2</v>
      </c>
      <c r="M188">
        <v>6</v>
      </c>
      <c r="N188">
        <f>Needs[[#This Row],[Male]]-Needs[[#This Row],[Hasuband]]</f>
        <v>1</v>
      </c>
      <c r="O188">
        <f>Needs[[#This Row],[Female]]-Needs[[#This Row],[Wife]]</f>
        <v>5</v>
      </c>
      <c r="P188">
        <v>1</v>
      </c>
      <c r="Q188">
        <v>1</v>
      </c>
      <c r="R188">
        <v>0</v>
      </c>
      <c r="S188">
        <v>2</v>
      </c>
      <c r="T188">
        <v>4</v>
      </c>
      <c r="U188" t="s">
        <v>46</v>
      </c>
      <c r="W188">
        <v>1</v>
      </c>
      <c r="X188" t="str">
        <f t="shared" si="27"/>
        <v>No</v>
      </c>
      <c r="Z188" t="str">
        <f t="shared" si="28"/>
        <v>No</v>
      </c>
      <c r="AA188">
        <v>1</v>
      </c>
      <c r="AB188" t="str">
        <f t="shared" si="29"/>
        <v>Yes</v>
      </c>
      <c r="AD188" t="str">
        <f t="shared" si="30"/>
        <v>No</v>
      </c>
      <c r="AE188">
        <v>1</v>
      </c>
      <c r="AF188" t="str">
        <f t="shared" si="31"/>
        <v>Yes</v>
      </c>
      <c r="AG188">
        <v>1</v>
      </c>
      <c r="AH188" s="11" t="str">
        <f t="shared" si="32"/>
        <v>Yes</v>
      </c>
    </row>
    <row r="189" spans="1:34">
      <c r="A189">
        <v>5759</v>
      </c>
      <c r="B189" t="s">
        <v>47</v>
      </c>
      <c r="C189" t="s">
        <v>79</v>
      </c>
      <c r="D189" t="s">
        <v>80</v>
      </c>
      <c r="E189" t="s">
        <v>266</v>
      </c>
      <c r="F189" t="s">
        <v>36</v>
      </c>
      <c r="G189">
        <f t="shared" si="22"/>
        <v>1</v>
      </c>
      <c r="H189">
        <f t="shared" si="23"/>
        <v>1</v>
      </c>
      <c r="I189">
        <f t="shared" si="24"/>
        <v>1</v>
      </c>
      <c r="J189">
        <f t="shared" si="25"/>
        <v>1</v>
      </c>
      <c r="K189">
        <f t="shared" si="26"/>
        <v>0</v>
      </c>
      <c r="L189">
        <v>3</v>
      </c>
      <c r="M189">
        <v>1</v>
      </c>
      <c r="N189">
        <f>Needs[[#This Row],[Male]]-Needs[[#This Row],[Hasuband]]</f>
        <v>2</v>
      </c>
      <c r="O189">
        <f>Needs[[#This Row],[Female]]-Needs[[#This Row],[Wife]]</f>
        <v>0</v>
      </c>
      <c r="P189">
        <v>1</v>
      </c>
      <c r="Q189">
        <v>0</v>
      </c>
      <c r="R189">
        <v>1</v>
      </c>
      <c r="S189">
        <v>0</v>
      </c>
      <c r="T189">
        <v>2</v>
      </c>
      <c r="U189" t="s">
        <v>18</v>
      </c>
      <c r="W189">
        <v>1</v>
      </c>
      <c r="X189" t="str">
        <f t="shared" si="27"/>
        <v>No</v>
      </c>
      <c r="Y189">
        <v>107</v>
      </c>
      <c r="Z189" t="str">
        <f t="shared" si="28"/>
        <v>Yes</v>
      </c>
      <c r="AA189">
        <v>1</v>
      </c>
      <c r="AB189" t="str">
        <f t="shared" si="29"/>
        <v>Yes</v>
      </c>
      <c r="AC189">
        <v>1</v>
      </c>
      <c r="AD189" t="str">
        <f t="shared" si="30"/>
        <v>Yes</v>
      </c>
      <c r="AF189" t="str">
        <f t="shared" si="31"/>
        <v>No</v>
      </c>
      <c r="AG189">
        <v>1</v>
      </c>
      <c r="AH189" s="11" t="str">
        <f t="shared" si="32"/>
        <v>Yes</v>
      </c>
    </row>
    <row r="190" spans="1:34">
      <c r="A190">
        <v>5506</v>
      </c>
      <c r="B190" t="s">
        <v>42</v>
      </c>
      <c r="C190" t="s">
        <v>43</v>
      </c>
      <c r="D190" t="s">
        <v>44</v>
      </c>
      <c r="E190" t="s">
        <v>267</v>
      </c>
      <c r="F190" t="s">
        <v>51</v>
      </c>
      <c r="G190">
        <f t="shared" si="22"/>
        <v>0</v>
      </c>
      <c r="H190">
        <f t="shared" si="23"/>
        <v>1</v>
      </c>
      <c r="I190">
        <f t="shared" si="24"/>
        <v>3</v>
      </c>
      <c r="J190">
        <f t="shared" si="25"/>
        <v>3</v>
      </c>
      <c r="K190">
        <f t="shared" si="26"/>
        <v>3</v>
      </c>
      <c r="L190">
        <v>7</v>
      </c>
      <c r="M190">
        <v>3</v>
      </c>
      <c r="N190">
        <f>Needs[[#This Row],[Male]]-Needs[[#This Row],[Hasuband]]</f>
        <v>7</v>
      </c>
      <c r="O190">
        <f>Needs[[#This Row],[Female]]-Needs[[#This Row],[Wife]]</f>
        <v>2</v>
      </c>
      <c r="P190">
        <v>2</v>
      </c>
      <c r="Q190">
        <v>1</v>
      </c>
      <c r="R190">
        <v>2</v>
      </c>
      <c r="S190">
        <v>1</v>
      </c>
      <c r="T190">
        <v>4</v>
      </c>
      <c r="U190" t="s">
        <v>18</v>
      </c>
      <c r="W190">
        <v>1</v>
      </c>
      <c r="X190" t="str">
        <f t="shared" si="27"/>
        <v>No</v>
      </c>
      <c r="Z190" t="str">
        <f t="shared" si="28"/>
        <v>No</v>
      </c>
      <c r="AA190">
        <v>1</v>
      </c>
      <c r="AB190" t="str">
        <f t="shared" si="29"/>
        <v>Yes</v>
      </c>
      <c r="AD190" t="str">
        <f t="shared" si="30"/>
        <v>No</v>
      </c>
      <c r="AF190" t="str">
        <f t="shared" si="31"/>
        <v>No</v>
      </c>
      <c r="AG190">
        <v>1</v>
      </c>
      <c r="AH190" s="11" t="str">
        <f t="shared" si="32"/>
        <v>Yes</v>
      </c>
    </row>
    <row r="191" spans="1:34">
      <c r="A191">
        <v>5834</v>
      </c>
      <c r="B191" t="s">
        <v>47</v>
      </c>
      <c r="C191" t="s">
        <v>79</v>
      </c>
      <c r="D191" t="s">
        <v>80</v>
      </c>
      <c r="E191" t="s">
        <v>268</v>
      </c>
      <c r="F191" t="s">
        <v>36</v>
      </c>
      <c r="G191">
        <f t="shared" si="22"/>
        <v>1</v>
      </c>
      <c r="H191">
        <f t="shared" si="23"/>
        <v>1</v>
      </c>
      <c r="I191">
        <f t="shared" si="24"/>
        <v>2</v>
      </c>
      <c r="J191">
        <f t="shared" si="25"/>
        <v>1</v>
      </c>
      <c r="K191">
        <f t="shared" si="26"/>
        <v>1</v>
      </c>
      <c r="L191">
        <v>4</v>
      </c>
      <c r="M191">
        <v>2</v>
      </c>
      <c r="N191">
        <f>Needs[[#This Row],[Male]]-Needs[[#This Row],[Hasuband]]</f>
        <v>3</v>
      </c>
      <c r="O191">
        <f>Needs[[#This Row],[Female]]-Needs[[#This Row],[Wife]]</f>
        <v>1</v>
      </c>
      <c r="P191">
        <v>1</v>
      </c>
      <c r="Q191">
        <v>1</v>
      </c>
      <c r="R191">
        <v>1</v>
      </c>
      <c r="S191">
        <v>0</v>
      </c>
      <c r="T191">
        <v>3</v>
      </c>
      <c r="U191" t="s">
        <v>46</v>
      </c>
      <c r="W191">
        <v>1</v>
      </c>
      <c r="X191" t="str">
        <f t="shared" si="27"/>
        <v>No</v>
      </c>
      <c r="Z191" t="str">
        <f t="shared" si="28"/>
        <v>No</v>
      </c>
      <c r="AB191" t="str">
        <f t="shared" si="29"/>
        <v>No</v>
      </c>
      <c r="AD191" t="str">
        <f t="shared" si="30"/>
        <v>No</v>
      </c>
      <c r="AF191" t="str">
        <f t="shared" si="31"/>
        <v>No</v>
      </c>
      <c r="AG191">
        <v>1</v>
      </c>
      <c r="AH191" s="11" t="str">
        <f t="shared" si="32"/>
        <v>Yes</v>
      </c>
    </row>
    <row r="192" spans="1:34">
      <c r="A192">
        <v>4799</v>
      </c>
      <c r="B192" t="s">
        <v>38</v>
      </c>
      <c r="C192" t="s">
        <v>116</v>
      </c>
      <c r="D192" t="s">
        <v>117</v>
      </c>
      <c r="E192" t="s">
        <v>269</v>
      </c>
      <c r="F192" t="s">
        <v>36</v>
      </c>
      <c r="G192">
        <f t="shared" si="22"/>
        <v>1</v>
      </c>
      <c r="H192">
        <f t="shared" si="23"/>
        <v>1</v>
      </c>
      <c r="I192">
        <f t="shared" si="24"/>
        <v>2</v>
      </c>
      <c r="J192">
        <f t="shared" si="25"/>
        <v>1</v>
      </c>
      <c r="K192">
        <f t="shared" si="26"/>
        <v>0</v>
      </c>
      <c r="L192">
        <v>3</v>
      </c>
      <c r="M192">
        <v>2</v>
      </c>
      <c r="N192">
        <f>Needs[[#This Row],[Male]]-Needs[[#This Row],[Hasuband]]</f>
        <v>2</v>
      </c>
      <c r="O192">
        <f>Needs[[#This Row],[Female]]-Needs[[#This Row],[Wife]]</f>
        <v>1</v>
      </c>
      <c r="P192">
        <v>1</v>
      </c>
      <c r="Q192">
        <v>1</v>
      </c>
      <c r="R192">
        <v>1</v>
      </c>
      <c r="S192">
        <v>0</v>
      </c>
      <c r="T192">
        <v>2</v>
      </c>
      <c r="U192" t="s">
        <v>37</v>
      </c>
      <c r="V192">
        <v>1</v>
      </c>
      <c r="X192" t="str">
        <f t="shared" si="27"/>
        <v>Yes</v>
      </c>
      <c r="Y192">
        <v>150</v>
      </c>
      <c r="Z192" t="str">
        <f t="shared" si="28"/>
        <v>Yes</v>
      </c>
      <c r="AA192">
        <v>1</v>
      </c>
      <c r="AB192" t="str">
        <f t="shared" si="29"/>
        <v>Yes</v>
      </c>
      <c r="AD192" t="str">
        <f t="shared" si="30"/>
        <v>No</v>
      </c>
      <c r="AF192" t="str">
        <f t="shared" si="31"/>
        <v>No</v>
      </c>
      <c r="AH192" s="11" t="str">
        <f t="shared" si="32"/>
        <v>No</v>
      </c>
    </row>
    <row r="193" spans="1:34">
      <c r="A193">
        <v>5483</v>
      </c>
      <c r="B193" t="s">
        <v>42</v>
      </c>
      <c r="C193" t="s">
        <v>82</v>
      </c>
      <c r="D193" t="s">
        <v>83</v>
      </c>
      <c r="E193" t="s">
        <v>270</v>
      </c>
      <c r="F193" t="s">
        <v>51</v>
      </c>
      <c r="G193">
        <f t="shared" si="22"/>
        <v>0</v>
      </c>
      <c r="H193">
        <f t="shared" si="23"/>
        <v>1</v>
      </c>
      <c r="I193">
        <f t="shared" si="24"/>
        <v>2</v>
      </c>
      <c r="J193">
        <f t="shared" si="25"/>
        <v>2</v>
      </c>
      <c r="K193">
        <f t="shared" si="26"/>
        <v>3</v>
      </c>
      <c r="L193">
        <v>2</v>
      </c>
      <c r="M193">
        <v>6</v>
      </c>
      <c r="N193">
        <f>Needs[[#This Row],[Male]]-Needs[[#This Row],[Hasuband]]</f>
        <v>2</v>
      </c>
      <c r="O193">
        <f>Needs[[#This Row],[Female]]-Needs[[#This Row],[Wife]]</f>
        <v>5</v>
      </c>
      <c r="P193">
        <v>1</v>
      </c>
      <c r="Q193">
        <v>1</v>
      </c>
      <c r="R193">
        <v>0</v>
      </c>
      <c r="S193">
        <v>2</v>
      </c>
      <c r="T193">
        <v>4</v>
      </c>
      <c r="U193" t="s">
        <v>61</v>
      </c>
      <c r="W193">
        <v>1</v>
      </c>
      <c r="X193" t="str">
        <f t="shared" si="27"/>
        <v>No</v>
      </c>
      <c r="Z193" t="str">
        <f t="shared" si="28"/>
        <v>No</v>
      </c>
      <c r="AA193">
        <v>1</v>
      </c>
      <c r="AB193" t="str">
        <f t="shared" si="29"/>
        <v>Yes</v>
      </c>
      <c r="AD193" t="str">
        <f t="shared" si="30"/>
        <v>No</v>
      </c>
      <c r="AF193" t="str">
        <f t="shared" si="31"/>
        <v>No</v>
      </c>
      <c r="AG193">
        <v>1</v>
      </c>
      <c r="AH193" s="11" t="str">
        <f t="shared" si="32"/>
        <v>Yes</v>
      </c>
    </row>
    <row r="194" spans="1:34">
      <c r="A194">
        <v>5923</v>
      </c>
      <c r="B194" t="s">
        <v>47</v>
      </c>
      <c r="C194" t="s">
        <v>85</v>
      </c>
      <c r="D194" t="s">
        <v>86</v>
      </c>
      <c r="E194" t="s">
        <v>271</v>
      </c>
      <c r="F194" t="s">
        <v>36</v>
      </c>
      <c r="G194">
        <f t="shared" ref="G194:G257" si="33">IF(F194="Father",1,0)</f>
        <v>1</v>
      </c>
      <c r="H194">
        <f t="shared" ref="H194:H257" si="34">IF(F194="Mother",1,1)</f>
        <v>1</v>
      </c>
      <c r="I194">
        <f t="shared" ref="I194:I257" si="35">P194+Q194</f>
        <v>2</v>
      </c>
      <c r="J194">
        <f t="shared" ref="J194:J257" si="36">R194+S194</f>
        <v>0</v>
      </c>
      <c r="K194">
        <f t="shared" ref="K194:K257" si="37">T194-(G194+H194)</f>
        <v>0</v>
      </c>
      <c r="L194">
        <v>2</v>
      </c>
      <c r="M194">
        <v>2</v>
      </c>
      <c r="N194">
        <f>Needs[[#This Row],[Male]]-Needs[[#This Row],[Hasuband]]</f>
        <v>1</v>
      </c>
      <c r="O194">
        <f>Needs[[#This Row],[Female]]-Needs[[#This Row],[Wife]]</f>
        <v>1</v>
      </c>
      <c r="P194">
        <v>1</v>
      </c>
      <c r="Q194">
        <v>1</v>
      </c>
      <c r="R194">
        <v>0</v>
      </c>
      <c r="S194">
        <v>0</v>
      </c>
      <c r="T194">
        <v>2</v>
      </c>
      <c r="U194" t="s">
        <v>37</v>
      </c>
      <c r="V194">
        <v>1</v>
      </c>
      <c r="X194" t="str">
        <f t="shared" ref="X194:X257" si="38">IF(V194=1,"Yes",IF(V194="","No"))</f>
        <v>Yes</v>
      </c>
      <c r="Y194">
        <v>170</v>
      </c>
      <c r="Z194" t="str">
        <f t="shared" ref="Z194:Z257" si="39">IF(Y194="","No","Yes")</f>
        <v>Yes</v>
      </c>
      <c r="AB194" t="str">
        <f t="shared" ref="AB194:AB257" si="40">IF(AA194=1,"Yes",IF(AA194="","No"))</f>
        <v>No</v>
      </c>
      <c r="AD194" t="str">
        <f t="shared" ref="AD194:AD257" si="41">IF(AC194=1,"Yes",IF(AC194="","No"))</f>
        <v>No</v>
      </c>
      <c r="AF194" t="str">
        <f t="shared" ref="AF194:AF257" si="42">IF(AE194=1,"Yes",IF(AE194="","No"))</f>
        <v>No</v>
      </c>
      <c r="AG194">
        <v>1</v>
      </c>
      <c r="AH194" s="11" t="str">
        <f t="shared" ref="AH194:AH257" si="43">IF(AG194=1,"Yes",IF(AG194="","No"))</f>
        <v>Yes</v>
      </c>
    </row>
    <row r="195" spans="1:34">
      <c r="A195">
        <v>5798</v>
      </c>
      <c r="B195" t="s">
        <v>47</v>
      </c>
      <c r="C195" t="s">
        <v>79</v>
      </c>
      <c r="D195" t="s">
        <v>80</v>
      </c>
      <c r="E195" t="s">
        <v>272</v>
      </c>
      <c r="F195" t="s">
        <v>51</v>
      </c>
      <c r="G195">
        <f t="shared" si="33"/>
        <v>0</v>
      </c>
      <c r="H195">
        <f t="shared" si="34"/>
        <v>1</v>
      </c>
      <c r="I195">
        <f t="shared" si="35"/>
        <v>2</v>
      </c>
      <c r="J195">
        <f t="shared" si="36"/>
        <v>1</v>
      </c>
      <c r="K195">
        <f t="shared" si="37"/>
        <v>0</v>
      </c>
      <c r="L195">
        <v>2</v>
      </c>
      <c r="M195">
        <v>2</v>
      </c>
      <c r="N195">
        <f>Needs[[#This Row],[Male]]-Needs[[#This Row],[Hasuband]]</f>
        <v>2</v>
      </c>
      <c r="O195">
        <f>Needs[[#This Row],[Female]]-Needs[[#This Row],[Wife]]</f>
        <v>1</v>
      </c>
      <c r="P195">
        <v>1</v>
      </c>
      <c r="Q195">
        <v>1</v>
      </c>
      <c r="R195">
        <v>1</v>
      </c>
      <c r="S195">
        <v>0</v>
      </c>
      <c r="T195">
        <v>1</v>
      </c>
      <c r="U195" t="s">
        <v>46</v>
      </c>
      <c r="W195">
        <v>1</v>
      </c>
      <c r="X195" t="str">
        <f t="shared" si="38"/>
        <v>No</v>
      </c>
      <c r="Z195" t="str">
        <f t="shared" si="39"/>
        <v>No</v>
      </c>
      <c r="AA195">
        <v>1</v>
      </c>
      <c r="AB195" t="str">
        <f t="shared" si="40"/>
        <v>Yes</v>
      </c>
      <c r="AD195" t="str">
        <f t="shared" si="41"/>
        <v>No</v>
      </c>
      <c r="AF195" t="str">
        <f t="shared" si="42"/>
        <v>No</v>
      </c>
      <c r="AG195">
        <v>1</v>
      </c>
      <c r="AH195" s="11" t="str">
        <f t="shared" si="43"/>
        <v>Yes</v>
      </c>
    </row>
    <row r="196" spans="1:34">
      <c r="A196">
        <v>4808</v>
      </c>
      <c r="B196" t="s">
        <v>38</v>
      </c>
      <c r="C196" t="s">
        <v>116</v>
      </c>
      <c r="D196" t="s">
        <v>117</v>
      </c>
      <c r="E196" t="s">
        <v>273</v>
      </c>
      <c r="F196" t="s">
        <v>51</v>
      </c>
      <c r="G196">
        <f t="shared" si="33"/>
        <v>0</v>
      </c>
      <c r="H196">
        <f t="shared" si="34"/>
        <v>1</v>
      </c>
      <c r="I196">
        <f t="shared" si="35"/>
        <v>2</v>
      </c>
      <c r="J196">
        <f t="shared" si="36"/>
        <v>3</v>
      </c>
      <c r="K196">
        <f t="shared" si="37"/>
        <v>4</v>
      </c>
      <c r="L196">
        <v>6</v>
      </c>
      <c r="M196">
        <v>4</v>
      </c>
      <c r="N196">
        <f>Needs[[#This Row],[Male]]-Needs[[#This Row],[Hasuband]]</f>
        <v>6</v>
      </c>
      <c r="O196">
        <f>Needs[[#This Row],[Female]]-Needs[[#This Row],[Wife]]</f>
        <v>3</v>
      </c>
      <c r="P196">
        <v>1</v>
      </c>
      <c r="Q196">
        <v>1</v>
      </c>
      <c r="R196">
        <v>2</v>
      </c>
      <c r="S196">
        <v>1</v>
      </c>
      <c r="T196">
        <v>5</v>
      </c>
      <c r="U196" t="s">
        <v>37</v>
      </c>
      <c r="W196">
        <v>1</v>
      </c>
      <c r="X196" t="str">
        <f t="shared" si="38"/>
        <v>No</v>
      </c>
      <c r="Z196" t="str">
        <f t="shared" si="39"/>
        <v>No</v>
      </c>
      <c r="AB196" t="str">
        <f t="shared" si="40"/>
        <v>No</v>
      </c>
      <c r="AD196" t="str">
        <f t="shared" si="41"/>
        <v>No</v>
      </c>
      <c r="AF196" t="str">
        <f t="shared" si="42"/>
        <v>No</v>
      </c>
      <c r="AG196">
        <v>1</v>
      </c>
      <c r="AH196" s="11" t="str">
        <f t="shared" si="43"/>
        <v>Yes</v>
      </c>
    </row>
    <row r="197" spans="1:34">
      <c r="A197">
        <v>5541</v>
      </c>
      <c r="B197" t="s">
        <v>42</v>
      </c>
      <c r="C197" t="s">
        <v>43</v>
      </c>
      <c r="D197" t="s">
        <v>44</v>
      </c>
      <c r="E197" t="s">
        <v>274</v>
      </c>
      <c r="F197" t="s">
        <v>36</v>
      </c>
      <c r="G197">
        <f t="shared" si="33"/>
        <v>1</v>
      </c>
      <c r="H197">
        <f t="shared" si="34"/>
        <v>1</v>
      </c>
      <c r="I197">
        <f t="shared" si="35"/>
        <v>2</v>
      </c>
      <c r="J197">
        <f t="shared" si="36"/>
        <v>1</v>
      </c>
      <c r="K197">
        <f t="shared" si="37"/>
        <v>0</v>
      </c>
      <c r="L197">
        <v>3</v>
      </c>
      <c r="M197">
        <v>2</v>
      </c>
      <c r="N197">
        <f>Needs[[#This Row],[Male]]-Needs[[#This Row],[Hasuband]]</f>
        <v>2</v>
      </c>
      <c r="O197">
        <f>Needs[[#This Row],[Female]]-Needs[[#This Row],[Wife]]</f>
        <v>1</v>
      </c>
      <c r="P197">
        <v>1</v>
      </c>
      <c r="Q197">
        <v>1</v>
      </c>
      <c r="R197">
        <v>1</v>
      </c>
      <c r="S197">
        <v>0</v>
      </c>
      <c r="T197">
        <v>2</v>
      </c>
      <c r="U197" t="s">
        <v>37</v>
      </c>
      <c r="W197">
        <v>1</v>
      </c>
      <c r="X197" t="str">
        <f t="shared" si="38"/>
        <v>No</v>
      </c>
      <c r="Z197" t="str">
        <f t="shared" si="39"/>
        <v>No</v>
      </c>
      <c r="AB197" t="str">
        <f t="shared" si="40"/>
        <v>No</v>
      </c>
      <c r="AD197" t="str">
        <f t="shared" si="41"/>
        <v>No</v>
      </c>
      <c r="AE197">
        <v>1</v>
      </c>
      <c r="AF197" t="str">
        <f t="shared" si="42"/>
        <v>Yes</v>
      </c>
      <c r="AG197">
        <v>1</v>
      </c>
      <c r="AH197" s="11" t="str">
        <f t="shared" si="43"/>
        <v>Yes</v>
      </c>
    </row>
    <row r="198" spans="1:34">
      <c r="A198">
        <v>6356</v>
      </c>
      <c r="B198" t="s">
        <v>47</v>
      </c>
      <c r="C198" t="s">
        <v>104</v>
      </c>
      <c r="D198" t="s">
        <v>105</v>
      </c>
      <c r="E198" t="s">
        <v>275</v>
      </c>
      <c r="F198" t="s">
        <v>36</v>
      </c>
      <c r="G198">
        <f t="shared" si="33"/>
        <v>1</v>
      </c>
      <c r="H198">
        <f t="shared" si="34"/>
        <v>1</v>
      </c>
      <c r="I198">
        <f t="shared" si="35"/>
        <v>2</v>
      </c>
      <c r="J198">
        <f t="shared" si="36"/>
        <v>1</v>
      </c>
      <c r="K198">
        <f t="shared" si="37"/>
        <v>0</v>
      </c>
      <c r="L198">
        <v>3</v>
      </c>
      <c r="M198">
        <v>2</v>
      </c>
      <c r="N198">
        <f>Needs[[#This Row],[Male]]-Needs[[#This Row],[Hasuband]]</f>
        <v>2</v>
      </c>
      <c r="O198">
        <f>Needs[[#This Row],[Female]]-Needs[[#This Row],[Wife]]</f>
        <v>1</v>
      </c>
      <c r="P198">
        <v>1</v>
      </c>
      <c r="Q198">
        <v>1</v>
      </c>
      <c r="R198">
        <v>1</v>
      </c>
      <c r="S198">
        <v>0</v>
      </c>
      <c r="T198">
        <v>2</v>
      </c>
      <c r="U198" t="s">
        <v>46</v>
      </c>
      <c r="W198">
        <v>1</v>
      </c>
      <c r="X198" t="str">
        <f t="shared" si="38"/>
        <v>No</v>
      </c>
      <c r="Z198" t="str">
        <f t="shared" si="39"/>
        <v>No</v>
      </c>
      <c r="AA198">
        <v>1</v>
      </c>
      <c r="AB198" t="str">
        <f t="shared" si="40"/>
        <v>Yes</v>
      </c>
      <c r="AC198">
        <v>1</v>
      </c>
      <c r="AD198" t="str">
        <f t="shared" si="41"/>
        <v>Yes</v>
      </c>
      <c r="AF198" t="str">
        <f t="shared" si="42"/>
        <v>No</v>
      </c>
      <c r="AG198">
        <v>1</v>
      </c>
      <c r="AH198" s="11" t="str">
        <f t="shared" si="43"/>
        <v>Yes</v>
      </c>
    </row>
    <row r="199" spans="1:34">
      <c r="A199">
        <v>5813</v>
      </c>
      <c r="B199" t="s">
        <v>47</v>
      </c>
      <c r="C199" t="s">
        <v>79</v>
      </c>
      <c r="D199" t="s">
        <v>80</v>
      </c>
      <c r="E199" t="s">
        <v>276</v>
      </c>
      <c r="F199" t="s">
        <v>36</v>
      </c>
      <c r="G199">
        <f t="shared" si="33"/>
        <v>1</v>
      </c>
      <c r="H199">
        <f t="shared" si="34"/>
        <v>1</v>
      </c>
      <c r="I199">
        <f t="shared" si="35"/>
        <v>3</v>
      </c>
      <c r="J199">
        <f t="shared" si="36"/>
        <v>2</v>
      </c>
      <c r="K199">
        <f t="shared" si="37"/>
        <v>2</v>
      </c>
      <c r="L199">
        <v>5</v>
      </c>
      <c r="M199">
        <v>4</v>
      </c>
      <c r="N199">
        <f>Needs[[#This Row],[Male]]-Needs[[#This Row],[Hasuband]]</f>
        <v>4</v>
      </c>
      <c r="O199">
        <f>Needs[[#This Row],[Female]]-Needs[[#This Row],[Wife]]</f>
        <v>3</v>
      </c>
      <c r="P199">
        <v>2</v>
      </c>
      <c r="Q199">
        <v>1</v>
      </c>
      <c r="R199">
        <v>1</v>
      </c>
      <c r="S199">
        <v>1</v>
      </c>
      <c r="T199">
        <v>4</v>
      </c>
      <c r="U199" t="s">
        <v>37</v>
      </c>
      <c r="W199">
        <v>1</v>
      </c>
      <c r="X199" t="str">
        <f t="shared" si="38"/>
        <v>No</v>
      </c>
      <c r="Z199" t="str">
        <f t="shared" si="39"/>
        <v>No</v>
      </c>
      <c r="AA199">
        <v>1</v>
      </c>
      <c r="AB199" t="str">
        <f t="shared" si="40"/>
        <v>Yes</v>
      </c>
      <c r="AD199" t="str">
        <f t="shared" si="41"/>
        <v>No</v>
      </c>
      <c r="AE199">
        <v>1</v>
      </c>
      <c r="AF199" t="str">
        <f t="shared" si="42"/>
        <v>Yes</v>
      </c>
      <c r="AG199">
        <v>1</v>
      </c>
      <c r="AH199" s="11" t="str">
        <f t="shared" si="43"/>
        <v>Yes</v>
      </c>
    </row>
    <row r="200" spans="1:34">
      <c r="A200">
        <v>6037</v>
      </c>
      <c r="B200" t="s">
        <v>47</v>
      </c>
      <c r="C200" t="s">
        <v>48</v>
      </c>
      <c r="D200" t="s">
        <v>49</v>
      </c>
      <c r="E200" t="s">
        <v>277</v>
      </c>
      <c r="F200" t="s">
        <v>36</v>
      </c>
      <c r="G200">
        <f t="shared" si="33"/>
        <v>1</v>
      </c>
      <c r="H200">
        <f t="shared" si="34"/>
        <v>1</v>
      </c>
      <c r="I200">
        <f t="shared" si="35"/>
        <v>1</v>
      </c>
      <c r="J200">
        <f t="shared" si="36"/>
        <v>3</v>
      </c>
      <c r="K200">
        <f t="shared" si="37"/>
        <v>3</v>
      </c>
      <c r="L200">
        <v>8</v>
      </c>
      <c r="M200">
        <v>1</v>
      </c>
      <c r="N200">
        <f>Needs[[#This Row],[Male]]-Needs[[#This Row],[Hasuband]]</f>
        <v>7</v>
      </c>
      <c r="O200">
        <f>Needs[[#This Row],[Female]]-Needs[[#This Row],[Wife]]</f>
        <v>0</v>
      </c>
      <c r="P200">
        <v>1</v>
      </c>
      <c r="Q200">
        <v>0</v>
      </c>
      <c r="R200">
        <v>3</v>
      </c>
      <c r="S200">
        <v>0</v>
      </c>
      <c r="T200">
        <v>5</v>
      </c>
      <c r="U200" t="s">
        <v>46</v>
      </c>
      <c r="W200">
        <v>1</v>
      </c>
      <c r="X200" t="str">
        <f t="shared" si="38"/>
        <v>No</v>
      </c>
      <c r="Y200">
        <v>115</v>
      </c>
      <c r="Z200" t="str">
        <f t="shared" si="39"/>
        <v>Yes</v>
      </c>
      <c r="AA200">
        <v>1</v>
      </c>
      <c r="AB200" t="str">
        <f t="shared" si="40"/>
        <v>Yes</v>
      </c>
      <c r="AC200">
        <v>1</v>
      </c>
      <c r="AD200" t="str">
        <f t="shared" si="41"/>
        <v>Yes</v>
      </c>
      <c r="AF200" t="str">
        <f t="shared" si="42"/>
        <v>No</v>
      </c>
      <c r="AG200">
        <v>1</v>
      </c>
      <c r="AH200" s="11" t="str">
        <f t="shared" si="43"/>
        <v>Yes</v>
      </c>
    </row>
    <row r="201" spans="1:34">
      <c r="A201">
        <v>5711</v>
      </c>
      <c r="B201" t="s">
        <v>42</v>
      </c>
      <c r="C201" t="s">
        <v>71</v>
      </c>
      <c r="D201" t="s">
        <v>72</v>
      </c>
      <c r="E201" t="s">
        <v>278</v>
      </c>
      <c r="F201" t="s">
        <v>36</v>
      </c>
      <c r="G201">
        <f t="shared" si="33"/>
        <v>1</v>
      </c>
      <c r="H201">
        <f t="shared" si="34"/>
        <v>1</v>
      </c>
      <c r="I201">
        <f t="shared" si="35"/>
        <v>3</v>
      </c>
      <c r="J201">
        <f t="shared" si="36"/>
        <v>2</v>
      </c>
      <c r="K201">
        <f t="shared" si="37"/>
        <v>2</v>
      </c>
      <c r="L201">
        <v>7</v>
      </c>
      <c r="M201">
        <v>2</v>
      </c>
      <c r="N201">
        <f>Needs[[#This Row],[Male]]-Needs[[#This Row],[Hasuband]]</f>
        <v>6</v>
      </c>
      <c r="O201">
        <f>Needs[[#This Row],[Female]]-Needs[[#This Row],[Wife]]</f>
        <v>1</v>
      </c>
      <c r="P201">
        <v>2</v>
      </c>
      <c r="Q201">
        <v>1</v>
      </c>
      <c r="R201">
        <v>2</v>
      </c>
      <c r="S201">
        <v>0</v>
      </c>
      <c r="T201">
        <v>4</v>
      </c>
      <c r="U201" t="s">
        <v>61</v>
      </c>
      <c r="V201">
        <v>1</v>
      </c>
      <c r="X201" t="str">
        <f t="shared" si="38"/>
        <v>Yes</v>
      </c>
      <c r="Y201">
        <v>190</v>
      </c>
      <c r="Z201" t="str">
        <f t="shared" si="39"/>
        <v>Yes</v>
      </c>
      <c r="AA201">
        <v>1</v>
      </c>
      <c r="AB201" t="str">
        <f t="shared" si="40"/>
        <v>Yes</v>
      </c>
      <c r="AC201">
        <v>1</v>
      </c>
      <c r="AD201" t="str">
        <f t="shared" si="41"/>
        <v>Yes</v>
      </c>
      <c r="AF201" t="str">
        <f t="shared" si="42"/>
        <v>No</v>
      </c>
      <c r="AG201">
        <v>1</v>
      </c>
      <c r="AH201" s="11" t="str">
        <f t="shared" si="43"/>
        <v>Yes</v>
      </c>
    </row>
    <row r="202" spans="1:34">
      <c r="A202">
        <v>5858</v>
      </c>
      <c r="B202" t="s">
        <v>47</v>
      </c>
      <c r="C202" t="s">
        <v>85</v>
      </c>
      <c r="D202" t="s">
        <v>86</v>
      </c>
      <c r="E202" t="s">
        <v>279</v>
      </c>
      <c r="F202" t="s">
        <v>36</v>
      </c>
      <c r="G202">
        <f t="shared" si="33"/>
        <v>1</v>
      </c>
      <c r="H202">
        <f t="shared" si="34"/>
        <v>1</v>
      </c>
      <c r="I202">
        <f t="shared" si="35"/>
        <v>2</v>
      </c>
      <c r="J202">
        <f t="shared" si="36"/>
        <v>1</v>
      </c>
      <c r="K202">
        <f t="shared" si="37"/>
        <v>1</v>
      </c>
      <c r="L202">
        <v>2</v>
      </c>
      <c r="M202">
        <v>4</v>
      </c>
      <c r="N202">
        <f>Needs[[#This Row],[Male]]-Needs[[#This Row],[Hasuband]]</f>
        <v>1</v>
      </c>
      <c r="O202">
        <f>Needs[[#This Row],[Female]]-Needs[[#This Row],[Wife]]</f>
        <v>3</v>
      </c>
      <c r="P202">
        <v>1</v>
      </c>
      <c r="Q202">
        <v>1</v>
      </c>
      <c r="R202">
        <v>0</v>
      </c>
      <c r="S202">
        <v>1</v>
      </c>
      <c r="T202">
        <v>3</v>
      </c>
      <c r="U202" t="s">
        <v>37</v>
      </c>
      <c r="W202">
        <v>1</v>
      </c>
      <c r="X202" t="str">
        <f t="shared" si="38"/>
        <v>No</v>
      </c>
      <c r="Z202" t="str">
        <f t="shared" si="39"/>
        <v>No</v>
      </c>
      <c r="AB202" t="str">
        <f t="shared" si="40"/>
        <v>No</v>
      </c>
      <c r="AD202" t="str">
        <f t="shared" si="41"/>
        <v>No</v>
      </c>
      <c r="AE202">
        <v>1</v>
      </c>
      <c r="AF202" t="str">
        <f t="shared" si="42"/>
        <v>Yes</v>
      </c>
      <c r="AG202">
        <v>1</v>
      </c>
      <c r="AH202" s="11" t="str">
        <f t="shared" si="43"/>
        <v>Yes</v>
      </c>
    </row>
    <row r="203" spans="1:34">
      <c r="A203">
        <v>5127</v>
      </c>
      <c r="B203" t="s">
        <v>42</v>
      </c>
      <c r="C203" t="s">
        <v>64</v>
      </c>
      <c r="D203" t="s">
        <v>65</v>
      </c>
      <c r="E203" t="s">
        <v>280</v>
      </c>
      <c r="F203" t="s">
        <v>51</v>
      </c>
      <c r="G203">
        <f t="shared" si="33"/>
        <v>0</v>
      </c>
      <c r="H203">
        <f t="shared" si="34"/>
        <v>1</v>
      </c>
      <c r="I203">
        <f t="shared" si="35"/>
        <v>2</v>
      </c>
      <c r="J203">
        <f t="shared" si="36"/>
        <v>1</v>
      </c>
      <c r="K203">
        <f t="shared" si="37"/>
        <v>1</v>
      </c>
      <c r="L203">
        <v>2</v>
      </c>
      <c r="M203">
        <v>3</v>
      </c>
      <c r="N203">
        <f>Needs[[#This Row],[Male]]-Needs[[#This Row],[Hasuband]]</f>
        <v>2</v>
      </c>
      <c r="O203">
        <f>Needs[[#This Row],[Female]]-Needs[[#This Row],[Wife]]</f>
        <v>2</v>
      </c>
      <c r="P203">
        <v>1</v>
      </c>
      <c r="Q203">
        <v>1</v>
      </c>
      <c r="R203">
        <v>0</v>
      </c>
      <c r="S203">
        <v>1</v>
      </c>
      <c r="T203">
        <v>2</v>
      </c>
      <c r="U203" t="s">
        <v>46</v>
      </c>
      <c r="W203">
        <v>1</v>
      </c>
      <c r="X203" t="str">
        <f t="shared" si="38"/>
        <v>No</v>
      </c>
      <c r="Y203">
        <v>93</v>
      </c>
      <c r="Z203" t="str">
        <f t="shared" si="39"/>
        <v>Yes</v>
      </c>
      <c r="AA203">
        <v>1</v>
      </c>
      <c r="AB203" t="str">
        <f t="shared" si="40"/>
        <v>Yes</v>
      </c>
      <c r="AD203" t="str">
        <f t="shared" si="41"/>
        <v>No</v>
      </c>
      <c r="AE203">
        <v>1</v>
      </c>
      <c r="AF203" t="str">
        <f t="shared" si="42"/>
        <v>Yes</v>
      </c>
      <c r="AG203">
        <v>1</v>
      </c>
      <c r="AH203" s="11" t="str">
        <f t="shared" si="43"/>
        <v>Yes</v>
      </c>
    </row>
    <row r="204" spans="1:34">
      <c r="A204">
        <v>5719</v>
      </c>
      <c r="B204" t="s">
        <v>42</v>
      </c>
      <c r="C204" t="s">
        <v>71</v>
      </c>
      <c r="D204" t="s">
        <v>72</v>
      </c>
      <c r="E204" t="s">
        <v>281</v>
      </c>
      <c r="F204" t="s">
        <v>36</v>
      </c>
      <c r="G204">
        <f t="shared" si="33"/>
        <v>1</v>
      </c>
      <c r="H204">
        <f t="shared" si="34"/>
        <v>1</v>
      </c>
      <c r="I204">
        <f t="shared" si="35"/>
        <v>2</v>
      </c>
      <c r="J204">
        <f t="shared" si="36"/>
        <v>2</v>
      </c>
      <c r="K204">
        <f t="shared" si="37"/>
        <v>1</v>
      </c>
      <c r="L204">
        <v>4</v>
      </c>
      <c r="M204">
        <v>3</v>
      </c>
      <c r="N204">
        <f>Needs[[#This Row],[Male]]-Needs[[#This Row],[Hasuband]]</f>
        <v>3</v>
      </c>
      <c r="O204">
        <f>Needs[[#This Row],[Female]]-Needs[[#This Row],[Wife]]</f>
        <v>2</v>
      </c>
      <c r="P204">
        <v>1</v>
      </c>
      <c r="Q204">
        <v>1</v>
      </c>
      <c r="R204">
        <v>1</v>
      </c>
      <c r="S204">
        <v>1</v>
      </c>
      <c r="T204">
        <v>3</v>
      </c>
      <c r="U204" t="s">
        <v>46</v>
      </c>
      <c r="W204">
        <v>1</v>
      </c>
      <c r="X204" t="str">
        <f t="shared" si="38"/>
        <v>No</v>
      </c>
      <c r="Z204" t="str">
        <f t="shared" si="39"/>
        <v>No</v>
      </c>
      <c r="AB204" t="str">
        <f t="shared" si="40"/>
        <v>No</v>
      </c>
      <c r="AD204" t="str">
        <f t="shared" si="41"/>
        <v>No</v>
      </c>
      <c r="AE204">
        <v>1</v>
      </c>
      <c r="AF204" t="str">
        <f t="shared" si="42"/>
        <v>Yes</v>
      </c>
      <c r="AG204">
        <v>1</v>
      </c>
      <c r="AH204" s="11" t="str">
        <f t="shared" si="43"/>
        <v>Yes</v>
      </c>
    </row>
    <row r="205" spans="1:34">
      <c r="A205">
        <v>5745</v>
      </c>
      <c r="B205" t="s">
        <v>42</v>
      </c>
      <c r="C205" t="s">
        <v>71</v>
      </c>
      <c r="D205" t="s">
        <v>72</v>
      </c>
      <c r="E205" t="s">
        <v>282</v>
      </c>
      <c r="F205" t="s">
        <v>36</v>
      </c>
      <c r="G205">
        <f t="shared" si="33"/>
        <v>1</v>
      </c>
      <c r="H205">
        <f t="shared" si="34"/>
        <v>1</v>
      </c>
      <c r="I205">
        <f t="shared" si="35"/>
        <v>2</v>
      </c>
      <c r="J205">
        <f t="shared" si="36"/>
        <v>1</v>
      </c>
      <c r="K205">
        <f t="shared" si="37"/>
        <v>0</v>
      </c>
      <c r="L205">
        <v>3</v>
      </c>
      <c r="M205">
        <v>2</v>
      </c>
      <c r="N205">
        <f>Needs[[#This Row],[Male]]-Needs[[#This Row],[Hasuband]]</f>
        <v>2</v>
      </c>
      <c r="O205">
        <f>Needs[[#This Row],[Female]]-Needs[[#This Row],[Wife]]</f>
        <v>1</v>
      </c>
      <c r="P205">
        <v>1</v>
      </c>
      <c r="Q205">
        <v>1</v>
      </c>
      <c r="R205">
        <v>1</v>
      </c>
      <c r="S205">
        <v>0</v>
      </c>
      <c r="T205">
        <v>2</v>
      </c>
      <c r="U205" t="s">
        <v>37</v>
      </c>
      <c r="W205">
        <v>1</v>
      </c>
      <c r="X205" t="str">
        <f t="shared" si="38"/>
        <v>No</v>
      </c>
      <c r="Y205">
        <v>116</v>
      </c>
      <c r="Z205" t="str">
        <f t="shared" si="39"/>
        <v>Yes</v>
      </c>
      <c r="AA205">
        <v>1</v>
      </c>
      <c r="AB205" t="str">
        <f t="shared" si="40"/>
        <v>Yes</v>
      </c>
      <c r="AD205" t="str">
        <f t="shared" si="41"/>
        <v>No</v>
      </c>
      <c r="AF205" t="str">
        <f t="shared" si="42"/>
        <v>No</v>
      </c>
      <c r="AG205">
        <v>1</v>
      </c>
      <c r="AH205" s="11" t="str">
        <f t="shared" si="43"/>
        <v>Yes</v>
      </c>
    </row>
    <row r="206" spans="1:34">
      <c r="A206">
        <v>4882</v>
      </c>
      <c r="B206" t="s">
        <v>38</v>
      </c>
      <c r="C206" t="s">
        <v>176</v>
      </c>
      <c r="D206" t="s">
        <v>177</v>
      </c>
      <c r="E206" t="s">
        <v>283</v>
      </c>
      <c r="F206" t="s">
        <v>36</v>
      </c>
      <c r="G206">
        <f t="shared" si="33"/>
        <v>1</v>
      </c>
      <c r="H206">
        <f t="shared" si="34"/>
        <v>1</v>
      </c>
      <c r="I206">
        <f t="shared" si="35"/>
        <v>2</v>
      </c>
      <c r="J206">
        <f t="shared" si="36"/>
        <v>2</v>
      </c>
      <c r="K206">
        <f t="shared" si="37"/>
        <v>1</v>
      </c>
      <c r="L206">
        <v>4</v>
      </c>
      <c r="M206">
        <v>3</v>
      </c>
      <c r="N206">
        <f>Needs[[#This Row],[Male]]-Needs[[#This Row],[Hasuband]]</f>
        <v>3</v>
      </c>
      <c r="O206">
        <f>Needs[[#This Row],[Female]]-Needs[[#This Row],[Wife]]</f>
        <v>2</v>
      </c>
      <c r="P206">
        <v>1</v>
      </c>
      <c r="Q206">
        <v>1</v>
      </c>
      <c r="R206">
        <v>1</v>
      </c>
      <c r="S206">
        <v>1</v>
      </c>
      <c r="T206">
        <v>3</v>
      </c>
      <c r="U206" t="s">
        <v>18</v>
      </c>
      <c r="W206">
        <v>1</v>
      </c>
      <c r="X206" t="str">
        <f t="shared" si="38"/>
        <v>No</v>
      </c>
      <c r="Y206">
        <v>54</v>
      </c>
      <c r="Z206" t="str">
        <f t="shared" si="39"/>
        <v>Yes</v>
      </c>
      <c r="AA206">
        <v>1</v>
      </c>
      <c r="AB206" t="str">
        <f t="shared" si="40"/>
        <v>Yes</v>
      </c>
      <c r="AC206">
        <v>1</v>
      </c>
      <c r="AD206" t="str">
        <f t="shared" si="41"/>
        <v>Yes</v>
      </c>
      <c r="AF206" t="str">
        <f t="shared" si="42"/>
        <v>No</v>
      </c>
      <c r="AG206">
        <v>1</v>
      </c>
      <c r="AH206" s="11" t="str">
        <f t="shared" si="43"/>
        <v>Yes</v>
      </c>
    </row>
    <row r="207" spans="1:34">
      <c r="A207">
        <v>4713</v>
      </c>
      <c r="B207" t="s">
        <v>38</v>
      </c>
      <c r="C207" t="s">
        <v>39</v>
      </c>
      <c r="D207" t="s">
        <v>40</v>
      </c>
      <c r="E207" t="s">
        <v>284</v>
      </c>
      <c r="F207" t="s">
        <v>36</v>
      </c>
      <c r="G207">
        <f t="shared" si="33"/>
        <v>1</v>
      </c>
      <c r="H207">
        <f t="shared" si="34"/>
        <v>1</v>
      </c>
      <c r="I207">
        <f t="shared" si="35"/>
        <v>1</v>
      </c>
      <c r="J207">
        <f t="shared" si="36"/>
        <v>2</v>
      </c>
      <c r="K207">
        <f t="shared" si="37"/>
        <v>1</v>
      </c>
      <c r="L207">
        <v>5</v>
      </c>
      <c r="M207">
        <v>1</v>
      </c>
      <c r="N207">
        <f>Needs[[#This Row],[Male]]-Needs[[#This Row],[Hasuband]]</f>
        <v>4</v>
      </c>
      <c r="O207">
        <f>Needs[[#This Row],[Female]]-Needs[[#This Row],[Wife]]</f>
        <v>0</v>
      </c>
      <c r="P207">
        <v>1</v>
      </c>
      <c r="Q207">
        <v>0</v>
      </c>
      <c r="R207">
        <v>2</v>
      </c>
      <c r="S207">
        <v>0</v>
      </c>
      <c r="T207">
        <v>3</v>
      </c>
      <c r="U207" t="s">
        <v>46</v>
      </c>
      <c r="V207">
        <v>1</v>
      </c>
      <c r="X207" t="str">
        <f t="shared" si="38"/>
        <v>Yes</v>
      </c>
      <c r="Y207">
        <v>205</v>
      </c>
      <c r="Z207" t="str">
        <f t="shared" si="39"/>
        <v>Yes</v>
      </c>
      <c r="AA207">
        <v>1</v>
      </c>
      <c r="AB207" t="str">
        <f t="shared" si="40"/>
        <v>Yes</v>
      </c>
      <c r="AD207" t="str">
        <f t="shared" si="41"/>
        <v>No</v>
      </c>
      <c r="AF207" t="str">
        <f t="shared" si="42"/>
        <v>No</v>
      </c>
      <c r="AH207" s="11" t="str">
        <f t="shared" si="43"/>
        <v>No</v>
      </c>
    </row>
    <row r="208" spans="1:34">
      <c r="A208">
        <v>5860</v>
      </c>
      <c r="B208" t="s">
        <v>47</v>
      </c>
      <c r="C208" t="s">
        <v>85</v>
      </c>
      <c r="D208" t="s">
        <v>86</v>
      </c>
      <c r="E208" t="s">
        <v>285</v>
      </c>
      <c r="F208" t="s">
        <v>51</v>
      </c>
      <c r="G208">
        <f t="shared" si="33"/>
        <v>0</v>
      </c>
      <c r="H208">
        <f t="shared" si="34"/>
        <v>1</v>
      </c>
      <c r="I208">
        <f t="shared" si="35"/>
        <v>2</v>
      </c>
      <c r="J208">
        <f t="shared" si="36"/>
        <v>1</v>
      </c>
      <c r="K208">
        <f t="shared" si="37"/>
        <v>0</v>
      </c>
      <c r="L208">
        <v>2</v>
      </c>
      <c r="M208">
        <v>2</v>
      </c>
      <c r="N208">
        <f>Needs[[#This Row],[Male]]-Needs[[#This Row],[Hasuband]]</f>
        <v>2</v>
      </c>
      <c r="O208">
        <f>Needs[[#This Row],[Female]]-Needs[[#This Row],[Wife]]</f>
        <v>1</v>
      </c>
      <c r="P208">
        <v>1</v>
      </c>
      <c r="Q208">
        <v>1</v>
      </c>
      <c r="R208">
        <v>1</v>
      </c>
      <c r="S208">
        <v>0</v>
      </c>
      <c r="T208">
        <v>1</v>
      </c>
      <c r="U208" t="s">
        <v>46</v>
      </c>
      <c r="W208">
        <v>1</v>
      </c>
      <c r="X208" t="str">
        <f t="shared" si="38"/>
        <v>No</v>
      </c>
      <c r="Z208" t="str">
        <f t="shared" si="39"/>
        <v>No</v>
      </c>
      <c r="AA208">
        <v>1</v>
      </c>
      <c r="AB208" t="str">
        <f t="shared" si="40"/>
        <v>Yes</v>
      </c>
      <c r="AD208" t="str">
        <f t="shared" si="41"/>
        <v>No</v>
      </c>
      <c r="AE208">
        <v>1</v>
      </c>
      <c r="AF208" t="str">
        <f t="shared" si="42"/>
        <v>Yes</v>
      </c>
      <c r="AG208">
        <v>1</v>
      </c>
      <c r="AH208" s="11" t="str">
        <f t="shared" si="43"/>
        <v>Yes</v>
      </c>
    </row>
    <row r="209" spans="1:34">
      <c r="A209">
        <v>5930</v>
      </c>
      <c r="B209" t="s">
        <v>47</v>
      </c>
      <c r="C209" t="s">
        <v>85</v>
      </c>
      <c r="D209" t="s">
        <v>86</v>
      </c>
      <c r="E209" t="s">
        <v>286</v>
      </c>
      <c r="F209" t="s">
        <v>36</v>
      </c>
      <c r="G209">
        <f t="shared" si="33"/>
        <v>1</v>
      </c>
      <c r="H209">
        <f t="shared" si="34"/>
        <v>1</v>
      </c>
      <c r="I209">
        <f t="shared" si="35"/>
        <v>2</v>
      </c>
      <c r="J209">
        <f t="shared" si="36"/>
        <v>2</v>
      </c>
      <c r="K209">
        <f t="shared" si="37"/>
        <v>2</v>
      </c>
      <c r="L209">
        <v>7</v>
      </c>
      <c r="M209">
        <v>1</v>
      </c>
      <c r="N209">
        <f>Needs[[#This Row],[Male]]-Needs[[#This Row],[Hasuband]]</f>
        <v>6</v>
      </c>
      <c r="O209">
        <f>Needs[[#This Row],[Female]]-Needs[[#This Row],[Wife]]</f>
        <v>0</v>
      </c>
      <c r="P209">
        <v>2</v>
      </c>
      <c r="Q209">
        <v>0</v>
      </c>
      <c r="R209">
        <v>2</v>
      </c>
      <c r="S209">
        <v>0</v>
      </c>
      <c r="T209">
        <v>4</v>
      </c>
      <c r="U209" t="s">
        <v>61</v>
      </c>
      <c r="V209">
        <v>1</v>
      </c>
      <c r="X209" t="str">
        <f t="shared" si="38"/>
        <v>Yes</v>
      </c>
      <c r="Y209">
        <v>109</v>
      </c>
      <c r="Z209" t="str">
        <f t="shared" si="39"/>
        <v>Yes</v>
      </c>
      <c r="AB209" t="str">
        <f t="shared" si="40"/>
        <v>No</v>
      </c>
      <c r="AD209" t="str">
        <f t="shared" si="41"/>
        <v>No</v>
      </c>
      <c r="AF209" t="str">
        <f t="shared" si="42"/>
        <v>No</v>
      </c>
      <c r="AH209" s="11" t="str">
        <f t="shared" si="43"/>
        <v>No</v>
      </c>
    </row>
    <row r="210" spans="1:34">
      <c r="A210">
        <v>5926</v>
      </c>
      <c r="B210" t="s">
        <v>47</v>
      </c>
      <c r="C210" t="s">
        <v>85</v>
      </c>
      <c r="D210" t="s">
        <v>86</v>
      </c>
      <c r="E210" t="s">
        <v>287</v>
      </c>
      <c r="F210" t="s">
        <v>36</v>
      </c>
      <c r="G210">
        <f t="shared" si="33"/>
        <v>1</v>
      </c>
      <c r="H210">
        <f t="shared" si="34"/>
        <v>1</v>
      </c>
      <c r="I210">
        <f t="shared" si="35"/>
        <v>2</v>
      </c>
      <c r="J210">
        <f t="shared" si="36"/>
        <v>1</v>
      </c>
      <c r="K210">
        <f t="shared" si="37"/>
        <v>0</v>
      </c>
      <c r="L210">
        <v>3</v>
      </c>
      <c r="M210">
        <v>2</v>
      </c>
      <c r="N210">
        <f>Needs[[#This Row],[Male]]-Needs[[#This Row],[Hasuband]]</f>
        <v>2</v>
      </c>
      <c r="O210">
        <f>Needs[[#This Row],[Female]]-Needs[[#This Row],[Wife]]</f>
        <v>1</v>
      </c>
      <c r="P210">
        <v>1</v>
      </c>
      <c r="Q210">
        <v>1</v>
      </c>
      <c r="R210">
        <v>1</v>
      </c>
      <c r="S210">
        <v>0</v>
      </c>
      <c r="T210">
        <v>2</v>
      </c>
      <c r="U210" t="s">
        <v>46</v>
      </c>
      <c r="W210">
        <v>1</v>
      </c>
      <c r="X210" t="str">
        <f t="shared" si="38"/>
        <v>No</v>
      </c>
      <c r="Y210">
        <v>75</v>
      </c>
      <c r="Z210" t="str">
        <f t="shared" si="39"/>
        <v>Yes</v>
      </c>
      <c r="AB210" t="str">
        <f t="shared" si="40"/>
        <v>No</v>
      </c>
      <c r="AC210">
        <v>1</v>
      </c>
      <c r="AD210" t="str">
        <f t="shared" si="41"/>
        <v>Yes</v>
      </c>
      <c r="AE210">
        <v>1</v>
      </c>
      <c r="AF210" t="str">
        <f t="shared" si="42"/>
        <v>Yes</v>
      </c>
      <c r="AG210">
        <v>1</v>
      </c>
      <c r="AH210" s="11" t="str">
        <f t="shared" si="43"/>
        <v>Yes</v>
      </c>
    </row>
    <row r="211" spans="1:34">
      <c r="A211">
        <v>5577</v>
      </c>
      <c r="B211" t="s">
        <v>42</v>
      </c>
      <c r="C211" t="s">
        <v>43</v>
      </c>
      <c r="D211" t="s">
        <v>44</v>
      </c>
      <c r="E211" t="s">
        <v>288</v>
      </c>
      <c r="F211" t="s">
        <v>36</v>
      </c>
      <c r="G211">
        <f t="shared" si="33"/>
        <v>1</v>
      </c>
      <c r="H211">
        <f t="shared" si="34"/>
        <v>1</v>
      </c>
      <c r="I211">
        <f t="shared" si="35"/>
        <v>1</v>
      </c>
      <c r="J211">
        <f t="shared" si="36"/>
        <v>1</v>
      </c>
      <c r="K211">
        <f t="shared" si="37"/>
        <v>0</v>
      </c>
      <c r="L211">
        <v>3</v>
      </c>
      <c r="M211">
        <v>1</v>
      </c>
      <c r="N211">
        <f>Needs[[#This Row],[Male]]-Needs[[#This Row],[Hasuband]]</f>
        <v>2</v>
      </c>
      <c r="O211">
        <f>Needs[[#This Row],[Female]]-Needs[[#This Row],[Wife]]</f>
        <v>0</v>
      </c>
      <c r="P211">
        <v>1</v>
      </c>
      <c r="Q211">
        <v>0</v>
      </c>
      <c r="R211">
        <v>1</v>
      </c>
      <c r="S211">
        <v>0</v>
      </c>
      <c r="T211">
        <v>2</v>
      </c>
      <c r="U211" t="s">
        <v>46</v>
      </c>
      <c r="W211">
        <v>1</v>
      </c>
      <c r="X211" t="str">
        <f t="shared" si="38"/>
        <v>No</v>
      </c>
      <c r="Z211" t="str">
        <f t="shared" si="39"/>
        <v>No</v>
      </c>
      <c r="AA211">
        <v>1</v>
      </c>
      <c r="AB211" t="str">
        <f t="shared" si="40"/>
        <v>Yes</v>
      </c>
      <c r="AD211" t="str">
        <f t="shared" si="41"/>
        <v>No</v>
      </c>
      <c r="AF211" t="str">
        <f t="shared" si="42"/>
        <v>No</v>
      </c>
      <c r="AG211">
        <v>1</v>
      </c>
      <c r="AH211" s="11" t="str">
        <f t="shared" si="43"/>
        <v>Yes</v>
      </c>
    </row>
    <row r="212" spans="1:34">
      <c r="A212">
        <v>6333</v>
      </c>
      <c r="B212" t="s">
        <v>47</v>
      </c>
      <c r="C212" t="s">
        <v>104</v>
      </c>
      <c r="D212" t="s">
        <v>105</v>
      </c>
      <c r="E212" t="s">
        <v>289</v>
      </c>
      <c r="F212" t="s">
        <v>36</v>
      </c>
      <c r="G212">
        <f t="shared" si="33"/>
        <v>1</v>
      </c>
      <c r="H212">
        <f t="shared" si="34"/>
        <v>1</v>
      </c>
      <c r="I212">
        <f t="shared" si="35"/>
        <v>3</v>
      </c>
      <c r="J212">
        <f t="shared" si="36"/>
        <v>2</v>
      </c>
      <c r="K212">
        <f t="shared" si="37"/>
        <v>3</v>
      </c>
      <c r="L212">
        <v>2</v>
      </c>
      <c r="M212">
        <v>8</v>
      </c>
      <c r="N212">
        <f>Needs[[#This Row],[Male]]-Needs[[#This Row],[Hasuband]]</f>
        <v>1</v>
      </c>
      <c r="O212">
        <f>Needs[[#This Row],[Female]]-Needs[[#This Row],[Wife]]</f>
        <v>7</v>
      </c>
      <c r="P212">
        <v>1</v>
      </c>
      <c r="Q212">
        <v>2</v>
      </c>
      <c r="R212">
        <v>0</v>
      </c>
      <c r="S212">
        <v>2</v>
      </c>
      <c r="T212">
        <v>5</v>
      </c>
      <c r="U212" t="s">
        <v>61</v>
      </c>
      <c r="V212">
        <v>1</v>
      </c>
      <c r="X212" t="str">
        <f t="shared" si="38"/>
        <v>Yes</v>
      </c>
      <c r="Y212">
        <v>125</v>
      </c>
      <c r="Z212" t="str">
        <f t="shared" si="39"/>
        <v>Yes</v>
      </c>
      <c r="AB212" t="str">
        <f t="shared" si="40"/>
        <v>No</v>
      </c>
      <c r="AC212">
        <v>1</v>
      </c>
      <c r="AD212" t="str">
        <f t="shared" si="41"/>
        <v>Yes</v>
      </c>
      <c r="AF212" t="str">
        <f t="shared" si="42"/>
        <v>No</v>
      </c>
      <c r="AG212">
        <v>1</v>
      </c>
      <c r="AH212" s="11" t="str">
        <f t="shared" si="43"/>
        <v>Yes</v>
      </c>
    </row>
    <row r="213" spans="1:34">
      <c r="A213">
        <v>5879</v>
      </c>
      <c r="B213" t="s">
        <v>47</v>
      </c>
      <c r="C213" t="s">
        <v>85</v>
      </c>
      <c r="D213" t="s">
        <v>86</v>
      </c>
      <c r="E213" t="s">
        <v>290</v>
      </c>
      <c r="F213" t="s">
        <v>36</v>
      </c>
      <c r="G213">
        <f t="shared" si="33"/>
        <v>1</v>
      </c>
      <c r="H213">
        <f t="shared" si="34"/>
        <v>1</v>
      </c>
      <c r="I213">
        <f t="shared" si="35"/>
        <v>2</v>
      </c>
      <c r="J213">
        <f t="shared" si="36"/>
        <v>1</v>
      </c>
      <c r="K213">
        <f t="shared" si="37"/>
        <v>1</v>
      </c>
      <c r="L213">
        <v>4</v>
      </c>
      <c r="M213">
        <v>2</v>
      </c>
      <c r="N213">
        <f>Needs[[#This Row],[Male]]-Needs[[#This Row],[Hasuband]]</f>
        <v>3</v>
      </c>
      <c r="O213">
        <f>Needs[[#This Row],[Female]]-Needs[[#This Row],[Wife]]</f>
        <v>1</v>
      </c>
      <c r="P213">
        <v>1</v>
      </c>
      <c r="Q213">
        <v>1</v>
      </c>
      <c r="R213">
        <v>1</v>
      </c>
      <c r="S213">
        <v>0</v>
      </c>
      <c r="T213">
        <v>3</v>
      </c>
      <c r="U213" t="s">
        <v>37</v>
      </c>
      <c r="W213">
        <v>1</v>
      </c>
      <c r="X213" t="str">
        <f t="shared" si="38"/>
        <v>No</v>
      </c>
      <c r="Y213">
        <v>82</v>
      </c>
      <c r="Z213" t="str">
        <f t="shared" si="39"/>
        <v>Yes</v>
      </c>
      <c r="AA213">
        <v>1</v>
      </c>
      <c r="AB213" t="str">
        <f t="shared" si="40"/>
        <v>Yes</v>
      </c>
      <c r="AD213" t="str">
        <f t="shared" si="41"/>
        <v>No</v>
      </c>
      <c r="AF213" t="str">
        <f t="shared" si="42"/>
        <v>No</v>
      </c>
      <c r="AG213">
        <v>1</v>
      </c>
      <c r="AH213" s="11" t="str">
        <f t="shared" si="43"/>
        <v>Yes</v>
      </c>
    </row>
    <row r="214" spans="1:34">
      <c r="A214">
        <v>5248</v>
      </c>
      <c r="B214" t="s">
        <v>42</v>
      </c>
      <c r="C214" t="s">
        <v>52</v>
      </c>
      <c r="D214" t="s">
        <v>53</v>
      </c>
      <c r="E214" t="s">
        <v>291</v>
      </c>
      <c r="F214" t="s">
        <v>51</v>
      </c>
      <c r="G214">
        <f t="shared" si="33"/>
        <v>0</v>
      </c>
      <c r="H214">
        <f t="shared" si="34"/>
        <v>1</v>
      </c>
      <c r="I214">
        <f t="shared" si="35"/>
        <v>2</v>
      </c>
      <c r="J214">
        <f t="shared" si="36"/>
        <v>2</v>
      </c>
      <c r="K214">
        <f t="shared" si="37"/>
        <v>3</v>
      </c>
      <c r="L214">
        <v>2</v>
      </c>
      <c r="M214">
        <v>6</v>
      </c>
      <c r="N214">
        <f>Needs[[#This Row],[Male]]-Needs[[#This Row],[Hasuband]]</f>
        <v>2</v>
      </c>
      <c r="O214">
        <f>Needs[[#This Row],[Female]]-Needs[[#This Row],[Wife]]</f>
        <v>5</v>
      </c>
      <c r="P214">
        <v>1</v>
      </c>
      <c r="Q214">
        <v>1</v>
      </c>
      <c r="R214">
        <v>0</v>
      </c>
      <c r="S214">
        <v>2</v>
      </c>
      <c r="T214">
        <v>4</v>
      </c>
      <c r="U214" t="s">
        <v>37</v>
      </c>
      <c r="V214">
        <v>1</v>
      </c>
      <c r="X214" t="str">
        <f t="shared" si="38"/>
        <v>Yes</v>
      </c>
      <c r="Y214">
        <v>210</v>
      </c>
      <c r="Z214" t="str">
        <f t="shared" si="39"/>
        <v>Yes</v>
      </c>
      <c r="AA214">
        <v>1</v>
      </c>
      <c r="AB214" t="str">
        <f t="shared" si="40"/>
        <v>Yes</v>
      </c>
      <c r="AC214">
        <v>1</v>
      </c>
      <c r="AD214" t="str">
        <f t="shared" si="41"/>
        <v>Yes</v>
      </c>
      <c r="AF214" t="str">
        <f t="shared" si="42"/>
        <v>No</v>
      </c>
      <c r="AH214" s="11" t="str">
        <f t="shared" si="43"/>
        <v>No</v>
      </c>
    </row>
    <row r="215" spans="1:34">
      <c r="A215">
        <v>4687</v>
      </c>
      <c r="B215" t="s">
        <v>38</v>
      </c>
      <c r="C215" t="s">
        <v>39</v>
      </c>
      <c r="D215" t="s">
        <v>40</v>
      </c>
      <c r="E215" t="s">
        <v>292</v>
      </c>
      <c r="F215" t="s">
        <v>36</v>
      </c>
      <c r="G215">
        <f t="shared" si="33"/>
        <v>1</v>
      </c>
      <c r="H215">
        <f t="shared" si="34"/>
        <v>1</v>
      </c>
      <c r="I215">
        <f t="shared" si="35"/>
        <v>2</v>
      </c>
      <c r="J215">
        <f t="shared" si="36"/>
        <v>2</v>
      </c>
      <c r="K215">
        <f t="shared" si="37"/>
        <v>2</v>
      </c>
      <c r="L215">
        <v>6</v>
      </c>
      <c r="M215">
        <v>2</v>
      </c>
      <c r="N215">
        <f>Needs[[#This Row],[Male]]-Needs[[#This Row],[Hasuband]]</f>
        <v>5</v>
      </c>
      <c r="O215">
        <f>Needs[[#This Row],[Female]]-Needs[[#This Row],[Wife]]</f>
        <v>1</v>
      </c>
      <c r="P215">
        <v>1</v>
      </c>
      <c r="Q215">
        <v>1</v>
      </c>
      <c r="R215">
        <v>2</v>
      </c>
      <c r="S215">
        <v>0</v>
      </c>
      <c r="T215">
        <v>4</v>
      </c>
      <c r="U215" t="s">
        <v>46</v>
      </c>
      <c r="W215">
        <v>1</v>
      </c>
      <c r="X215" t="str">
        <f t="shared" si="38"/>
        <v>No</v>
      </c>
      <c r="Z215" t="str">
        <f t="shared" si="39"/>
        <v>No</v>
      </c>
      <c r="AA215">
        <v>1</v>
      </c>
      <c r="AB215" t="str">
        <f t="shared" si="40"/>
        <v>Yes</v>
      </c>
      <c r="AC215">
        <v>1</v>
      </c>
      <c r="AD215" t="str">
        <f t="shared" si="41"/>
        <v>Yes</v>
      </c>
      <c r="AE215">
        <v>1</v>
      </c>
      <c r="AF215" t="str">
        <f t="shared" si="42"/>
        <v>Yes</v>
      </c>
      <c r="AG215">
        <v>1</v>
      </c>
      <c r="AH215" s="11" t="str">
        <f t="shared" si="43"/>
        <v>Yes</v>
      </c>
    </row>
    <row r="216" spans="1:34">
      <c r="A216">
        <v>5562</v>
      </c>
      <c r="B216" t="s">
        <v>42</v>
      </c>
      <c r="C216" t="s">
        <v>43</v>
      </c>
      <c r="D216" t="s">
        <v>44</v>
      </c>
      <c r="E216" t="s">
        <v>293</v>
      </c>
      <c r="F216" t="s">
        <v>36</v>
      </c>
      <c r="G216">
        <f t="shared" si="33"/>
        <v>1</v>
      </c>
      <c r="H216">
        <f t="shared" si="34"/>
        <v>1</v>
      </c>
      <c r="I216">
        <f t="shared" si="35"/>
        <v>2</v>
      </c>
      <c r="J216">
        <f t="shared" si="36"/>
        <v>2</v>
      </c>
      <c r="K216">
        <f t="shared" si="37"/>
        <v>2</v>
      </c>
      <c r="L216">
        <v>3</v>
      </c>
      <c r="M216">
        <v>5</v>
      </c>
      <c r="N216">
        <f>Needs[[#This Row],[Male]]-Needs[[#This Row],[Hasuband]]</f>
        <v>2</v>
      </c>
      <c r="O216">
        <f>Needs[[#This Row],[Female]]-Needs[[#This Row],[Wife]]</f>
        <v>4</v>
      </c>
      <c r="P216">
        <v>1</v>
      </c>
      <c r="Q216">
        <v>1</v>
      </c>
      <c r="R216">
        <v>1</v>
      </c>
      <c r="S216">
        <v>1</v>
      </c>
      <c r="T216">
        <v>4</v>
      </c>
      <c r="U216" t="s">
        <v>46</v>
      </c>
      <c r="V216">
        <v>1</v>
      </c>
      <c r="X216" t="str">
        <f t="shared" si="38"/>
        <v>Yes</v>
      </c>
      <c r="Y216">
        <v>142</v>
      </c>
      <c r="Z216" t="str">
        <f t="shared" si="39"/>
        <v>Yes</v>
      </c>
      <c r="AB216" t="str">
        <f t="shared" si="40"/>
        <v>No</v>
      </c>
      <c r="AC216">
        <v>1</v>
      </c>
      <c r="AD216" t="str">
        <f t="shared" si="41"/>
        <v>Yes</v>
      </c>
      <c r="AE216">
        <v>1</v>
      </c>
      <c r="AF216" t="str">
        <f t="shared" si="42"/>
        <v>Yes</v>
      </c>
      <c r="AG216">
        <v>1</v>
      </c>
      <c r="AH216" s="11" t="str">
        <f t="shared" si="43"/>
        <v>Yes</v>
      </c>
    </row>
    <row r="217" spans="1:34">
      <c r="A217">
        <v>5085</v>
      </c>
      <c r="B217" t="s">
        <v>32</v>
      </c>
      <c r="C217" t="s">
        <v>55</v>
      </c>
      <c r="D217" t="s">
        <v>56</v>
      </c>
      <c r="E217" t="s">
        <v>294</v>
      </c>
      <c r="F217" t="s">
        <v>36</v>
      </c>
      <c r="G217">
        <f t="shared" si="33"/>
        <v>1</v>
      </c>
      <c r="H217">
        <f t="shared" si="34"/>
        <v>1</v>
      </c>
      <c r="I217">
        <f t="shared" si="35"/>
        <v>1</v>
      </c>
      <c r="J217">
        <f t="shared" si="36"/>
        <v>1</v>
      </c>
      <c r="K217">
        <f t="shared" si="37"/>
        <v>0</v>
      </c>
      <c r="L217">
        <v>2</v>
      </c>
      <c r="M217">
        <v>2</v>
      </c>
      <c r="N217">
        <f>Needs[[#This Row],[Male]]-Needs[[#This Row],[Hasuband]]</f>
        <v>1</v>
      </c>
      <c r="O217">
        <f>Needs[[#This Row],[Female]]-Needs[[#This Row],[Wife]]</f>
        <v>1</v>
      </c>
      <c r="P217">
        <v>0</v>
      </c>
      <c r="Q217">
        <v>1</v>
      </c>
      <c r="R217">
        <v>1</v>
      </c>
      <c r="S217">
        <v>0</v>
      </c>
      <c r="T217">
        <v>2</v>
      </c>
      <c r="U217" t="s">
        <v>61</v>
      </c>
      <c r="W217">
        <v>1</v>
      </c>
      <c r="X217" t="str">
        <f t="shared" si="38"/>
        <v>No</v>
      </c>
      <c r="Z217" t="str">
        <f t="shared" si="39"/>
        <v>No</v>
      </c>
      <c r="AA217">
        <v>1</v>
      </c>
      <c r="AB217" t="str">
        <f t="shared" si="40"/>
        <v>Yes</v>
      </c>
      <c r="AD217" t="str">
        <f t="shared" si="41"/>
        <v>No</v>
      </c>
      <c r="AF217" t="str">
        <f t="shared" si="42"/>
        <v>No</v>
      </c>
      <c r="AG217">
        <v>1</v>
      </c>
      <c r="AH217" s="11" t="str">
        <f t="shared" si="43"/>
        <v>Yes</v>
      </c>
    </row>
    <row r="218" spans="1:34">
      <c r="A218">
        <v>6044</v>
      </c>
      <c r="B218" t="s">
        <v>47</v>
      </c>
      <c r="C218" t="s">
        <v>48</v>
      </c>
      <c r="D218" t="s">
        <v>49</v>
      </c>
      <c r="E218" t="s">
        <v>295</v>
      </c>
      <c r="F218" t="s">
        <v>36</v>
      </c>
      <c r="G218">
        <f t="shared" si="33"/>
        <v>1</v>
      </c>
      <c r="H218">
        <f t="shared" si="34"/>
        <v>1</v>
      </c>
      <c r="I218">
        <f t="shared" si="35"/>
        <v>2</v>
      </c>
      <c r="J218">
        <f t="shared" si="36"/>
        <v>2</v>
      </c>
      <c r="K218">
        <f t="shared" si="37"/>
        <v>2</v>
      </c>
      <c r="L218">
        <v>2</v>
      </c>
      <c r="M218">
        <v>6</v>
      </c>
      <c r="N218">
        <f>Needs[[#This Row],[Male]]-Needs[[#This Row],[Hasuband]]</f>
        <v>1</v>
      </c>
      <c r="O218">
        <f>Needs[[#This Row],[Female]]-Needs[[#This Row],[Wife]]</f>
        <v>5</v>
      </c>
      <c r="P218">
        <v>1</v>
      </c>
      <c r="Q218">
        <v>1</v>
      </c>
      <c r="R218">
        <v>0</v>
      </c>
      <c r="S218">
        <v>2</v>
      </c>
      <c r="T218">
        <v>4</v>
      </c>
      <c r="U218" t="s">
        <v>37</v>
      </c>
      <c r="W218">
        <v>1</v>
      </c>
      <c r="X218" t="str">
        <f t="shared" si="38"/>
        <v>No</v>
      </c>
      <c r="Y218">
        <v>110</v>
      </c>
      <c r="Z218" t="str">
        <f t="shared" si="39"/>
        <v>Yes</v>
      </c>
      <c r="AA218">
        <v>1</v>
      </c>
      <c r="AB218" t="str">
        <f t="shared" si="40"/>
        <v>Yes</v>
      </c>
      <c r="AC218">
        <v>1</v>
      </c>
      <c r="AD218" t="str">
        <f t="shared" si="41"/>
        <v>Yes</v>
      </c>
      <c r="AE218">
        <v>1</v>
      </c>
      <c r="AF218" t="str">
        <f t="shared" si="42"/>
        <v>Yes</v>
      </c>
      <c r="AG218">
        <v>1</v>
      </c>
      <c r="AH218" s="11" t="str">
        <f t="shared" si="43"/>
        <v>Yes</v>
      </c>
    </row>
    <row r="219" spans="1:34">
      <c r="A219">
        <v>5015</v>
      </c>
      <c r="B219" t="s">
        <v>32</v>
      </c>
      <c r="C219" t="s">
        <v>126</v>
      </c>
      <c r="D219" t="s">
        <v>127</v>
      </c>
      <c r="E219" t="s">
        <v>296</v>
      </c>
      <c r="F219" t="s">
        <v>36</v>
      </c>
      <c r="G219">
        <f t="shared" si="33"/>
        <v>1</v>
      </c>
      <c r="H219">
        <f t="shared" si="34"/>
        <v>1</v>
      </c>
      <c r="I219">
        <f t="shared" si="35"/>
        <v>1</v>
      </c>
      <c r="J219">
        <f t="shared" si="36"/>
        <v>1</v>
      </c>
      <c r="K219">
        <f t="shared" si="37"/>
        <v>0</v>
      </c>
      <c r="L219">
        <v>2</v>
      </c>
      <c r="M219">
        <v>2</v>
      </c>
      <c r="N219">
        <f>Needs[[#This Row],[Male]]-Needs[[#This Row],[Hasuband]]</f>
        <v>1</v>
      </c>
      <c r="O219">
        <f>Needs[[#This Row],[Female]]-Needs[[#This Row],[Wife]]</f>
        <v>1</v>
      </c>
      <c r="P219">
        <v>1</v>
      </c>
      <c r="Q219">
        <v>0</v>
      </c>
      <c r="R219">
        <v>0</v>
      </c>
      <c r="S219">
        <v>1</v>
      </c>
      <c r="T219">
        <v>2</v>
      </c>
      <c r="U219" t="s">
        <v>37</v>
      </c>
      <c r="V219">
        <v>1</v>
      </c>
      <c r="X219" t="str">
        <f t="shared" si="38"/>
        <v>Yes</v>
      </c>
      <c r="Y219">
        <v>126</v>
      </c>
      <c r="Z219" t="str">
        <f t="shared" si="39"/>
        <v>Yes</v>
      </c>
      <c r="AA219">
        <v>1</v>
      </c>
      <c r="AB219" t="str">
        <f t="shared" si="40"/>
        <v>Yes</v>
      </c>
      <c r="AD219" t="str">
        <f t="shared" si="41"/>
        <v>No</v>
      </c>
      <c r="AE219">
        <v>1</v>
      </c>
      <c r="AF219" t="str">
        <f t="shared" si="42"/>
        <v>Yes</v>
      </c>
      <c r="AH219" s="11" t="str">
        <f t="shared" si="43"/>
        <v>No</v>
      </c>
    </row>
    <row r="220" spans="1:34">
      <c r="A220">
        <v>6127</v>
      </c>
      <c r="B220" t="s">
        <v>47</v>
      </c>
      <c r="C220" t="s">
        <v>67</v>
      </c>
      <c r="D220" t="s">
        <v>68</v>
      </c>
      <c r="E220" t="s">
        <v>297</v>
      </c>
      <c r="F220" t="s">
        <v>36</v>
      </c>
      <c r="G220">
        <f t="shared" si="33"/>
        <v>1</v>
      </c>
      <c r="H220">
        <f t="shared" si="34"/>
        <v>1</v>
      </c>
      <c r="I220">
        <f t="shared" si="35"/>
        <v>2</v>
      </c>
      <c r="J220">
        <f t="shared" si="36"/>
        <v>1</v>
      </c>
      <c r="K220">
        <f t="shared" si="37"/>
        <v>0</v>
      </c>
      <c r="L220">
        <v>3</v>
      </c>
      <c r="M220">
        <v>2</v>
      </c>
      <c r="N220">
        <f>Needs[[#This Row],[Male]]-Needs[[#This Row],[Hasuband]]</f>
        <v>2</v>
      </c>
      <c r="O220">
        <f>Needs[[#This Row],[Female]]-Needs[[#This Row],[Wife]]</f>
        <v>1</v>
      </c>
      <c r="P220">
        <v>1</v>
      </c>
      <c r="Q220">
        <v>1</v>
      </c>
      <c r="R220">
        <v>1</v>
      </c>
      <c r="S220">
        <v>0</v>
      </c>
      <c r="T220">
        <v>2</v>
      </c>
      <c r="U220" t="s">
        <v>46</v>
      </c>
      <c r="V220">
        <v>1</v>
      </c>
      <c r="X220" t="str">
        <f t="shared" si="38"/>
        <v>Yes</v>
      </c>
      <c r="Y220">
        <v>115</v>
      </c>
      <c r="Z220" t="str">
        <f t="shared" si="39"/>
        <v>Yes</v>
      </c>
      <c r="AA220">
        <v>1</v>
      </c>
      <c r="AB220" t="str">
        <f t="shared" si="40"/>
        <v>Yes</v>
      </c>
      <c r="AC220">
        <v>1</v>
      </c>
      <c r="AD220" t="str">
        <f t="shared" si="41"/>
        <v>Yes</v>
      </c>
      <c r="AF220" t="str">
        <f t="shared" si="42"/>
        <v>No</v>
      </c>
      <c r="AH220" s="11" t="str">
        <f t="shared" si="43"/>
        <v>No</v>
      </c>
    </row>
    <row r="221" spans="1:34">
      <c r="A221">
        <v>5573</v>
      </c>
      <c r="B221" t="s">
        <v>42</v>
      </c>
      <c r="C221" t="s">
        <v>43</v>
      </c>
      <c r="D221" t="s">
        <v>44</v>
      </c>
      <c r="E221" t="s">
        <v>298</v>
      </c>
      <c r="F221" t="s">
        <v>51</v>
      </c>
      <c r="G221">
        <f t="shared" si="33"/>
        <v>0</v>
      </c>
      <c r="H221">
        <f t="shared" si="34"/>
        <v>1</v>
      </c>
      <c r="I221">
        <f t="shared" si="35"/>
        <v>2</v>
      </c>
      <c r="J221">
        <f t="shared" si="36"/>
        <v>2</v>
      </c>
      <c r="K221">
        <f t="shared" si="37"/>
        <v>4</v>
      </c>
      <c r="L221">
        <v>7</v>
      </c>
      <c r="M221">
        <v>2</v>
      </c>
      <c r="N221">
        <f>Needs[[#This Row],[Male]]-Needs[[#This Row],[Hasuband]]</f>
        <v>7</v>
      </c>
      <c r="O221">
        <f>Needs[[#This Row],[Female]]-Needs[[#This Row],[Wife]]</f>
        <v>1</v>
      </c>
      <c r="P221">
        <v>1</v>
      </c>
      <c r="Q221">
        <v>1</v>
      </c>
      <c r="R221">
        <v>2</v>
      </c>
      <c r="S221">
        <v>0</v>
      </c>
      <c r="T221">
        <v>5</v>
      </c>
      <c r="U221" t="s">
        <v>61</v>
      </c>
      <c r="W221">
        <v>1</v>
      </c>
      <c r="X221" t="str">
        <f t="shared" si="38"/>
        <v>No</v>
      </c>
      <c r="Z221" t="str">
        <f t="shared" si="39"/>
        <v>No</v>
      </c>
      <c r="AB221" t="str">
        <f t="shared" si="40"/>
        <v>No</v>
      </c>
      <c r="AD221" t="str">
        <f t="shared" si="41"/>
        <v>No</v>
      </c>
      <c r="AF221" t="str">
        <f t="shared" si="42"/>
        <v>No</v>
      </c>
      <c r="AG221">
        <v>1</v>
      </c>
      <c r="AH221" s="11" t="str">
        <f t="shared" si="43"/>
        <v>Yes</v>
      </c>
    </row>
    <row r="222" spans="1:34">
      <c r="A222">
        <v>5361</v>
      </c>
      <c r="B222" t="s">
        <v>42</v>
      </c>
      <c r="C222" t="s">
        <v>52</v>
      </c>
      <c r="D222" t="s">
        <v>53</v>
      </c>
      <c r="E222" t="s">
        <v>299</v>
      </c>
      <c r="F222" t="s">
        <v>51</v>
      </c>
      <c r="G222">
        <f t="shared" si="33"/>
        <v>0</v>
      </c>
      <c r="H222">
        <f t="shared" si="34"/>
        <v>1</v>
      </c>
      <c r="I222">
        <f t="shared" si="35"/>
        <v>2</v>
      </c>
      <c r="J222">
        <f t="shared" si="36"/>
        <v>1</v>
      </c>
      <c r="K222">
        <f t="shared" si="37"/>
        <v>1</v>
      </c>
      <c r="L222">
        <v>3</v>
      </c>
      <c r="M222">
        <v>2</v>
      </c>
      <c r="N222">
        <f>Needs[[#This Row],[Male]]-Needs[[#This Row],[Hasuband]]</f>
        <v>3</v>
      </c>
      <c r="O222">
        <f>Needs[[#This Row],[Female]]-Needs[[#This Row],[Wife]]</f>
        <v>1</v>
      </c>
      <c r="P222">
        <v>1</v>
      </c>
      <c r="Q222">
        <v>1</v>
      </c>
      <c r="R222">
        <v>1</v>
      </c>
      <c r="S222">
        <v>0</v>
      </c>
      <c r="T222">
        <v>2</v>
      </c>
      <c r="U222" t="s">
        <v>46</v>
      </c>
      <c r="W222">
        <v>1</v>
      </c>
      <c r="X222" t="str">
        <f t="shared" si="38"/>
        <v>No</v>
      </c>
      <c r="Z222" t="str">
        <f t="shared" si="39"/>
        <v>No</v>
      </c>
      <c r="AA222">
        <v>1</v>
      </c>
      <c r="AB222" t="str">
        <f t="shared" si="40"/>
        <v>Yes</v>
      </c>
      <c r="AD222" t="str">
        <f t="shared" si="41"/>
        <v>No</v>
      </c>
      <c r="AF222" t="str">
        <f t="shared" si="42"/>
        <v>No</v>
      </c>
      <c r="AG222">
        <v>1</v>
      </c>
      <c r="AH222" s="11" t="str">
        <f t="shared" si="43"/>
        <v>Yes</v>
      </c>
    </row>
    <row r="223" spans="1:34">
      <c r="A223">
        <v>4676</v>
      </c>
      <c r="B223" t="s">
        <v>38</v>
      </c>
      <c r="C223" t="s">
        <v>39</v>
      </c>
      <c r="D223" t="s">
        <v>40</v>
      </c>
      <c r="E223" t="s">
        <v>300</v>
      </c>
      <c r="F223" t="s">
        <v>36</v>
      </c>
      <c r="G223">
        <f t="shared" si="33"/>
        <v>1</v>
      </c>
      <c r="H223">
        <f t="shared" si="34"/>
        <v>1</v>
      </c>
      <c r="I223">
        <f t="shared" si="35"/>
        <v>1</v>
      </c>
      <c r="J223">
        <f t="shared" si="36"/>
        <v>1</v>
      </c>
      <c r="K223">
        <f t="shared" si="37"/>
        <v>0</v>
      </c>
      <c r="L223">
        <v>3</v>
      </c>
      <c r="M223">
        <v>1</v>
      </c>
      <c r="N223">
        <f>Needs[[#This Row],[Male]]-Needs[[#This Row],[Hasuband]]</f>
        <v>2</v>
      </c>
      <c r="O223">
        <f>Needs[[#This Row],[Female]]-Needs[[#This Row],[Wife]]</f>
        <v>0</v>
      </c>
      <c r="P223">
        <v>1</v>
      </c>
      <c r="Q223">
        <v>0</v>
      </c>
      <c r="R223">
        <v>1</v>
      </c>
      <c r="S223">
        <v>0</v>
      </c>
      <c r="T223">
        <v>2</v>
      </c>
      <c r="U223" t="s">
        <v>61</v>
      </c>
      <c r="W223">
        <v>1</v>
      </c>
      <c r="X223" t="str">
        <f t="shared" si="38"/>
        <v>No</v>
      </c>
      <c r="Z223" t="str">
        <f t="shared" si="39"/>
        <v>No</v>
      </c>
      <c r="AA223">
        <v>1</v>
      </c>
      <c r="AB223" t="str">
        <f t="shared" si="40"/>
        <v>Yes</v>
      </c>
      <c r="AD223" t="str">
        <f t="shared" si="41"/>
        <v>No</v>
      </c>
      <c r="AF223" t="str">
        <f t="shared" si="42"/>
        <v>No</v>
      </c>
      <c r="AG223">
        <v>1</v>
      </c>
      <c r="AH223" s="11" t="str">
        <f t="shared" si="43"/>
        <v>Yes</v>
      </c>
    </row>
    <row r="224" spans="1:34">
      <c r="A224">
        <v>6187</v>
      </c>
      <c r="B224" t="s">
        <v>47</v>
      </c>
      <c r="C224" t="s">
        <v>58</v>
      </c>
      <c r="D224" t="s">
        <v>59</v>
      </c>
      <c r="E224" t="s">
        <v>301</v>
      </c>
      <c r="F224" t="s">
        <v>36</v>
      </c>
      <c r="G224">
        <f t="shared" si="33"/>
        <v>1</v>
      </c>
      <c r="H224">
        <f t="shared" si="34"/>
        <v>1</v>
      </c>
      <c r="I224">
        <f t="shared" si="35"/>
        <v>1</v>
      </c>
      <c r="J224">
        <f t="shared" si="36"/>
        <v>2</v>
      </c>
      <c r="K224">
        <f t="shared" si="37"/>
        <v>3</v>
      </c>
      <c r="L224">
        <v>6</v>
      </c>
      <c r="M224">
        <v>2</v>
      </c>
      <c r="N224">
        <f>Needs[[#This Row],[Male]]-Needs[[#This Row],[Hasuband]]</f>
        <v>5</v>
      </c>
      <c r="O224">
        <f>Needs[[#This Row],[Female]]-Needs[[#This Row],[Wife]]</f>
        <v>1</v>
      </c>
      <c r="P224">
        <v>0</v>
      </c>
      <c r="Q224">
        <v>1</v>
      </c>
      <c r="R224">
        <v>2</v>
      </c>
      <c r="S224">
        <v>0</v>
      </c>
      <c r="T224">
        <v>5</v>
      </c>
      <c r="U224" t="s">
        <v>37</v>
      </c>
      <c r="W224">
        <v>1</v>
      </c>
      <c r="X224" t="str">
        <f t="shared" si="38"/>
        <v>No</v>
      </c>
      <c r="Z224" t="str">
        <f t="shared" si="39"/>
        <v>No</v>
      </c>
      <c r="AA224">
        <v>1</v>
      </c>
      <c r="AB224" t="str">
        <f t="shared" si="40"/>
        <v>Yes</v>
      </c>
      <c r="AC224">
        <v>1</v>
      </c>
      <c r="AD224" t="str">
        <f t="shared" si="41"/>
        <v>Yes</v>
      </c>
      <c r="AE224">
        <v>1</v>
      </c>
      <c r="AF224" t="str">
        <f t="shared" si="42"/>
        <v>Yes</v>
      </c>
      <c r="AG224">
        <v>1</v>
      </c>
      <c r="AH224" s="11" t="str">
        <f t="shared" si="43"/>
        <v>Yes</v>
      </c>
    </row>
    <row r="225" spans="1:34">
      <c r="A225">
        <v>6311</v>
      </c>
      <c r="B225" t="s">
        <v>47</v>
      </c>
      <c r="C225" t="s">
        <v>104</v>
      </c>
      <c r="D225" t="s">
        <v>105</v>
      </c>
      <c r="E225" t="s">
        <v>302</v>
      </c>
      <c r="F225" t="s">
        <v>51</v>
      </c>
      <c r="G225">
        <f t="shared" si="33"/>
        <v>0</v>
      </c>
      <c r="H225">
        <f t="shared" si="34"/>
        <v>1</v>
      </c>
      <c r="I225">
        <f t="shared" si="35"/>
        <v>2</v>
      </c>
      <c r="J225">
        <f t="shared" si="36"/>
        <v>5</v>
      </c>
      <c r="K225">
        <f t="shared" si="37"/>
        <v>2</v>
      </c>
      <c r="L225">
        <v>4</v>
      </c>
      <c r="M225">
        <v>6</v>
      </c>
      <c r="N225">
        <f>Needs[[#This Row],[Male]]-Needs[[#This Row],[Hasuband]]</f>
        <v>4</v>
      </c>
      <c r="O225">
        <f>Needs[[#This Row],[Female]]-Needs[[#This Row],[Wife]]</f>
        <v>5</v>
      </c>
      <c r="P225">
        <v>1</v>
      </c>
      <c r="Q225">
        <v>1</v>
      </c>
      <c r="R225">
        <v>2</v>
      </c>
      <c r="S225">
        <v>3</v>
      </c>
      <c r="T225">
        <v>3</v>
      </c>
      <c r="U225" t="s">
        <v>18</v>
      </c>
      <c r="V225">
        <v>1</v>
      </c>
      <c r="X225" t="str">
        <f t="shared" si="38"/>
        <v>Yes</v>
      </c>
      <c r="Y225">
        <v>183</v>
      </c>
      <c r="Z225" t="str">
        <f t="shared" si="39"/>
        <v>Yes</v>
      </c>
      <c r="AA225">
        <v>1</v>
      </c>
      <c r="AB225" t="str">
        <f t="shared" si="40"/>
        <v>Yes</v>
      </c>
      <c r="AC225">
        <v>1</v>
      </c>
      <c r="AD225" t="str">
        <f t="shared" si="41"/>
        <v>Yes</v>
      </c>
      <c r="AF225" t="str">
        <f t="shared" si="42"/>
        <v>No</v>
      </c>
      <c r="AG225">
        <v>1</v>
      </c>
      <c r="AH225" s="11" t="str">
        <f t="shared" si="43"/>
        <v>Yes</v>
      </c>
    </row>
    <row r="226" spans="1:34">
      <c r="A226">
        <v>5906</v>
      </c>
      <c r="B226" t="s">
        <v>47</v>
      </c>
      <c r="C226" t="s">
        <v>85</v>
      </c>
      <c r="D226" t="s">
        <v>86</v>
      </c>
      <c r="E226" t="s">
        <v>303</v>
      </c>
      <c r="F226" t="s">
        <v>51</v>
      </c>
      <c r="G226">
        <f t="shared" si="33"/>
        <v>0</v>
      </c>
      <c r="H226">
        <f t="shared" si="34"/>
        <v>1</v>
      </c>
      <c r="I226">
        <f t="shared" si="35"/>
        <v>2</v>
      </c>
      <c r="J226">
        <f t="shared" si="36"/>
        <v>1</v>
      </c>
      <c r="K226">
        <f t="shared" si="37"/>
        <v>1</v>
      </c>
      <c r="L226">
        <v>3</v>
      </c>
      <c r="M226">
        <v>2</v>
      </c>
      <c r="N226">
        <f>Needs[[#This Row],[Male]]-Needs[[#This Row],[Hasuband]]</f>
        <v>3</v>
      </c>
      <c r="O226">
        <f>Needs[[#This Row],[Female]]-Needs[[#This Row],[Wife]]</f>
        <v>1</v>
      </c>
      <c r="P226">
        <v>1</v>
      </c>
      <c r="Q226">
        <v>1</v>
      </c>
      <c r="R226">
        <v>1</v>
      </c>
      <c r="S226">
        <v>0</v>
      </c>
      <c r="T226">
        <v>2</v>
      </c>
      <c r="U226" t="s">
        <v>37</v>
      </c>
      <c r="V226">
        <v>1</v>
      </c>
      <c r="X226" t="str">
        <f t="shared" si="38"/>
        <v>Yes</v>
      </c>
      <c r="Y226">
        <v>126</v>
      </c>
      <c r="Z226" t="str">
        <f t="shared" si="39"/>
        <v>Yes</v>
      </c>
      <c r="AA226">
        <v>1</v>
      </c>
      <c r="AB226" t="str">
        <f t="shared" si="40"/>
        <v>Yes</v>
      </c>
      <c r="AD226" t="str">
        <f t="shared" si="41"/>
        <v>No</v>
      </c>
      <c r="AF226" t="str">
        <f t="shared" si="42"/>
        <v>No</v>
      </c>
      <c r="AG226">
        <v>1</v>
      </c>
      <c r="AH226" s="11" t="str">
        <f t="shared" si="43"/>
        <v>Yes</v>
      </c>
    </row>
    <row r="227" spans="1:34">
      <c r="A227">
        <v>4871</v>
      </c>
      <c r="B227" t="s">
        <v>38</v>
      </c>
      <c r="C227" t="s">
        <v>176</v>
      </c>
      <c r="D227" t="s">
        <v>177</v>
      </c>
      <c r="E227" t="s">
        <v>304</v>
      </c>
      <c r="F227" t="s">
        <v>36</v>
      </c>
      <c r="G227">
        <f t="shared" si="33"/>
        <v>1</v>
      </c>
      <c r="H227">
        <f t="shared" si="34"/>
        <v>1</v>
      </c>
      <c r="I227">
        <f t="shared" si="35"/>
        <v>2</v>
      </c>
      <c r="J227">
        <f t="shared" si="36"/>
        <v>4</v>
      </c>
      <c r="K227">
        <f t="shared" si="37"/>
        <v>2</v>
      </c>
      <c r="L227">
        <v>4</v>
      </c>
      <c r="M227">
        <v>6</v>
      </c>
      <c r="N227">
        <f>Needs[[#This Row],[Male]]-Needs[[#This Row],[Hasuband]]</f>
        <v>3</v>
      </c>
      <c r="O227">
        <f>Needs[[#This Row],[Female]]-Needs[[#This Row],[Wife]]</f>
        <v>5</v>
      </c>
      <c r="P227">
        <v>1</v>
      </c>
      <c r="Q227">
        <v>1</v>
      </c>
      <c r="R227">
        <v>2</v>
      </c>
      <c r="S227">
        <v>2</v>
      </c>
      <c r="T227">
        <v>4</v>
      </c>
      <c r="U227" t="s">
        <v>18</v>
      </c>
      <c r="W227">
        <v>1</v>
      </c>
      <c r="X227" t="str">
        <f t="shared" si="38"/>
        <v>No</v>
      </c>
      <c r="Z227" t="str">
        <f t="shared" si="39"/>
        <v>No</v>
      </c>
      <c r="AB227" t="str">
        <f t="shared" si="40"/>
        <v>No</v>
      </c>
      <c r="AD227" t="str">
        <f t="shared" si="41"/>
        <v>No</v>
      </c>
      <c r="AF227" t="str">
        <f t="shared" si="42"/>
        <v>No</v>
      </c>
      <c r="AG227">
        <v>1</v>
      </c>
      <c r="AH227" s="11" t="str">
        <f t="shared" si="43"/>
        <v>Yes</v>
      </c>
    </row>
    <row r="228" spans="1:34">
      <c r="A228">
        <v>5284</v>
      </c>
      <c r="B228" t="s">
        <v>42</v>
      </c>
      <c r="C228" t="s">
        <v>52</v>
      </c>
      <c r="D228" t="s">
        <v>53</v>
      </c>
      <c r="E228" t="s">
        <v>305</v>
      </c>
      <c r="F228" t="s">
        <v>36</v>
      </c>
      <c r="G228">
        <f t="shared" si="33"/>
        <v>1</v>
      </c>
      <c r="H228">
        <f t="shared" si="34"/>
        <v>1</v>
      </c>
      <c r="I228">
        <f t="shared" si="35"/>
        <v>2</v>
      </c>
      <c r="J228">
        <f t="shared" si="36"/>
        <v>2</v>
      </c>
      <c r="K228">
        <f t="shared" si="37"/>
        <v>3</v>
      </c>
      <c r="L228">
        <v>4</v>
      </c>
      <c r="M228">
        <v>5</v>
      </c>
      <c r="N228">
        <f>Needs[[#This Row],[Male]]-Needs[[#This Row],[Hasuband]]</f>
        <v>3</v>
      </c>
      <c r="O228">
        <f>Needs[[#This Row],[Female]]-Needs[[#This Row],[Wife]]</f>
        <v>4</v>
      </c>
      <c r="P228">
        <v>1</v>
      </c>
      <c r="Q228">
        <v>1</v>
      </c>
      <c r="R228">
        <v>1</v>
      </c>
      <c r="S228">
        <v>1</v>
      </c>
      <c r="T228">
        <v>5</v>
      </c>
      <c r="U228" t="s">
        <v>18</v>
      </c>
      <c r="V228">
        <v>1</v>
      </c>
      <c r="X228" t="str">
        <f t="shared" si="38"/>
        <v>Yes</v>
      </c>
      <c r="Y228">
        <v>132</v>
      </c>
      <c r="Z228" t="str">
        <f t="shared" si="39"/>
        <v>Yes</v>
      </c>
      <c r="AA228">
        <v>1</v>
      </c>
      <c r="AB228" t="str">
        <f t="shared" si="40"/>
        <v>Yes</v>
      </c>
      <c r="AD228" t="str">
        <f t="shared" si="41"/>
        <v>No</v>
      </c>
      <c r="AE228">
        <v>1</v>
      </c>
      <c r="AF228" t="str">
        <f t="shared" si="42"/>
        <v>Yes</v>
      </c>
      <c r="AH228" s="11" t="str">
        <f t="shared" si="43"/>
        <v>No</v>
      </c>
    </row>
    <row r="229" spans="1:34">
      <c r="A229">
        <v>4927</v>
      </c>
      <c r="B229" t="s">
        <v>32</v>
      </c>
      <c r="C229" t="s">
        <v>96</v>
      </c>
      <c r="D229" t="s">
        <v>97</v>
      </c>
      <c r="E229" t="s">
        <v>306</v>
      </c>
      <c r="F229" t="s">
        <v>36</v>
      </c>
      <c r="G229">
        <f t="shared" si="33"/>
        <v>1</v>
      </c>
      <c r="H229">
        <f t="shared" si="34"/>
        <v>1</v>
      </c>
      <c r="I229">
        <f t="shared" si="35"/>
        <v>1</v>
      </c>
      <c r="J229">
        <f t="shared" si="36"/>
        <v>1</v>
      </c>
      <c r="K229">
        <f t="shared" si="37"/>
        <v>0</v>
      </c>
      <c r="L229">
        <v>2</v>
      </c>
      <c r="M229">
        <v>2</v>
      </c>
      <c r="N229">
        <f>Needs[[#This Row],[Male]]-Needs[[#This Row],[Hasuband]]</f>
        <v>1</v>
      </c>
      <c r="O229">
        <f>Needs[[#This Row],[Female]]-Needs[[#This Row],[Wife]]</f>
        <v>1</v>
      </c>
      <c r="P229">
        <v>0</v>
      </c>
      <c r="Q229">
        <v>1</v>
      </c>
      <c r="R229">
        <v>1</v>
      </c>
      <c r="S229">
        <v>0</v>
      </c>
      <c r="T229">
        <v>2</v>
      </c>
      <c r="U229" t="s">
        <v>37</v>
      </c>
      <c r="W229">
        <v>1</v>
      </c>
      <c r="X229" t="str">
        <f t="shared" si="38"/>
        <v>No</v>
      </c>
      <c r="Z229" t="str">
        <f t="shared" si="39"/>
        <v>No</v>
      </c>
      <c r="AA229">
        <v>1</v>
      </c>
      <c r="AB229" t="str">
        <f t="shared" si="40"/>
        <v>Yes</v>
      </c>
      <c r="AC229">
        <v>1</v>
      </c>
      <c r="AD229" t="str">
        <f t="shared" si="41"/>
        <v>Yes</v>
      </c>
      <c r="AF229" t="str">
        <f t="shared" si="42"/>
        <v>No</v>
      </c>
      <c r="AG229">
        <v>1</v>
      </c>
      <c r="AH229" s="11" t="str">
        <f t="shared" si="43"/>
        <v>Yes</v>
      </c>
    </row>
    <row r="230" spans="1:34">
      <c r="A230">
        <v>6075</v>
      </c>
      <c r="B230" t="s">
        <v>47</v>
      </c>
      <c r="C230" t="s">
        <v>67</v>
      </c>
      <c r="D230" t="s">
        <v>68</v>
      </c>
      <c r="E230" t="s">
        <v>307</v>
      </c>
      <c r="F230" t="s">
        <v>36</v>
      </c>
      <c r="G230">
        <f t="shared" si="33"/>
        <v>1</v>
      </c>
      <c r="H230">
        <f t="shared" si="34"/>
        <v>1</v>
      </c>
      <c r="I230">
        <f t="shared" si="35"/>
        <v>3</v>
      </c>
      <c r="J230">
        <f t="shared" si="36"/>
        <v>2</v>
      </c>
      <c r="K230">
        <f t="shared" si="37"/>
        <v>1</v>
      </c>
      <c r="L230">
        <v>6</v>
      </c>
      <c r="M230">
        <v>2</v>
      </c>
      <c r="N230">
        <f>Needs[[#This Row],[Male]]-Needs[[#This Row],[Hasuband]]</f>
        <v>5</v>
      </c>
      <c r="O230">
        <f>Needs[[#This Row],[Female]]-Needs[[#This Row],[Wife]]</f>
        <v>1</v>
      </c>
      <c r="P230">
        <v>2</v>
      </c>
      <c r="Q230">
        <v>1</v>
      </c>
      <c r="R230">
        <v>2</v>
      </c>
      <c r="S230">
        <v>0</v>
      </c>
      <c r="T230">
        <v>3</v>
      </c>
      <c r="U230" t="s">
        <v>46</v>
      </c>
      <c r="W230">
        <v>1</v>
      </c>
      <c r="X230" t="str">
        <f t="shared" si="38"/>
        <v>No</v>
      </c>
      <c r="Y230">
        <v>110</v>
      </c>
      <c r="Z230" t="str">
        <f t="shared" si="39"/>
        <v>Yes</v>
      </c>
      <c r="AA230">
        <v>1</v>
      </c>
      <c r="AB230" t="str">
        <f t="shared" si="40"/>
        <v>Yes</v>
      </c>
      <c r="AC230">
        <v>1</v>
      </c>
      <c r="AD230" t="str">
        <f t="shared" si="41"/>
        <v>Yes</v>
      </c>
      <c r="AF230" t="str">
        <f t="shared" si="42"/>
        <v>No</v>
      </c>
      <c r="AG230">
        <v>1</v>
      </c>
      <c r="AH230" s="11" t="str">
        <f t="shared" si="43"/>
        <v>Yes</v>
      </c>
    </row>
    <row r="231" spans="1:34">
      <c r="A231">
        <v>5800</v>
      </c>
      <c r="B231" t="s">
        <v>47</v>
      </c>
      <c r="C231" t="s">
        <v>79</v>
      </c>
      <c r="D231" t="s">
        <v>80</v>
      </c>
      <c r="E231" t="s">
        <v>308</v>
      </c>
      <c r="F231" t="s">
        <v>36</v>
      </c>
      <c r="G231">
        <f t="shared" si="33"/>
        <v>1</v>
      </c>
      <c r="H231">
        <f t="shared" si="34"/>
        <v>1</v>
      </c>
      <c r="I231">
        <f t="shared" si="35"/>
        <v>2</v>
      </c>
      <c r="J231">
        <f t="shared" si="36"/>
        <v>1</v>
      </c>
      <c r="K231">
        <f t="shared" si="37"/>
        <v>0</v>
      </c>
      <c r="L231">
        <v>3</v>
      </c>
      <c r="M231">
        <v>2</v>
      </c>
      <c r="N231">
        <f>Needs[[#This Row],[Male]]-Needs[[#This Row],[Hasuband]]</f>
        <v>2</v>
      </c>
      <c r="O231">
        <f>Needs[[#This Row],[Female]]-Needs[[#This Row],[Wife]]</f>
        <v>1</v>
      </c>
      <c r="P231">
        <v>1</v>
      </c>
      <c r="Q231">
        <v>1</v>
      </c>
      <c r="R231">
        <v>1</v>
      </c>
      <c r="S231">
        <v>0</v>
      </c>
      <c r="T231">
        <v>2</v>
      </c>
      <c r="U231" t="s">
        <v>18</v>
      </c>
      <c r="V231">
        <v>1</v>
      </c>
      <c r="X231" t="str">
        <f t="shared" si="38"/>
        <v>Yes</v>
      </c>
      <c r="Y231">
        <v>162</v>
      </c>
      <c r="Z231" t="str">
        <f t="shared" si="39"/>
        <v>Yes</v>
      </c>
      <c r="AA231">
        <v>1</v>
      </c>
      <c r="AB231" t="str">
        <f t="shared" si="40"/>
        <v>Yes</v>
      </c>
      <c r="AD231" t="str">
        <f t="shared" si="41"/>
        <v>No</v>
      </c>
      <c r="AF231" t="str">
        <f t="shared" si="42"/>
        <v>No</v>
      </c>
      <c r="AG231">
        <v>1</v>
      </c>
      <c r="AH231" s="11" t="str">
        <f t="shared" si="43"/>
        <v>Yes</v>
      </c>
    </row>
    <row r="232" spans="1:34">
      <c r="A232">
        <v>6261</v>
      </c>
      <c r="B232" t="s">
        <v>47</v>
      </c>
      <c r="C232" t="s">
        <v>58</v>
      </c>
      <c r="D232" t="s">
        <v>59</v>
      </c>
      <c r="E232" t="s">
        <v>309</v>
      </c>
      <c r="F232" t="s">
        <v>36</v>
      </c>
      <c r="G232">
        <f t="shared" si="33"/>
        <v>1</v>
      </c>
      <c r="H232">
        <f t="shared" si="34"/>
        <v>1</v>
      </c>
      <c r="I232">
        <f t="shared" si="35"/>
        <v>3</v>
      </c>
      <c r="J232">
        <f t="shared" si="36"/>
        <v>2</v>
      </c>
      <c r="K232">
        <f t="shared" si="37"/>
        <v>2</v>
      </c>
      <c r="L232">
        <v>7</v>
      </c>
      <c r="M232">
        <v>2</v>
      </c>
      <c r="N232">
        <f>Needs[[#This Row],[Male]]-Needs[[#This Row],[Hasuband]]</f>
        <v>6</v>
      </c>
      <c r="O232">
        <f>Needs[[#This Row],[Female]]-Needs[[#This Row],[Wife]]</f>
        <v>1</v>
      </c>
      <c r="P232">
        <v>2</v>
      </c>
      <c r="Q232">
        <v>1</v>
      </c>
      <c r="R232">
        <v>2</v>
      </c>
      <c r="S232">
        <v>0</v>
      </c>
      <c r="T232">
        <v>4</v>
      </c>
      <c r="U232" t="s">
        <v>46</v>
      </c>
      <c r="W232">
        <v>1</v>
      </c>
      <c r="X232" t="str">
        <f t="shared" si="38"/>
        <v>No</v>
      </c>
      <c r="Y232">
        <v>51</v>
      </c>
      <c r="Z232" t="str">
        <f t="shared" si="39"/>
        <v>Yes</v>
      </c>
      <c r="AA232">
        <v>1</v>
      </c>
      <c r="AB232" t="str">
        <f t="shared" si="40"/>
        <v>Yes</v>
      </c>
      <c r="AC232">
        <v>1</v>
      </c>
      <c r="AD232" t="str">
        <f t="shared" si="41"/>
        <v>Yes</v>
      </c>
      <c r="AF232" t="str">
        <f t="shared" si="42"/>
        <v>No</v>
      </c>
      <c r="AG232">
        <v>1</v>
      </c>
      <c r="AH232" s="11" t="str">
        <f t="shared" si="43"/>
        <v>Yes</v>
      </c>
    </row>
    <row r="233" spans="1:34">
      <c r="A233">
        <v>5932</v>
      </c>
      <c r="B233" t="s">
        <v>47</v>
      </c>
      <c r="C233" t="s">
        <v>85</v>
      </c>
      <c r="D233" t="s">
        <v>86</v>
      </c>
      <c r="E233" t="s">
        <v>310</v>
      </c>
      <c r="F233" t="s">
        <v>36</v>
      </c>
      <c r="G233">
        <f t="shared" si="33"/>
        <v>1</v>
      </c>
      <c r="H233">
        <f t="shared" si="34"/>
        <v>1</v>
      </c>
      <c r="I233">
        <f t="shared" si="35"/>
        <v>2</v>
      </c>
      <c r="J233">
        <f t="shared" si="36"/>
        <v>1</v>
      </c>
      <c r="K233">
        <f t="shared" si="37"/>
        <v>1</v>
      </c>
      <c r="L233">
        <v>4</v>
      </c>
      <c r="M233">
        <v>2</v>
      </c>
      <c r="N233">
        <f>Needs[[#This Row],[Male]]-Needs[[#This Row],[Hasuband]]</f>
        <v>3</v>
      </c>
      <c r="O233">
        <f>Needs[[#This Row],[Female]]-Needs[[#This Row],[Wife]]</f>
        <v>1</v>
      </c>
      <c r="P233">
        <v>1</v>
      </c>
      <c r="Q233">
        <v>1</v>
      </c>
      <c r="R233">
        <v>1</v>
      </c>
      <c r="S233">
        <v>0</v>
      </c>
      <c r="T233">
        <v>3</v>
      </c>
      <c r="U233" t="s">
        <v>61</v>
      </c>
      <c r="W233">
        <v>1</v>
      </c>
      <c r="X233" t="str">
        <f t="shared" si="38"/>
        <v>No</v>
      </c>
      <c r="Y233">
        <v>113</v>
      </c>
      <c r="Z233" t="str">
        <f t="shared" si="39"/>
        <v>Yes</v>
      </c>
      <c r="AA233">
        <v>1</v>
      </c>
      <c r="AB233" t="str">
        <f t="shared" si="40"/>
        <v>Yes</v>
      </c>
      <c r="AC233">
        <v>1</v>
      </c>
      <c r="AD233" t="str">
        <f t="shared" si="41"/>
        <v>Yes</v>
      </c>
      <c r="AF233" t="str">
        <f t="shared" si="42"/>
        <v>No</v>
      </c>
      <c r="AG233">
        <v>1</v>
      </c>
      <c r="AH233" s="11" t="str">
        <f t="shared" si="43"/>
        <v>Yes</v>
      </c>
    </row>
    <row r="234" spans="1:34">
      <c r="A234">
        <v>5401</v>
      </c>
      <c r="B234" t="s">
        <v>42</v>
      </c>
      <c r="C234" t="s">
        <v>82</v>
      </c>
      <c r="D234" t="s">
        <v>83</v>
      </c>
      <c r="E234" t="s">
        <v>311</v>
      </c>
      <c r="F234" t="s">
        <v>36</v>
      </c>
      <c r="G234">
        <f t="shared" si="33"/>
        <v>1</v>
      </c>
      <c r="H234">
        <f t="shared" si="34"/>
        <v>1</v>
      </c>
      <c r="I234">
        <f t="shared" si="35"/>
        <v>2</v>
      </c>
      <c r="J234">
        <f t="shared" si="36"/>
        <v>2</v>
      </c>
      <c r="K234">
        <f t="shared" si="37"/>
        <v>3</v>
      </c>
      <c r="L234">
        <v>5</v>
      </c>
      <c r="M234">
        <v>4</v>
      </c>
      <c r="N234">
        <f>Needs[[#This Row],[Male]]-Needs[[#This Row],[Hasuband]]</f>
        <v>4</v>
      </c>
      <c r="O234">
        <f>Needs[[#This Row],[Female]]-Needs[[#This Row],[Wife]]</f>
        <v>3</v>
      </c>
      <c r="P234">
        <v>1</v>
      </c>
      <c r="Q234">
        <v>1</v>
      </c>
      <c r="R234">
        <v>1</v>
      </c>
      <c r="S234">
        <v>1</v>
      </c>
      <c r="T234">
        <v>5</v>
      </c>
      <c r="U234" t="s">
        <v>61</v>
      </c>
      <c r="W234">
        <v>1</v>
      </c>
      <c r="X234" t="str">
        <f t="shared" si="38"/>
        <v>No</v>
      </c>
      <c r="Z234" t="str">
        <f t="shared" si="39"/>
        <v>No</v>
      </c>
      <c r="AA234">
        <v>1</v>
      </c>
      <c r="AB234" t="str">
        <f t="shared" si="40"/>
        <v>Yes</v>
      </c>
      <c r="AD234" t="str">
        <f t="shared" si="41"/>
        <v>No</v>
      </c>
      <c r="AF234" t="str">
        <f t="shared" si="42"/>
        <v>No</v>
      </c>
      <c r="AG234">
        <v>1</v>
      </c>
      <c r="AH234" s="11" t="str">
        <f t="shared" si="43"/>
        <v>Yes</v>
      </c>
    </row>
    <row r="235" spans="1:34">
      <c r="A235">
        <v>4872</v>
      </c>
      <c r="B235" t="s">
        <v>38</v>
      </c>
      <c r="C235" t="s">
        <v>176</v>
      </c>
      <c r="D235" t="s">
        <v>177</v>
      </c>
      <c r="E235" t="s">
        <v>312</v>
      </c>
      <c r="F235" t="s">
        <v>36</v>
      </c>
      <c r="G235">
        <f t="shared" si="33"/>
        <v>1</v>
      </c>
      <c r="H235">
        <f t="shared" si="34"/>
        <v>1</v>
      </c>
      <c r="I235">
        <f t="shared" si="35"/>
        <v>2</v>
      </c>
      <c r="J235">
        <f t="shared" si="36"/>
        <v>2</v>
      </c>
      <c r="K235">
        <f t="shared" si="37"/>
        <v>4</v>
      </c>
      <c r="L235">
        <v>2</v>
      </c>
      <c r="M235">
        <v>8</v>
      </c>
      <c r="N235">
        <f>Needs[[#This Row],[Male]]-Needs[[#This Row],[Hasuband]]</f>
        <v>1</v>
      </c>
      <c r="O235">
        <f>Needs[[#This Row],[Female]]-Needs[[#This Row],[Wife]]</f>
        <v>7</v>
      </c>
      <c r="P235">
        <v>1</v>
      </c>
      <c r="Q235">
        <v>1</v>
      </c>
      <c r="R235">
        <v>0</v>
      </c>
      <c r="S235">
        <v>2</v>
      </c>
      <c r="T235">
        <v>6</v>
      </c>
      <c r="U235" t="s">
        <v>46</v>
      </c>
      <c r="W235">
        <v>1</v>
      </c>
      <c r="X235" t="str">
        <f t="shared" si="38"/>
        <v>No</v>
      </c>
      <c r="Y235">
        <v>93</v>
      </c>
      <c r="Z235" t="str">
        <f t="shared" si="39"/>
        <v>Yes</v>
      </c>
      <c r="AA235">
        <v>1</v>
      </c>
      <c r="AB235" t="str">
        <f t="shared" si="40"/>
        <v>Yes</v>
      </c>
      <c r="AD235" t="str">
        <f t="shared" si="41"/>
        <v>No</v>
      </c>
      <c r="AF235" t="str">
        <f t="shared" si="42"/>
        <v>No</v>
      </c>
      <c r="AG235">
        <v>1</v>
      </c>
      <c r="AH235" s="11" t="str">
        <f t="shared" si="43"/>
        <v>Yes</v>
      </c>
    </row>
    <row r="236" spans="1:34">
      <c r="A236">
        <v>5739</v>
      </c>
      <c r="B236" t="s">
        <v>42</v>
      </c>
      <c r="C236" t="s">
        <v>71</v>
      </c>
      <c r="D236" t="s">
        <v>72</v>
      </c>
      <c r="E236" t="s">
        <v>313</v>
      </c>
      <c r="F236" t="s">
        <v>36</v>
      </c>
      <c r="G236">
        <f t="shared" si="33"/>
        <v>1</v>
      </c>
      <c r="H236">
        <f t="shared" si="34"/>
        <v>1</v>
      </c>
      <c r="I236">
        <f t="shared" si="35"/>
        <v>2</v>
      </c>
      <c r="J236">
        <f t="shared" si="36"/>
        <v>1</v>
      </c>
      <c r="K236">
        <f t="shared" si="37"/>
        <v>2</v>
      </c>
      <c r="L236">
        <v>2</v>
      </c>
      <c r="M236">
        <v>5</v>
      </c>
      <c r="N236">
        <f>Needs[[#This Row],[Male]]-Needs[[#This Row],[Hasuband]]</f>
        <v>1</v>
      </c>
      <c r="O236">
        <f>Needs[[#This Row],[Female]]-Needs[[#This Row],[Wife]]</f>
        <v>4</v>
      </c>
      <c r="P236">
        <v>1</v>
      </c>
      <c r="Q236">
        <v>1</v>
      </c>
      <c r="R236">
        <v>0</v>
      </c>
      <c r="S236">
        <v>1</v>
      </c>
      <c r="T236">
        <v>4</v>
      </c>
      <c r="U236" t="s">
        <v>37</v>
      </c>
      <c r="W236">
        <v>1</v>
      </c>
      <c r="X236" t="str">
        <f t="shared" si="38"/>
        <v>No</v>
      </c>
      <c r="Y236">
        <v>53</v>
      </c>
      <c r="Z236" t="str">
        <f t="shared" si="39"/>
        <v>Yes</v>
      </c>
      <c r="AB236" t="str">
        <f t="shared" si="40"/>
        <v>No</v>
      </c>
      <c r="AD236" t="str">
        <f t="shared" si="41"/>
        <v>No</v>
      </c>
      <c r="AF236" t="str">
        <f t="shared" si="42"/>
        <v>No</v>
      </c>
      <c r="AG236">
        <v>1</v>
      </c>
      <c r="AH236" s="11" t="str">
        <f t="shared" si="43"/>
        <v>Yes</v>
      </c>
    </row>
    <row r="237" spans="1:34">
      <c r="A237">
        <v>5358</v>
      </c>
      <c r="B237" t="s">
        <v>42</v>
      </c>
      <c r="C237" t="s">
        <v>52</v>
      </c>
      <c r="D237" t="s">
        <v>53</v>
      </c>
      <c r="E237" t="s">
        <v>314</v>
      </c>
      <c r="F237" t="s">
        <v>51</v>
      </c>
      <c r="G237">
        <f t="shared" si="33"/>
        <v>0</v>
      </c>
      <c r="H237">
        <f t="shared" si="34"/>
        <v>1</v>
      </c>
      <c r="I237">
        <f t="shared" si="35"/>
        <v>2</v>
      </c>
      <c r="J237">
        <f t="shared" si="36"/>
        <v>2</v>
      </c>
      <c r="K237">
        <f t="shared" si="37"/>
        <v>2</v>
      </c>
      <c r="L237">
        <v>3</v>
      </c>
      <c r="M237">
        <v>4</v>
      </c>
      <c r="N237">
        <f>Needs[[#This Row],[Male]]-Needs[[#This Row],[Hasuband]]</f>
        <v>3</v>
      </c>
      <c r="O237">
        <f>Needs[[#This Row],[Female]]-Needs[[#This Row],[Wife]]</f>
        <v>3</v>
      </c>
      <c r="P237">
        <v>1</v>
      </c>
      <c r="Q237">
        <v>1</v>
      </c>
      <c r="R237">
        <v>1</v>
      </c>
      <c r="S237">
        <v>1</v>
      </c>
      <c r="T237">
        <v>3</v>
      </c>
      <c r="U237" t="s">
        <v>37</v>
      </c>
      <c r="W237">
        <v>1</v>
      </c>
      <c r="X237" t="str">
        <f t="shared" si="38"/>
        <v>No</v>
      </c>
      <c r="Z237" t="str">
        <f t="shared" si="39"/>
        <v>No</v>
      </c>
      <c r="AB237" t="str">
        <f t="shared" si="40"/>
        <v>No</v>
      </c>
      <c r="AC237">
        <v>1</v>
      </c>
      <c r="AD237" t="str">
        <f t="shared" si="41"/>
        <v>Yes</v>
      </c>
      <c r="AF237" t="str">
        <f t="shared" si="42"/>
        <v>No</v>
      </c>
      <c r="AG237">
        <v>1</v>
      </c>
      <c r="AH237" s="11" t="str">
        <f t="shared" si="43"/>
        <v>Yes</v>
      </c>
    </row>
    <row r="238" spans="1:34">
      <c r="A238">
        <v>5411</v>
      </c>
      <c r="B238" t="s">
        <v>42</v>
      </c>
      <c r="C238" t="s">
        <v>82</v>
      </c>
      <c r="D238" t="s">
        <v>83</v>
      </c>
      <c r="E238" t="s">
        <v>315</v>
      </c>
      <c r="F238" t="s">
        <v>36</v>
      </c>
      <c r="G238">
        <f t="shared" si="33"/>
        <v>1</v>
      </c>
      <c r="H238">
        <f t="shared" si="34"/>
        <v>1</v>
      </c>
      <c r="I238">
        <f t="shared" si="35"/>
        <v>1</v>
      </c>
      <c r="J238">
        <f t="shared" si="36"/>
        <v>2</v>
      </c>
      <c r="K238">
        <f t="shared" si="37"/>
        <v>1</v>
      </c>
      <c r="L238">
        <v>5</v>
      </c>
      <c r="M238">
        <v>1</v>
      </c>
      <c r="N238">
        <f>Needs[[#This Row],[Male]]-Needs[[#This Row],[Hasuband]]</f>
        <v>4</v>
      </c>
      <c r="O238">
        <f>Needs[[#This Row],[Female]]-Needs[[#This Row],[Wife]]</f>
        <v>0</v>
      </c>
      <c r="P238">
        <v>1</v>
      </c>
      <c r="Q238">
        <v>0</v>
      </c>
      <c r="R238">
        <v>2</v>
      </c>
      <c r="S238">
        <v>0</v>
      </c>
      <c r="T238">
        <v>3</v>
      </c>
      <c r="U238" t="s">
        <v>46</v>
      </c>
      <c r="V238">
        <v>1</v>
      </c>
      <c r="X238" t="str">
        <f t="shared" si="38"/>
        <v>Yes</v>
      </c>
      <c r="Y238">
        <v>109</v>
      </c>
      <c r="Z238" t="str">
        <f t="shared" si="39"/>
        <v>Yes</v>
      </c>
      <c r="AA238">
        <v>1</v>
      </c>
      <c r="AB238" t="str">
        <f t="shared" si="40"/>
        <v>Yes</v>
      </c>
      <c r="AD238" t="str">
        <f t="shared" si="41"/>
        <v>No</v>
      </c>
      <c r="AF238" t="str">
        <f t="shared" si="42"/>
        <v>No</v>
      </c>
      <c r="AH238" s="11" t="str">
        <f t="shared" si="43"/>
        <v>No</v>
      </c>
    </row>
    <row r="239" spans="1:34">
      <c r="A239">
        <v>6017</v>
      </c>
      <c r="B239" t="s">
        <v>47</v>
      </c>
      <c r="C239" t="s">
        <v>48</v>
      </c>
      <c r="D239" t="s">
        <v>49</v>
      </c>
      <c r="E239" t="s">
        <v>316</v>
      </c>
      <c r="F239" t="s">
        <v>36</v>
      </c>
      <c r="G239">
        <f t="shared" si="33"/>
        <v>1</v>
      </c>
      <c r="H239">
        <f t="shared" si="34"/>
        <v>1</v>
      </c>
      <c r="I239">
        <f t="shared" si="35"/>
        <v>2</v>
      </c>
      <c r="J239">
        <f t="shared" si="36"/>
        <v>2</v>
      </c>
      <c r="K239">
        <f t="shared" si="37"/>
        <v>3</v>
      </c>
      <c r="L239">
        <v>2</v>
      </c>
      <c r="M239">
        <v>7</v>
      </c>
      <c r="N239">
        <f>Needs[[#This Row],[Male]]-Needs[[#This Row],[Hasuband]]</f>
        <v>1</v>
      </c>
      <c r="O239">
        <f>Needs[[#This Row],[Female]]-Needs[[#This Row],[Wife]]</f>
        <v>6</v>
      </c>
      <c r="P239">
        <v>1</v>
      </c>
      <c r="Q239">
        <v>1</v>
      </c>
      <c r="R239">
        <v>0</v>
      </c>
      <c r="S239">
        <v>2</v>
      </c>
      <c r="T239">
        <v>5</v>
      </c>
      <c r="U239" t="s">
        <v>61</v>
      </c>
      <c r="V239">
        <v>1</v>
      </c>
      <c r="X239" t="str">
        <f t="shared" si="38"/>
        <v>Yes</v>
      </c>
      <c r="Y239">
        <v>104</v>
      </c>
      <c r="Z239" t="str">
        <f t="shared" si="39"/>
        <v>Yes</v>
      </c>
      <c r="AA239">
        <v>1</v>
      </c>
      <c r="AB239" t="str">
        <f t="shared" si="40"/>
        <v>Yes</v>
      </c>
      <c r="AC239">
        <v>1</v>
      </c>
      <c r="AD239" t="str">
        <f t="shared" si="41"/>
        <v>Yes</v>
      </c>
      <c r="AE239">
        <v>1</v>
      </c>
      <c r="AF239" t="str">
        <f t="shared" si="42"/>
        <v>Yes</v>
      </c>
      <c r="AH239" s="11" t="str">
        <f t="shared" si="43"/>
        <v>No</v>
      </c>
    </row>
    <row r="240" spans="1:34">
      <c r="A240">
        <v>4926</v>
      </c>
      <c r="B240" t="s">
        <v>32</v>
      </c>
      <c r="C240" t="s">
        <v>96</v>
      </c>
      <c r="D240" t="s">
        <v>97</v>
      </c>
      <c r="E240" t="s">
        <v>317</v>
      </c>
      <c r="F240" t="s">
        <v>36</v>
      </c>
      <c r="G240">
        <f t="shared" si="33"/>
        <v>1</v>
      </c>
      <c r="H240">
        <f t="shared" si="34"/>
        <v>1</v>
      </c>
      <c r="I240">
        <f t="shared" si="35"/>
        <v>1</v>
      </c>
      <c r="J240">
        <f t="shared" si="36"/>
        <v>2</v>
      </c>
      <c r="K240">
        <f t="shared" si="37"/>
        <v>3</v>
      </c>
      <c r="L240">
        <v>5</v>
      </c>
      <c r="M240">
        <v>3</v>
      </c>
      <c r="N240">
        <f>Needs[[#This Row],[Male]]-Needs[[#This Row],[Hasuband]]</f>
        <v>4</v>
      </c>
      <c r="O240">
        <f>Needs[[#This Row],[Female]]-Needs[[#This Row],[Wife]]</f>
        <v>2</v>
      </c>
      <c r="P240">
        <v>0</v>
      </c>
      <c r="Q240">
        <v>1</v>
      </c>
      <c r="R240">
        <v>1</v>
      </c>
      <c r="S240">
        <v>1</v>
      </c>
      <c r="T240">
        <v>5</v>
      </c>
      <c r="U240" t="s">
        <v>37</v>
      </c>
      <c r="W240">
        <v>1</v>
      </c>
      <c r="X240" t="str">
        <f t="shared" si="38"/>
        <v>No</v>
      </c>
      <c r="Y240">
        <v>82</v>
      </c>
      <c r="Z240" t="str">
        <f t="shared" si="39"/>
        <v>Yes</v>
      </c>
      <c r="AA240">
        <v>1</v>
      </c>
      <c r="AB240" t="str">
        <f t="shared" si="40"/>
        <v>Yes</v>
      </c>
      <c r="AD240" t="str">
        <f t="shared" si="41"/>
        <v>No</v>
      </c>
      <c r="AF240" t="str">
        <f t="shared" si="42"/>
        <v>No</v>
      </c>
      <c r="AG240">
        <v>1</v>
      </c>
      <c r="AH240" s="11" t="str">
        <f t="shared" si="43"/>
        <v>Yes</v>
      </c>
    </row>
    <row r="241" spans="1:34">
      <c r="A241">
        <v>5014</v>
      </c>
      <c r="B241" t="s">
        <v>32</v>
      </c>
      <c r="C241" t="s">
        <v>126</v>
      </c>
      <c r="D241" t="s">
        <v>127</v>
      </c>
      <c r="E241" t="s">
        <v>318</v>
      </c>
      <c r="F241" t="s">
        <v>36</v>
      </c>
      <c r="G241">
        <f t="shared" si="33"/>
        <v>1</v>
      </c>
      <c r="H241">
        <f t="shared" si="34"/>
        <v>1</v>
      </c>
      <c r="I241">
        <f t="shared" si="35"/>
        <v>2</v>
      </c>
      <c r="J241">
        <f t="shared" si="36"/>
        <v>1</v>
      </c>
      <c r="K241">
        <f t="shared" si="37"/>
        <v>0</v>
      </c>
      <c r="L241">
        <v>2</v>
      </c>
      <c r="M241">
        <v>3</v>
      </c>
      <c r="N241">
        <f>Needs[[#This Row],[Male]]-Needs[[#This Row],[Hasuband]]</f>
        <v>1</v>
      </c>
      <c r="O241">
        <f>Needs[[#This Row],[Female]]-Needs[[#This Row],[Wife]]</f>
        <v>2</v>
      </c>
      <c r="P241">
        <v>1</v>
      </c>
      <c r="Q241">
        <v>1</v>
      </c>
      <c r="R241">
        <v>0</v>
      </c>
      <c r="S241">
        <v>1</v>
      </c>
      <c r="T241">
        <v>2</v>
      </c>
      <c r="U241" t="s">
        <v>46</v>
      </c>
      <c r="W241">
        <v>1</v>
      </c>
      <c r="X241" t="str">
        <f t="shared" si="38"/>
        <v>No</v>
      </c>
      <c r="Z241" t="str">
        <f t="shared" si="39"/>
        <v>No</v>
      </c>
      <c r="AB241" t="str">
        <f t="shared" si="40"/>
        <v>No</v>
      </c>
      <c r="AC241">
        <v>1</v>
      </c>
      <c r="AD241" t="str">
        <f t="shared" si="41"/>
        <v>Yes</v>
      </c>
      <c r="AF241" t="str">
        <f t="shared" si="42"/>
        <v>No</v>
      </c>
      <c r="AG241">
        <v>1</v>
      </c>
      <c r="AH241" s="11" t="str">
        <f t="shared" si="43"/>
        <v>Yes</v>
      </c>
    </row>
    <row r="242" spans="1:34">
      <c r="A242">
        <v>4698</v>
      </c>
      <c r="B242" t="s">
        <v>38</v>
      </c>
      <c r="C242" t="s">
        <v>39</v>
      </c>
      <c r="D242" t="s">
        <v>40</v>
      </c>
      <c r="E242" t="s">
        <v>319</v>
      </c>
      <c r="F242" t="s">
        <v>36</v>
      </c>
      <c r="G242">
        <f t="shared" si="33"/>
        <v>1</v>
      </c>
      <c r="H242">
        <f t="shared" si="34"/>
        <v>1</v>
      </c>
      <c r="I242">
        <f t="shared" si="35"/>
        <v>2</v>
      </c>
      <c r="J242">
        <f t="shared" si="36"/>
        <v>1</v>
      </c>
      <c r="K242">
        <f t="shared" si="37"/>
        <v>1</v>
      </c>
      <c r="L242">
        <v>4</v>
      </c>
      <c r="M242">
        <v>2</v>
      </c>
      <c r="N242">
        <f>Needs[[#This Row],[Male]]-Needs[[#This Row],[Hasuband]]</f>
        <v>3</v>
      </c>
      <c r="O242">
        <f>Needs[[#This Row],[Female]]-Needs[[#This Row],[Wife]]</f>
        <v>1</v>
      </c>
      <c r="P242">
        <v>1</v>
      </c>
      <c r="Q242">
        <v>1</v>
      </c>
      <c r="R242">
        <v>1</v>
      </c>
      <c r="S242">
        <v>0</v>
      </c>
      <c r="T242">
        <v>3</v>
      </c>
      <c r="U242" t="s">
        <v>18</v>
      </c>
      <c r="V242">
        <v>1</v>
      </c>
      <c r="X242" t="str">
        <f t="shared" si="38"/>
        <v>Yes</v>
      </c>
      <c r="Y242">
        <v>181</v>
      </c>
      <c r="Z242" t="str">
        <f t="shared" si="39"/>
        <v>Yes</v>
      </c>
      <c r="AA242">
        <v>1</v>
      </c>
      <c r="AB242" t="str">
        <f t="shared" si="40"/>
        <v>Yes</v>
      </c>
      <c r="AD242" t="str">
        <f t="shared" si="41"/>
        <v>No</v>
      </c>
      <c r="AE242">
        <v>1</v>
      </c>
      <c r="AF242" t="str">
        <f t="shared" si="42"/>
        <v>Yes</v>
      </c>
      <c r="AG242">
        <v>1</v>
      </c>
      <c r="AH242" s="11" t="str">
        <f t="shared" si="43"/>
        <v>Yes</v>
      </c>
    </row>
    <row r="243" spans="1:34">
      <c r="A243">
        <v>5410</v>
      </c>
      <c r="B243" t="s">
        <v>42</v>
      </c>
      <c r="C243" t="s">
        <v>82</v>
      </c>
      <c r="D243" t="s">
        <v>83</v>
      </c>
      <c r="E243" t="s">
        <v>320</v>
      </c>
      <c r="F243" t="s">
        <v>36</v>
      </c>
      <c r="G243">
        <f t="shared" si="33"/>
        <v>1</v>
      </c>
      <c r="H243">
        <f t="shared" si="34"/>
        <v>1</v>
      </c>
      <c r="I243">
        <f t="shared" si="35"/>
        <v>3</v>
      </c>
      <c r="J243">
        <f t="shared" si="36"/>
        <v>2</v>
      </c>
      <c r="K243">
        <f t="shared" si="37"/>
        <v>3</v>
      </c>
      <c r="L243">
        <v>8</v>
      </c>
      <c r="M243">
        <v>2</v>
      </c>
      <c r="N243">
        <f>Needs[[#This Row],[Male]]-Needs[[#This Row],[Hasuband]]</f>
        <v>7</v>
      </c>
      <c r="O243">
        <f>Needs[[#This Row],[Female]]-Needs[[#This Row],[Wife]]</f>
        <v>1</v>
      </c>
      <c r="P243">
        <v>2</v>
      </c>
      <c r="Q243">
        <v>1</v>
      </c>
      <c r="R243">
        <v>2</v>
      </c>
      <c r="S243">
        <v>0</v>
      </c>
      <c r="T243">
        <v>5</v>
      </c>
      <c r="U243" t="s">
        <v>61</v>
      </c>
      <c r="W243">
        <v>1</v>
      </c>
      <c r="X243" t="str">
        <f t="shared" si="38"/>
        <v>No</v>
      </c>
      <c r="Z243" t="str">
        <f t="shared" si="39"/>
        <v>No</v>
      </c>
      <c r="AB243" t="str">
        <f t="shared" si="40"/>
        <v>No</v>
      </c>
      <c r="AC243">
        <v>1</v>
      </c>
      <c r="AD243" t="str">
        <f t="shared" si="41"/>
        <v>Yes</v>
      </c>
      <c r="AE243">
        <v>1</v>
      </c>
      <c r="AF243" t="str">
        <f t="shared" si="42"/>
        <v>Yes</v>
      </c>
      <c r="AG243">
        <v>1</v>
      </c>
      <c r="AH243" s="11" t="str">
        <f t="shared" si="43"/>
        <v>Yes</v>
      </c>
    </row>
    <row r="244" spans="1:34">
      <c r="A244">
        <v>5801</v>
      </c>
      <c r="B244" t="s">
        <v>47</v>
      </c>
      <c r="C244" t="s">
        <v>79</v>
      </c>
      <c r="D244" t="s">
        <v>80</v>
      </c>
      <c r="E244" t="s">
        <v>321</v>
      </c>
      <c r="F244" t="s">
        <v>51</v>
      </c>
      <c r="G244">
        <f t="shared" si="33"/>
        <v>0</v>
      </c>
      <c r="H244">
        <f t="shared" si="34"/>
        <v>1</v>
      </c>
      <c r="I244">
        <f t="shared" si="35"/>
        <v>2</v>
      </c>
      <c r="J244">
        <f t="shared" si="36"/>
        <v>1</v>
      </c>
      <c r="K244">
        <f t="shared" si="37"/>
        <v>2</v>
      </c>
      <c r="L244">
        <v>4</v>
      </c>
      <c r="M244">
        <v>2</v>
      </c>
      <c r="N244">
        <f>Needs[[#This Row],[Male]]-Needs[[#This Row],[Hasuband]]</f>
        <v>4</v>
      </c>
      <c r="O244">
        <f>Needs[[#This Row],[Female]]-Needs[[#This Row],[Wife]]</f>
        <v>1</v>
      </c>
      <c r="P244">
        <v>1</v>
      </c>
      <c r="Q244">
        <v>1</v>
      </c>
      <c r="R244">
        <v>1</v>
      </c>
      <c r="S244">
        <v>0</v>
      </c>
      <c r="T244">
        <v>3</v>
      </c>
      <c r="U244" t="s">
        <v>46</v>
      </c>
      <c r="V244">
        <v>1</v>
      </c>
      <c r="X244" t="str">
        <f t="shared" si="38"/>
        <v>Yes</v>
      </c>
      <c r="Y244">
        <v>155</v>
      </c>
      <c r="Z244" t="str">
        <f t="shared" si="39"/>
        <v>Yes</v>
      </c>
      <c r="AA244">
        <v>1</v>
      </c>
      <c r="AB244" t="str">
        <f t="shared" si="40"/>
        <v>Yes</v>
      </c>
      <c r="AC244">
        <v>1</v>
      </c>
      <c r="AD244" t="str">
        <f t="shared" si="41"/>
        <v>Yes</v>
      </c>
      <c r="AF244" t="str">
        <f t="shared" si="42"/>
        <v>No</v>
      </c>
      <c r="AH244" s="11" t="str">
        <f t="shared" si="43"/>
        <v>No</v>
      </c>
    </row>
    <row r="245" spans="1:34">
      <c r="A245">
        <v>5558</v>
      </c>
      <c r="B245" t="s">
        <v>42</v>
      </c>
      <c r="C245" t="s">
        <v>43</v>
      </c>
      <c r="D245" t="s">
        <v>44</v>
      </c>
      <c r="E245" t="s">
        <v>322</v>
      </c>
      <c r="F245" t="s">
        <v>51</v>
      </c>
      <c r="G245">
        <f t="shared" si="33"/>
        <v>0</v>
      </c>
      <c r="H245">
        <f t="shared" si="34"/>
        <v>1</v>
      </c>
      <c r="I245">
        <f t="shared" si="35"/>
        <v>2</v>
      </c>
      <c r="J245">
        <f t="shared" si="36"/>
        <v>2</v>
      </c>
      <c r="K245">
        <f t="shared" si="37"/>
        <v>4</v>
      </c>
      <c r="L245">
        <v>5</v>
      </c>
      <c r="M245">
        <v>4</v>
      </c>
      <c r="N245">
        <f>Needs[[#This Row],[Male]]-Needs[[#This Row],[Hasuband]]</f>
        <v>5</v>
      </c>
      <c r="O245">
        <f>Needs[[#This Row],[Female]]-Needs[[#This Row],[Wife]]</f>
        <v>3</v>
      </c>
      <c r="P245">
        <v>1</v>
      </c>
      <c r="Q245">
        <v>1</v>
      </c>
      <c r="R245">
        <v>1</v>
      </c>
      <c r="S245">
        <v>1</v>
      </c>
      <c r="T245">
        <v>5</v>
      </c>
      <c r="U245" t="s">
        <v>46</v>
      </c>
      <c r="W245">
        <v>1</v>
      </c>
      <c r="X245" t="str">
        <f t="shared" si="38"/>
        <v>No</v>
      </c>
      <c r="Z245" t="str">
        <f t="shared" si="39"/>
        <v>No</v>
      </c>
      <c r="AB245" t="str">
        <f t="shared" si="40"/>
        <v>No</v>
      </c>
      <c r="AC245">
        <v>1</v>
      </c>
      <c r="AD245" t="str">
        <f t="shared" si="41"/>
        <v>Yes</v>
      </c>
      <c r="AF245" t="str">
        <f t="shared" si="42"/>
        <v>No</v>
      </c>
      <c r="AG245">
        <v>1</v>
      </c>
      <c r="AH245" s="11" t="str">
        <f t="shared" si="43"/>
        <v>Yes</v>
      </c>
    </row>
    <row r="246" spans="1:34">
      <c r="A246">
        <v>4885</v>
      </c>
      <c r="B246" t="s">
        <v>38</v>
      </c>
      <c r="C246" t="s">
        <v>176</v>
      </c>
      <c r="D246" t="s">
        <v>177</v>
      </c>
      <c r="E246" t="s">
        <v>323</v>
      </c>
      <c r="F246" t="s">
        <v>36</v>
      </c>
      <c r="G246">
        <f t="shared" si="33"/>
        <v>1</v>
      </c>
      <c r="H246">
        <f t="shared" si="34"/>
        <v>1</v>
      </c>
      <c r="I246">
        <f t="shared" si="35"/>
        <v>2</v>
      </c>
      <c r="J246">
        <f t="shared" si="36"/>
        <v>2</v>
      </c>
      <c r="K246">
        <f t="shared" si="37"/>
        <v>1</v>
      </c>
      <c r="L246">
        <v>6</v>
      </c>
      <c r="M246">
        <v>1</v>
      </c>
      <c r="N246">
        <f>Needs[[#This Row],[Male]]-Needs[[#This Row],[Hasuband]]</f>
        <v>5</v>
      </c>
      <c r="O246">
        <f>Needs[[#This Row],[Female]]-Needs[[#This Row],[Wife]]</f>
        <v>0</v>
      </c>
      <c r="P246">
        <v>2</v>
      </c>
      <c r="Q246">
        <v>0</v>
      </c>
      <c r="R246">
        <v>2</v>
      </c>
      <c r="S246">
        <v>0</v>
      </c>
      <c r="T246">
        <v>3</v>
      </c>
      <c r="U246" t="s">
        <v>37</v>
      </c>
      <c r="V246">
        <v>1</v>
      </c>
      <c r="X246" t="str">
        <f t="shared" si="38"/>
        <v>Yes</v>
      </c>
      <c r="Y246">
        <v>131</v>
      </c>
      <c r="Z246" t="str">
        <f t="shared" si="39"/>
        <v>Yes</v>
      </c>
      <c r="AA246">
        <v>1</v>
      </c>
      <c r="AB246" t="str">
        <f t="shared" si="40"/>
        <v>Yes</v>
      </c>
      <c r="AC246">
        <v>1</v>
      </c>
      <c r="AD246" t="str">
        <f t="shared" si="41"/>
        <v>Yes</v>
      </c>
      <c r="AE246">
        <v>1</v>
      </c>
      <c r="AF246" t="str">
        <f t="shared" si="42"/>
        <v>Yes</v>
      </c>
      <c r="AH246" s="11" t="str">
        <f t="shared" si="43"/>
        <v>No</v>
      </c>
    </row>
    <row r="247" spans="1:34">
      <c r="A247">
        <v>5515</v>
      </c>
      <c r="B247" t="s">
        <v>42</v>
      </c>
      <c r="C247" t="s">
        <v>43</v>
      </c>
      <c r="D247" t="s">
        <v>44</v>
      </c>
      <c r="E247" t="s">
        <v>324</v>
      </c>
      <c r="F247" t="s">
        <v>36</v>
      </c>
      <c r="G247">
        <f t="shared" si="33"/>
        <v>1</v>
      </c>
      <c r="H247">
        <f t="shared" si="34"/>
        <v>1</v>
      </c>
      <c r="I247">
        <f t="shared" si="35"/>
        <v>2</v>
      </c>
      <c r="J247">
        <f t="shared" si="36"/>
        <v>1</v>
      </c>
      <c r="K247">
        <f t="shared" si="37"/>
        <v>0</v>
      </c>
      <c r="L247">
        <v>3</v>
      </c>
      <c r="M247">
        <v>2</v>
      </c>
      <c r="N247">
        <f>Needs[[#This Row],[Male]]-Needs[[#This Row],[Hasuband]]</f>
        <v>2</v>
      </c>
      <c r="O247">
        <f>Needs[[#This Row],[Female]]-Needs[[#This Row],[Wife]]</f>
        <v>1</v>
      </c>
      <c r="P247">
        <v>1</v>
      </c>
      <c r="Q247">
        <v>1</v>
      </c>
      <c r="R247">
        <v>1</v>
      </c>
      <c r="S247">
        <v>0</v>
      </c>
      <c r="T247">
        <v>2</v>
      </c>
      <c r="U247" t="s">
        <v>46</v>
      </c>
      <c r="V247">
        <v>1</v>
      </c>
      <c r="X247" t="str">
        <f t="shared" si="38"/>
        <v>Yes</v>
      </c>
      <c r="Y247">
        <v>221</v>
      </c>
      <c r="Z247" t="str">
        <f t="shared" si="39"/>
        <v>Yes</v>
      </c>
      <c r="AB247" t="str">
        <f t="shared" si="40"/>
        <v>No</v>
      </c>
      <c r="AD247" t="str">
        <f t="shared" si="41"/>
        <v>No</v>
      </c>
      <c r="AF247" t="str">
        <f t="shared" si="42"/>
        <v>No</v>
      </c>
      <c r="AG247">
        <v>1</v>
      </c>
      <c r="AH247" s="11" t="str">
        <f t="shared" si="43"/>
        <v>Yes</v>
      </c>
    </row>
    <row r="248" spans="1:34">
      <c r="A248">
        <v>5692</v>
      </c>
      <c r="B248" t="s">
        <v>42</v>
      </c>
      <c r="C248" t="s">
        <v>71</v>
      </c>
      <c r="D248" t="s">
        <v>72</v>
      </c>
      <c r="E248" t="s">
        <v>325</v>
      </c>
      <c r="F248" t="s">
        <v>36</v>
      </c>
      <c r="G248">
        <f t="shared" si="33"/>
        <v>1</v>
      </c>
      <c r="H248">
        <f t="shared" si="34"/>
        <v>1</v>
      </c>
      <c r="I248">
        <f t="shared" si="35"/>
        <v>2</v>
      </c>
      <c r="J248">
        <f t="shared" si="36"/>
        <v>1</v>
      </c>
      <c r="K248">
        <f t="shared" si="37"/>
        <v>0</v>
      </c>
      <c r="L248">
        <v>3</v>
      </c>
      <c r="M248">
        <v>2</v>
      </c>
      <c r="N248">
        <f>Needs[[#This Row],[Male]]-Needs[[#This Row],[Hasuband]]</f>
        <v>2</v>
      </c>
      <c r="O248">
        <f>Needs[[#This Row],[Female]]-Needs[[#This Row],[Wife]]</f>
        <v>1</v>
      </c>
      <c r="P248">
        <v>1</v>
      </c>
      <c r="Q248">
        <v>1</v>
      </c>
      <c r="R248">
        <v>1</v>
      </c>
      <c r="S248">
        <v>0</v>
      </c>
      <c r="T248">
        <v>2</v>
      </c>
      <c r="U248" t="s">
        <v>46</v>
      </c>
      <c r="W248">
        <v>1</v>
      </c>
      <c r="X248" t="str">
        <f t="shared" si="38"/>
        <v>No</v>
      </c>
      <c r="Z248" t="str">
        <f t="shared" si="39"/>
        <v>No</v>
      </c>
      <c r="AB248" t="str">
        <f t="shared" si="40"/>
        <v>No</v>
      </c>
      <c r="AD248" t="str">
        <f t="shared" si="41"/>
        <v>No</v>
      </c>
      <c r="AF248" t="str">
        <f t="shared" si="42"/>
        <v>No</v>
      </c>
      <c r="AG248">
        <v>1</v>
      </c>
      <c r="AH248" s="11" t="str">
        <f t="shared" si="43"/>
        <v>Yes</v>
      </c>
    </row>
    <row r="249" spans="1:34">
      <c r="A249">
        <v>6217</v>
      </c>
      <c r="B249" t="s">
        <v>47</v>
      </c>
      <c r="C249" t="s">
        <v>58</v>
      </c>
      <c r="D249" t="s">
        <v>59</v>
      </c>
      <c r="E249" t="s">
        <v>326</v>
      </c>
      <c r="F249" t="s">
        <v>51</v>
      </c>
      <c r="G249">
        <f t="shared" si="33"/>
        <v>0</v>
      </c>
      <c r="H249">
        <f t="shared" si="34"/>
        <v>1</v>
      </c>
      <c r="I249">
        <f t="shared" si="35"/>
        <v>2</v>
      </c>
      <c r="J249">
        <f t="shared" si="36"/>
        <v>3</v>
      </c>
      <c r="K249">
        <f t="shared" si="37"/>
        <v>4</v>
      </c>
      <c r="L249">
        <v>7</v>
      </c>
      <c r="M249">
        <v>3</v>
      </c>
      <c r="N249">
        <f>Needs[[#This Row],[Male]]-Needs[[#This Row],[Hasuband]]</f>
        <v>7</v>
      </c>
      <c r="O249">
        <f>Needs[[#This Row],[Female]]-Needs[[#This Row],[Wife]]</f>
        <v>2</v>
      </c>
      <c r="P249">
        <v>1</v>
      </c>
      <c r="Q249">
        <v>1</v>
      </c>
      <c r="R249">
        <v>2</v>
      </c>
      <c r="S249">
        <v>1</v>
      </c>
      <c r="T249">
        <v>5</v>
      </c>
      <c r="U249" t="s">
        <v>46</v>
      </c>
      <c r="W249">
        <v>1</v>
      </c>
      <c r="X249" t="str">
        <f t="shared" si="38"/>
        <v>No</v>
      </c>
      <c r="Z249" t="str">
        <f t="shared" si="39"/>
        <v>No</v>
      </c>
      <c r="AA249">
        <v>1</v>
      </c>
      <c r="AB249" t="str">
        <f t="shared" si="40"/>
        <v>Yes</v>
      </c>
      <c r="AD249" t="str">
        <f t="shared" si="41"/>
        <v>No</v>
      </c>
      <c r="AF249" t="str">
        <f t="shared" si="42"/>
        <v>No</v>
      </c>
      <c r="AG249">
        <v>1</v>
      </c>
      <c r="AH249" s="11" t="str">
        <f t="shared" si="43"/>
        <v>Yes</v>
      </c>
    </row>
    <row r="250" spans="1:34">
      <c r="A250">
        <v>5965</v>
      </c>
      <c r="B250" t="s">
        <v>47</v>
      </c>
      <c r="C250" t="s">
        <v>48</v>
      </c>
      <c r="D250" t="s">
        <v>49</v>
      </c>
      <c r="E250" t="s">
        <v>327</v>
      </c>
      <c r="F250" t="s">
        <v>36</v>
      </c>
      <c r="G250">
        <f t="shared" si="33"/>
        <v>1</v>
      </c>
      <c r="H250">
        <f t="shared" si="34"/>
        <v>1</v>
      </c>
      <c r="I250">
        <f t="shared" si="35"/>
        <v>2</v>
      </c>
      <c r="J250">
        <f t="shared" si="36"/>
        <v>0</v>
      </c>
      <c r="K250">
        <f t="shared" si="37"/>
        <v>0</v>
      </c>
      <c r="L250">
        <v>2</v>
      </c>
      <c r="M250">
        <v>2</v>
      </c>
      <c r="N250">
        <f>Needs[[#This Row],[Male]]-Needs[[#This Row],[Hasuband]]</f>
        <v>1</v>
      </c>
      <c r="O250">
        <f>Needs[[#This Row],[Female]]-Needs[[#This Row],[Wife]]</f>
        <v>1</v>
      </c>
      <c r="P250">
        <v>1</v>
      </c>
      <c r="Q250">
        <v>1</v>
      </c>
      <c r="R250">
        <v>0</v>
      </c>
      <c r="S250">
        <v>0</v>
      </c>
      <c r="T250">
        <v>2</v>
      </c>
      <c r="U250" t="s">
        <v>37</v>
      </c>
      <c r="W250">
        <v>1</v>
      </c>
      <c r="X250" t="str">
        <f t="shared" si="38"/>
        <v>No</v>
      </c>
      <c r="Y250">
        <v>95</v>
      </c>
      <c r="Z250" t="str">
        <f t="shared" si="39"/>
        <v>Yes</v>
      </c>
      <c r="AA250">
        <v>1</v>
      </c>
      <c r="AB250" t="str">
        <f t="shared" si="40"/>
        <v>Yes</v>
      </c>
      <c r="AD250" t="str">
        <f t="shared" si="41"/>
        <v>No</v>
      </c>
      <c r="AE250">
        <v>1</v>
      </c>
      <c r="AF250" t="str">
        <f t="shared" si="42"/>
        <v>Yes</v>
      </c>
      <c r="AG250">
        <v>1</v>
      </c>
      <c r="AH250" s="11" t="str">
        <f t="shared" si="43"/>
        <v>Yes</v>
      </c>
    </row>
    <row r="251" spans="1:34">
      <c r="A251">
        <v>4888</v>
      </c>
      <c r="B251" t="s">
        <v>32</v>
      </c>
      <c r="C251" t="s">
        <v>96</v>
      </c>
      <c r="D251" t="s">
        <v>97</v>
      </c>
      <c r="E251" t="s">
        <v>328</v>
      </c>
      <c r="F251" t="s">
        <v>36</v>
      </c>
      <c r="G251">
        <f t="shared" si="33"/>
        <v>1</v>
      </c>
      <c r="H251">
        <f t="shared" si="34"/>
        <v>1</v>
      </c>
      <c r="I251">
        <f t="shared" si="35"/>
        <v>3</v>
      </c>
      <c r="J251">
        <f t="shared" si="36"/>
        <v>2</v>
      </c>
      <c r="K251">
        <f t="shared" si="37"/>
        <v>2</v>
      </c>
      <c r="L251">
        <v>4</v>
      </c>
      <c r="M251">
        <v>5</v>
      </c>
      <c r="N251">
        <f>Needs[[#This Row],[Male]]-Needs[[#This Row],[Hasuband]]</f>
        <v>3</v>
      </c>
      <c r="O251">
        <f>Needs[[#This Row],[Female]]-Needs[[#This Row],[Wife]]</f>
        <v>4</v>
      </c>
      <c r="P251">
        <v>2</v>
      </c>
      <c r="Q251">
        <v>1</v>
      </c>
      <c r="R251">
        <v>1</v>
      </c>
      <c r="S251">
        <v>1</v>
      </c>
      <c r="T251">
        <v>4</v>
      </c>
      <c r="U251" t="s">
        <v>37</v>
      </c>
      <c r="W251">
        <v>1</v>
      </c>
      <c r="X251" t="str">
        <f t="shared" si="38"/>
        <v>No</v>
      </c>
      <c r="Z251" t="str">
        <f t="shared" si="39"/>
        <v>No</v>
      </c>
      <c r="AA251">
        <v>1</v>
      </c>
      <c r="AB251" t="str">
        <f t="shared" si="40"/>
        <v>Yes</v>
      </c>
      <c r="AD251" t="str">
        <f t="shared" si="41"/>
        <v>No</v>
      </c>
      <c r="AE251">
        <v>1</v>
      </c>
      <c r="AF251" t="str">
        <f t="shared" si="42"/>
        <v>Yes</v>
      </c>
      <c r="AG251">
        <v>1</v>
      </c>
      <c r="AH251" s="11" t="str">
        <f t="shared" si="43"/>
        <v>Yes</v>
      </c>
    </row>
    <row r="252" spans="1:34">
      <c r="A252">
        <v>6240</v>
      </c>
      <c r="B252" t="s">
        <v>47</v>
      </c>
      <c r="C252" t="s">
        <v>58</v>
      </c>
      <c r="D252" t="s">
        <v>59</v>
      </c>
      <c r="E252" t="s">
        <v>329</v>
      </c>
      <c r="F252" t="s">
        <v>36</v>
      </c>
      <c r="G252">
        <f t="shared" si="33"/>
        <v>1</v>
      </c>
      <c r="H252">
        <f t="shared" si="34"/>
        <v>1</v>
      </c>
      <c r="I252">
        <f t="shared" si="35"/>
        <v>3</v>
      </c>
      <c r="J252">
        <f t="shared" si="36"/>
        <v>1</v>
      </c>
      <c r="K252">
        <f t="shared" si="37"/>
        <v>1</v>
      </c>
      <c r="L252">
        <v>5</v>
      </c>
      <c r="M252">
        <v>2</v>
      </c>
      <c r="N252">
        <f>Needs[[#This Row],[Male]]-Needs[[#This Row],[Hasuband]]</f>
        <v>4</v>
      </c>
      <c r="O252">
        <f>Needs[[#This Row],[Female]]-Needs[[#This Row],[Wife]]</f>
        <v>1</v>
      </c>
      <c r="P252">
        <v>2</v>
      </c>
      <c r="Q252">
        <v>1</v>
      </c>
      <c r="R252">
        <v>1</v>
      </c>
      <c r="S252">
        <v>0</v>
      </c>
      <c r="T252">
        <v>3</v>
      </c>
      <c r="U252" t="s">
        <v>37</v>
      </c>
      <c r="W252">
        <v>1</v>
      </c>
      <c r="X252" t="str">
        <f t="shared" si="38"/>
        <v>No</v>
      </c>
      <c r="Z252" t="str">
        <f t="shared" si="39"/>
        <v>No</v>
      </c>
      <c r="AA252">
        <v>1</v>
      </c>
      <c r="AB252" t="str">
        <f t="shared" si="40"/>
        <v>Yes</v>
      </c>
      <c r="AC252">
        <v>1</v>
      </c>
      <c r="AD252" t="str">
        <f t="shared" si="41"/>
        <v>Yes</v>
      </c>
      <c r="AE252">
        <v>1</v>
      </c>
      <c r="AF252" t="str">
        <f t="shared" si="42"/>
        <v>Yes</v>
      </c>
      <c r="AG252">
        <v>1</v>
      </c>
      <c r="AH252" s="11" t="str">
        <f t="shared" si="43"/>
        <v>Yes</v>
      </c>
    </row>
    <row r="253" spans="1:34">
      <c r="A253">
        <v>6298</v>
      </c>
      <c r="B253" t="s">
        <v>47</v>
      </c>
      <c r="C253" t="s">
        <v>104</v>
      </c>
      <c r="D253" t="s">
        <v>105</v>
      </c>
      <c r="E253" t="s">
        <v>330</v>
      </c>
      <c r="F253" t="s">
        <v>36</v>
      </c>
      <c r="G253">
        <f t="shared" si="33"/>
        <v>1</v>
      </c>
      <c r="H253">
        <f t="shared" si="34"/>
        <v>1</v>
      </c>
      <c r="I253">
        <f t="shared" si="35"/>
        <v>2</v>
      </c>
      <c r="J253">
        <f t="shared" si="36"/>
        <v>1</v>
      </c>
      <c r="K253">
        <f t="shared" si="37"/>
        <v>0</v>
      </c>
      <c r="L253">
        <v>2</v>
      </c>
      <c r="M253">
        <v>3</v>
      </c>
      <c r="N253">
        <f>Needs[[#This Row],[Male]]-Needs[[#This Row],[Hasuband]]</f>
        <v>1</v>
      </c>
      <c r="O253">
        <f>Needs[[#This Row],[Female]]-Needs[[#This Row],[Wife]]</f>
        <v>2</v>
      </c>
      <c r="P253">
        <v>1</v>
      </c>
      <c r="Q253">
        <v>1</v>
      </c>
      <c r="R253">
        <v>0</v>
      </c>
      <c r="S253">
        <v>1</v>
      </c>
      <c r="T253">
        <v>2</v>
      </c>
      <c r="U253" t="s">
        <v>61</v>
      </c>
      <c r="V253">
        <v>1</v>
      </c>
      <c r="X253" t="str">
        <f t="shared" si="38"/>
        <v>Yes</v>
      </c>
      <c r="Y253">
        <v>142</v>
      </c>
      <c r="Z253" t="str">
        <f t="shared" si="39"/>
        <v>Yes</v>
      </c>
      <c r="AA253">
        <v>1</v>
      </c>
      <c r="AB253" t="str">
        <f t="shared" si="40"/>
        <v>Yes</v>
      </c>
      <c r="AC253">
        <v>1</v>
      </c>
      <c r="AD253" t="str">
        <f t="shared" si="41"/>
        <v>Yes</v>
      </c>
      <c r="AF253" t="str">
        <f t="shared" si="42"/>
        <v>No</v>
      </c>
      <c r="AH253" s="11" t="str">
        <f t="shared" si="43"/>
        <v>No</v>
      </c>
    </row>
    <row r="254" spans="1:34">
      <c r="A254">
        <v>5604</v>
      </c>
      <c r="B254" t="s">
        <v>42</v>
      </c>
      <c r="C254" t="s">
        <v>43</v>
      </c>
      <c r="D254" t="s">
        <v>44</v>
      </c>
      <c r="E254" t="s">
        <v>331</v>
      </c>
      <c r="F254" t="s">
        <v>51</v>
      </c>
      <c r="G254">
        <f t="shared" si="33"/>
        <v>0</v>
      </c>
      <c r="H254">
        <f t="shared" si="34"/>
        <v>1</v>
      </c>
      <c r="I254">
        <f t="shared" si="35"/>
        <v>2</v>
      </c>
      <c r="J254">
        <f t="shared" si="36"/>
        <v>1</v>
      </c>
      <c r="K254">
        <f t="shared" si="37"/>
        <v>2</v>
      </c>
      <c r="L254">
        <v>2</v>
      </c>
      <c r="M254">
        <v>4</v>
      </c>
      <c r="N254">
        <f>Needs[[#This Row],[Male]]-Needs[[#This Row],[Hasuband]]</f>
        <v>2</v>
      </c>
      <c r="O254">
        <f>Needs[[#This Row],[Female]]-Needs[[#This Row],[Wife]]</f>
        <v>3</v>
      </c>
      <c r="P254">
        <v>1</v>
      </c>
      <c r="Q254">
        <v>1</v>
      </c>
      <c r="R254">
        <v>0</v>
      </c>
      <c r="S254">
        <v>1</v>
      </c>
      <c r="T254">
        <v>3</v>
      </c>
      <c r="U254" t="s">
        <v>46</v>
      </c>
      <c r="W254">
        <v>1</v>
      </c>
      <c r="X254" t="str">
        <f t="shared" si="38"/>
        <v>No</v>
      </c>
      <c r="Z254" t="str">
        <f t="shared" si="39"/>
        <v>No</v>
      </c>
      <c r="AB254" t="str">
        <f t="shared" si="40"/>
        <v>No</v>
      </c>
      <c r="AC254">
        <v>1</v>
      </c>
      <c r="AD254" t="str">
        <f t="shared" si="41"/>
        <v>Yes</v>
      </c>
      <c r="AF254" t="str">
        <f t="shared" si="42"/>
        <v>No</v>
      </c>
      <c r="AG254">
        <v>1</v>
      </c>
      <c r="AH254" s="11" t="str">
        <f t="shared" si="43"/>
        <v>Yes</v>
      </c>
    </row>
    <row r="255" spans="1:34">
      <c r="A255">
        <v>5267</v>
      </c>
      <c r="B255" t="s">
        <v>42</v>
      </c>
      <c r="C255" t="s">
        <v>52</v>
      </c>
      <c r="D255" t="s">
        <v>53</v>
      </c>
      <c r="E255" t="s">
        <v>332</v>
      </c>
      <c r="F255" t="s">
        <v>36</v>
      </c>
      <c r="G255">
        <f t="shared" si="33"/>
        <v>1</v>
      </c>
      <c r="H255">
        <f t="shared" si="34"/>
        <v>1</v>
      </c>
      <c r="I255">
        <f t="shared" si="35"/>
        <v>2</v>
      </c>
      <c r="J255">
        <f t="shared" si="36"/>
        <v>1</v>
      </c>
      <c r="K255">
        <f t="shared" si="37"/>
        <v>0</v>
      </c>
      <c r="L255">
        <v>3</v>
      </c>
      <c r="M255">
        <v>2</v>
      </c>
      <c r="N255">
        <f>Needs[[#This Row],[Male]]-Needs[[#This Row],[Hasuband]]</f>
        <v>2</v>
      </c>
      <c r="O255">
        <f>Needs[[#This Row],[Female]]-Needs[[#This Row],[Wife]]</f>
        <v>1</v>
      </c>
      <c r="P255">
        <v>1</v>
      </c>
      <c r="Q255">
        <v>1</v>
      </c>
      <c r="R255">
        <v>1</v>
      </c>
      <c r="S255">
        <v>0</v>
      </c>
      <c r="T255">
        <v>2</v>
      </c>
      <c r="U255" t="s">
        <v>46</v>
      </c>
      <c r="V255">
        <v>1</v>
      </c>
      <c r="X255" t="str">
        <f t="shared" si="38"/>
        <v>Yes</v>
      </c>
      <c r="Y255">
        <v>149</v>
      </c>
      <c r="Z255" t="str">
        <f t="shared" si="39"/>
        <v>Yes</v>
      </c>
      <c r="AA255">
        <v>1</v>
      </c>
      <c r="AB255" t="str">
        <f t="shared" si="40"/>
        <v>Yes</v>
      </c>
      <c r="AD255" t="str">
        <f t="shared" si="41"/>
        <v>No</v>
      </c>
      <c r="AE255">
        <v>1</v>
      </c>
      <c r="AF255" t="str">
        <f t="shared" si="42"/>
        <v>Yes</v>
      </c>
      <c r="AH255" s="11" t="str">
        <f t="shared" si="43"/>
        <v>No</v>
      </c>
    </row>
    <row r="256" spans="1:34">
      <c r="A256">
        <v>5196</v>
      </c>
      <c r="B256" t="s">
        <v>42</v>
      </c>
      <c r="C256" t="s">
        <v>64</v>
      </c>
      <c r="D256" t="s">
        <v>65</v>
      </c>
      <c r="E256" t="s">
        <v>333</v>
      </c>
      <c r="F256" t="s">
        <v>36</v>
      </c>
      <c r="G256">
        <f t="shared" si="33"/>
        <v>1</v>
      </c>
      <c r="H256">
        <f t="shared" si="34"/>
        <v>1</v>
      </c>
      <c r="I256">
        <f t="shared" si="35"/>
        <v>2</v>
      </c>
      <c r="J256">
        <f t="shared" si="36"/>
        <v>0</v>
      </c>
      <c r="K256">
        <f t="shared" si="37"/>
        <v>0</v>
      </c>
      <c r="L256">
        <v>2</v>
      </c>
      <c r="M256">
        <v>2</v>
      </c>
      <c r="N256">
        <f>Needs[[#This Row],[Male]]-Needs[[#This Row],[Hasuband]]</f>
        <v>1</v>
      </c>
      <c r="O256">
        <f>Needs[[#This Row],[Female]]-Needs[[#This Row],[Wife]]</f>
        <v>1</v>
      </c>
      <c r="P256">
        <v>1</v>
      </c>
      <c r="Q256">
        <v>1</v>
      </c>
      <c r="R256">
        <v>0</v>
      </c>
      <c r="S256">
        <v>0</v>
      </c>
      <c r="T256">
        <v>2</v>
      </c>
      <c r="U256" t="s">
        <v>46</v>
      </c>
      <c r="V256">
        <v>1</v>
      </c>
      <c r="X256" t="str">
        <f t="shared" si="38"/>
        <v>Yes</v>
      </c>
      <c r="Y256">
        <v>168</v>
      </c>
      <c r="Z256" t="str">
        <f t="shared" si="39"/>
        <v>Yes</v>
      </c>
      <c r="AA256">
        <v>1</v>
      </c>
      <c r="AB256" t="str">
        <f t="shared" si="40"/>
        <v>Yes</v>
      </c>
      <c r="AD256" t="str">
        <f t="shared" si="41"/>
        <v>No</v>
      </c>
      <c r="AE256">
        <v>1</v>
      </c>
      <c r="AF256" t="str">
        <f t="shared" si="42"/>
        <v>Yes</v>
      </c>
      <c r="AG256">
        <v>1</v>
      </c>
      <c r="AH256" s="11" t="str">
        <f t="shared" si="43"/>
        <v>Yes</v>
      </c>
    </row>
    <row r="257" spans="1:34">
      <c r="A257">
        <v>4772</v>
      </c>
      <c r="B257" t="s">
        <v>38</v>
      </c>
      <c r="C257" t="s">
        <v>116</v>
      </c>
      <c r="D257" t="s">
        <v>117</v>
      </c>
      <c r="E257" t="s">
        <v>334</v>
      </c>
      <c r="F257" t="s">
        <v>36</v>
      </c>
      <c r="G257">
        <f t="shared" si="33"/>
        <v>1</v>
      </c>
      <c r="H257">
        <f t="shared" si="34"/>
        <v>1</v>
      </c>
      <c r="I257">
        <f t="shared" si="35"/>
        <v>1</v>
      </c>
      <c r="J257">
        <f t="shared" si="36"/>
        <v>1</v>
      </c>
      <c r="K257">
        <f t="shared" si="37"/>
        <v>0</v>
      </c>
      <c r="L257">
        <v>3</v>
      </c>
      <c r="M257">
        <v>1</v>
      </c>
      <c r="N257">
        <f>Needs[[#This Row],[Male]]-Needs[[#This Row],[Hasuband]]</f>
        <v>2</v>
      </c>
      <c r="O257">
        <f>Needs[[#This Row],[Female]]-Needs[[#This Row],[Wife]]</f>
        <v>0</v>
      </c>
      <c r="P257">
        <v>1</v>
      </c>
      <c r="Q257">
        <v>0</v>
      </c>
      <c r="R257">
        <v>1</v>
      </c>
      <c r="S257">
        <v>0</v>
      </c>
      <c r="T257">
        <v>2</v>
      </c>
      <c r="U257" t="s">
        <v>61</v>
      </c>
      <c r="W257">
        <v>1</v>
      </c>
      <c r="X257" t="str">
        <f t="shared" si="38"/>
        <v>No</v>
      </c>
      <c r="Z257" t="str">
        <f t="shared" si="39"/>
        <v>No</v>
      </c>
      <c r="AA257">
        <v>1</v>
      </c>
      <c r="AB257" t="str">
        <f t="shared" si="40"/>
        <v>Yes</v>
      </c>
      <c r="AC257">
        <v>1</v>
      </c>
      <c r="AD257" t="str">
        <f t="shared" si="41"/>
        <v>Yes</v>
      </c>
      <c r="AE257">
        <v>1</v>
      </c>
      <c r="AF257" t="str">
        <f t="shared" si="42"/>
        <v>Yes</v>
      </c>
      <c r="AG257">
        <v>1</v>
      </c>
      <c r="AH257" s="11" t="str">
        <f t="shared" si="43"/>
        <v>Yes</v>
      </c>
    </row>
    <row r="258" spans="1:34">
      <c r="A258">
        <v>5106</v>
      </c>
      <c r="B258" t="s">
        <v>32</v>
      </c>
      <c r="C258" t="s">
        <v>55</v>
      </c>
      <c r="D258" t="s">
        <v>56</v>
      </c>
      <c r="E258" t="s">
        <v>335</v>
      </c>
      <c r="F258" t="s">
        <v>36</v>
      </c>
      <c r="G258">
        <f t="shared" ref="G258:G321" si="44">IF(F258="Father",1,0)</f>
        <v>1</v>
      </c>
      <c r="H258">
        <f t="shared" ref="H258:H321" si="45">IF(F258="Mother",1,1)</f>
        <v>1</v>
      </c>
      <c r="I258">
        <f t="shared" ref="I258:I321" si="46">P258+Q258</f>
        <v>1</v>
      </c>
      <c r="J258">
        <f t="shared" ref="J258:J321" si="47">R258+S258</f>
        <v>1</v>
      </c>
      <c r="K258">
        <f t="shared" ref="K258:K321" si="48">T258-(G258+H258)</f>
        <v>1</v>
      </c>
      <c r="L258">
        <v>4</v>
      </c>
      <c r="M258">
        <v>1</v>
      </c>
      <c r="N258">
        <f>Needs[[#This Row],[Male]]-Needs[[#This Row],[Hasuband]]</f>
        <v>3</v>
      </c>
      <c r="O258">
        <f>Needs[[#This Row],[Female]]-Needs[[#This Row],[Wife]]</f>
        <v>0</v>
      </c>
      <c r="P258">
        <v>1</v>
      </c>
      <c r="Q258">
        <v>0</v>
      </c>
      <c r="R258">
        <v>1</v>
      </c>
      <c r="S258">
        <v>0</v>
      </c>
      <c r="T258">
        <v>3</v>
      </c>
      <c r="U258" t="s">
        <v>46</v>
      </c>
      <c r="V258">
        <v>1</v>
      </c>
      <c r="X258" t="str">
        <f t="shared" ref="X258:X321" si="49">IF(V258=1,"Yes",IF(V258="","No"))</f>
        <v>Yes</v>
      </c>
      <c r="Y258">
        <v>180</v>
      </c>
      <c r="Z258" t="str">
        <f t="shared" ref="Z258:Z321" si="50">IF(Y258="","No","Yes")</f>
        <v>Yes</v>
      </c>
      <c r="AA258">
        <v>1</v>
      </c>
      <c r="AB258" t="str">
        <f t="shared" ref="AB258:AB321" si="51">IF(AA258=1,"Yes",IF(AA258="","No"))</f>
        <v>Yes</v>
      </c>
      <c r="AD258" t="str">
        <f t="shared" ref="AD258:AD321" si="52">IF(AC258=1,"Yes",IF(AC258="","No"))</f>
        <v>No</v>
      </c>
      <c r="AF258" t="str">
        <f t="shared" ref="AF258:AF321" si="53">IF(AE258=1,"Yes",IF(AE258="","No"))</f>
        <v>No</v>
      </c>
      <c r="AH258" s="11" t="str">
        <f t="shared" ref="AH258:AH321" si="54">IF(AG258=1,"Yes",IF(AG258="","No"))</f>
        <v>No</v>
      </c>
    </row>
    <row r="259" spans="1:34">
      <c r="A259">
        <v>5137</v>
      </c>
      <c r="B259" t="s">
        <v>42</v>
      </c>
      <c r="C259" t="s">
        <v>64</v>
      </c>
      <c r="D259" t="s">
        <v>65</v>
      </c>
      <c r="E259" t="s">
        <v>336</v>
      </c>
      <c r="F259" t="s">
        <v>36</v>
      </c>
      <c r="G259">
        <f t="shared" si="44"/>
        <v>1</v>
      </c>
      <c r="H259">
        <f t="shared" si="45"/>
        <v>1</v>
      </c>
      <c r="I259">
        <f t="shared" si="46"/>
        <v>2</v>
      </c>
      <c r="J259">
        <f t="shared" si="47"/>
        <v>2</v>
      </c>
      <c r="K259">
        <f t="shared" si="48"/>
        <v>2</v>
      </c>
      <c r="L259">
        <v>5</v>
      </c>
      <c r="M259">
        <v>3</v>
      </c>
      <c r="N259">
        <f>Needs[[#This Row],[Male]]-Needs[[#This Row],[Hasuband]]</f>
        <v>4</v>
      </c>
      <c r="O259">
        <f>Needs[[#This Row],[Female]]-Needs[[#This Row],[Wife]]</f>
        <v>2</v>
      </c>
      <c r="P259">
        <v>1</v>
      </c>
      <c r="Q259">
        <v>1</v>
      </c>
      <c r="R259">
        <v>1</v>
      </c>
      <c r="S259">
        <v>1</v>
      </c>
      <c r="T259">
        <v>4</v>
      </c>
      <c r="U259" t="s">
        <v>46</v>
      </c>
      <c r="V259">
        <v>1</v>
      </c>
      <c r="X259" t="str">
        <f t="shared" si="49"/>
        <v>Yes</v>
      </c>
      <c r="Y259">
        <v>139</v>
      </c>
      <c r="Z259" t="str">
        <f t="shared" si="50"/>
        <v>Yes</v>
      </c>
      <c r="AA259">
        <v>1</v>
      </c>
      <c r="AB259" t="str">
        <f t="shared" si="51"/>
        <v>Yes</v>
      </c>
      <c r="AD259" t="str">
        <f t="shared" si="52"/>
        <v>No</v>
      </c>
      <c r="AF259" t="str">
        <f t="shared" si="53"/>
        <v>No</v>
      </c>
      <c r="AG259">
        <v>1</v>
      </c>
      <c r="AH259" s="11" t="str">
        <f t="shared" si="54"/>
        <v>Yes</v>
      </c>
    </row>
    <row r="260" spans="1:34">
      <c r="A260">
        <v>5812</v>
      </c>
      <c r="B260" t="s">
        <v>47</v>
      </c>
      <c r="C260" t="s">
        <v>79</v>
      </c>
      <c r="D260" t="s">
        <v>80</v>
      </c>
      <c r="E260" t="s">
        <v>337</v>
      </c>
      <c r="F260" t="s">
        <v>36</v>
      </c>
      <c r="G260">
        <f t="shared" si="44"/>
        <v>1</v>
      </c>
      <c r="H260">
        <f t="shared" si="45"/>
        <v>1</v>
      </c>
      <c r="I260">
        <f t="shared" si="46"/>
        <v>2</v>
      </c>
      <c r="J260">
        <f t="shared" si="47"/>
        <v>2</v>
      </c>
      <c r="K260">
        <f t="shared" si="48"/>
        <v>0</v>
      </c>
      <c r="L260">
        <v>3</v>
      </c>
      <c r="M260">
        <v>3</v>
      </c>
      <c r="N260">
        <f>Needs[[#This Row],[Male]]-Needs[[#This Row],[Hasuband]]</f>
        <v>2</v>
      </c>
      <c r="O260">
        <f>Needs[[#This Row],[Female]]-Needs[[#This Row],[Wife]]</f>
        <v>2</v>
      </c>
      <c r="P260">
        <v>1</v>
      </c>
      <c r="Q260">
        <v>1</v>
      </c>
      <c r="R260">
        <v>1</v>
      </c>
      <c r="S260">
        <v>1</v>
      </c>
      <c r="T260">
        <v>2</v>
      </c>
      <c r="U260" t="s">
        <v>61</v>
      </c>
      <c r="W260">
        <v>1</v>
      </c>
      <c r="X260" t="str">
        <f t="shared" si="49"/>
        <v>No</v>
      </c>
      <c r="Z260" t="str">
        <f t="shared" si="50"/>
        <v>No</v>
      </c>
      <c r="AA260">
        <v>1</v>
      </c>
      <c r="AB260" t="str">
        <f t="shared" si="51"/>
        <v>Yes</v>
      </c>
      <c r="AD260" t="str">
        <f t="shared" si="52"/>
        <v>No</v>
      </c>
      <c r="AF260" t="str">
        <f t="shared" si="53"/>
        <v>No</v>
      </c>
      <c r="AG260">
        <v>1</v>
      </c>
      <c r="AH260" s="11" t="str">
        <f t="shared" si="54"/>
        <v>Yes</v>
      </c>
    </row>
    <row r="261" spans="1:34">
      <c r="A261">
        <v>4857</v>
      </c>
      <c r="B261" t="s">
        <v>38</v>
      </c>
      <c r="C261" t="s">
        <v>176</v>
      </c>
      <c r="D261" t="s">
        <v>177</v>
      </c>
      <c r="E261" t="s">
        <v>338</v>
      </c>
      <c r="F261" t="s">
        <v>51</v>
      </c>
      <c r="G261">
        <f t="shared" si="44"/>
        <v>0</v>
      </c>
      <c r="H261">
        <f t="shared" si="45"/>
        <v>1</v>
      </c>
      <c r="I261">
        <f t="shared" si="46"/>
        <v>2</v>
      </c>
      <c r="J261">
        <f t="shared" si="47"/>
        <v>3</v>
      </c>
      <c r="K261">
        <f t="shared" si="48"/>
        <v>4</v>
      </c>
      <c r="L261">
        <v>8</v>
      </c>
      <c r="M261">
        <v>2</v>
      </c>
      <c r="N261">
        <f>Needs[[#This Row],[Male]]-Needs[[#This Row],[Hasuband]]</f>
        <v>8</v>
      </c>
      <c r="O261">
        <f>Needs[[#This Row],[Female]]-Needs[[#This Row],[Wife]]</f>
        <v>1</v>
      </c>
      <c r="P261">
        <v>1</v>
      </c>
      <c r="Q261">
        <v>1</v>
      </c>
      <c r="R261">
        <v>3</v>
      </c>
      <c r="S261">
        <v>0</v>
      </c>
      <c r="T261">
        <v>5</v>
      </c>
      <c r="U261" t="s">
        <v>46</v>
      </c>
      <c r="V261">
        <v>1</v>
      </c>
      <c r="X261" t="str">
        <f t="shared" si="49"/>
        <v>Yes</v>
      </c>
      <c r="Y261">
        <v>110</v>
      </c>
      <c r="Z261" t="str">
        <f t="shared" si="50"/>
        <v>Yes</v>
      </c>
      <c r="AA261">
        <v>1</v>
      </c>
      <c r="AB261" t="str">
        <f t="shared" si="51"/>
        <v>Yes</v>
      </c>
      <c r="AD261" t="str">
        <f t="shared" si="52"/>
        <v>No</v>
      </c>
      <c r="AE261">
        <v>1</v>
      </c>
      <c r="AF261" t="str">
        <f t="shared" si="53"/>
        <v>Yes</v>
      </c>
      <c r="AH261" s="11" t="str">
        <f t="shared" si="54"/>
        <v>No</v>
      </c>
    </row>
    <row r="262" spans="1:34">
      <c r="A262">
        <v>5104</v>
      </c>
      <c r="B262" t="s">
        <v>32</v>
      </c>
      <c r="C262" t="s">
        <v>55</v>
      </c>
      <c r="D262" t="s">
        <v>56</v>
      </c>
      <c r="E262" t="s">
        <v>339</v>
      </c>
      <c r="F262" t="s">
        <v>36</v>
      </c>
      <c r="G262">
        <f t="shared" si="44"/>
        <v>1</v>
      </c>
      <c r="H262">
        <f t="shared" si="45"/>
        <v>1</v>
      </c>
      <c r="I262">
        <f t="shared" si="46"/>
        <v>1</v>
      </c>
      <c r="J262">
        <f t="shared" si="47"/>
        <v>1</v>
      </c>
      <c r="K262">
        <f t="shared" si="48"/>
        <v>1</v>
      </c>
      <c r="L262">
        <v>4</v>
      </c>
      <c r="M262">
        <v>1</v>
      </c>
      <c r="N262">
        <f>Needs[[#This Row],[Male]]-Needs[[#This Row],[Hasuband]]</f>
        <v>3</v>
      </c>
      <c r="O262">
        <f>Needs[[#This Row],[Female]]-Needs[[#This Row],[Wife]]</f>
        <v>0</v>
      </c>
      <c r="P262">
        <v>1</v>
      </c>
      <c r="Q262">
        <v>0</v>
      </c>
      <c r="R262">
        <v>1</v>
      </c>
      <c r="S262">
        <v>0</v>
      </c>
      <c r="T262">
        <v>3</v>
      </c>
      <c r="U262" t="s">
        <v>46</v>
      </c>
      <c r="W262">
        <v>1</v>
      </c>
      <c r="X262" t="str">
        <f t="shared" si="49"/>
        <v>No</v>
      </c>
      <c r="Z262" t="str">
        <f t="shared" si="50"/>
        <v>No</v>
      </c>
      <c r="AB262" t="str">
        <f t="shared" si="51"/>
        <v>No</v>
      </c>
      <c r="AD262" t="str">
        <f t="shared" si="52"/>
        <v>No</v>
      </c>
      <c r="AF262" t="str">
        <f t="shared" si="53"/>
        <v>No</v>
      </c>
      <c r="AG262">
        <v>1</v>
      </c>
      <c r="AH262" s="11" t="str">
        <f t="shared" si="54"/>
        <v>Yes</v>
      </c>
    </row>
    <row r="263" spans="1:34">
      <c r="A263">
        <v>5974</v>
      </c>
      <c r="B263" t="s">
        <v>47</v>
      </c>
      <c r="C263" t="s">
        <v>48</v>
      </c>
      <c r="D263" t="s">
        <v>49</v>
      </c>
      <c r="E263" t="s">
        <v>340</v>
      </c>
      <c r="F263" t="s">
        <v>36</v>
      </c>
      <c r="G263">
        <f t="shared" si="44"/>
        <v>1</v>
      </c>
      <c r="H263">
        <f t="shared" si="45"/>
        <v>1</v>
      </c>
      <c r="I263">
        <f t="shared" si="46"/>
        <v>3</v>
      </c>
      <c r="J263">
        <f t="shared" si="47"/>
        <v>2</v>
      </c>
      <c r="K263">
        <f t="shared" si="48"/>
        <v>3</v>
      </c>
      <c r="L263">
        <v>2</v>
      </c>
      <c r="M263">
        <v>8</v>
      </c>
      <c r="N263">
        <f>Needs[[#This Row],[Male]]-Needs[[#This Row],[Hasuband]]</f>
        <v>1</v>
      </c>
      <c r="O263">
        <f>Needs[[#This Row],[Female]]-Needs[[#This Row],[Wife]]</f>
        <v>7</v>
      </c>
      <c r="P263">
        <v>1</v>
      </c>
      <c r="Q263">
        <v>2</v>
      </c>
      <c r="R263">
        <v>0</v>
      </c>
      <c r="S263">
        <v>2</v>
      </c>
      <c r="T263">
        <v>5</v>
      </c>
      <c r="U263" t="s">
        <v>37</v>
      </c>
      <c r="V263">
        <v>1</v>
      </c>
      <c r="X263" t="str">
        <f t="shared" si="49"/>
        <v>Yes</v>
      </c>
      <c r="Y263">
        <v>221</v>
      </c>
      <c r="Z263" t="str">
        <f t="shared" si="50"/>
        <v>Yes</v>
      </c>
      <c r="AB263" t="str">
        <f t="shared" si="51"/>
        <v>No</v>
      </c>
      <c r="AD263" t="str">
        <f t="shared" si="52"/>
        <v>No</v>
      </c>
      <c r="AF263" t="str">
        <f t="shared" si="53"/>
        <v>No</v>
      </c>
      <c r="AH263" s="11" t="str">
        <f t="shared" si="54"/>
        <v>No</v>
      </c>
    </row>
    <row r="264" spans="1:34">
      <c r="A264">
        <v>5526</v>
      </c>
      <c r="B264" t="s">
        <v>42</v>
      </c>
      <c r="C264" t="s">
        <v>43</v>
      </c>
      <c r="D264" t="s">
        <v>44</v>
      </c>
      <c r="E264" t="s">
        <v>341</v>
      </c>
      <c r="F264" t="s">
        <v>36</v>
      </c>
      <c r="G264">
        <f t="shared" si="44"/>
        <v>1</v>
      </c>
      <c r="H264">
        <f t="shared" si="45"/>
        <v>1</v>
      </c>
      <c r="I264">
        <f t="shared" si="46"/>
        <v>2</v>
      </c>
      <c r="J264">
        <f t="shared" si="47"/>
        <v>3</v>
      </c>
      <c r="K264">
        <f t="shared" si="48"/>
        <v>3</v>
      </c>
      <c r="L264">
        <v>9</v>
      </c>
      <c r="M264">
        <v>1</v>
      </c>
      <c r="N264">
        <f>Needs[[#This Row],[Male]]-Needs[[#This Row],[Hasuband]]</f>
        <v>8</v>
      </c>
      <c r="O264">
        <f>Needs[[#This Row],[Female]]-Needs[[#This Row],[Wife]]</f>
        <v>0</v>
      </c>
      <c r="P264">
        <v>2</v>
      </c>
      <c r="Q264">
        <v>0</v>
      </c>
      <c r="R264">
        <v>3</v>
      </c>
      <c r="S264">
        <v>0</v>
      </c>
      <c r="T264">
        <v>5</v>
      </c>
      <c r="U264" t="s">
        <v>46</v>
      </c>
      <c r="W264">
        <v>1</v>
      </c>
      <c r="X264" t="str">
        <f t="shared" si="49"/>
        <v>No</v>
      </c>
      <c r="Z264" t="str">
        <f t="shared" si="50"/>
        <v>No</v>
      </c>
      <c r="AA264">
        <v>1</v>
      </c>
      <c r="AB264" t="str">
        <f t="shared" si="51"/>
        <v>Yes</v>
      </c>
      <c r="AC264">
        <v>1</v>
      </c>
      <c r="AD264" t="str">
        <f t="shared" si="52"/>
        <v>Yes</v>
      </c>
      <c r="AF264" t="str">
        <f t="shared" si="53"/>
        <v>No</v>
      </c>
      <c r="AG264">
        <v>1</v>
      </c>
      <c r="AH264" s="11" t="str">
        <f t="shared" si="54"/>
        <v>Yes</v>
      </c>
    </row>
    <row r="265" spans="1:34">
      <c r="A265">
        <v>6230</v>
      </c>
      <c r="B265" t="s">
        <v>47</v>
      </c>
      <c r="C265" t="s">
        <v>58</v>
      </c>
      <c r="D265" t="s">
        <v>59</v>
      </c>
      <c r="E265" t="s">
        <v>342</v>
      </c>
      <c r="F265" t="s">
        <v>36</v>
      </c>
      <c r="G265">
        <f t="shared" si="44"/>
        <v>1</v>
      </c>
      <c r="H265">
        <f t="shared" si="45"/>
        <v>1</v>
      </c>
      <c r="I265">
        <f t="shared" si="46"/>
        <v>2</v>
      </c>
      <c r="J265">
        <f t="shared" si="47"/>
        <v>1</v>
      </c>
      <c r="K265">
        <f t="shared" si="48"/>
        <v>0</v>
      </c>
      <c r="L265">
        <v>3</v>
      </c>
      <c r="M265">
        <v>2</v>
      </c>
      <c r="N265">
        <f>Needs[[#This Row],[Male]]-Needs[[#This Row],[Hasuband]]</f>
        <v>2</v>
      </c>
      <c r="O265">
        <f>Needs[[#This Row],[Female]]-Needs[[#This Row],[Wife]]</f>
        <v>1</v>
      </c>
      <c r="P265">
        <v>1</v>
      </c>
      <c r="Q265">
        <v>1</v>
      </c>
      <c r="R265">
        <v>1</v>
      </c>
      <c r="S265">
        <v>0</v>
      </c>
      <c r="T265">
        <v>2</v>
      </c>
      <c r="U265" t="s">
        <v>46</v>
      </c>
      <c r="V265">
        <v>1</v>
      </c>
      <c r="X265" t="str">
        <f t="shared" si="49"/>
        <v>Yes</v>
      </c>
      <c r="Y265">
        <v>125</v>
      </c>
      <c r="Z265" t="str">
        <f t="shared" si="50"/>
        <v>Yes</v>
      </c>
      <c r="AA265">
        <v>1</v>
      </c>
      <c r="AB265" t="str">
        <f t="shared" si="51"/>
        <v>Yes</v>
      </c>
      <c r="AD265" t="str">
        <f t="shared" si="52"/>
        <v>No</v>
      </c>
      <c r="AE265">
        <v>1</v>
      </c>
      <c r="AF265" t="str">
        <f t="shared" si="53"/>
        <v>Yes</v>
      </c>
      <c r="AH265" s="11" t="str">
        <f t="shared" si="54"/>
        <v>No</v>
      </c>
    </row>
    <row r="266" spans="1:34">
      <c r="A266">
        <v>5120</v>
      </c>
      <c r="B266" t="s">
        <v>42</v>
      </c>
      <c r="C266" t="s">
        <v>64</v>
      </c>
      <c r="D266" t="s">
        <v>65</v>
      </c>
      <c r="E266" t="s">
        <v>343</v>
      </c>
      <c r="F266" t="s">
        <v>51</v>
      </c>
      <c r="G266">
        <f t="shared" si="44"/>
        <v>0</v>
      </c>
      <c r="H266">
        <f t="shared" si="45"/>
        <v>1</v>
      </c>
      <c r="I266">
        <f t="shared" si="46"/>
        <v>1</v>
      </c>
      <c r="J266">
        <f t="shared" si="47"/>
        <v>1</v>
      </c>
      <c r="K266">
        <f t="shared" si="48"/>
        <v>2</v>
      </c>
      <c r="L266">
        <v>4</v>
      </c>
      <c r="M266">
        <v>1</v>
      </c>
      <c r="N266">
        <f>Needs[[#This Row],[Male]]-Needs[[#This Row],[Hasuband]]</f>
        <v>4</v>
      </c>
      <c r="O266">
        <f>Needs[[#This Row],[Female]]-Needs[[#This Row],[Wife]]</f>
        <v>0</v>
      </c>
      <c r="P266">
        <v>1</v>
      </c>
      <c r="Q266">
        <v>0</v>
      </c>
      <c r="R266">
        <v>1</v>
      </c>
      <c r="S266">
        <v>0</v>
      </c>
      <c r="T266">
        <v>3</v>
      </c>
      <c r="U266" t="s">
        <v>37</v>
      </c>
      <c r="V266">
        <v>1</v>
      </c>
      <c r="X266" t="str">
        <f t="shared" si="49"/>
        <v>Yes</v>
      </c>
      <c r="Y266">
        <v>218</v>
      </c>
      <c r="Z266" t="str">
        <f t="shared" si="50"/>
        <v>Yes</v>
      </c>
      <c r="AA266">
        <v>1</v>
      </c>
      <c r="AB266" t="str">
        <f t="shared" si="51"/>
        <v>Yes</v>
      </c>
      <c r="AD266" t="str">
        <f t="shared" si="52"/>
        <v>No</v>
      </c>
      <c r="AF266" t="str">
        <f t="shared" si="53"/>
        <v>No</v>
      </c>
      <c r="AG266">
        <v>1</v>
      </c>
      <c r="AH266" s="11" t="str">
        <f t="shared" si="54"/>
        <v>Yes</v>
      </c>
    </row>
    <row r="267" spans="1:34">
      <c r="A267">
        <v>4960</v>
      </c>
      <c r="B267" t="s">
        <v>32</v>
      </c>
      <c r="C267" t="s">
        <v>33</v>
      </c>
      <c r="D267" t="s">
        <v>34</v>
      </c>
      <c r="E267" t="s">
        <v>344</v>
      </c>
      <c r="F267" t="s">
        <v>36</v>
      </c>
      <c r="G267">
        <f t="shared" si="44"/>
        <v>1</v>
      </c>
      <c r="H267">
        <f t="shared" si="45"/>
        <v>1</v>
      </c>
      <c r="I267">
        <f t="shared" si="46"/>
        <v>1</v>
      </c>
      <c r="J267">
        <f t="shared" si="47"/>
        <v>1</v>
      </c>
      <c r="K267">
        <f t="shared" si="48"/>
        <v>0</v>
      </c>
      <c r="L267">
        <v>3</v>
      </c>
      <c r="M267">
        <v>1</v>
      </c>
      <c r="N267">
        <f>Needs[[#This Row],[Male]]-Needs[[#This Row],[Hasuband]]</f>
        <v>2</v>
      </c>
      <c r="O267">
        <f>Needs[[#This Row],[Female]]-Needs[[#This Row],[Wife]]</f>
        <v>0</v>
      </c>
      <c r="P267">
        <v>1</v>
      </c>
      <c r="Q267">
        <v>0</v>
      </c>
      <c r="R267">
        <v>1</v>
      </c>
      <c r="S267">
        <v>0</v>
      </c>
      <c r="T267">
        <v>2</v>
      </c>
      <c r="U267" t="s">
        <v>37</v>
      </c>
      <c r="W267">
        <v>1</v>
      </c>
      <c r="X267" t="str">
        <f t="shared" si="49"/>
        <v>No</v>
      </c>
      <c r="Z267" t="str">
        <f t="shared" si="50"/>
        <v>No</v>
      </c>
      <c r="AA267">
        <v>1</v>
      </c>
      <c r="AB267" t="str">
        <f t="shared" si="51"/>
        <v>Yes</v>
      </c>
      <c r="AD267" t="str">
        <f t="shared" si="52"/>
        <v>No</v>
      </c>
      <c r="AF267" t="str">
        <f t="shared" si="53"/>
        <v>No</v>
      </c>
      <c r="AG267">
        <v>1</v>
      </c>
      <c r="AH267" s="11" t="str">
        <f t="shared" si="54"/>
        <v>Yes</v>
      </c>
    </row>
    <row r="268" spans="1:34">
      <c r="A268">
        <v>5503</v>
      </c>
      <c r="B268" t="s">
        <v>42</v>
      </c>
      <c r="C268" t="s">
        <v>82</v>
      </c>
      <c r="D268" t="s">
        <v>83</v>
      </c>
      <c r="E268" t="s">
        <v>345</v>
      </c>
      <c r="F268" t="s">
        <v>51</v>
      </c>
      <c r="G268">
        <f t="shared" si="44"/>
        <v>0</v>
      </c>
      <c r="H268">
        <f t="shared" si="45"/>
        <v>1</v>
      </c>
      <c r="I268">
        <f t="shared" si="46"/>
        <v>2</v>
      </c>
      <c r="J268">
        <f t="shared" si="47"/>
        <v>0</v>
      </c>
      <c r="K268">
        <f t="shared" si="48"/>
        <v>1</v>
      </c>
      <c r="L268">
        <v>2</v>
      </c>
      <c r="M268">
        <v>2</v>
      </c>
      <c r="N268">
        <f>Needs[[#This Row],[Male]]-Needs[[#This Row],[Hasuband]]</f>
        <v>2</v>
      </c>
      <c r="O268">
        <f>Needs[[#This Row],[Female]]-Needs[[#This Row],[Wife]]</f>
        <v>1</v>
      </c>
      <c r="P268">
        <v>1</v>
      </c>
      <c r="Q268">
        <v>1</v>
      </c>
      <c r="R268">
        <v>0</v>
      </c>
      <c r="S268">
        <v>0</v>
      </c>
      <c r="T268">
        <v>2</v>
      </c>
      <c r="U268" t="s">
        <v>61</v>
      </c>
      <c r="W268">
        <v>1</v>
      </c>
      <c r="X268" t="str">
        <f t="shared" si="49"/>
        <v>No</v>
      </c>
      <c r="Y268">
        <v>94</v>
      </c>
      <c r="Z268" t="str">
        <f t="shared" si="50"/>
        <v>Yes</v>
      </c>
      <c r="AB268" t="str">
        <f t="shared" si="51"/>
        <v>No</v>
      </c>
      <c r="AD268" t="str">
        <f t="shared" si="52"/>
        <v>No</v>
      </c>
      <c r="AE268">
        <v>1</v>
      </c>
      <c r="AF268" t="str">
        <f t="shared" si="53"/>
        <v>Yes</v>
      </c>
      <c r="AG268">
        <v>1</v>
      </c>
      <c r="AH268" s="11" t="str">
        <f t="shared" si="54"/>
        <v>Yes</v>
      </c>
    </row>
    <row r="269" spans="1:34">
      <c r="A269">
        <v>4995</v>
      </c>
      <c r="B269" t="s">
        <v>32</v>
      </c>
      <c r="C269" t="s">
        <v>33</v>
      </c>
      <c r="D269" t="s">
        <v>34</v>
      </c>
      <c r="E269" t="s">
        <v>346</v>
      </c>
      <c r="F269" t="s">
        <v>36</v>
      </c>
      <c r="G269">
        <f t="shared" si="44"/>
        <v>1</v>
      </c>
      <c r="H269">
        <f t="shared" si="45"/>
        <v>1</v>
      </c>
      <c r="I269">
        <f t="shared" si="46"/>
        <v>2</v>
      </c>
      <c r="J269">
        <f t="shared" si="47"/>
        <v>2</v>
      </c>
      <c r="K269">
        <f t="shared" si="48"/>
        <v>3</v>
      </c>
      <c r="L269">
        <v>2</v>
      </c>
      <c r="M269">
        <v>7</v>
      </c>
      <c r="N269">
        <f>Needs[[#This Row],[Male]]-Needs[[#This Row],[Hasuband]]</f>
        <v>1</v>
      </c>
      <c r="O269">
        <f>Needs[[#This Row],[Female]]-Needs[[#This Row],[Wife]]</f>
        <v>6</v>
      </c>
      <c r="P269">
        <v>1</v>
      </c>
      <c r="Q269">
        <v>1</v>
      </c>
      <c r="R269">
        <v>0</v>
      </c>
      <c r="S269">
        <v>2</v>
      </c>
      <c r="T269">
        <v>5</v>
      </c>
      <c r="U269" t="s">
        <v>46</v>
      </c>
      <c r="W269">
        <v>1</v>
      </c>
      <c r="X269" t="str">
        <f t="shared" si="49"/>
        <v>No</v>
      </c>
      <c r="Y269">
        <v>97</v>
      </c>
      <c r="Z269" t="str">
        <f t="shared" si="50"/>
        <v>Yes</v>
      </c>
      <c r="AA269">
        <v>1</v>
      </c>
      <c r="AB269" t="str">
        <f t="shared" si="51"/>
        <v>Yes</v>
      </c>
      <c r="AD269" t="str">
        <f t="shared" si="52"/>
        <v>No</v>
      </c>
      <c r="AE269">
        <v>1</v>
      </c>
      <c r="AF269" t="str">
        <f t="shared" si="53"/>
        <v>Yes</v>
      </c>
      <c r="AG269">
        <v>1</v>
      </c>
      <c r="AH269" s="11" t="str">
        <f t="shared" si="54"/>
        <v>Yes</v>
      </c>
    </row>
    <row r="270" spans="1:34">
      <c r="A270">
        <v>5646</v>
      </c>
      <c r="B270" t="s">
        <v>42</v>
      </c>
      <c r="C270" t="s">
        <v>71</v>
      </c>
      <c r="D270" t="s">
        <v>72</v>
      </c>
      <c r="E270" t="s">
        <v>347</v>
      </c>
      <c r="F270" t="s">
        <v>36</v>
      </c>
      <c r="G270">
        <f t="shared" si="44"/>
        <v>1</v>
      </c>
      <c r="H270">
        <f t="shared" si="45"/>
        <v>1</v>
      </c>
      <c r="I270">
        <f t="shared" si="46"/>
        <v>1</v>
      </c>
      <c r="J270">
        <f t="shared" si="47"/>
        <v>2</v>
      </c>
      <c r="K270">
        <f t="shared" si="48"/>
        <v>1</v>
      </c>
      <c r="L270">
        <v>5</v>
      </c>
      <c r="M270">
        <v>1</v>
      </c>
      <c r="N270">
        <f>Needs[[#This Row],[Male]]-Needs[[#This Row],[Hasuband]]</f>
        <v>4</v>
      </c>
      <c r="O270">
        <f>Needs[[#This Row],[Female]]-Needs[[#This Row],[Wife]]</f>
        <v>0</v>
      </c>
      <c r="P270">
        <v>1</v>
      </c>
      <c r="Q270">
        <v>0</v>
      </c>
      <c r="R270">
        <v>2</v>
      </c>
      <c r="S270">
        <v>0</v>
      </c>
      <c r="T270">
        <v>3</v>
      </c>
      <c r="U270" t="s">
        <v>46</v>
      </c>
      <c r="W270">
        <v>1</v>
      </c>
      <c r="X270" t="str">
        <f t="shared" si="49"/>
        <v>No</v>
      </c>
      <c r="Z270" t="str">
        <f t="shared" si="50"/>
        <v>No</v>
      </c>
      <c r="AB270" t="str">
        <f t="shared" si="51"/>
        <v>No</v>
      </c>
      <c r="AC270">
        <v>1</v>
      </c>
      <c r="AD270" t="str">
        <f t="shared" si="52"/>
        <v>Yes</v>
      </c>
      <c r="AF270" t="str">
        <f t="shared" si="53"/>
        <v>No</v>
      </c>
      <c r="AG270">
        <v>1</v>
      </c>
      <c r="AH270" s="11" t="str">
        <f t="shared" si="54"/>
        <v>Yes</v>
      </c>
    </row>
    <row r="271" spans="1:34">
      <c r="A271">
        <v>6103</v>
      </c>
      <c r="B271" t="s">
        <v>47</v>
      </c>
      <c r="C271" t="s">
        <v>67</v>
      </c>
      <c r="D271" t="s">
        <v>68</v>
      </c>
      <c r="E271" t="s">
        <v>348</v>
      </c>
      <c r="F271" t="s">
        <v>36</v>
      </c>
      <c r="G271">
        <f t="shared" si="44"/>
        <v>1</v>
      </c>
      <c r="H271">
        <f t="shared" si="45"/>
        <v>1</v>
      </c>
      <c r="I271">
        <f t="shared" si="46"/>
        <v>2</v>
      </c>
      <c r="J271">
        <f t="shared" si="47"/>
        <v>1</v>
      </c>
      <c r="K271">
        <f t="shared" si="48"/>
        <v>1</v>
      </c>
      <c r="L271">
        <v>2</v>
      </c>
      <c r="M271">
        <v>4</v>
      </c>
      <c r="N271">
        <f>Needs[[#This Row],[Male]]-Needs[[#This Row],[Hasuband]]</f>
        <v>1</v>
      </c>
      <c r="O271">
        <f>Needs[[#This Row],[Female]]-Needs[[#This Row],[Wife]]</f>
        <v>3</v>
      </c>
      <c r="P271">
        <v>1</v>
      </c>
      <c r="Q271">
        <v>1</v>
      </c>
      <c r="R271">
        <v>0</v>
      </c>
      <c r="S271">
        <v>1</v>
      </c>
      <c r="T271">
        <v>3</v>
      </c>
      <c r="U271" t="s">
        <v>46</v>
      </c>
      <c r="V271">
        <v>1</v>
      </c>
      <c r="X271" t="str">
        <f t="shared" si="49"/>
        <v>Yes</v>
      </c>
      <c r="Y271">
        <v>130</v>
      </c>
      <c r="Z271" t="str">
        <f t="shared" si="50"/>
        <v>Yes</v>
      </c>
      <c r="AB271" t="str">
        <f t="shared" si="51"/>
        <v>No</v>
      </c>
      <c r="AC271">
        <v>1</v>
      </c>
      <c r="AD271" t="str">
        <f t="shared" si="52"/>
        <v>Yes</v>
      </c>
      <c r="AF271" t="str">
        <f t="shared" si="53"/>
        <v>No</v>
      </c>
      <c r="AH271" s="11" t="str">
        <f t="shared" si="54"/>
        <v>No</v>
      </c>
    </row>
    <row r="272" spans="1:34">
      <c r="A272">
        <v>5509</v>
      </c>
      <c r="B272" t="s">
        <v>42</v>
      </c>
      <c r="C272" t="s">
        <v>43</v>
      </c>
      <c r="D272" t="s">
        <v>44</v>
      </c>
      <c r="E272" t="s">
        <v>349</v>
      </c>
      <c r="F272" t="s">
        <v>36</v>
      </c>
      <c r="G272">
        <f t="shared" si="44"/>
        <v>1</v>
      </c>
      <c r="H272">
        <f t="shared" si="45"/>
        <v>1</v>
      </c>
      <c r="I272">
        <f t="shared" si="46"/>
        <v>2</v>
      </c>
      <c r="J272">
        <f t="shared" si="47"/>
        <v>1</v>
      </c>
      <c r="K272">
        <f t="shared" si="48"/>
        <v>0</v>
      </c>
      <c r="L272">
        <v>3</v>
      </c>
      <c r="M272">
        <v>2</v>
      </c>
      <c r="N272">
        <f>Needs[[#This Row],[Male]]-Needs[[#This Row],[Hasuband]]</f>
        <v>2</v>
      </c>
      <c r="O272">
        <f>Needs[[#This Row],[Female]]-Needs[[#This Row],[Wife]]</f>
        <v>1</v>
      </c>
      <c r="P272">
        <v>1</v>
      </c>
      <c r="Q272">
        <v>1</v>
      </c>
      <c r="R272">
        <v>1</v>
      </c>
      <c r="S272">
        <v>0</v>
      </c>
      <c r="T272">
        <v>2</v>
      </c>
      <c r="U272" t="s">
        <v>37</v>
      </c>
      <c r="W272">
        <v>1</v>
      </c>
      <c r="X272" t="str">
        <f t="shared" si="49"/>
        <v>No</v>
      </c>
      <c r="Z272" t="str">
        <f t="shared" si="50"/>
        <v>No</v>
      </c>
      <c r="AA272">
        <v>1</v>
      </c>
      <c r="AB272" t="str">
        <f t="shared" si="51"/>
        <v>Yes</v>
      </c>
      <c r="AC272">
        <v>1</v>
      </c>
      <c r="AD272" t="str">
        <f t="shared" si="52"/>
        <v>Yes</v>
      </c>
      <c r="AE272">
        <v>1</v>
      </c>
      <c r="AF272" t="str">
        <f t="shared" si="53"/>
        <v>Yes</v>
      </c>
      <c r="AG272">
        <v>1</v>
      </c>
      <c r="AH272" s="11" t="str">
        <f t="shared" si="54"/>
        <v>Yes</v>
      </c>
    </row>
    <row r="273" spans="1:34">
      <c r="A273">
        <v>5995</v>
      </c>
      <c r="B273" t="s">
        <v>47</v>
      </c>
      <c r="C273" t="s">
        <v>48</v>
      </c>
      <c r="D273" t="s">
        <v>49</v>
      </c>
      <c r="E273" t="s">
        <v>350</v>
      </c>
      <c r="F273" t="s">
        <v>51</v>
      </c>
      <c r="G273">
        <f t="shared" si="44"/>
        <v>0</v>
      </c>
      <c r="H273">
        <f t="shared" si="45"/>
        <v>1</v>
      </c>
      <c r="I273">
        <f t="shared" si="46"/>
        <v>1</v>
      </c>
      <c r="J273">
        <f t="shared" si="47"/>
        <v>1</v>
      </c>
      <c r="K273">
        <f t="shared" si="48"/>
        <v>2</v>
      </c>
      <c r="L273">
        <v>4</v>
      </c>
      <c r="M273">
        <v>1</v>
      </c>
      <c r="N273">
        <f>Needs[[#This Row],[Male]]-Needs[[#This Row],[Hasuband]]</f>
        <v>4</v>
      </c>
      <c r="O273">
        <f>Needs[[#This Row],[Female]]-Needs[[#This Row],[Wife]]</f>
        <v>0</v>
      </c>
      <c r="P273">
        <v>1</v>
      </c>
      <c r="Q273">
        <v>0</v>
      </c>
      <c r="R273">
        <v>1</v>
      </c>
      <c r="S273">
        <v>0</v>
      </c>
      <c r="T273">
        <v>3</v>
      </c>
      <c r="U273" t="s">
        <v>46</v>
      </c>
      <c r="W273">
        <v>1</v>
      </c>
      <c r="X273" t="str">
        <f t="shared" si="49"/>
        <v>No</v>
      </c>
      <c r="Z273" t="str">
        <f t="shared" si="50"/>
        <v>No</v>
      </c>
      <c r="AA273">
        <v>1</v>
      </c>
      <c r="AB273" t="str">
        <f t="shared" si="51"/>
        <v>Yes</v>
      </c>
      <c r="AD273" t="str">
        <f t="shared" si="52"/>
        <v>No</v>
      </c>
      <c r="AE273">
        <v>1</v>
      </c>
      <c r="AF273" t="str">
        <f t="shared" si="53"/>
        <v>Yes</v>
      </c>
      <c r="AG273">
        <v>1</v>
      </c>
      <c r="AH273" s="11" t="str">
        <f t="shared" si="54"/>
        <v>Yes</v>
      </c>
    </row>
    <row r="274" spans="1:34">
      <c r="A274">
        <v>5715</v>
      </c>
      <c r="B274" t="s">
        <v>42</v>
      </c>
      <c r="C274" t="s">
        <v>71</v>
      </c>
      <c r="D274" t="s">
        <v>72</v>
      </c>
      <c r="E274" t="s">
        <v>351</v>
      </c>
      <c r="F274" t="s">
        <v>36</v>
      </c>
      <c r="G274">
        <f t="shared" si="44"/>
        <v>1</v>
      </c>
      <c r="H274">
        <f t="shared" si="45"/>
        <v>1</v>
      </c>
      <c r="I274">
        <f t="shared" si="46"/>
        <v>1</v>
      </c>
      <c r="J274">
        <f t="shared" si="47"/>
        <v>2</v>
      </c>
      <c r="K274">
        <f t="shared" si="48"/>
        <v>1</v>
      </c>
      <c r="L274">
        <v>5</v>
      </c>
      <c r="M274">
        <v>1</v>
      </c>
      <c r="N274">
        <f>Needs[[#This Row],[Male]]-Needs[[#This Row],[Hasuband]]</f>
        <v>4</v>
      </c>
      <c r="O274">
        <f>Needs[[#This Row],[Female]]-Needs[[#This Row],[Wife]]</f>
        <v>0</v>
      </c>
      <c r="P274">
        <v>1</v>
      </c>
      <c r="Q274">
        <v>0</v>
      </c>
      <c r="R274">
        <v>2</v>
      </c>
      <c r="S274">
        <v>0</v>
      </c>
      <c r="T274">
        <v>3</v>
      </c>
      <c r="U274" t="s">
        <v>61</v>
      </c>
      <c r="W274">
        <v>1</v>
      </c>
      <c r="X274" t="str">
        <f t="shared" si="49"/>
        <v>No</v>
      </c>
      <c r="Y274">
        <v>76</v>
      </c>
      <c r="Z274" t="str">
        <f t="shared" si="50"/>
        <v>Yes</v>
      </c>
      <c r="AA274">
        <v>1</v>
      </c>
      <c r="AB274" t="str">
        <f t="shared" si="51"/>
        <v>Yes</v>
      </c>
      <c r="AC274">
        <v>1</v>
      </c>
      <c r="AD274" t="str">
        <f t="shared" si="52"/>
        <v>Yes</v>
      </c>
      <c r="AE274">
        <v>1</v>
      </c>
      <c r="AF274" t="str">
        <f t="shared" si="53"/>
        <v>Yes</v>
      </c>
      <c r="AG274">
        <v>1</v>
      </c>
      <c r="AH274" s="11" t="str">
        <f t="shared" si="54"/>
        <v>Yes</v>
      </c>
    </row>
    <row r="275" spans="1:34">
      <c r="A275">
        <v>5713</v>
      </c>
      <c r="B275" t="s">
        <v>42</v>
      </c>
      <c r="C275" t="s">
        <v>71</v>
      </c>
      <c r="D275" t="s">
        <v>72</v>
      </c>
      <c r="E275" t="s">
        <v>352</v>
      </c>
      <c r="F275" t="s">
        <v>36</v>
      </c>
      <c r="G275">
        <f t="shared" si="44"/>
        <v>1</v>
      </c>
      <c r="H275">
        <f t="shared" si="45"/>
        <v>1</v>
      </c>
      <c r="I275">
        <f t="shared" si="46"/>
        <v>2</v>
      </c>
      <c r="J275">
        <f t="shared" si="47"/>
        <v>1</v>
      </c>
      <c r="K275">
        <f t="shared" si="48"/>
        <v>2</v>
      </c>
      <c r="L275">
        <v>2</v>
      </c>
      <c r="M275">
        <v>5</v>
      </c>
      <c r="N275">
        <f>Needs[[#This Row],[Male]]-Needs[[#This Row],[Hasuband]]</f>
        <v>1</v>
      </c>
      <c r="O275">
        <f>Needs[[#This Row],[Female]]-Needs[[#This Row],[Wife]]</f>
        <v>4</v>
      </c>
      <c r="P275">
        <v>1</v>
      </c>
      <c r="Q275">
        <v>1</v>
      </c>
      <c r="R275">
        <v>0</v>
      </c>
      <c r="S275">
        <v>1</v>
      </c>
      <c r="T275">
        <v>4</v>
      </c>
      <c r="U275" t="s">
        <v>46</v>
      </c>
      <c r="W275">
        <v>1</v>
      </c>
      <c r="X275" t="str">
        <f t="shared" si="49"/>
        <v>No</v>
      </c>
      <c r="Z275" t="str">
        <f t="shared" si="50"/>
        <v>No</v>
      </c>
      <c r="AB275" t="str">
        <f t="shared" si="51"/>
        <v>No</v>
      </c>
      <c r="AC275">
        <v>1</v>
      </c>
      <c r="AD275" t="str">
        <f t="shared" si="52"/>
        <v>Yes</v>
      </c>
      <c r="AE275">
        <v>1</v>
      </c>
      <c r="AF275" t="str">
        <f t="shared" si="53"/>
        <v>Yes</v>
      </c>
      <c r="AG275">
        <v>1</v>
      </c>
      <c r="AH275" s="11" t="str">
        <f t="shared" si="54"/>
        <v>Yes</v>
      </c>
    </row>
    <row r="276" spans="1:34">
      <c r="A276">
        <v>5855</v>
      </c>
      <c r="B276" t="s">
        <v>47</v>
      </c>
      <c r="C276" t="s">
        <v>79</v>
      </c>
      <c r="D276" t="s">
        <v>80</v>
      </c>
      <c r="E276" t="s">
        <v>353</v>
      </c>
      <c r="F276" t="s">
        <v>36</v>
      </c>
      <c r="G276">
        <f t="shared" si="44"/>
        <v>1</v>
      </c>
      <c r="H276">
        <f t="shared" si="45"/>
        <v>1</v>
      </c>
      <c r="I276">
        <f t="shared" si="46"/>
        <v>2</v>
      </c>
      <c r="J276">
        <f t="shared" si="47"/>
        <v>1</v>
      </c>
      <c r="K276">
        <f t="shared" si="48"/>
        <v>1</v>
      </c>
      <c r="L276">
        <v>4</v>
      </c>
      <c r="M276">
        <v>2</v>
      </c>
      <c r="N276">
        <f>Needs[[#This Row],[Male]]-Needs[[#This Row],[Hasuband]]</f>
        <v>3</v>
      </c>
      <c r="O276">
        <f>Needs[[#This Row],[Female]]-Needs[[#This Row],[Wife]]</f>
        <v>1</v>
      </c>
      <c r="P276">
        <v>1</v>
      </c>
      <c r="Q276">
        <v>1</v>
      </c>
      <c r="R276">
        <v>1</v>
      </c>
      <c r="S276">
        <v>0</v>
      </c>
      <c r="T276">
        <v>3</v>
      </c>
      <c r="U276" t="s">
        <v>46</v>
      </c>
      <c r="W276">
        <v>1</v>
      </c>
      <c r="X276" t="str">
        <f t="shared" si="49"/>
        <v>No</v>
      </c>
      <c r="Z276" t="str">
        <f t="shared" si="50"/>
        <v>No</v>
      </c>
      <c r="AA276">
        <v>1</v>
      </c>
      <c r="AB276" t="str">
        <f t="shared" si="51"/>
        <v>Yes</v>
      </c>
      <c r="AC276">
        <v>1</v>
      </c>
      <c r="AD276" t="str">
        <f t="shared" si="52"/>
        <v>Yes</v>
      </c>
      <c r="AF276" t="str">
        <f t="shared" si="53"/>
        <v>No</v>
      </c>
      <c r="AG276">
        <v>1</v>
      </c>
      <c r="AH276" s="11" t="str">
        <f t="shared" si="54"/>
        <v>Yes</v>
      </c>
    </row>
    <row r="277" spans="1:34">
      <c r="A277">
        <v>5164</v>
      </c>
      <c r="B277" t="s">
        <v>42</v>
      </c>
      <c r="C277" t="s">
        <v>64</v>
      </c>
      <c r="D277" t="s">
        <v>65</v>
      </c>
      <c r="E277" t="s">
        <v>354</v>
      </c>
      <c r="F277" t="s">
        <v>51</v>
      </c>
      <c r="G277">
        <f t="shared" si="44"/>
        <v>0</v>
      </c>
      <c r="H277">
        <f t="shared" si="45"/>
        <v>1</v>
      </c>
      <c r="I277">
        <f t="shared" si="46"/>
        <v>4</v>
      </c>
      <c r="J277">
        <f t="shared" si="47"/>
        <v>4</v>
      </c>
      <c r="K277">
        <f t="shared" si="48"/>
        <v>1</v>
      </c>
      <c r="L277">
        <v>6</v>
      </c>
      <c r="M277">
        <v>4</v>
      </c>
      <c r="N277">
        <f>Needs[[#This Row],[Male]]-Needs[[#This Row],[Hasuband]]</f>
        <v>6</v>
      </c>
      <c r="O277">
        <f>Needs[[#This Row],[Female]]-Needs[[#This Row],[Wife]]</f>
        <v>3</v>
      </c>
      <c r="P277">
        <v>2</v>
      </c>
      <c r="Q277">
        <v>2</v>
      </c>
      <c r="R277">
        <v>3</v>
      </c>
      <c r="S277">
        <v>1</v>
      </c>
      <c r="T277">
        <v>2</v>
      </c>
      <c r="U277" t="s">
        <v>61</v>
      </c>
      <c r="W277">
        <v>1</v>
      </c>
      <c r="X277" t="str">
        <f t="shared" si="49"/>
        <v>No</v>
      </c>
      <c r="Y277">
        <v>108</v>
      </c>
      <c r="Z277" t="str">
        <f t="shared" si="50"/>
        <v>Yes</v>
      </c>
      <c r="AA277">
        <v>1</v>
      </c>
      <c r="AB277" t="str">
        <f t="shared" si="51"/>
        <v>Yes</v>
      </c>
      <c r="AD277" t="str">
        <f t="shared" si="52"/>
        <v>No</v>
      </c>
      <c r="AF277" t="str">
        <f t="shared" si="53"/>
        <v>No</v>
      </c>
      <c r="AG277">
        <v>1</v>
      </c>
      <c r="AH277" s="11" t="str">
        <f t="shared" si="54"/>
        <v>Yes</v>
      </c>
    </row>
    <row r="278" spans="1:34">
      <c r="A278">
        <v>5096</v>
      </c>
      <c r="B278" t="s">
        <v>32</v>
      </c>
      <c r="C278" t="s">
        <v>55</v>
      </c>
      <c r="D278" t="s">
        <v>56</v>
      </c>
      <c r="E278" t="s">
        <v>355</v>
      </c>
      <c r="F278" t="s">
        <v>36</v>
      </c>
      <c r="G278">
        <f t="shared" si="44"/>
        <v>1</v>
      </c>
      <c r="H278">
        <f t="shared" si="45"/>
        <v>1</v>
      </c>
      <c r="I278">
        <f t="shared" si="46"/>
        <v>2</v>
      </c>
      <c r="J278">
        <f t="shared" si="47"/>
        <v>1</v>
      </c>
      <c r="K278">
        <f t="shared" si="48"/>
        <v>2</v>
      </c>
      <c r="L278">
        <v>5</v>
      </c>
      <c r="M278">
        <v>2</v>
      </c>
      <c r="N278">
        <f>Needs[[#This Row],[Male]]-Needs[[#This Row],[Hasuband]]</f>
        <v>4</v>
      </c>
      <c r="O278">
        <f>Needs[[#This Row],[Female]]-Needs[[#This Row],[Wife]]</f>
        <v>1</v>
      </c>
      <c r="P278">
        <v>1</v>
      </c>
      <c r="Q278">
        <v>1</v>
      </c>
      <c r="R278">
        <v>1</v>
      </c>
      <c r="S278">
        <v>0</v>
      </c>
      <c r="T278">
        <v>4</v>
      </c>
      <c r="U278" t="s">
        <v>61</v>
      </c>
      <c r="V278">
        <v>1</v>
      </c>
      <c r="X278" t="str">
        <f t="shared" si="49"/>
        <v>Yes</v>
      </c>
      <c r="Y278">
        <v>152</v>
      </c>
      <c r="Z278" t="str">
        <f t="shared" si="50"/>
        <v>Yes</v>
      </c>
      <c r="AA278">
        <v>1</v>
      </c>
      <c r="AB278" t="str">
        <f t="shared" si="51"/>
        <v>Yes</v>
      </c>
      <c r="AD278" t="str">
        <f t="shared" si="52"/>
        <v>No</v>
      </c>
      <c r="AE278">
        <v>1</v>
      </c>
      <c r="AF278" t="str">
        <f t="shared" si="53"/>
        <v>Yes</v>
      </c>
      <c r="AH278" s="11" t="str">
        <f t="shared" si="54"/>
        <v>No</v>
      </c>
    </row>
    <row r="279" spans="1:34">
      <c r="A279">
        <v>5735</v>
      </c>
      <c r="B279" t="s">
        <v>42</v>
      </c>
      <c r="C279" t="s">
        <v>71</v>
      </c>
      <c r="D279" t="s">
        <v>72</v>
      </c>
      <c r="E279" t="s">
        <v>356</v>
      </c>
      <c r="F279" t="s">
        <v>51</v>
      </c>
      <c r="G279">
        <f t="shared" si="44"/>
        <v>0</v>
      </c>
      <c r="H279">
        <f t="shared" si="45"/>
        <v>1</v>
      </c>
      <c r="I279">
        <f t="shared" si="46"/>
        <v>2</v>
      </c>
      <c r="J279">
        <f t="shared" si="47"/>
        <v>3</v>
      </c>
      <c r="K279">
        <f t="shared" si="48"/>
        <v>4</v>
      </c>
      <c r="L279">
        <v>6</v>
      </c>
      <c r="M279">
        <v>4</v>
      </c>
      <c r="N279">
        <f>Needs[[#This Row],[Male]]-Needs[[#This Row],[Hasuband]]</f>
        <v>6</v>
      </c>
      <c r="O279">
        <f>Needs[[#This Row],[Female]]-Needs[[#This Row],[Wife]]</f>
        <v>3</v>
      </c>
      <c r="P279">
        <v>1</v>
      </c>
      <c r="Q279">
        <v>1</v>
      </c>
      <c r="R279">
        <v>2</v>
      </c>
      <c r="S279">
        <v>1</v>
      </c>
      <c r="T279">
        <v>5</v>
      </c>
      <c r="U279" t="s">
        <v>61</v>
      </c>
      <c r="W279">
        <v>1</v>
      </c>
      <c r="X279" t="str">
        <f t="shared" si="49"/>
        <v>No</v>
      </c>
      <c r="Z279" t="str">
        <f t="shared" si="50"/>
        <v>No</v>
      </c>
      <c r="AB279" t="str">
        <f t="shared" si="51"/>
        <v>No</v>
      </c>
      <c r="AD279" t="str">
        <f t="shared" si="52"/>
        <v>No</v>
      </c>
      <c r="AF279" t="str">
        <f t="shared" si="53"/>
        <v>No</v>
      </c>
      <c r="AG279">
        <v>1</v>
      </c>
      <c r="AH279" s="11" t="str">
        <f t="shared" si="54"/>
        <v>Yes</v>
      </c>
    </row>
    <row r="280" spans="1:34">
      <c r="A280">
        <v>5209</v>
      </c>
      <c r="B280" t="s">
        <v>42</v>
      </c>
      <c r="C280" t="s">
        <v>64</v>
      </c>
      <c r="D280" t="s">
        <v>65</v>
      </c>
      <c r="E280" t="s">
        <v>357</v>
      </c>
      <c r="F280" t="s">
        <v>36</v>
      </c>
      <c r="G280">
        <f t="shared" si="44"/>
        <v>1</v>
      </c>
      <c r="H280">
        <f t="shared" si="45"/>
        <v>1</v>
      </c>
      <c r="I280">
        <f t="shared" si="46"/>
        <v>1</v>
      </c>
      <c r="J280">
        <f t="shared" si="47"/>
        <v>2</v>
      </c>
      <c r="K280">
        <f t="shared" si="48"/>
        <v>2</v>
      </c>
      <c r="L280">
        <v>6</v>
      </c>
      <c r="M280">
        <v>1</v>
      </c>
      <c r="N280">
        <f>Needs[[#This Row],[Male]]-Needs[[#This Row],[Hasuband]]</f>
        <v>5</v>
      </c>
      <c r="O280">
        <f>Needs[[#This Row],[Female]]-Needs[[#This Row],[Wife]]</f>
        <v>0</v>
      </c>
      <c r="P280">
        <v>1</v>
      </c>
      <c r="Q280">
        <v>0</v>
      </c>
      <c r="R280">
        <v>2</v>
      </c>
      <c r="S280">
        <v>0</v>
      </c>
      <c r="T280">
        <v>4</v>
      </c>
      <c r="U280" t="s">
        <v>18</v>
      </c>
      <c r="W280">
        <v>1</v>
      </c>
      <c r="X280" t="str">
        <f t="shared" si="49"/>
        <v>No</v>
      </c>
      <c r="Z280" t="str">
        <f t="shared" si="50"/>
        <v>No</v>
      </c>
      <c r="AA280">
        <v>1</v>
      </c>
      <c r="AB280" t="str">
        <f t="shared" si="51"/>
        <v>Yes</v>
      </c>
      <c r="AC280">
        <v>1</v>
      </c>
      <c r="AD280" t="str">
        <f t="shared" si="52"/>
        <v>Yes</v>
      </c>
      <c r="AE280">
        <v>1</v>
      </c>
      <c r="AF280" t="str">
        <f t="shared" si="53"/>
        <v>Yes</v>
      </c>
      <c r="AG280">
        <v>1</v>
      </c>
      <c r="AH280" s="11" t="str">
        <f t="shared" si="54"/>
        <v>Yes</v>
      </c>
    </row>
    <row r="281" spans="1:34">
      <c r="A281">
        <v>6221</v>
      </c>
      <c r="B281" t="s">
        <v>47</v>
      </c>
      <c r="C281" t="s">
        <v>58</v>
      </c>
      <c r="D281" t="s">
        <v>59</v>
      </c>
      <c r="E281" t="s">
        <v>358</v>
      </c>
      <c r="F281" t="s">
        <v>51</v>
      </c>
      <c r="G281">
        <f t="shared" si="44"/>
        <v>0</v>
      </c>
      <c r="H281">
        <f t="shared" si="45"/>
        <v>1</v>
      </c>
      <c r="I281">
        <f t="shared" si="46"/>
        <v>2</v>
      </c>
      <c r="J281">
        <f t="shared" si="47"/>
        <v>2</v>
      </c>
      <c r="K281">
        <f t="shared" si="48"/>
        <v>1</v>
      </c>
      <c r="L281">
        <v>3</v>
      </c>
      <c r="M281">
        <v>3</v>
      </c>
      <c r="N281">
        <f>Needs[[#This Row],[Male]]-Needs[[#This Row],[Hasuband]]</f>
        <v>3</v>
      </c>
      <c r="O281">
        <f>Needs[[#This Row],[Female]]-Needs[[#This Row],[Wife]]</f>
        <v>2</v>
      </c>
      <c r="P281">
        <v>1</v>
      </c>
      <c r="Q281">
        <v>1</v>
      </c>
      <c r="R281">
        <v>1</v>
      </c>
      <c r="S281">
        <v>1</v>
      </c>
      <c r="T281">
        <v>2</v>
      </c>
      <c r="U281" t="s">
        <v>46</v>
      </c>
      <c r="W281">
        <v>1</v>
      </c>
      <c r="X281" t="str">
        <f t="shared" si="49"/>
        <v>No</v>
      </c>
      <c r="Z281" t="str">
        <f t="shared" si="50"/>
        <v>No</v>
      </c>
      <c r="AA281">
        <v>1</v>
      </c>
      <c r="AB281" t="str">
        <f t="shared" si="51"/>
        <v>Yes</v>
      </c>
      <c r="AC281">
        <v>1</v>
      </c>
      <c r="AD281" t="str">
        <f t="shared" si="52"/>
        <v>Yes</v>
      </c>
      <c r="AF281" t="str">
        <f t="shared" si="53"/>
        <v>No</v>
      </c>
      <c r="AG281">
        <v>1</v>
      </c>
      <c r="AH281" s="11" t="str">
        <f t="shared" si="54"/>
        <v>Yes</v>
      </c>
    </row>
    <row r="282" spans="1:34">
      <c r="A282">
        <v>5421</v>
      </c>
      <c r="B282" t="s">
        <v>42</v>
      </c>
      <c r="C282" t="s">
        <v>82</v>
      </c>
      <c r="D282" t="s">
        <v>83</v>
      </c>
      <c r="E282" t="s">
        <v>359</v>
      </c>
      <c r="F282" t="s">
        <v>36</v>
      </c>
      <c r="G282">
        <f t="shared" si="44"/>
        <v>1</v>
      </c>
      <c r="H282">
        <f t="shared" si="45"/>
        <v>1</v>
      </c>
      <c r="I282">
        <f t="shared" si="46"/>
        <v>2</v>
      </c>
      <c r="J282">
        <f t="shared" si="47"/>
        <v>3</v>
      </c>
      <c r="K282">
        <f t="shared" si="48"/>
        <v>2</v>
      </c>
      <c r="L282">
        <v>3</v>
      </c>
      <c r="M282">
        <v>6</v>
      </c>
      <c r="N282">
        <f>Needs[[#This Row],[Male]]-Needs[[#This Row],[Hasuband]]</f>
        <v>2</v>
      </c>
      <c r="O282">
        <f>Needs[[#This Row],[Female]]-Needs[[#This Row],[Wife]]</f>
        <v>5</v>
      </c>
      <c r="P282">
        <v>1</v>
      </c>
      <c r="Q282">
        <v>1</v>
      </c>
      <c r="R282">
        <v>1</v>
      </c>
      <c r="S282">
        <v>2</v>
      </c>
      <c r="T282">
        <v>4</v>
      </c>
      <c r="U282" t="s">
        <v>46</v>
      </c>
      <c r="V282">
        <v>1</v>
      </c>
      <c r="X282" t="str">
        <f t="shared" si="49"/>
        <v>Yes</v>
      </c>
      <c r="Y282">
        <v>106</v>
      </c>
      <c r="Z282" t="str">
        <f t="shared" si="50"/>
        <v>Yes</v>
      </c>
      <c r="AB282" t="str">
        <f t="shared" si="51"/>
        <v>No</v>
      </c>
      <c r="AD282" t="str">
        <f t="shared" si="52"/>
        <v>No</v>
      </c>
      <c r="AE282">
        <v>1</v>
      </c>
      <c r="AF282" t="str">
        <f t="shared" si="53"/>
        <v>Yes</v>
      </c>
      <c r="AG282">
        <v>1</v>
      </c>
      <c r="AH282" s="11" t="str">
        <f t="shared" si="54"/>
        <v>Yes</v>
      </c>
    </row>
    <row r="283" spans="1:34">
      <c r="A283">
        <v>5724</v>
      </c>
      <c r="B283" t="s">
        <v>42</v>
      </c>
      <c r="C283" t="s">
        <v>71</v>
      </c>
      <c r="D283" t="s">
        <v>72</v>
      </c>
      <c r="E283" t="s">
        <v>360</v>
      </c>
      <c r="F283" t="s">
        <v>51</v>
      </c>
      <c r="G283">
        <f t="shared" si="44"/>
        <v>0</v>
      </c>
      <c r="H283">
        <f t="shared" si="45"/>
        <v>1</v>
      </c>
      <c r="I283">
        <f t="shared" si="46"/>
        <v>2</v>
      </c>
      <c r="J283">
        <f t="shared" si="47"/>
        <v>2</v>
      </c>
      <c r="K283">
        <f t="shared" si="48"/>
        <v>4</v>
      </c>
      <c r="L283">
        <v>2</v>
      </c>
      <c r="M283">
        <v>7</v>
      </c>
      <c r="N283">
        <f>Needs[[#This Row],[Male]]-Needs[[#This Row],[Hasuband]]</f>
        <v>2</v>
      </c>
      <c r="O283">
        <f>Needs[[#This Row],[Female]]-Needs[[#This Row],[Wife]]</f>
        <v>6</v>
      </c>
      <c r="P283">
        <v>1</v>
      </c>
      <c r="Q283">
        <v>1</v>
      </c>
      <c r="R283">
        <v>0</v>
      </c>
      <c r="S283">
        <v>2</v>
      </c>
      <c r="T283">
        <v>5</v>
      </c>
      <c r="U283" t="s">
        <v>37</v>
      </c>
      <c r="V283">
        <v>1</v>
      </c>
      <c r="X283" t="str">
        <f t="shared" si="49"/>
        <v>Yes</v>
      </c>
      <c r="Y283">
        <v>100</v>
      </c>
      <c r="Z283" t="str">
        <f t="shared" si="50"/>
        <v>Yes</v>
      </c>
      <c r="AA283">
        <v>1</v>
      </c>
      <c r="AB283" t="str">
        <f t="shared" si="51"/>
        <v>Yes</v>
      </c>
      <c r="AC283">
        <v>1</v>
      </c>
      <c r="AD283" t="str">
        <f t="shared" si="52"/>
        <v>Yes</v>
      </c>
      <c r="AF283" t="str">
        <f t="shared" si="53"/>
        <v>No</v>
      </c>
      <c r="AG283">
        <v>1</v>
      </c>
      <c r="AH283" s="11" t="str">
        <f t="shared" si="54"/>
        <v>Yes</v>
      </c>
    </row>
    <row r="284" spans="1:34">
      <c r="A284">
        <v>5871</v>
      </c>
      <c r="B284" t="s">
        <v>47</v>
      </c>
      <c r="C284" t="s">
        <v>85</v>
      </c>
      <c r="D284" t="s">
        <v>86</v>
      </c>
      <c r="E284" t="s">
        <v>361</v>
      </c>
      <c r="F284" t="s">
        <v>36</v>
      </c>
      <c r="G284">
        <f t="shared" si="44"/>
        <v>1</v>
      </c>
      <c r="H284">
        <f t="shared" si="45"/>
        <v>1</v>
      </c>
      <c r="I284">
        <f t="shared" si="46"/>
        <v>2</v>
      </c>
      <c r="J284">
        <f t="shared" si="47"/>
        <v>2</v>
      </c>
      <c r="K284">
        <f t="shared" si="48"/>
        <v>2</v>
      </c>
      <c r="L284">
        <v>7</v>
      </c>
      <c r="M284">
        <v>1</v>
      </c>
      <c r="N284">
        <f>Needs[[#This Row],[Male]]-Needs[[#This Row],[Hasuband]]</f>
        <v>6</v>
      </c>
      <c r="O284">
        <f>Needs[[#This Row],[Female]]-Needs[[#This Row],[Wife]]</f>
        <v>0</v>
      </c>
      <c r="P284">
        <v>2</v>
      </c>
      <c r="Q284">
        <v>0</v>
      </c>
      <c r="R284">
        <v>2</v>
      </c>
      <c r="S284">
        <v>0</v>
      </c>
      <c r="T284">
        <v>4</v>
      </c>
      <c r="U284" t="s">
        <v>37</v>
      </c>
      <c r="V284">
        <v>1</v>
      </c>
      <c r="X284" t="str">
        <f t="shared" si="49"/>
        <v>Yes</v>
      </c>
      <c r="Y284">
        <v>135</v>
      </c>
      <c r="Z284" t="str">
        <f t="shared" si="50"/>
        <v>Yes</v>
      </c>
      <c r="AA284">
        <v>1</v>
      </c>
      <c r="AB284" t="str">
        <f t="shared" si="51"/>
        <v>Yes</v>
      </c>
      <c r="AC284">
        <v>1</v>
      </c>
      <c r="AD284" t="str">
        <f t="shared" si="52"/>
        <v>Yes</v>
      </c>
      <c r="AE284">
        <v>1</v>
      </c>
      <c r="AF284" t="str">
        <f t="shared" si="53"/>
        <v>Yes</v>
      </c>
      <c r="AH284" s="11" t="str">
        <f t="shared" si="54"/>
        <v>No</v>
      </c>
    </row>
    <row r="285" spans="1:34">
      <c r="A285">
        <v>4957</v>
      </c>
      <c r="B285" t="s">
        <v>32</v>
      </c>
      <c r="C285" t="s">
        <v>33</v>
      </c>
      <c r="D285" t="s">
        <v>34</v>
      </c>
      <c r="E285" t="s">
        <v>362</v>
      </c>
      <c r="F285" t="s">
        <v>36</v>
      </c>
      <c r="G285">
        <f t="shared" si="44"/>
        <v>1</v>
      </c>
      <c r="H285">
        <f t="shared" si="45"/>
        <v>1</v>
      </c>
      <c r="I285">
        <f t="shared" si="46"/>
        <v>2</v>
      </c>
      <c r="J285">
        <f t="shared" si="47"/>
        <v>1</v>
      </c>
      <c r="K285">
        <f t="shared" si="48"/>
        <v>0</v>
      </c>
      <c r="L285">
        <v>3</v>
      </c>
      <c r="M285">
        <v>2</v>
      </c>
      <c r="N285">
        <f>Needs[[#This Row],[Male]]-Needs[[#This Row],[Hasuband]]</f>
        <v>2</v>
      </c>
      <c r="O285">
        <f>Needs[[#This Row],[Female]]-Needs[[#This Row],[Wife]]</f>
        <v>1</v>
      </c>
      <c r="P285">
        <v>1</v>
      </c>
      <c r="Q285">
        <v>1</v>
      </c>
      <c r="R285">
        <v>1</v>
      </c>
      <c r="S285">
        <v>0</v>
      </c>
      <c r="T285">
        <v>2</v>
      </c>
      <c r="U285" t="s">
        <v>37</v>
      </c>
      <c r="W285">
        <v>1</v>
      </c>
      <c r="X285" t="str">
        <f t="shared" si="49"/>
        <v>No</v>
      </c>
      <c r="Y285">
        <v>105</v>
      </c>
      <c r="Z285" t="str">
        <f t="shared" si="50"/>
        <v>Yes</v>
      </c>
      <c r="AA285">
        <v>1</v>
      </c>
      <c r="AB285" t="str">
        <f t="shared" si="51"/>
        <v>Yes</v>
      </c>
      <c r="AD285" t="str">
        <f t="shared" si="52"/>
        <v>No</v>
      </c>
      <c r="AE285">
        <v>1</v>
      </c>
      <c r="AF285" t="str">
        <f t="shared" si="53"/>
        <v>Yes</v>
      </c>
      <c r="AG285">
        <v>1</v>
      </c>
      <c r="AH285" s="11" t="str">
        <f t="shared" si="54"/>
        <v>Yes</v>
      </c>
    </row>
    <row r="286" spans="1:34">
      <c r="A286">
        <v>5458</v>
      </c>
      <c r="B286" t="s">
        <v>42</v>
      </c>
      <c r="C286" t="s">
        <v>82</v>
      </c>
      <c r="D286" t="s">
        <v>83</v>
      </c>
      <c r="E286" t="s">
        <v>363</v>
      </c>
      <c r="F286" t="s">
        <v>36</v>
      </c>
      <c r="G286">
        <f t="shared" si="44"/>
        <v>1</v>
      </c>
      <c r="H286">
        <f t="shared" si="45"/>
        <v>1</v>
      </c>
      <c r="I286">
        <f t="shared" si="46"/>
        <v>2</v>
      </c>
      <c r="J286">
        <f t="shared" si="47"/>
        <v>0</v>
      </c>
      <c r="K286">
        <f t="shared" si="48"/>
        <v>0</v>
      </c>
      <c r="L286">
        <v>2</v>
      </c>
      <c r="M286">
        <v>2</v>
      </c>
      <c r="N286">
        <f>Needs[[#This Row],[Male]]-Needs[[#This Row],[Hasuband]]</f>
        <v>1</v>
      </c>
      <c r="O286">
        <f>Needs[[#This Row],[Female]]-Needs[[#This Row],[Wife]]</f>
        <v>1</v>
      </c>
      <c r="P286">
        <v>1</v>
      </c>
      <c r="Q286">
        <v>1</v>
      </c>
      <c r="R286">
        <v>0</v>
      </c>
      <c r="S286">
        <v>0</v>
      </c>
      <c r="T286">
        <v>2</v>
      </c>
      <c r="U286" t="s">
        <v>61</v>
      </c>
      <c r="V286">
        <v>1</v>
      </c>
      <c r="X286" t="str">
        <f t="shared" si="49"/>
        <v>Yes</v>
      </c>
      <c r="Y286">
        <v>141</v>
      </c>
      <c r="Z286" t="str">
        <f t="shared" si="50"/>
        <v>Yes</v>
      </c>
      <c r="AA286">
        <v>1</v>
      </c>
      <c r="AB286" t="str">
        <f t="shared" si="51"/>
        <v>Yes</v>
      </c>
      <c r="AC286">
        <v>1</v>
      </c>
      <c r="AD286" t="str">
        <f t="shared" si="52"/>
        <v>Yes</v>
      </c>
      <c r="AE286">
        <v>1</v>
      </c>
      <c r="AF286" t="str">
        <f t="shared" si="53"/>
        <v>Yes</v>
      </c>
      <c r="AH286" s="11" t="str">
        <f t="shared" si="54"/>
        <v>No</v>
      </c>
    </row>
    <row r="287" spans="1:34">
      <c r="A287">
        <v>4739</v>
      </c>
      <c r="B287" t="s">
        <v>38</v>
      </c>
      <c r="C287" t="s">
        <v>107</v>
      </c>
      <c r="D287" t="s">
        <v>108</v>
      </c>
      <c r="E287" t="s">
        <v>364</v>
      </c>
      <c r="F287" t="s">
        <v>36</v>
      </c>
      <c r="G287">
        <f t="shared" si="44"/>
        <v>1</v>
      </c>
      <c r="H287">
        <f t="shared" si="45"/>
        <v>1</v>
      </c>
      <c r="I287">
        <f t="shared" si="46"/>
        <v>2</v>
      </c>
      <c r="J287">
        <f t="shared" si="47"/>
        <v>3</v>
      </c>
      <c r="K287">
        <f t="shared" si="48"/>
        <v>3</v>
      </c>
      <c r="L287">
        <v>2</v>
      </c>
      <c r="M287">
        <v>8</v>
      </c>
      <c r="N287">
        <f>Needs[[#This Row],[Male]]-Needs[[#This Row],[Hasuband]]</f>
        <v>1</v>
      </c>
      <c r="O287">
        <f>Needs[[#This Row],[Female]]-Needs[[#This Row],[Wife]]</f>
        <v>7</v>
      </c>
      <c r="P287">
        <v>1</v>
      </c>
      <c r="Q287">
        <v>1</v>
      </c>
      <c r="R287">
        <v>0</v>
      </c>
      <c r="S287">
        <v>3</v>
      </c>
      <c r="T287">
        <v>5</v>
      </c>
      <c r="U287" t="s">
        <v>61</v>
      </c>
      <c r="V287">
        <v>1</v>
      </c>
      <c r="X287" t="str">
        <f t="shared" si="49"/>
        <v>Yes</v>
      </c>
      <c r="Y287">
        <v>190</v>
      </c>
      <c r="Z287" t="str">
        <f t="shared" si="50"/>
        <v>Yes</v>
      </c>
      <c r="AB287" t="str">
        <f t="shared" si="51"/>
        <v>No</v>
      </c>
      <c r="AC287">
        <v>1</v>
      </c>
      <c r="AD287" t="str">
        <f t="shared" si="52"/>
        <v>Yes</v>
      </c>
      <c r="AF287" t="str">
        <f t="shared" si="53"/>
        <v>No</v>
      </c>
      <c r="AH287" s="11" t="str">
        <f t="shared" si="54"/>
        <v>No</v>
      </c>
    </row>
    <row r="288" spans="1:34">
      <c r="A288">
        <v>4979</v>
      </c>
      <c r="B288" t="s">
        <v>32</v>
      </c>
      <c r="C288" t="s">
        <v>33</v>
      </c>
      <c r="D288" t="s">
        <v>34</v>
      </c>
      <c r="E288" t="s">
        <v>365</v>
      </c>
      <c r="F288" t="s">
        <v>36</v>
      </c>
      <c r="G288">
        <f t="shared" si="44"/>
        <v>1</v>
      </c>
      <c r="H288">
        <f t="shared" si="45"/>
        <v>1</v>
      </c>
      <c r="I288">
        <f t="shared" si="46"/>
        <v>3</v>
      </c>
      <c r="J288">
        <f t="shared" si="47"/>
        <v>2</v>
      </c>
      <c r="K288">
        <f t="shared" si="48"/>
        <v>2</v>
      </c>
      <c r="L288">
        <v>5</v>
      </c>
      <c r="M288">
        <v>4</v>
      </c>
      <c r="N288">
        <f>Needs[[#This Row],[Male]]-Needs[[#This Row],[Hasuband]]</f>
        <v>4</v>
      </c>
      <c r="O288">
        <f>Needs[[#This Row],[Female]]-Needs[[#This Row],[Wife]]</f>
        <v>3</v>
      </c>
      <c r="P288">
        <v>2</v>
      </c>
      <c r="Q288">
        <v>1</v>
      </c>
      <c r="R288">
        <v>1</v>
      </c>
      <c r="S288">
        <v>1</v>
      </c>
      <c r="T288">
        <v>4</v>
      </c>
      <c r="U288" t="s">
        <v>61</v>
      </c>
      <c r="V288">
        <v>1</v>
      </c>
      <c r="X288" t="str">
        <f t="shared" si="49"/>
        <v>Yes</v>
      </c>
      <c r="Y288">
        <v>101</v>
      </c>
      <c r="Z288" t="str">
        <f t="shared" si="50"/>
        <v>Yes</v>
      </c>
      <c r="AA288">
        <v>1</v>
      </c>
      <c r="AB288" t="str">
        <f t="shared" si="51"/>
        <v>Yes</v>
      </c>
      <c r="AC288">
        <v>1</v>
      </c>
      <c r="AD288" t="str">
        <f t="shared" si="52"/>
        <v>Yes</v>
      </c>
      <c r="AE288">
        <v>1</v>
      </c>
      <c r="AF288" t="str">
        <f t="shared" si="53"/>
        <v>Yes</v>
      </c>
      <c r="AH288" s="11" t="str">
        <f t="shared" si="54"/>
        <v>No</v>
      </c>
    </row>
    <row r="289" spans="1:34">
      <c r="A289">
        <v>4748</v>
      </c>
      <c r="B289" t="s">
        <v>38</v>
      </c>
      <c r="C289" t="s">
        <v>107</v>
      </c>
      <c r="D289" t="s">
        <v>108</v>
      </c>
      <c r="E289" t="s">
        <v>366</v>
      </c>
      <c r="F289" t="s">
        <v>51</v>
      </c>
      <c r="G289">
        <f t="shared" si="44"/>
        <v>0</v>
      </c>
      <c r="H289">
        <f t="shared" si="45"/>
        <v>1</v>
      </c>
      <c r="I289">
        <f t="shared" si="46"/>
        <v>2</v>
      </c>
      <c r="J289">
        <f t="shared" si="47"/>
        <v>1</v>
      </c>
      <c r="K289">
        <f t="shared" si="48"/>
        <v>2</v>
      </c>
      <c r="L289">
        <v>2</v>
      </c>
      <c r="M289">
        <v>4</v>
      </c>
      <c r="N289">
        <f>Needs[[#This Row],[Male]]-Needs[[#This Row],[Hasuband]]</f>
        <v>2</v>
      </c>
      <c r="O289">
        <f>Needs[[#This Row],[Female]]-Needs[[#This Row],[Wife]]</f>
        <v>3</v>
      </c>
      <c r="P289">
        <v>1</v>
      </c>
      <c r="Q289">
        <v>1</v>
      </c>
      <c r="R289">
        <v>0</v>
      </c>
      <c r="S289">
        <v>1</v>
      </c>
      <c r="T289">
        <v>3</v>
      </c>
      <c r="U289" t="s">
        <v>37</v>
      </c>
      <c r="W289">
        <v>1</v>
      </c>
      <c r="X289" t="str">
        <f t="shared" si="49"/>
        <v>No</v>
      </c>
      <c r="Z289" t="str">
        <f t="shared" si="50"/>
        <v>No</v>
      </c>
      <c r="AB289" t="str">
        <f t="shared" si="51"/>
        <v>No</v>
      </c>
      <c r="AC289">
        <v>1</v>
      </c>
      <c r="AD289" t="str">
        <f t="shared" si="52"/>
        <v>Yes</v>
      </c>
      <c r="AE289">
        <v>1</v>
      </c>
      <c r="AF289" t="str">
        <f t="shared" si="53"/>
        <v>Yes</v>
      </c>
      <c r="AG289">
        <v>1</v>
      </c>
      <c r="AH289" s="11" t="str">
        <f t="shared" si="54"/>
        <v>Yes</v>
      </c>
    </row>
    <row r="290" spans="1:34">
      <c r="A290">
        <v>5123</v>
      </c>
      <c r="B290" t="s">
        <v>42</v>
      </c>
      <c r="C290" t="s">
        <v>64</v>
      </c>
      <c r="D290" t="s">
        <v>65</v>
      </c>
      <c r="E290" t="s">
        <v>367</v>
      </c>
      <c r="F290" t="s">
        <v>36</v>
      </c>
      <c r="G290">
        <f t="shared" si="44"/>
        <v>1</v>
      </c>
      <c r="H290">
        <f t="shared" si="45"/>
        <v>1</v>
      </c>
      <c r="I290">
        <f t="shared" si="46"/>
        <v>2</v>
      </c>
      <c r="J290">
        <f t="shared" si="47"/>
        <v>1</v>
      </c>
      <c r="K290">
        <f t="shared" si="48"/>
        <v>0</v>
      </c>
      <c r="L290">
        <v>3</v>
      </c>
      <c r="M290">
        <v>2</v>
      </c>
      <c r="N290">
        <f>Needs[[#This Row],[Male]]-Needs[[#This Row],[Hasuband]]</f>
        <v>2</v>
      </c>
      <c r="O290">
        <f>Needs[[#This Row],[Female]]-Needs[[#This Row],[Wife]]</f>
        <v>1</v>
      </c>
      <c r="P290">
        <v>1</v>
      </c>
      <c r="Q290">
        <v>1</v>
      </c>
      <c r="R290">
        <v>1</v>
      </c>
      <c r="S290">
        <v>0</v>
      </c>
      <c r="T290">
        <v>2</v>
      </c>
      <c r="U290" t="s">
        <v>61</v>
      </c>
      <c r="V290">
        <v>1</v>
      </c>
      <c r="X290" t="str">
        <f t="shared" si="49"/>
        <v>Yes</v>
      </c>
      <c r="Y290">
        <v>166</v>
      </c>
      <c r="Z290" t="str">
        <f t="shared" si="50"/>
        <v>Yes</v>
      </c>
      <c r="AA290">
        <v>1</v>
      </c>
      <c r="AB290" t="str">
        <f t="shared" si="51"/>
        <v>Yes</v>
      </c>
      <c r="AD290" t="str">
        <f t="shared" si="52"/>
        <v>No</v>
      </c>
      <c r="AF290" t="str">
        <f t="shared" si="53"/>
        <v>No</v>
      </c>
      <c r="AH290" s="11" t="str">
        <f t="shared" si="54"/>
        <v>No</v>
      </c>
    </row>
    <row r="291" spans="1:34">
      <c r="A291">
        <v>5317</v>
      </c>
      <c r="B291" t="s">
        <v>42</v>
      </c>
      <c r="C291" t="s">
        <v>52</v>
      </c>
      <c r="D291" t="s">
        <v>53</v>
      </c>
      <c r="E291" t="s">
        <v>368</v>
      </c>
      <c r="F291" t="s">
        <v>36</v>
      </c>
      <c r="G291">
        <f t="shared" si="44"/>
        <v>1</v>
      </c>
      <c r="H291">
        <f t="shared" si="45"/>
        <v>1</v>
      </c>
      <c r="I291">
        <f t="shared" si="46"/>
        <v>2</v>
      </c>
      <c r="J291">
        <f t="shared" si="47"/>
        <v>2</v>
      </c>
      <c r="K291">
        <f t="shared" si="48"/>
        <v>3</v>
      </c>
      <c r="L291">
        <v>5</v>
      </c>
      <c r="M291">
        <v>4</v>
      </c>
      <c r="N291">
        <f>Needs[[#This Row],[Male]]-Needs[[#This Row],[Hasuband]]</f>
        <v>4</v>
      </c>
      <c r="O291">
        <f>Needs[[#This Row],[Female]]-Needs[[#This Row],[Wife]]</f>
        <v>3</v>
      </c>
      <c r="P291">
        <v>0</v>
      </c>
      <c r="Q291">
        <v>2</v>
      </c>
      <c r="R291">
        <v>1</v>
      </c>
      <c r="S291">
        <v>1</v>
      </c>
      <c r="T291">
        <v>5</v>
      </c>
      <c r="U291" t="s">
        <v>61</v>
      </c>
      <c r="V291">
        <v>1</v>
      </c>
      <c r="X291" t="str">
        <f t="shared" si="49"/>
        <v>Yes</v>
      </c>
      <c r="Y291">
        <v>160</v>
      </c>
      <c r="Z291" t="str">
        <f t="shared" si="50"/>
        <v>Yes</v>
      </c>
      <c r="AB291" t="str">
        <f t="shared" si="51"/>
        <v>No</v>
      </c>
      <c r="AD291" t="str">
        <f t="shared" si="52"/>
        <v>No</v>
      </c>
      <c r="AF291" t="str">
        <f t="shared" si="53"/>
        <v>No</v>
      </c>
      <c r="AG291">
        <v>1</v>
      </c>
      <c r="AH291" s="11" t="str">
        <f t="shared" si="54"/>
        <v>Yes</v>
      </c>
    </row>
    <row r="292" spans="1:34">
      <c r="A292">
        <v>6348</v>
      </c>
      <c r="B292" t="s">
        <v>47</v>
      </c>
      <c r="C292" t="s">
        <v>104</v>
      </c>
      <c r="D292" t="s">
        <v>105</v>
      </c>
      <c r="E292" t="s">
        <v>369</v>
      </c>
      <c r="F292" t="s">
        <v>36</v>
      </c>
      <c r="G292">
        <f t="shared" si="44"/>
        <v>1</v>
      </c>
      <c r="H292">
        <f t="shared" si="45"/>
        <v>1</v>
      </c>
      <c r="I292">
        <f t="shared" si="46"/>
        <v>2</v>
      </c>
      <c r="J292">
        <f t="shared" si="47"/>
        <v>2</v>
      </c>
      <c r="K292">
        <f t="shared" si="48"/>
        <v>1</v>
      </c>
      <c r="L292">
        <v>5</v>
      </c>
      <c r="M292">
        <v>2</v>
      </c>
      <c r="N292">
        <f>Needs[[#This Row],[Male]]-Needs[[#This Row],[Hasuband]]</f>
        <v>4</v>
      </c>
      <c r="O292">
        <f>Needs[[#This Row],[Female]]-Needs[[#This Row],[Wife]]</f>
        <v>1</v>
      </c>
      <c r="P292">
        <v>1</v>
      </c>
      <c r="Q292">
        <v>1</v>
      </c>
      <c r="R292">
        <v>2</v>
      </c>
      <c r="S292">
        <v>0</v>
      </c>
      <c r="T292">
        <v>3</v>
      </c>
      <c r="U292" t="s">
        <v>46</v>
      </c>
      <c r="V292">
        <v>1</v>
      </c>
      <c r="X292" t="str">
        <f t="shared" si="49"/>
        <v>Yes</v>
      </c>
      <c r="Y292">
        <v>217</v>
      </c>
      <c r="Z292" t="str">
        <f t="shared" si="50"/>
        <v>Yes</v>
      </c>
      <c r="AB292" t="str">
        <f t="shared" si="51"/>
        <v>No</v>
      </c>
      <c r="AC292">
        <v>1</v>
      </c>
      <c r="AD292" t="str">
        <f t="shared" si="52"/>
        <v>Yes</v>
      </c>
      <c r="AF292" t="str">
        <f t="shared" si="53"/>
        <v>No</v>
      </c>
      <c r="AG292">
        <v>1</v>
      </c>
      <c r="AH292" s="11" t="str">
        <f t="shared" si="54"/>
        <v>Yes</v>
      </c>
    </row>
    <row r="293" spans="1:34">
      <c r="A293">
        <v>4875</v>
      </c>
      <c r="B293" t="s">
        <v>38</v>
      </c>
      <c r="C293" t="s">
        <v>176</v>
      </c>
      <c r="D293" t="s">
        <v>177</v>
      </c>
      <c r="E293" t="s">
        <v>370</v>
      </c>
      <c r="F293" t="s">
        <v>36</v>
      </c>
      <c r="G293">
        <f t="shared" si="44"/>
        <v>1</v>
      </c>
      <c r="H293">
        <f t="shared" si="45"/>
        <v>1</v>
      </c>
      <c r="I293">
        <f t="shared" si="46"/>
        <v>2</v>
      </c>
      <c r="J293">
        <f t="shared" si="47"/>
        <v>1</v>
      </c>
      <c r="K293">
        <f t="shared" si="48"/>
        <v>0</v>
      </c>
      <c r="L293">
        <v>2</v>
      </c>
      <c r="M293">
        <v>3</v>
      </c>
      <c r="N293">
        <f>Needs[[#This Row],[Male]]-Needs[[#This Row],[Hasuband]]</f>
        <v>1</v>
      </c>
      <c r="O293">
        <f>Needs[[#This Row],[Female]]-Needs[[#This Row],[Wife]]</f>
        <v>2</v>
      </c>
      <c r="P293">
        <v>1</v>
      </c>
      <c r="Q293">
        <v>1</v>
      </c>
      <c r="R293">
        <v>0</v>
      </c>
      <c r="S293">
        <v>1</v>
      </c>
      <c r="T293">
        <v>2</v>
      </c>
      <c r="U293" t="s">
        <v>18</v>
      </c>
      <c r="V293">
        <v>1</v>
      </c>
      <c r="X293" t="str">
        <f t="shared" si="49"/>
        <v>Yes</v>
      </c>
      <c r="Y293">
        <v>174</v>
      </c>
      <c r="Z293" t="str">
        <f t="shared" si="50"/>
        <v>Yes</v>
      </c>
      <c r="AA293">
        <v>1</v>
      </c>
      <c r="AB293" t="str">
        <f t="shared" si="51"/>
        <v>Yes</v>
      </c>
      <c r="AD293" t="str">
        <f t="shared" si="52"/>
        <v>No</v>
      </c>
      <c r="AF293" t="str">
        <f t="shared" si="53"/>
        <v>No</v>
      </c>
      <c r="AH293" s="11" t="str">
        <f t="shared" si="54"/>
        <v>No</v>
      </c>
    </row>
    <row r="294" spans="1:34">
      <c r="A294">
        <v>4969</v>
      </c>
      <c r="B294" t="s">
        <v>32</v>
      </c>
      <c r="C294" t="s">
        <v>33</v>
      </c>
      <c r="D294" t="s">
        <v>34</v>
      </c>
      <c r="E294" t="s">
        <v>371</v>
      </c>
      <c r="F294" t="s">
        <v>36</v>
      </c>
      <c r="G294">
        <f t="shared" si="44"/>
        <v>1</v>
      </c>
      <c r="H294">
        <f t="shared" si="45"/>
        <v>1</v>
      </c>
      <c r="I294">
        <f t="shared" si="46"/>
        <v>1</v>
      </c>
      <c r="J294">
        <f t="shared" si="47"/>
        <v>2</v>
      </c>
      <c r="K294">
        <f t="shared" si="48"/>
        <v>1</v>
      </c>
      <c r="L294">
        <v>5</v>
      </c>
      <c r="M294">
        <v>1</v>
      </c>
      <c r="N294">
        <f>Needs[[#This Row],[Male]]-Needs[[#This Row],[Hasuband]]</f>
        <v>4</v>
      </c>
      <c r="O294">
        <f>Needs[[#This Row],[Female]]-Needs[[#This Row],[Wife]]</f>
        <v>0</v>
      </c>
      <c r="P294">
        <v>1</v>
      </c>
      <c r="Q294">
        <v>0</v>
      </c>
      <c r="R294">
        <v>2</v>
      </c>
      <c r="S294">
        <v>0</v>
      </c>
      <c r="T294">
        <v>3</v>
      </c>
      <c r="U294" t="s">
        <v>46</v>
      </c>
      <c r="V294">
        <v>1</v>
      </c>
      <c r="X294" t="str">
        <f t="shared" si="49"/>
        <v>Yes</v>
      </c>
      <c r="Y294">
        <v>227</v>
      </c>
      <c r="Z294" t="str">
        <f t="shared" si="50"/>
        <v>Yes</v>
      </c>
      <c r="AA294">
        <v>1</v>
      </c>
      <c r="AB294" t="str">
        <f t="shared" si="51"/>
        <v>Yes</v>
      </c>
      <c r="AD294" t="str">
        <f t="shared" si="52"/>
        <v>No</v>
      </c>
      <c r="AF294" t="str">
        <f t="shared" si="53"/>
        <v>No</v>
      </c>
      <c r="AG294">
        <v>1</v>
      </c>
      <c r="AH294" s="11" t="str">
        <f t="shared" si="54"/>
        <v>Yes</v>
      </c>
    </row>
    <row r="295" spans="1:34">
      <c r="A295">
        <v>5614</v>
      </c>
      <c r="B295" t="s">
        <v>42</v>
      </c>
      <c r="C295" t="s">
        <v>43</v>
      </c>
      <c r="D295" t="s">
        <v>44</v>
      </c>
      <c r="E295" t="s">
        <v>372</v>
      </c>
      <c r="F295" t="s">
        <v>51</v>
      </c>
      <c r="G295">
        <f t="shared" si="44"/>
        <v>0</v>
      </c>
      <c r="H295">
        <f t="shared" si="45"/>
        <v>1</v>
      </c>
      <c r="I295">
        <f t="shared" si="46"/>
        <v>1</v>
      </c>
      <c r="J295">
        <f t="shared" si="47"/>
        <v>1</v>
      </c>
      <c r="K295">
        <f t="shared" si="48"/>
        <v>1</v>
      </c>
      <c r="L295">
        <v>3</v>
      </c>
      <c r="M295">
        <v>1</v>
      </c>
      <c r="N295">
        <f>Needs[[#This Row],[Male]]-Needs[[#This Row],[Hasuband]]</f>
        <v>3</v>
      </c>
      <c r="O295">
        <f>Needs[[#This Row],[Female]]-Needs[[#This Row],[Wife]]</f>
        <v>0</v>
      </c>
      <c r="P295">
        <v>1</v>
      </c>
      <c r="Q295">
        <v>0</v>
      </c>
      <c r="R295">
        <v>1</v>
      </c>
      <c r="S295">
        <v>0</v>
      </c>
      <c r="T295">
        <v>2</v>
      </c>
      <c r="U295" t="s">
        <v>46</v>
      </c>
      <c r="W295">
        <v>1</v>
      </c>
      <c r="X295" t="str">
        <f t="shared" si="49"/>
        <v>No</v>
      </c>
      <c r="Y295">
        <v>59</v>
      </c>
      <c r="Z295" t="str">
        <f t="shared" si="50"/>
        <v>Yes</v>
      </c>
      <c r="AA295">
        <v>1</v>
      </c>
      <c r="AB295" t="str">
        <f t="shared" si="51"/>
        <v>Yes</v>
      </c>
      <c r="AC295">
        <v>1</v>
      </c>
      <c r="AD295" t="str">
        <f t="shared" si="52"/>
        <v>Yes</v>
      </c>
      <c r="AF295" t="str">
        <f t="shared" si="53"/>
        <v>No</v>
      </c>
      <c r="AG295">
        <v>1</v>
      </c>
      <c r="AH295" s="11" t="str">
        <f t="shared" si="54"/>
        <v>Yes</v>
      </c>
    </row>
    <row r="296" spans="1:34">
      <c r="A296">
        <v>5659</v>
      </c>
      <c r="B296" t="s">
        <v>42</v>
      </c>
      <c r="C296" t="s">
        <v>71</v>
      </c>
      <c r="D296" t="s">
        <v>72</v>
      </c>
      <c r="E296" t="s">
        <v>373</v>
      </c>
      <c r="F296" t="s">
        <v>36</v>
      </c>
      <c r="G296">
        <f t="shared" si="44"/>
        <v>1</v>
      </c>
      <c r="H296">
        <f t="shared" si="45"/>
        <v>1</v>
      </c>
      <c r="I296">
        <f t="shared" si="46"/>
        <v>2</v>
      </c>
      <c r="J296">
        <f t="shared" si="47"/>
        <v>1</v>
      </c>
      <c r="K296">
        <f t="shared" si="48"/>
        <v>1</v>
      </c>
      <c r="L296">
        <v>2</v>
      </c>
      <c r="M296">
        <v>4</v>
      </c>
      <c r="N296">
        <f>Needs[[#This Row],[Male]]-Needs[[#This Row],[Hasuband]]</f>
        <v>1</v>
      </c>
      <c r="O296">
        <f>Needs[[#This Row],[Female]]-Needs[[#This Row],[Wife]]</f>
        <v>3</v>
      </c>
      <c r="P296">
        <v>1</v>
      </c>
      <c r="Q296">
        <v>1</v>
      </c>
      <c r="R296">
        <v>0</v>
      </c>
      <c r="S296">
        <v>1</v>
      </c>
      <c r="T296">
        <v>3</v>
      </c>
      <c r="U296" t="s">
        <v>46</v>
      </c>
      <c r="W296">
        <v>1</v>
      </c>
      <c r="X296" t="str">
        <f t="shared" si="49"/>
        <v>No</v>
      </c>
      <c r="Z296" t="str">
        <f t="shared" si="50"/>
        <v>No</v>
      </c>
      <c r="AA296">
        <v>1</v>
      </c>
      <c r="AB296" t="str">
        <f t="shared" si="51"/>
        <v>Yes</v>
      </c>
      <c r="AD296" t="str">
        <f t="shared" si="52"/>
        <v>No</v>
      </c>
      <c r="AF296" t="str">
        <f t="shared" si="53"/>
        <v>No</v>
      </c>
      <c r="AG296">
        <v>1</v>
      </c>
      <c r="AH296" s="11" t="str">
        <f t="shared" si="54"/>
        <v>Yes</v>
      </c>
    </row>
    <row r="297" spans="1:34">
      <c r="A297">
        <v>6288</v>
      </c>
      <c r="B297" t="s">
        <v>47</v>
      </c>
      <c r="C297" t="s">
        <v>104</v>
      </c>
      <c r="D297" t="s">
        <v>105</v>
      </c>
      <c r="E297" t="s">
        <v>374</v>
      </c>
      <c r="F297" t="s">
        <v>36</v>
      </c>
      <c r="G297">
        <f t="shared" si="44"/>
        <v>1</v>
      </c>
      <c r="H297">
        <f t="shared" si="45"/>
        <v>1</v>
      </c>
      <c r="I297">
        <f t="shared" si="46"/>
        <v>1</v>
      </c>
      <c r="J297">
        <f t="shared" si="47"/>
        <v>4</v>
      </c>
      <c r="K297">
        <f t="shared" si="48"/>
        <v>2</v>
      </c>
      <c r="L297">
        <v>4</v>
      </c>
      <c r="M297">
        <v>5</v>
      </c>
      <c r="N297">
        <f>Needs[[#This Row],[Male]]-Needs[[#This Row],[Hasuband]]</f>
        <v>3</v>
      </c>
      <c r="O297">
        <f>Needs[[#This Row],[Female]]-Needs[[#This Row],[Wife]]</f>
        <v>4</v>
      </c>
      <c r="P297">
        <v>0</v>
      </c>
      <c r="Q297">
        <v>1</v>
      </c>
      <c r="R297">
        <v>3</v>
      </c>
      <c r="S297">
        <v>1</v>
      </c>
      <c r="T297">
        <v>4</v>
      </c>
      <c r="U297" t="s">
        <v>61</v>
      </c>
      <c r="V297">
        <v>1</v>
      </c>
      <c r="X297" t="str">
        <f t="shared" si="49"/>
        <v>Yes</v>
      </c>
      <c r="Y297">
        <v>189</v>
      </c>
      <c r="Z297" t="str">
        <f t="shared" si="50"/>
        <v>Yes</v>
      </c>
      <c r="AA297">
        <v>1</v>
      </c>
      <c r="AB297" t="str">
        <f t="shared" si="51"/>
        <v>Yes</v>
      </c>
      <c r="AD297" t="str">
        <f t="shared" si="52"/>
        <v>No</v>
      </c>
      <c r="AE297">
        <v>1</v>
      </c>
      <c r="AF297" t="str">
        <f t="shared" si="53"/>
        <v>Yes</v>
      </c>
      <c r="AH297" s="11" t="str">
        <f t="shared" si="54"/>
        <v>No</v>
      </c>
    </row>
    <row r="298" spans="1:34">
      <c r="A298">
        <v>4826</v>
      </c>
      <c r="B298" t="s">
        <v>38</v>
      </c>
      <c r="C298" t="s">
        <v>116</v>
      </c>
      <c r="D298" t="s">
        <v>117</v>
      </c>
      <c r="E298" t="s">
        <v>375</v>
      </c>
      <c r="F298" t="s">
        <v>36</v>
      </c>
      <c r="G298">
        <f t="shared" si="44"/>
        <v>1</v>
      </c>
      <c r="H298">
        <f t="shared" si="45"/>
        <v>1</v>
      </c>
      <c r="I298">
        <f t="shared" si="46"/>
        <v>1</v>
      </c>
      <c r="J298">
        <f t="shared" si="47"/>
        <v>1</v>
      </c>
      <c r="K298">
        <f t="shared" si="48"/>
        <v>0</v>
      </c>
      <c r="L298">
        <v>2</v>
      </c>
      <c r="M298">
        <v>2</v>
      </c>
      <c r="N298">
        <f>Needs[[#This Row],[Male]]-Needs[[#This Row],[Hasuband]]</f>
        <v>1</v>
      </c>
      <c r="O298">
        <f>Needs[[#This Row],[Female]]-Needs[[#This Row],[Wife]]</f>
        <v>1</v>
      </c>
      <c r="P298">
        <v>0</v>
      </c>
      <c r="Q298">
        <v>1</v>
      </c>
      <c r="R298">
        <v>1</v>
      </c>
      <c r="S298">
        <v>0</v>
      </c>
      <c r="T298">
        <v>2</v>
      </c>
      <c r="U298" t="s">
        <v>46</v>
      </c>
      <c r="W298">
        <v>1</v>
      </c>
      <c r="X298" t="str">
        <f t="shared" si="49"/>
        <v>No</v>
      </c>
      <c r="Y298">
        <v>76</v>
      </c>
      <c r="Z298" t="str">
        <f t="shared" si="50"/>
        <v>Yes</v>
      </c>
      <c r="AA298">
        <v>1</v>
      </c>
      <c r="AB298" t="str">
        <f t="shared" si="51"/>
        <v>Yes</v>
      </c>
      <c r="AD298" t="str">
        <f t="shared" si="52"/>
        <v>No</v>
      </c>
      <c r="AF298" t="str">
        <f t="shared" si="53"/>
        <v>No</v>
      </c>
      <c r="AG298">
        <v>1</v>
      </c>
      <c r="AH298" s="11" t="str">
        <f t="shared" si="54"/>
        <v>Yes</v>
      </c>
    </row>
    <row r="299" spans="1:34">
      <c r="A299">
        <v>5525</v>
      </c>
      <c r="B299" t="s">
        <v>42</v>
      </c>
      <c r="C299" t="s">
        <v>43</v>
      </c>
      <c r="D299" t="s">
        <v>44</v>
      </c>
      <c r="E299" t="s">
        <v>376</v>
      </c>
      <c r="F299" t="s">
        <v>36</v>
      </c>
      <c r="G299">
        <f t="shared" si="44"/>
        <v>1</v>
      </c>
      <c r="H299">
        <f t="shared" si="45"/>
        <v>1</v>
      </c>
      <c r="I299">
        <f t="shared" si="46"/>
        <v>1</v>
      </c>
      <c r="J299">
        <f t="shared" si="47"/>
        <v>3</v>
      </c>
      <c r="K299">
        <f t="shared" si="48"/>
        <v>3</v>
      </c>
      <c r="L299">
        <v>7</v>
      </c>
      <c r="M299">
        <v>2</v>
      </c>
      <c r="N299">
        <f>Needs[[#This Row],[Male]]-Needs[[#This Row],[Hasuband]]</f>
        <v>6</v>
      </c>
      <c r="O299">
        <f>Needs[[#This Row],[Female]]-Needs[[#This Row],[Wife]]</f>
        <v>1</v>
      </c>
      <c r="P299">
        <v>0</v>
      </c>
      <c r="Q299">
        <v>1</v>
      </c>
      <c r="R299">
        <v>3</v>
      </c>
      <c r="S299">
        <v>0</v>
      </c>
      <c r="T299">
        <v>5</v>
      </c>
      <c r="U299" t="s">
        <v>37</v>
      </c>
      <c r="W299">
        <v>1</v>
      </c>
      <c r="X299" t="str">
        <f t="shared" si="49"/>
        <v>No</v>
      </c>
      <c r="Y299">
        <v>111</v>
      </c>
      <c r="Z299" t="str">
        <f t="shared" si="50"/>
        <v>Yes</v>
      </c>
      <c r="AA299">
        <v>1</v>
      </c>
      <c r="AB299" t="str">
        <f t="shared" si="51"/>
        <v>Yes</v>
      </c>
      <c r="AC299">
        <v>1</v>
      </c>
      <c r="AD299" t="str">
        <f t="shared" si="52"/>
        <v>Yes</v>
      </c>
      <c r="AE299">
        <v>1</v>
      </c>
      <c r="AF299" t="str">
        <f t="shared" si="53"/>
        <v>Yes</v>
      </c>
      <c r="AG299">
        <v>1</v>
      </c>
      <c r="AH299" s="11" t="str">
        <f t="shared" si="54"/>
        <v>Yes</v>
      </c>
    </row>
    <row r="300" spans="1:34">
      <c r="A300">
        <v>6342</v>
      </c>
      <c r="B300" t="s">
        <v>47</v>
      </c>
      <c r="C300" t="s">
        <v>104</v>
      </c>
      <c r="D300" t="s">
        <v>105</v>
      </c>
      <c r="E300" t="s">
        <v>377</v>
      </c>
      <c r="F300" t="s">
        <v>51</v>
      </c>
      <c r="G300">
        <f t="shared" si="44"/>
        <v>0</v>
      </c>
      <c r="H300">
        <f t="shared" si="45"/>
        <v>1</v>
      </c>
      <c r="I300">
        <f t="shared" si="46"/>
        <v>2</v>
      </c>
      <c r="J300">
        <f t="shared" si="47"/>
        <v>2</v>
      </c>
      <c r="K300">
        <f t="shared" si="48"/>
        <v>3</v>
      </c>
      <c r="L300">
        <v>6</v>
      </c>
      <c r="M300">
        <v>2</v>
      </c>
      <c r="N300">
        <f>Needs[[#This Row],[Male]]-Needs[[#This Row],[Hasuband]]</f>
        <v>6</v>
      </c>
      <c r="O300">
        <f>Needs[[#This Row],[Female]]-Needs[[#This Row],[Wife]]</f>
        <v>1</v>
      </c>
      <c r="P300">
        <v>1</v>
      </c>
      <c r="Q300">
        <v>1</v>
      </c>
      <c r="R300">
        <v>2</v>
      </c>
      <c r="S300">
        <v>0</v>
      </c>
      <c r="T300">
        <v>4</v>
      </c>
      <c r="U300" t="s">
        <v>46</v>
      </c>
      <c r="W300">
        <v>1</v>
      </c>
      <c r="X300" t="str">
        <f t="shared" si="49"/>
        <v>No</v>
      </c>
      <c r="Y300">
        <v>95</v>
      </c>
      <c r="Z300" t="str">
        <f t="shared" si="50"/>
        <v>Yes</v>
      </c>
      <c r="AB300" t="str">
        <f t="shared" si="51"/>
        <v>No</v>
      </c>
      <c r="AD300" t="str">
        <f t="shared" si="52"/>
        <v>No</v>
      </c>
      <c r="AE300">
        <v>1</v>
      </c>
      <c r="AF300" t="str">
        <f t="shared" si="53"/>
        <v>Yes</v>
      </c>
      <c r="AG300">
        <v>1</v>
      </c>
      <c r="AH300" s="11" t="str">
        <f t="shared" si="54"/>
        <v>Yes</v>
      </c>
    </row>
    <row r="301" spans="1:34">
      <c r="A301">
        <v>5308</v>
      </c>
      <c r="B301" t="s">
        <v>42</v>
      </c>
      <c r="C301" t="s">
        <v>52</v>
      </c>
      <c r="D301" t="s">
        <v>53</v>
      </c>
      <c r="E301" t="s">
        <v>378</v>
      </c>
      <c r="F301" t="s">
        <v>36</v>
      </c>
      <c r="G301">
        <f t="shared" si="44"/>
        <v>1</v>
      </c>
      <c r="H301">
        <f t="shared" si="45"/>
        <v>1</v>
      </c>
      <c r="I301">
        <f t="shared" si="46"/>
        <v>2</v>
      </c>
      <c r="J301">
        <f t="shared" si="47"/>
        <v>2</v>
      </c>
      <c r="K301">
        <f t="shared" si="48"/>
        <v>1</v>
      </c>
      <c r="L301">
        <v>4</v>
      </c>
      <c r="M301">
        <v>3</v>
      </c>
      <c r="N301">
        <f>Needs[[#This Row],[Male]]-Needs[[#This Row],[Hasuband]]</f>
        <v>3</v>
      </c>
      <c r="O301">
        <f>Needs[[#This Row],[Female]]-Needs[[#This Row],[Wife]]</f>
        <v>2</v>
      </c>
      <c r="P301">
        <v>1</v>
      </c>
      <c r="Q301">
        <v>1</v>
      </c>
      <c r="R301">
        <v>1</v>
      </c>
      <c r="S301">
        <v>1</v>
      </c>
      <c r="T301">
        <v>3</v>
      </c>
      <c r="U301" t="s">
        <v>46</v>
      </c>
      <c r="W301">
        <v>1</v>
      </c>
      <c r="X301" t="str">
        <f t="shared" si="49"/>
        <v>No</v>
      </c>
      <c r="Y301">
        <v>64</v>
      </c>
      <c r="Z301" t="str">
        <f t="shared" si="50"/>
        <v>Yes</v>
      </c>
      <c r="AB301" t="str">
        <f t="shared" si="51"/>
        <v>No</v>
      </c>
      <c r="AC301">
        <v>1</v>
      </c>
      <c r="AD301" t="str">
        <f t="shared" si="52"/>
        <v>Yes</v>
      </c>
      <c r="AF301" t="str">
        <f t="shared" si="53"/>
        <v>No</v>
      </c>
      <c r="AG301">
        <v>1</v>
      </c>
      <c r="AH301" s="11" t="str">
        <f t="shared" si="54"/>
        <v>Yes</v>
      </c>
    </row>
    <row r="302" spans="1:34">
      <c r="A302">
        <v>5960</v>
      </c>
      <c r="B302" t="s">
        <v>47</v>
      </c>
      <c r="C302" t="s">
        <v>48</v>
      </c>
      <c r="D302" t="s">
        <v>49</v>
      </c>
      <c r="E302" t="s">
        <v>379</v>
      </c>
      <c r="F302" t="s">
        <v>36</v>
      </c>
      <c r="G302">
        <f t="shared" si="44"/>
        <v>1</v>
      </c>
      <c r="H302">
        <f t="shared" si="45"/>
        <v>1</v>
      </c>
      <c r="I302">
        <f t="shared" si="46"/>
        <v>4</v>
      </c>
      <c r="J302">
        <f t="shared" si="47"/>
        <v>2</v>
      </c>
      <c r="K302">
        <f t="shared" si="48"/>
        <v>2</v>
      </c>
      <c r="L302">
        <v>8</v>
      </c>
      <c r="M302">
        <v>2</v>
      </c>
      <c r="N302">
        <f>Needs[[#This Row],[Male]]-Needs[[#This Row],[Hasuband]]</f>
        <v>7</v>
      </c>
      <c r="O302">
        <f>Needs[[#This Row],[Female]]-Needs[[#This Row],[Wife]]</f>
        <v>1</v>
      </c>
      <c r="P302">
        <v>3</v>
      </c>
      <c r="Q302">
        <v>1</v>
      </c>
      <c r="R302">
        <v>2</v>
      </c>
      <c r="S302">
        <v>0</v>
      </c>
      <c r="T302">
        <v>4</v>
      </c>
      <c r="U302" t="s">
        <v>46</v>
      </c>
      <c r="V302">
        <v>1</v>
      </c>
      <c r="X302" t="str">
        <f t="shared" si="49"/>
        <v>Yes</v>
      </c>
      <c r="Y302">
        <v>135</v>
      </c>
      <c r="Z302" t="str">
        <f t="shared" si="50"/>
        <v>Yes</v>
      </c>
      <c r="AA302">
        <v>1</v>
      </c>
      <c r="AB302" t="str">
        <f t="shared" si="51"/>
        <v>Yes</v>
      </c>
      <c r="AD302" t="str">
        <f t="shared" si="52"/>
        <v>No</v>
      </c>
      <c r="AF302" t="str">
        <f t="shared" si="53"/>
        <v>No</v>
      </c>
      <c r="AH302" s="11" t="str">
        <f t="shared" si="54"/>
        <v>No</v>
      </c>
    </row>
    <row r="303" spans="1:34">
      <c r="A303">
        <v>5476</v>
      </c>
      <c r="B303" t="s">
        <v>42</v>
      </c>
      <c r="C303" t="s">
        <v>82</v>
      </c>
      <c r="D303" t="s">
        <v>83</v>
      </c>
      <c r="E303" t="s">
        <v>380</v>
      </c>
      <c r="F303" t="s">
        <v>36</v>
      </c>
      <c r="G303">
        <f t="shared" si="44"/>
        <v>1</v>
      </c>
      <c r="H303">
        <f t="shared" si="45"/>
        <v>1</v>
      </c>
      <c r="I303">
        <f t="shared" si="46"/>
        <v>2</v>
      </c>
      <c r="J303">
        <f t="shared" si="47"/>
        <v>1</v>
      </c>
      <c r="K303">
        <f t="shared" si="48"/>
        <v>0</v>
      </c>
      <c r="L303">
        <v>2</v>
      </c>
      <c r="M303">
        <v>3</v>
      </c>
      <c r="N303">
        <f>Needs[[#This Row],[Male]]-Needs[[#This Row],[Hasuband]]</f>
        <v>1</v>
      </c>
      <c r="O303">
        <f>Needs[[#This Row],[Female]]-Needs[[#This Row],[Wife]]</f>
        <v>2</v>
      </c>
      <c r="P303">
        <v>1</v>
      </c>
      <c r="Q303">
        <v>1</v>
      </c>
      <c r="R303">
        <v>0</v>
      </c>
      <c r="S303">
        <v>1</v>
      </c>
      <c r="T303">
        <v>2</v>
      </c>
      <c r="U303" t="s">
        <v>37</v>
      </c>
      <c r="W303">
        <v>1</v>
      </c>
      <c r="X303" t="str">
        <f t="shared" si="49"/>
        <v>No</v>
      </c>
      <c r="Y303">
        <v>62</v>
      </c>
      <c r="Z303" t="str">
        <f t="shared" si="50"/>
        <v>Yes</v>
      </c>
      <c r="AA303">
        <v>1</v>
      </c>
      <c r="AB303" t="str">
        <f t="shared" si="51"/>
        <v>Yes</v>
      </c>
      <c r="AC303">
        <v>1</v>
      </c>
      <c r="AD303" t="str">
        <f t="shared" si="52"/>
        <v>Yes</v>
      </c>
      <c r="AF303" t="str">
        <f t="shared" si="53"/>
        <v>No</v>
      </c>
      <c r="AG303">
        <v>1</v>
      </c>
      <c r="AH303" s="11" t="str">
        <f t="shared" si="54"/>
        <v>Yes</v>
      </c>
    </row>
    <row r="304" spans="1:34">
      <c r="A304">
        <v>6056</v>
      </c>
      <c r="B304" t="s">
        <v>47</v>
      </c>
      <c r="C304" t="s">
        <v>67</v>
      </c>
      <c r="D304" t="s">
        <v>68</v>
      </c>
      <c r="E304" t="s">
        <v>381</v>
      </c>
      <c r="F304" t="s">
        <v>36</v>
      </c>
      <c r="G304">
        <f t="shared" si="44"/>
        <v>1</v>
      </c>
      <c r="H304">
        <f t="shared" si="45"/>
        <v>1</v>
      </c>
      <c r="I304">
        <f t="shared" si="46"/>
        <v>2</v>
      </c>
      <c r="J304">
        <f t="shared" si="47"/>
        <v>1</v>
      </c>
      <c r="K304">
        <f t="shared" si="48"/>
        <v>0</v>
      </c>
      <c r="L304">
        <v>3</v>
      </c>
      <c r="M304">
        <v>2</v>
      </c>
      <c r="N304">
        <f>Needs[[#This Row],[Male]]-Needs[[#This Row],[Hasuband]]</f>
        <v>2</v>
      </c>
      <c r="O304">
        <f>Needs[[#This Row],[Female]]-Needs[[#This Row],[Wife]]</f>
        <v>1</v>
      </c>
      <c r="P304">
        <v>1</v>
      </c>
      <c r="Q304">
        <v>1</v>
      </c>
      <c r="R304">
        <v>1</v>
      </c>
      <c r="S304">
        <v>0</v>
      </c>
      <c r="T304">
        <v>2</v>
      </c>
      <c r="U304" t="s">
        <v>46</v>
      </c>
      <c r="W304">
        <v>1</v>
      </c>
      <c r="X304" t="str">
        <f t="shared" si="49"/>
        <v>No</v>
      </c>
      <c r="Z304" t="str">
        <f t="shared" si="50"/>
        <v>No</v>
      </c>
      <c r="AB304" t="str">
        <f t="shared" si="51"/>
        <v>No</v>
      </c>
      <c r="AD304" t="str">
        <f t="shared" si="52"/>
        <v>No</v>
      </c>
      <c r="AE304">
        <v>1</v>
      </c>
      <c r="AF304" t="str">
        <f t="shared" si="53"/>
        <v>Yes</v>
      </c>
      <c r="AG304">
        <v>1</v>
      </c>
      <c r="AH304" s="11" t="str">
        <f t="shared" si="54"/>
        <v>Yes</v>
      </c>
    </row>
    <row r="305" spans="1:34">
      <c r="A305">
        <v>4951</v>
      </c>
      <c r="B305" t="s">
        <v>32</v>
      </c>
      <c r="C305" t="s">
        <v>33</v>
      </c>
      <c r="D305" t="s">
        <v>34</v>
      </c>
      <c r="E305" t="s">
        <v>382</v>
      </c>
      <c r="F305" t="s">
        <v>36</v>
      </c>
      <c r="G305">
        <f t="shared" si="44"/>
        <v>1</v>
      </c>
      <c r="H305">
        <f t="shared" si="45"/>
        <v>1</v>
      </c>
      <c r="I305">
        <f t="shared" si="46"/>
        <v>1</v>
      </c>
      <c r="J305">
        <f t="shared" si="47"/>
        <v>1</v>
      </c>
      <c r="K305">
        <f t="shared" si="48"/>
        <v>3</v>
      </c>
      <c r="L305">
        <v>5</v>
      </c>
      <c r="M305">
        <v>2</v>
      </c>
      <c r="N305">
        <f>Needs[[#This Row],[Male]]-Needs[[#This Row],[Hasuband]]</f>
        <v>4</v>
      </c>
      <c r="O305">
        <f>Needs[[#This Row],[Female]]-Needs[[#This Row],[Wife]]</f>
        <v>1</v>
      </c>
      <c r="P305">
        <v>0</v>
      </c>
      <c r="Q305">
        <v>1</v>
      </c>
      <c r="R305">
        <v>1</v>
      </c>
      <c r="S305">
        <v>0</v>
      </c>
      <c r="T305">
        <v>5</v>
      </c>
      <c r="U305" t="s">
        <v>37</v>
      </c>
      <c r="W305">
        <v>1</v>
      </c>
      <c r="X305" t="str">
        <f t="shared" si="49"/>
        <v>No</v>
      </c>
      <c r="Z305" t="str">
        <f t="shared" si="50"/>
        <v>No</v>
      </c>
      <c r="AA305">
        <v>1</v>
      </c>
      <c r="AB305" t="str">
        <f t="shared" si="51"/>
        <v>Yes</v>
      </c>
      <c r="AD305" t="str">
        <f t="shared" si="52"/>
        <v>No</v>
      </c>
      <c r="AF305" t="str">
        <f t="shared" si="53"/>
        <v>No</v>
      </c>
      <c r="AG305">
        <v>1</v>
      </c>
      <c r="AH305" s="11" t="str">
        <f t="shared" si="54"/>
        <v>Yes</v>
      </c>
    </row>
    <row r="306" spans="1:34">
      <c r="A306">
        <v>6042</v>
      </c>
      <c r="B306" t="s">
        <v>47</v>
      </c>
      <c r="C306" t="s">
        <v>48</v>
      </c>
      <c r="D306" t="s">
        <v>49</v>
      </c>
      <c r="E306" t="s">
        <v>383</v>
      </c>
      <c r="F306" t="s">
        <v>51</v>
      </c>
      <c r="G306">
        <f t="shared" si="44"/>
        <v>0</v>
      </c>
      <c r="H306">
        <f t="shared" si="45"/>
        <v>1</v>
      </c>
      <c r="I306">
        <f t="shared" si="46"/>
        <v>2</v>
      </c>
      <c r="J306">
        <f t="shared" si="47"/>
        <v>1</v>
      </c>
      <c r="K306">
        <f t="shared" si="48"/>
        <v>0</v>
      </c>
      <c r="L306">
        <v>2</v>
      </c>
      <c r="M306">
        <v>2</v>
      </c>
      <c r="N306">
        <f>Needs[[#This Row],[Male]]-Needs[[#This Row],[Hasuband]]</f>
        <v>2</v>
      </c>
      <c r="O306">
        <f>Needs[[#This Row],[Female]]-Needs[[#This Row],[Wife]]</f>
        <v>1</v>
      </c>
      <c r="P306">
        <v>1</v>
      </c>
      <c r="Q306">
        <v>1</v>
      </c>
      <c r="R306">
        <v>1</v>
      </c>
      <c r="S306">
        <v>0</v>
      </c>
      <c r="T306">
        <v>1</v>
      </c>
      <c r="U306" t="s">
        <v>37</v>
      </c>
      <c r="V306">
        <v>1</v>
      </c>
      <c r="X306" t="str">
        <f t="shared" si="49"/>
        <v>Yes</v>
      </c>
      <c r="Y306">
        <v>220</v>
      </c>
      <c r="Z306" t="str">
        <f t="shared" si="50"/>
        <v>Yes</v>
      </c>
      <c r="AA306">
        <v>1</v>
      </c>
      <c r="AB306" t="str">
        <f t="shared" si="51"/>
        <v>Yes</v>
      </c>
      <c r="AD306" t="str">
        <f t="shared" si="52"/>
        <v>No</v>
      </c>
      <c r="AF306" t="str">
        <f t="shared" si="53"/>
        <v>No</v>
      </c>
      <c r="AG306">
        <v>1</v>
      </c>
      <c r="AH306" s="11" t="str">
        <f t="shared" si="54"/>
        <v>Yes</v>
      </c>
    </row>
    <row r="307" spans="1:34">
      <c r="A307">
        <v>5252</v>
      </c>
      <c r="B307" t="s">
        <v>42</v>
      </c>
      <c r="C307" t="s">
        <v>52</v>
      </c>
      <c r="D307" t="s">
        <v>53</v>
      </c>
      <c r="E307" t="s">
        <v>384</v>
      </c>
      <c r="F307" t="s">
        <v>36</v>
      </c>
      <c r="G307">
        <f t="shared" si="44"/>
        <v>1</v>
      </c>
      <c r="H307">
        <f t="shared" si="45"/>
        <v>1</v>
      </c>
      <c r="I307">
        <f t="shared" si="46"/>
        <v>2</v>
      </c>
      <c r="J307">
        <f t="shared" si="47"/>
        <v>2</v>
      </c>
      <c r="K307">
        <f t="shared" si="48"/>
        <v>3</v>
      </c>
      <c r="L307">
        <v>2</v>
      </c>
      <c r="M307">
        <v>7</v>
      </c>
      <c r="N307">
        <f>Needs[[#This Row],[Male]]-Needs[[#This Row],[Hasuband]]</f>
        <v>1</v>
      </c>
      <c r="O307">
        <f>Needs[[#This Row],[Female]]-Needs[[#This Row],[Wife]]</f>
        <v>6</v>
      </c>
      <c r="P307">
        <v>1</v>
      </c>
      <c r="Q307">
        <v>1</v>
      </c>
      <c r="R307">
        <v>0</v>
      </c>
      <c r="S307">
        <v>2</v>
      </c>
      <c r="T307">
        <v>5</v>
      </c>
      <c r="U307" t="s">
        <v>37</v>
      </c>
      <c r="W307">
        <v>1</v>
      </c>
      <c r="X307" t="str">
        <f t="shared" si="49"/>
        <v>No</v>
      </c>
      <c r="Z307" t="str">
        <f t="shared" si="50"/>
        <v>No</v>
      </c>
      <c r="AA307">
        <v>1</v>
      </c>
      <c r="AB307" t="str">
        <f t="shared" si="51"/>
        <v>Yes</v>
      </c>
      <c r="AD307" t="str">
        <f t="shared" si="52"/>
        <v>No</v>
      </c>
      <c r="AE307">
        <v>1</v>
      </c>
      <c r="AF307" t="str">
        <f t="shared" si="53"/>
        <v>Yes</v>
      </c>
      <c r="AG307">
        <v>1</v>
      </c>
      <c r="AH307" s="11" t="str">
        <f t="shared" si="54"/>
        <v>Yes</v>
      </c>
    </row>
    <row r="308" spans="1:34">
      <c r="A308">
        <v>4794</v>
      </c>
      <c r="B308" t="s">
        <v>38</v>
      </c>
      <c r="C308" t="s">
        <v>116</v>
      </c>
      <c r="D308" t="s">
        <v>117</v>
      </c>
      <c r="E308" t="s">
        <v>385</v>
      </c>
      <c r="F308" t="s">
        <v>36</v>
      </c>
      <c r="G308">
        <f t="shared" si="44"/>
        <v>1</v>
      </c>
      <c r="H308">
        <f t="shared" si="45"/>
        <v>1</v>
      </c>
      <c r="I308">
        <f t="shared" si="46"/>
        <v>1</v>
      </c>
      <c r="J308">
        <f t="shared" si="47"/>
        <v>2</v>
      </c>
      <c r="K308">
        <f t="shared" si="48"/>
        <v>1</v>
      </c>
      <c r="L308">
        <v>5</v>
      </c>
      <c r="M308">
        <v>1</v>
      </c>
      <c r="N308">
        <f>Needs[[#This Row],[Male]]-Needs[[#This Row],[Hasuband]]</f>
        <v>4</v>
      </c>
      <c r="O308">
        <f>Needs[[#This Row],[Female]]-Needs[[#This Row],[Wife]]</f>
        <v>0</v>
      </c>
      <c r="P308">
        <v>1</v>
      </c>
      <c r="Q308">
        <v>0</v>
      </c>
      <c r="R308">
        <v>2</v>
      </c>
      <c r="S308">
        <v>0</v>
      </c>
      <c r="T308">
        <v>3</v>
      </c>
      <c r="U308" t="s">
        <v>61</v>
      </c>
      <c r="W308">
        <v>1</v>
      </c>
      <c r="X308" t="str">
        <f t="shared" si="49"/>
        <v>No</v>
      </c>
      <c r="Y308">
        <v>58</v>
      </c>
      <c r="Z308" t="str">
        <f t="shared" si="50"/>
        <v>Yes</v>
      </c>
      <c r="AB308" t="str">
        <f t="shared" si="51"/>
        <v>No</v>
      </c>
      <c r="AC308">
        <v>1</v>
      </c>
      <c r="AD308" t="str">
        <f t="shared" si="52"/>
        <v>Yes</v>
      </c>
      <c r="AF308" t="str">
        <f t="shared" si="53"/>
        <v>No</v>
      </c>
      <c r="AG308">
        <v>1</v>
      </c>
      <c r="AH308" s="11" t="str">
        <f t="shared" si="54"/>
        <v>Yes</v>
      </c>
    </row>
    <row r="309" spans="1:34">
      <c r="A309">
        <v>5382</v>
      </c>
      <c r="B309" t="s">
        <v>42</v>
      </c>
      <c r="C309" t="s">
        <v>82</v>
      </c>
      <c r="D309" t="s">
        <v>83</v>
      </c>
      <c r="E309" t="s">
        <v>386</v>
      </c>
      <c r="F309" t="s">
        <v>51</v>
      </c>
      <c r="G309">
        <f t="shared" si="44"/>
        <v>0</v>
      </c>
      <c r="H309">
        <f t="shared" si="45"/>
        <v>1</v>
      </c>
      <c r="I309">
        <f t="shared" si="46"/>
        <v>3</v>
      </c>
      <c r="J309">
        <f t="shared" si="47"/>
        <v>2</v>
      </c>
      <c r="K309">
        <f t="shared" si="48"/>
        <v>4</v>
      </c>
      <c r="L309">
        <v>2</v>
      </c>
      <c r="M309">
        <v>8</v>
      </c>
      <c r="N309">
        <f>Needs[[#This Row],[Male]]-Needs[[#This Row],[Hasuband]]</f>
        <v>2</v>
      </c>
      <c r="O309">
        <f>Needs[[#This Row],[Female]]-Needs[[#This Row],[Wife]]</f>
        <v>7</v>
      </c>
      <c r="P309">
        <v>1</v>
      </c>
      <c r="Q309">
        <v>2</v>
      </c>
      <c r="R309">
        <v>0</v>
      </c>
      <c r="S309">
        <v>2</v>
      </c>
      <c r="T309">
        <v>5</v>
      </c>
      <c r="U309" t="s">
        <v>46</v>
      </c>
      <c r="W309">
        <v>1</v>
      </c>
      <c r="X309" t="str">
        <f t="shared" si="49"/>
        <v>No</v>
      </c>
      <c r="Z309" t="str">
        <f t="shared" si="50"/>
        <v>No</v>
      </c>
      <c r="AB309" t="str">
        <f t="shared" si="51"/>
        <v>No</v>
      </c>
      <c r="AD309" t="str">
        <f t="shared" si="52"/>
        <v>No</v>
      </c>
      <c r="AF309" t="str">
        <f t="shared" si="53"/>
        <v>No</v>
      </c>
      <c r="AG309">
        <v>1</v>
      </c>
      <c r="AH309" s="11" t="str">
        <f t="shared" si="54"/>
        <v>Yes</v>
      </c>
    </row>
    <row r="310" spans="1:34">
      <c r="A310">
        <v>5532</v>
      </c>
      <c r="B310" t="s">
        <v>42</v>
      </c>
      <c r="C310" t="s">
        <v>43</v>
      </c>
      <c r="D310" t="s">
        <v>44</v>
      </c>
      <c r="E310" t="s">
        <v>387</v>
      </c>
      <c r="F310" t="s">
        <v>51</v>
      </c>
      <c r="G310">
        <f t="shared" si="44"/>
        <v>0</v>
      </c>
      <c r="H310">
        <f t="shared" si="45"/>
        <v>1</v>
      </c>
      <c r="I310">
        <f t="shared" si="46"/>
        <v>2</v>
      </c>
      <c r="J310">
        <f t="shared" si="47"/>
        <v>5</v>
      </c>
      <c r="K310">
        <f t="shared" si="48"/>
        <v>2</v>
      </c>
      <c r="L310">
        <v>4</v>
      </c>
      <c r="M310">
        <v>6</v>
      </c>
      <c r="N310">
        <f>Needs[[#This Row],[Male]]-Needs[[#This Row],[Hasuband]]</f>
        <v>4</v>
      </c>
      <c r="O310">
        <f>Needs[[#This Row],[Female]]-Needs[[#This Row],[Wife]]</f>
        <v>5</v>
      </c>
      <c r="P310">
        <v>1</v>
      </c>
      <c r="Q310">
        <v>1</v>
      </c>
      <c r="R310">
        <v>2</v>
      </c>
      <c r="S310">
        <v>3</v>
      </c>
      <c r="T310">
        <v>3</v>
      </c>
      <c r="U310" t="s">
        <v>46</v>
      </c>
      <c r="V310">
        <v>1</v>
      </c>
      <c r="X310" t="str">
        <f t="shared" si="49"/>
        <v>Yes</v>
      </c>
      <c r="Y310">
        <v>229</v>
      </c>
      <c r="Z310" t="str">
        <f t="shared" si="50"/>
        <v>Yes</v>
      </c>
      <c r="AB310" t="str">
        <f t="shared" si="51"/>
        <v>No</v>
      </c>
      <c r="AC310">
        <v>1</v>
      </c>
      <c r="AD310" t="str">
        <f t="shared" si="52"/>
        <v>Yes</v>
      </c>
      <c r="AE310">
        <v>1</v>
      </c>
      <c r="AF310" t="str">
        <f t="shared" si="53"/>
        <v>Yes</v>
      </c>
      <c r="AH310" s="11" t="str">
        <f t="shared" si="54"/>
        <v>No</v>
      </c>
    </row>
    <row r="311" spans="1:34">
      <c r="A311">
        <v>6292</v>
      </c>
      <c r="B311" t="s">
        <v>47</v>
      </c>
      <c r="C311" t="s">
        <v>104</v>
      </c>
      <c r="D311" t="s">
        <v>105</v>
      </c>
      <c r="E311" t="s">
        <v>388</v>
      </c>
      <c r="F311" t="s">
        <v>51</v>
      </c>
      <c r="G311">
        <f t="shared" si="44"/>
        <v>0</v>
      </c>
      <c r="H311">
        <f t="shared" si="45"/>
        <v>1</v>
      </c>
      <c r="I311">
        <f t="shared" si="46"/>
        <v>2</v>
      </c>
      <c r="J311">
        <f t="shared" si="47"/>
        <v>2</v>
      </c>
      <c r="K311">
        <f t="shared" si="48"/>
        <v>4</v>
      </c>
      <c r="L311">
        <v>5</v>
      </c>
      <c r="M311">
        <v>4</v>
      </c>
      <c r="N311">
        <f>Needs[[#This Row],[Male]]-Needs[[#This Row],[Hasuband]]</f>
        <v>5</v>
      </c>
      <c r="O311">
        <f>Needs[[#This Row],[Female]]-Needs[[#This Row],[Wife]]</f>
        <v>3</v>
      </c>
      <c r="P311">
        <v>0</v>
      </c>
      <c r="Q311">
        <v>2</v>
      </c>
      <c r="R311">
        <v>1</v>
      </c>
      <c r="S311">
        <v>1</v>
      </c>
      <c r="T311">
        <v>5</v>
      </c>
      <c r="U311" t="s">
        <v>37</v>
      </c>
      <c r="W311">
        <v>1</v>
      </c>
      <c r="X311" t="str">
        <f t="shared" si="49"/>
        <v>No</v>
      </c>
      <c r="Z311" t="str">
        <f t="shared" si="50"/>
        <v>No</v>
      </c>
      <c r="AB311" t="str">
        <f t="shared" si="51"/>
        <v>No</v>
      </c>
      <c r="AC311">
        <v>1</v>
      </c>
      <c r="AD311" t="str">
        <f t="shared" si="52"/>
        <v>Yes</v>
      </c>
      <c r="AE311">
        <v>1</v>
      </c>
      <c r="AF311" t="str">
        <f t="shared" si="53"/>
        <v>Yes</v>
      </c>
      <c r="AG311">
        <v>1</v>
      </c>
      <c r="AH311" s="11" t="str">
        <f t="shared" si="54"/>
        <v>Yes</v>
      </c>
    </row>
    <row r="312" spans="1:34">
      <c r="A312">
        <v>5205</v>
      </c>
      <c r="B312" t="s">
        <v>42</v>
      </c>
      <c r="C312" t="s">
        <v>64</v>
      </c>
      <c r="D312" t="s">
        <v>65</v>
      </c>
      <c r="E312" t="s">
        <v>389</v>
      </c>
      <c r="F312" t="s">
        <v>36</v>
      </c>
      <c r="G312">
        <f t="shared" si="44"/>
        <v>1</v>
      </c>
      <c r="H312">
        <f t="shared" si="45"/>
        <v>1</v>
      </c>
      <c r="I312">
        <f t="shared" si="46"/>
        <v>1</v>
      </c>
      <c r="J312">
        <f t="shared" si="47"/>
        <v>1</v>
      </c>
      <c r="K312">
        <f t="shared" si="48"/>
        <v>0</v>
      </c>
      <c r="L312">
        <v>3</v>
      </c>
      <c r="M312">
        <v>1</v>
      </c>
      <c r="N312">
        <f>Needs[[#This Row],[Male]]-Needs[[#This Row],[Hasuband]]</f>
        <v>2</v>
      </c>
      <c r="O312">
        <f>Needs[[#This Row],[Female]]-Needs[[#This Row],[Wife]]</f>
        <v>0</v>
      </c>
      <c r="P312">
        <v>1</v>
      </c>
      <c r="Q312">
        <v>0</v>
      </c>
      <c r="R312">
        <v>1</v>
      </c>
      <c r="S312">
        <v>0</v>
      </c>
      <c r="T312">
        <v>2</v>
      </c>
      <c r="U312" t="s">
        <v>37</v>
      </c>
      <c r="V312">
        <v>1</v>
      </c>
      <c r="X312" t="str">
        <f t="shared" si="49"/>
        <v>Yes</v>
      </c>
      <c r="Y312">
        <v>122</v>
      </c>
      <c r="Z312" t="str">
        <f t="shared" si="50"/>
        <v>Yes</v>
      </c>
      <c r="AA312">
        <v>1</v>
      </c>
      <c r="AB312" t="str">
        <f t="shared" si="51"/>
        <v>Yes</v>
      </c>
      <c r="AC312">
        <v>1</v>
      </c>
      <c r="AD312" t="str">
        <f t="shared" si="52"/>
        <v>Yes</v>
      </c>
      <c r="AF312" t="str">
        <f t="shared" si="53"/>
        <v>No</v>
      </c>
      <c r="AH312" s="11" t="str">
        <f t="shared" si="54"/>
        <v>No</v>
      </c>
    </row>
    <row r="313" spans="1:34">
      <c r="A313">
        <v>6113</v>
      </c>
      <c r="B313" t="s">
        <v>47</v>
      </c>
      <c r="C313" t="s">
        <v>67</v>
      </c>
      <c r="D313" t="s">
        <v>68</v>
      </c>
      <c r="E313" t="s">
        <v>390</v>
      </c>
      <c r="F313" t="s">
        <v>51</v>
      </c>
      <c r="G313">
        <f t="shared" si="44"/>
        <v>0</v>
      </c>
      <c r="H313">
        <f t="shared" si="45"/>
        <v>1</v>
      </c>
      <c r="I313">
        <f t="shared" si="46"/>
        <v>3</v>
      </c>
      <c r="J313">
        <f t="shared" si="47"/>
        <v>2</v>
      </c>
      <c r="K313">
        <f t="shared" si="48"/>
        <v>3</v>
      </c>
      <c r="L313">
        <v>4</v>
      </c>
      <c r="M313">
        <v>5</v>
      </c>
      <c r="N313">
        <f>Needs[[#This Row],[Male]]-Needs[[#This Row],[Hasuband]]</f>
        <v>4</v>
      </c>
      <c r="O313">
        <f>Needs[[#This Row],[Female]]-Needs[[#This Row],[Wife]]</f>
        <v>4</v>
      </c>
      <c r="P313">
        <v>2</v>
      </c>
      <c r="Q313">
        <v>1</v>
      </c>
      <c r="R313">
        <v>1</v>
      </c>
      <c r="S313">
        <v>1</v>
      </c>
      <c r="T313">
        <v>4</v>
      </c>
      <c r="U313" t="s">
        <v>37</v>
      </c>
      <c r="V313">
        <v>1</v>
      </c>
      <c r="X313" t="str">
        <f t="shared" si="49"/>
        <v>Yes</v>
      </c>
      <c r="Y313">
        <v>118</v>
      </c>
      <c r="Z313" t="str">
        <f t="shared" si="50"/>
        <v>Yes</v>
      </c>
      <c r="AB313" t="str">
        <f t="shared" si="51"/>
        <v>No</v>
      </c>
      <c r="AD313" t="str">
        <f t="shared" si="52"/>
        <v>No</v>
      </c>
      <c r="AF313" t="str">
        <f t="shared" si="53"/>
        <v>No</v>
      </c>
      <c r="AH313" s="11" t="str">
        <f t="shared" si="54"/>
        <v>No</v>
      </c>
    </row>
    <row r="314" spans="1:34">
      <c r="A314">
        <v>5336</v>
      </c>
      <c r="B314" t="s">
        <v>42</v>
      </c>
      <c r="C314" t="s">
        <v>52</v>
      </c>
      <c r="D314" t="s">
        <v>53</v>
      </c>
      <c r="E314" t="s">
        <v>391</v>
      </c>
      <c r="F314" t="s">
        <v>51</v>
      </c>
      <c r="G314">
        <f t="shared" si="44"/>
        <v>0</v>
      </c>
      <c r="H314">
        <f t="shared" si="45"/>
        <v>1</v>
      </c>
      <c r="I314">
        <f t="shared" si="46"/>
        <v>2</v>
      </c>
      <c r="J314">
        <f t="shared" si="47"/>
        <v>1</v>
      </c>
      <c r="K314">
        <f t="shared" si="48"/>
        <v>1</v>
      </c>
      <c r="L314">
        <v>2</v>
      </c>
      <c r="M314">
        <v>3</v>
      </c>
      <c r="N314">
        <f>Needs[[#This Row],[Male]]-Needs[[#This Row],[Hasuband]]</f>
        <v>2</v>
      </c>
      <c r="O314">
        <f>Needs[[#This Row],[Female]]-Needs[[#This Row],[Wife]]</f>
        <v>2</v>
      </c>
      <c r="P314">
        <v>1</v>
      </c>
      <c r="Q314">
        <v>1</v>
      </c>
      <c r="R314">
        <v>0</v>
      </c>
      <c r="S314">
        <v>1</v>
      </c>
      <c r="T314">
        <v>2</v>
      </c>
      <c r="U314" t="s">
        <v>37</v>
      </c>
      <c r="W314">
        <v>1</v>
      </c>
      <c r="X314" t="str">
        <f t="shared" si="49"/>
        <v>No</v>
      </c>
      <c r="Z314" t="str">
        <f t="shared" si="50"/>
        <v>No</v>
      </c>
      <c r="AA314">
        <v>1</v>
      </c>
      <c r="AB314" t="str">
        <f t="shared" si="51"/>
        <v>Yes</v>
      </c>
      <c r="AD314" t="str">
        <f t="shared" si="52"/>
        <v>No</v>
      </c>
      <c r="AF314" t="str">
        <f t="shared" si="53"/>
        <v>No</v>
      </c>
      <c r="AG314">
        <v>1</v>
      </c>
      <c r="AH314" s="11" t="str">
        <f t="shared" si="54"/>
        <v>Yes</v>
      </c>
    </row>
    <row r="315" spans="1:34">
      <c r="A315">
        <v>4823</v>
      </c>
      <c r="B315" t="s">
        <v>38</v>
      </c>
      <c r="C315" t="s">
        <v>116</v>
      </c>
      <c r="D315" t="s">
        <v>117</v>
      </c>
      <c r="E315" t="s">
        <v>392</v>
      </c>
      <c r="F315" t="s">
        <v>36</v>
      </c>
      <c r="G315">
        <f t="shared" si="44"/>
        <v>1</v>
      </c>
      <c r="H315">
        <f t="shared" si="45"/>
        <v>1</v>
      </c>
      <c r="I315">
        <f t="shared" si="46"/>
        <v>3</v>
      </c>
      <c r="J315">
        <f t="shared" si="47"/>
        <v>2</v>
      </c>
      <c r="K315">
        <f t="shared" si="48"/>
        <v>1</v>
      </c>
      <c r="L315">
        <v>6</v>
      </c>
      <c r="M315">
        <v>2</v>
      </c>
      <c r="N315">
        <f>Needs[[#This Row],[Male]]-Needs[[#This Row],[Hasuband]]</f>
        <v>5</v>
      </c>
      <c r="O315">
        <f>Needs[[#This Row],[Female]]-Needs[[#This Row],[Wife]]</f>
        <v>1</v>
      </c>
      <c r="P315">
        <v>2</v>
      </c>
      <c r="Q315">
        <v>1</v>
      </c>
      <c r="R315">
        <v>2</v>
      </c>
      <c r="S315">
        <v>0</v>
      </c>
      <c r="T315">
        <v>3</v>
      </c>
      <c r="U315" t="s">
        <v>18</v>
      </c>
      <c r="W315">
        <v>1</v>
      </c>
      <c r="X315" t="str">
        <f t="shared" si="49"/>
        <v>No</v>
      </c>
      <c r="Y315">
        <v>116</v>
      </c>
      <c r="Z315" t="str">
        <f t="shared" si="50"/>
        <v>Yes</v>
      </c>
      <c r="AA315">
        <v>1</v>
      </c>
      <c r="AB315" t="str">
        <f t="shared" si="51"/>
        <v>Yes</v>
      </c>
      <c r="AC315">
        <v>1</v>
      </c>
      <c r="AD315" t="str">
        <f t="shared" si="52"/>
        <v>Yes</v>
      </c>
      <c r="AE315">
        <v>1</v>
      </c>
      <c r="AF315" t="str">
        <f t="shared" si="53"/>
        <v>Yes</v>
      </c>
      <c r="AG315">
        <v>1</v>
      </c>
      <c r="AH315" s="11" t="str">
        <f t="shared" si="54"/>
        <v>Yes</v>
      </c>
    </row>
    <row r="316" spans="1:34">
      <c r="A316">
        <v>6030</v>
      </c>
      <c r="B316" t="s">
        <v>47</v>
      </c>
      <c r="C316" t="s">
        <v>48</v>
      </c>
      <c r="D316" t="s">
        <v>49</v>
      </c>
      <c r="E316" t="s">
        <v>393</v>
      </c>
      <c r="F316" t="s">
        <v>51</v>
      </c>
      <c r="G316">
        <f t="shared" si="44"/>
        <v>0</v>
      </c>
      <c r="H316">
        <f t="shared" si="45"/>
        <v>1</v>
      </c>
      <c r="I316">
        <f t="shared" si="46"/>
        <v>1</v>
      </c>
      <c r="J316">
        <f t="shared" si="47"/>
        <v>1</v>
      </c>
      <c r="K316">
        <f t="shared" si="48"/>
        <v>1</v>
      </c>
      <c r="L316">
        <v>3</v>
      </c>
      <c r="M316">
        <v>1</v>
      </c>
      <c r="N316">
        <f>Needs[[#This Row],[Male]]-Needs[[#This Row],[Hasuband]]</f>
        <v>3</v>
      </c>
      <c r="O316">
        <f>Needs[[#This Row],[Female]]-Needs[[#This Row],[Wife]]</f>
        <v>0</v>
      </c>
      <c r="P316">
        <v>1</v>
      </c>
      <c r="Q316">
        <v>0</v>
      </c>
      <c r="R316">
        <v>1</v>
      </c>
      <c r="S316">
        <v>0</v>
      </c>
      <c r="T316">
        <v>2</v>
      </c>
      <c r="U316" t="s">
        <v>61</v>
      </c>
      <c r="W316">
        <v>1</v>
      </c>
      <c r="X316" t="str">
        <f t="shared" si="49"/>
        <v>No</v>
      </c>
      <c r="Y316">
        <v>117</v>
      </c>
      <c r="Z316" t="str">
        <f t="shared" si="50"/>
        <v>Yes</v>
      </c>
      <c r="AB316" t="str">
        <f t="shared" si="51"/>
        <v>No</v>
      </c>
      <c r="AC316">
        <v>1</v>
      </c>
      <c r="AD316" t="str">
        <f t="shared" si="52"/>
        <v>Yes</v>
      </c>
      <c r="AF316" t="str">
        <f t="shared" si="53"/>
        <v>No</v>
      </c>
      <c r="AG316">
        <v>1</v>
      </c>
      <c r="AH316" s="11" t="str">
        <f t="shared" si="54"/>
        <v>Yes</v>
      </c>
    </row>
    <row r="317" spans="1:34">
      <c r="A317">
        <v>5501</v>
      </c>
      <c r="B317" t="s">
        <v>42</v>
      </c>
      <c r="C317" t="s">
        <v>82</v>
      </c>
      <c r="D317" t="s">
        <v>83</v>
      </c>
      <c r="E317" t="s">
        <v>394</v>
      </c>
      <c r="F317" t="s">
        <v>36</v>
      </c>
      <c r="G317">
        <f t="shared" si="44"/>
        <v>1</v>
      </c>
      <c r="H317">
        <f t="shared" si="45"/>
        <v>1</v>
      </c>
      <c r="I317">
        <f t="shared" si="46"/>
        <v>2</v>
      </c>
      <c r="J317">
        <f t="shared" si="47"/>
        <v>3</v>
      </c>
      <c r="K317">
        <f t="shared" si="48"/>
        <v>2</v>
      </c>
      <c r="L317">
        <v>3</v>
      </c>
      <c r="M317">
        <v>6</v>
      </c>
      <c r="N317">
        <f>Needs[[#This Row],[Male]]-Needs[[#This Row],[Hasuband]]</f>
        <v>2</v>
      </c>
      <c r="O317">
        <f>Needs[[#This Row],[Female]]-Needs[[#This Row],[Wife]]</f>
        <v>5</v>
      </c>
      <c r="P317">
        <v>1</v>
      </c>
      <c r="Q317">
        <v>1</v>
      </c>
      <c r="R317">
        <v>1</v>
      </c>
      <c r="S317">
        <v>2</v>
      </c>
      <c r="T317">
        <v>4</v>
      </c>
      <c r="U317" t="s">
        <v>46</v>
      </c>
      <c r="V317">
        <v>1</v>
      </c>
      <c r="X317" t="str">
        <f t="shared" si="49"/>
        <v>Yes</v>
      </c>
      <c r="Y317">
        <v>193</v>
      </c>
      <c r="Z317" t="str">
        <f t="shared" si="50"/>
        <v>Yes</v>
      </c>
      <c r="AA317">
        <v>1</v>
      </c>
      <c r="AB317" t="str">
        <f t="shared" si="51"/>
        <v>Yes</v>
      </c>
      <c r="AD317" t="str">
        <f t="shared" si="52"/>
        <v>No</v>
      </c>
      <c r="AF317" t="str">
        <f t="shared" si="53"/>
        <v>No</v>
      </c>
      <c r="AH317" s="11" t="str">
        <f t="shared" si="54"/>
        <v>No</v>
      </c>
    </row>
    <row r="318" spans="1:34">
      <c r="A318">
        <v>5420</v>
      </c>
      <c r="B318" t="s">
        <v>42</v>
      </c>
      <c r="C318" t="s">
        <v>82</v>
      </c>
      <c r="D318" t="s">
        <v>83</v>
      </c>
      <c r="E318" t="s">
        <v>395</v>
      </c>
      <c r="F318" t="s">
        <v>51</v>
      </c>
      <c r="G318">
        <f t="shared" si="44"/>
        <v>0</v>
      </c>
      <c r="H318">
        <f t="shared" si="45"/>
        <v>1</v>
      </c>
      <c r="I318">
        <f t="shared" si="46"/>
        <v>2</v>
      </c>
      <c r="J318">
        <f t="shared" si="47"/>
        <v>3</v>
      </c>
      <c r="K318">
        <f t="shared" si="48"/>
        <v>4</v>
      </c>
      <c r="L318">
        <v>8</v>
      </c>
      <c r="M318">
        <v>2</v>
      </c>
      <c r="N318">
        <f>Needs[[#This Row],[Male]]-Needs[[#This Row],[Hasuband]]</f>
        <v>8</v>
      </c>
      <c r="O318">
        <f>Needs[[#This Row],[Female]]-Needs[[#This Row],[Wife]]</f>
        <v>1</v>
      </c>
      <c r="P318">
        <v>1</v>
      </c>
      <c r="Q318">
        <v>1</v>
      </c>
      <c r="R318">
        <v>3</v>
      </c>
      <c r="S318">
        <v>0</v>
      </c>
      <c r="T318">
        <v>5</v>
      </c>
      <c r="U318" t="s">
        <v>37</v>
      </c>
      <c r="V318">
        <v>1</v>
      </c>
      <c r="X318" t="str">
        <f t="shared" si="49"/>
        <v>Yes</v>
      </c>
      <c r="Y318">
        <v>207</v>
      </c>
      <c r="Z318" t="str">
        <f t="shared" si="50"/>
        <v>Yes</v>
      </c>
      <c r="AA318">
        <v>1</v>
      </c>
      <c r="AB318" t="str">
        <f t="shared" si="51"/>
        <v>Yes</v>
      </c>
      <c r="AD318" t="str">
        <f t="shared" si="52"/>
        <v>No</v>
      </c>
      <c r="AE318">
        <v>1</v>
      </c>
      <c r="AF318" t="str">
        <f t="shared" si="53"/>
        <v>Yes</v>
      </c>
      <c r="AG318">
        <v>1</v>
      </c>
      <c r="AH318" s="11" t="str">
        <f t="shared" si="54"/>
        <v>Yes</v>
      </c>
    </row>
    <row r="319" spans="1:34">
      <c r="A319">
        <v>5436</v>
      </c>
      <c r="B319" t="s">
        <v>42</v>
      </c>
      <c r="C319" t="s">
        <v>82</v>
      </c>
      <c r="D319" t="s">
        <v>83</v>
      </c>
      <c r="E319" t="s">
        <v>396</v>
      </c>
      <c r="F319" t="s">
        <v>36</v>
      </c>
      <c r="G319">
        <f t="shared" si="44"/>
        <v>1</v>
      </c>
      <c r="H319">
        <f t="shared" si="45"/>
        <v>1</v>
      </c>
      <c r="I319">
        <f t="shared" si="46"/>
        <v>2</v>
      </c>
      <c r="J319">
        <f t="shared" si="47"/>
        <v>0</v>
      </c>
      <c r="K319">
        <f t="shared" si="48"/>
        <v>0</v>
      </c>
      <c r="L319">
        <v>2</v>
      </c>
      <c r="M319">
        <v>2</v>
      </c>
      <c r="N319">
        <f>Needs[[#This Row],[Male]]-Needs[[#This Row],[Hasuband]]</f>
        <v>1</v>
      </c>
      <c r="O319">
        <f>Needs[[#This Row],[Female]]-Needs[[#This Row],[Wife]]</f>
        <v>1</v>
      </c>
      <c r="P319">
        <v>1</v>
      </c>
      <c r="Q319">
        <v>1</v>
      </c>
      <c r="R319">
        <v>0</v>
      </c>
      <c r="S319">
        <v>0</v>
      </c>
      <c r="T319">
        <v>2</v>
      </c>
      <c r="U319" t="s">
        <v>46</v>
      </c>
      <c r="V319">
        <v>1</v>
      </c>
      <c r="X319" t="str">
        <f t="shared" si="49"/>
        <v>Yes</v>
      </c>
      <c r="Y319">
        <v>118</v>
      </c>
      <c r="Z319" t="str">
        <f t="shared" si="50"/>
        <v>Yes</v>
      </c>
      <c r="AA319">
        <v>1</v>
      </c>
      <c r="AB319" t="str">
        <f t="shared" si="51"/>
        <v>Yes</v>
      </c>
      <c r="AD319" t="str">
        <f t="shared" si="52"/>
        <v>No</v>
      </c>
      <c r="AF319" t="str">
        <f t="shared" si="53"/>
        <v>No</v>
      </c>
      <c r="AG319">
        <v>1</v>
      </c>
      <c r="AH319" s="11" t="str">
        <f t="shared" si="54"/>
        <v>Yes</v>
      </c>
    </row>
    <row r="320" spans="1:34">
      <c r="A320">
        <v>5786</v>
      </c>
      <c r="B320" t="s">
        <v>47</v>
      </c>
      <c r="C320" t="s">
        <v>79</v>
      </c>
      <c r="D320" t="s">
        <v>80</v>
      </c>
      <c r="E320" t="s">
        <v>397</v>
      </c>
      <c r="F320" t="s">
        <v>36</v>
      </c>
      <c r="G320">
        <f t="shared" si="44"/>
        <v>1</v>
      </c>
      <c r="H320">
        <f t="shared" si="45"/>
        <v>1</v>
      </c>
      <c r="I320">
        <f t="shared" si="46"/>
        <v>1</v>
      </c>
      <c r="J320">
        <f t="shared" si="47"/>
        <v>1</v>
      </c>
      <c r="K320">
        <f t="shared" si="48"/>
        <v>1</v>
      </c>
      <c r="L320">
        <v>4</v>
      </c>
      <c r="M320">
        <v>1</v>
      </c>
      <c r="N320">
        <f>Needs[[#This Row],[Male]]-Needs[[#This Row],[Hasuband]]</f>
        <v>3</v>
      </c>
      <c r="O320">
        <f>Needs[[#This Row],[Female]]-Needs[[#This Row],[Wife]]</f>
        <v>0</v>
      </c>
      <c r="P320">
        <v>1</v>
      </c>
      <c r="Q320">
        <v>0</v>
      </c>
      <c r="R320">
        <v>1</v>
      </c>
      <c r="S320">
        <v>0</v>
      </c>
      <c r="T320">
        <v>3</v>
      </c>
      <c r="U320" t="s">
        <v>37</v>
      </c>
      <c r="W320">
        <v>1</v>
      </c>
      <c r="X320" t="str">
        <f t="shared" si="49"/>
        <v>No</v>
      </c>
      <c r="Z320" t="str">
        <f t="shared" si="50"/>
        <v>No</v>
      </c>
      <c r="AB320" t="str">
        <f t="shared" si="51"/>
        <v>No</v>
      </c>
      <c r="AD320" t="str">
        <f t="shared" si="52"/>
        <v>No</v>
      </c>
      <c r="AE320">
        <v>1</v>
      </c>
      <c r="AF320" t="str">
        <f t="shared" si="53"/>
        <v>Yes</v>
      </c>
      <c r="AG320">
        <v>1</v>
      </c>
      <c r="AH320" s="11" t="str">
        <f t="shared" si="54"/>
        <v>Yes</v>
      </c>
    </row>
    <row r="321" spans="1:34">
      <c r="A321">
        <v>5463</v>
      </c>
      <c r="B321" t="s">
        <v>42</v>
      </c>
      <c r="C321" t="s">
        <v>82</v>
      </c>
      <c r="D321" t="s">
        <v>83</v>
      </c>
      <c r="E321" t="s">
        <v>398</v>
      </c>
      <c r="F321" t="s">
        <v>51</v>
      </c>
      <c r="G321">
        <f t="shared" si="44"/>
        <v>0</v>
      </c>
      <c r="H321">
        <f t="shared" si="45"/>
        <v>1</v>
      </c>
      <c r="I321">
        <f t="shared" si="46"/>
        <v>2</v>
      </c>
      <c r="J321">
        <f t="shared" si="47"/>
        <v>1</v>
      </c>
      <c r="K321">
        <f t="shared" si="48"/>
        <v>2</v>
      </c>
      <c r="L321">
        <v>4</v>
      </c>
      <c r="M321">
        <v>2</v>
      </c>
      <c r="N321">
        <f>Needs[[#This Row],[Male]]-Needs[[#This Row],[Hasuband]]</f>
        <v>4</v>
      </c>
      <c r="O321">
        <f>Needs[[#This Row],[Female]]-Needs[[#This Row],[Wife]]</f>
        <v>1</v>
      </c>
      <c r="P321">
        <v>1</v>
      </c>
      <c r="Q321">
        <v>1</v>
      </c>
      <c r="R321">
        <v>1</v>
      </c>
      <c r="S321">
        <v>0</v>
      </c>
      <c r="T321">
        <v>3</v>
      </c>
      <c r="U321" t="s">
        <v>46</v>
      </c>
      <c r="W321">
        <v>1</v>
      </c>
      <c r="X321" t="str">
        <f t="shared" si="49"/>
        <v>No</v>
      </c>
      <c r="Y321">
        <v>105</v>
      </c>
      <c r="Z321" t="str">
        <f t="shared" si="50"/>
        <v>Yes</v>
      </c>
      <c r="AA321">
        <v>1</v>
      </c>
      <c r="AB321" t="str">
        <f t="shared" si="51"/>
        <v>Yes</v>
      </c>
      <c r="AD321" t="str">
        <f t="shared" si="52"/>
        <v>No</v>
      </c>
      <c r="AF321" t="str">
        <f t="shared" si="53"/>
        <v>No</v>
      </c>
      <c r="AG321">
        <v>1</v>
      </c>
      <c r="AH321" s="11" t="str">
        <f t="shared" si="54"/>
        <v>Yes</v>
      </c>
    </row>
    <row r="322" spans="1:34">
      <c r="A322">
        <v>5983</v>
      </c>
      <c r="B322" t="s">
        <v>47</v>
      </c>
      <c r="C322" t="s">
        <v>48</v>
      </c>
      <c r="D322" t="s">
        <v>49</v>
      </c>
      <c r="E322" t="s">
        <v>399</v>
      </c>
      <c r="F322" t="s">
        <v>51</v>
      </c>
      <c r="G322">
        <f t="shared" ref="G322:G385" si="55">IF(F322="Father",1,0)</f>
        <v>0</v>
      </c>
      <c r="H322">
        <f t="shared" ref="H322:H385" si="56">IF(F322="Mother",1,1)</f>
        <v>1</v>
      </c>
      <c r="I322">
        <f t="shared" ref="I322:I385" si="57">P322+Q322</f>
        <v>2</v>
      </c>
      <c r="J322">
        <f t="shared" ref="J322:J385" si="58">R322+S322</f>
        <v>2</v>
      </c>
      <c r="K322">
        <f t="shared" ref="K322:K385" si="59">T322-(G322+H322)</f>
        <v>2</v>
      </c>
      <c r="L322">
        <v>4</v>
      </c>
      <c r="M322">
        <v>3</v>
      </c>
      <c r="N322">
        <f>Needs[[#This Row],[Male]]-Needs[[#This Row],[Hasuband]]</f>
        <v>4</v>
      </c>
      <c r="O322">
        <f>Needs[[#This Row],[Female]]-Needs[[#This Row],[Wife]]</f>
        <v>2</v>
      </c>
      <c r="P322">
        <v>1</v>
      </c>
      <c r="Q322">
        <v>1</v>
      </c>
      <c r="R322">
        <v>1</v>
      </c>
      <c r="S322">
        <v>1</v>
      </c>
      <c r="T322">
        <v>3</v>
      </c>
      <c r="U322" t="s">
        <v>61</v>
      </c>
      <c r="W322">
        <v>1</v>
      </c>
      <c r="X322" t="str">
        <f t="shared" ref="X322:X385" si="60">IF(V322=1,"Yes",IF(V322="","No"))</f>
        <v>No</v>
      </c>
      <c r="Y322">
        <v>119</v>
      </c>
      <c r="Z322" t="str">
        <f t="shared" ref="Z322:Z385" si="61">IF(Y322="","No","Yes")</f>
        <v>Yes</v>
      </c>
      <c r="AA322">
        <v>1</v>
      </c>
      <c r="AB322" t="str">
        <f t="shared" ref="AB322:AB385" si="62">IF(AA322=1,"Yes",IF(AA322="","No"))</f>
        <v>Yes</v>
      </c>
      <c r="AD322" t="str">
        <f t="shared" ref="AD322:AD385" si="63">IF(AC322=1,"Yes",IF(AC322="","No"))</f>
        <v>No</v>
      </c>
      <c r="AF322" t="str">
        <f t="shared" ref="AF322:AF385" si="64">IF(AE322=1,"Yes",IF(AE322="","No"))</f>
        <v>No</v>
      </c>
      <c r="AG322">
        <v>1</v>
      </c>
      <c r="AH322" s="11" t="str">
        <f t="shared" ref="AH322:AH385" si="65">IF(AG322=1,"Yes",IF(AG322="","No"))</f>
        <v>Yes</v>
      </c>
    </row>
    <row r="323" spans="1:34">
      <c r="A323">
        <v>5075</v>
      </c>
      <c r="B323" t="s">
        <v>32</v>
      </c>
      <c r="C323" t="s">
        <v>55</v>
      </c>
      <c r="D323" t="s">
        <v>56</v>
      </c>
      <c r="E323" t="s">
        <v>400</v>
      </c>
      <c r="F323" t="s">
        <v>51</v>
      </c>
      <c r="G323">
        <f t="shared" si="55"/>
        <v>0</v>
      </c>
      <c r="H323">
        <f t="shared" si="56"/>
        <v>1</v>
      </c>
      <c r="I323">
        <f t="shared" si="57"/>
        <v>2</v>
      </c>
      <c r="J323">
        <f t="shared" si="58"/>
        <v>1</v>
      </c>
      <c r="K323">
        <f t="shared" si="59"/>
        <v>2</v>
      </c>
      <c r="L323">
        <v>4</v>
      </c>
      <c r="M323">
        <v>2</v>
      </c>
      <c r="N323">
        <f>Needs[[#This Row],[Male]]-Needs[[#This Row],[Hasuband]]</f>
        <v>4</v>
      </c>
      <c r="O323">
        <f>Needs[[#This Row],[Female]]-Needs[[#This Row],[Wife]]</f>
        <v>1</v>
      </c>
      <c r="P323">
        <v>1</v>
      </c>
      <c r="Q323">
        <v>1</v>
      </c>
      <c r="R323">
        <v>1</v>
      </c>
      <c r="S323">
        <v>0</v>
      </c>
      <c r="T323">
        <v>3</v>
      </c>
      <c r="U323" t="s">
        <v>18</v>
      </c>
      <c r="V323">
        <v>1</v>
      </c>
      <c r="X323" t="str">
        <f t="shared" si="60"/>
        <v>Yes</v>
      </c>
      <c r="Y323">
        <v>169</v>
      </c>
      <c r="Z323" t="str">
        <f t="shared" si="61"/>
        <v>Yes</v>
      </c>
      <c r="AB323" t="str">
        <f t="shared" si="62"/>
        <v>No</v>
      </c>
      <c r="AD323" t="str">
        <f t="shared" si="63"/>
        <v>No</v>
      </c>
      <c r="AF323" t="str">
        <f t="shared" si="64"/>
        <v>No</v>
      </c>
      <c r="AH323" s="11" t="str">
        <f t="shared" si="65"/>
        <v>No</v>
      </c>
    </row>
    <row r="324" spans="1:34">
      <c r="A324">
        <v>5214</v>
      </c>
      <c r="B324" t="s">
        <v>42</v>
      </c>
      <c r="C324" t="s">
        <v>64</v>
      </c>
      <c r="D324" t="s">
        <v>65</v>
      </c>
      <c r="E324" t="s">
        <v>401</v>
      </c>
      <c r="F324" t="s">
        <v>36</v>
      </c>
      <c r="G324">
        <f t="shared" si="55"/>
        <v>1</v>
      </c>
      <c r="H324">
        <f t="shared" si="56"/>
        <v>1</v>
      </c>
      <c r="I324">
        <f t="shared" si="57"/>
        <v>2</v>
      </c>
      <c r="J324">
        <f t="shared" si="58"/>
        <v>1</v>
      </c>
      <c r="K324">
        <f t="shared" si="59"/>
        <v>1</v>
      </c>
      <c r="L324">
        <v>4</v>
      </c>
      <c r="M324">
        <v>2</v>
      </c>
      <c r="N324">
        <f>Needs[[#This Row],[Male]]-Needs[[#This Row],[Hasuband]]</f>
        <v>3</v>
      </c>
      <c r="O324">
        <f>Needs[[#This Row],[Female]]-Needs[[#This Row],[Wife]]</f>
        <v>1</v>
      </c>
      <c r="P324">
        <v>1</v>
      </c>
      <c r="Q324">
        <v>1</v>
      </c>
      <c r="R324">
        <v>1</v>
      </c>
      <c r="S324">
        <v>0</v>
      </c>
      <c r="T324">
        <v>3</v>
      </c>
      <c r="U324" t="s">
        <v>46</v>
      </c>
      <c r="V324">
        <v>1</v>
      </c>
      <c r="X324" t="str">
        <f t="shared" si="60"/>
        <v>Yes</v>
      </c>
      <c r="Y324">
        <v>109</v>
      </c>
      <c r="Z324" t="str">
        <f t="shared" si="61"/>
        <v>Yes</v>
      </c>
      <c r="AB324" t="str">
        <f t="shared" si="62"/>
        <v>No</v>
      </c>
      <c r="AC324">
        <v>1</v>
      </c>
      <c r="AD324" t="str">
        <f t="shared" si="63"/>
        <v>Yes</v>
      </c>
      <c r="AF324" t="str">
        <f t="shared" si="64"/>
        <v>No</v>
      </c>
      <c r="AH324" s="11" t="str">
        <f t="shared" si="65"/>
        <v>No</v>
      </c>
    </row>
    <row r="325" spans="1:34">
      <c r="A325">
        <v>4898</v>
      </c>
      <c r="B325" t="s">
        <v>32</v>
      </c>
      <c r="C325" t="s">
        <v>96</v>
      </c>
      <c r="D325" t="s">
        <v>97</v>
      </c>
      <c r="E325" t="s">
        <v>402</v>
      </c>
      <c r="F325" t="s">
        <v>36</v>
      </c>
      <c r="G325">
        <f t="shared" si="55"/>
        <v>1</v>
      </c>
      <c r="H325">
        <f t="shared" si="56"/>
        <v>1</v>
      </c>
      <c r="I325">
        <f t="shared" si="57"/>
        <v>3</v>
      </c>
      <c r="J325">
        <f t="shared" si="58"/>
        <v>3</v>
      </c>
      <c r="K325">
        <f t="shared" si="59"/>
        <v>1</v>
      </c>
      <c r="L325">
        <v>6</v>
      </c>
      <c r="M325">
        <v>3</v>
      </c>
      <c r="N325">
        <f>Needs[[#This Row],[Male]]-Needs[[#This Row],[Hasuband]]</f>
        <v>5</v>
      </c>
      <c r="O325">
        <f>Needs[[#This Row],[Female]]-Needs[[#This Row],[Wife]]</f>
        <v>2</v>
      </c>
      <c r="P325">
        <v>2</v>
      </c>
      <c r="Q325">
        <v>1</v>
      </c>
      <c r="R325">
        <v>2</v>
      </c>
      <c r="S325">
        <v>1</v>
      </c>
      <c r="T325">
        <v>3</v>
      </c>
      <c r="U325" t="s">
        <v>37</v>
      </c>
      <c r="W325">
        <v>1</v>
      </c>
      <c r="X325" t="str">
        <f t="shared" si="60"/>
        <v>No</v>
      </c>
      <c r="Y325">
        <v>107</v>
      </c>
      <c r="Z325" t="str">
        <f t="shared" si="61"/>
        <v>Yes</v>
      </c>
      <c r="AA325">
        <v>1</v>
      </c>
      <c r="AB325" t="str">
        <f t="shared" si="62"/>
        <v>Yes</v>
      </c>
      <c r="AD325" t="str">
        <f t="shared" si="63"/>
        <v>No</v>
      </c>
      <c r="AF325" t="str">
        <f t="shared" si="64"/>
        <v>No</v>
      </c>
      <c r="AG325">
        <v>1</v>
      </c>
      <c r="AH325" s="11" t="str">
        <f t="shared" si="65"/>
        <v>Yes</v>
      </c>
    </row>
    <row r="326" spans="1:34">
      <c r="A326">
        <v>5258</v>
      </c>
      <c r="B326" t="s">
        <v>42</v>
      </c>
      <c r="C326" t="s">
        <v>52</v>
      </c>
      <c r="D326" t="s">
        <v>53</v>
      </c>
      <c r="E326" t="s">
        <v>403</v>
      </c>
      <c r="F326" t="s">
        <v>36</v>
      </c>
      <c r="G326">
        <f t="shared" si="55"/>
        <v>1</v>
      </c>
      <c r="H326">
        <f t="shared" si="56"/>
        <v>1</v>
      </c>
      <c r="I326">
        <f t="shared" si="57"/>
        <v>1</v>
      </c>
      <c r="J326">
        <f t="shared" si="58"/>
        <v>1</v>
      </c>
      <c r="K326">
        <f t="shared" si="59"/>
        <v>0</v>
      </c>
      <c r="L326">
        <v>1</v>
      </c>
      <c r="M326">
        <v>3</v>
      </c>
      <c r="N326">
        <f>Needs[[#This Row],[Male]]-Needs[[#This Row],[Hasuband]]</f>
        <v>0</v>
      </c>
      <c r="O326">
        <f>Needs[[#This Row],[Female]]-Needs[[#This Row],[Wife]]</f>
        <v>2</v>
      </c>
      <c r="P326">
        <v>0</v>
      </c>
      <c r="Q326">
        <v>1</v>
      </c>
      <c r="R326">
        <v>0</v>
      </c>
      <c r="S326">
        <v>1</v>
      </c>
      <c r="T326">
        <v>2</v>
      </c>
      <c r="U326" t="s">
        <v>46</v>
      </c>
      <c r="W326">
        <v>1</v>
      </c>
      <c r="X326" t="str">
        <f t="shared" si="60"/>
        <v>No</v>
      </c>
      <c r="Y326">
        <v>84</v>
      </c>
      <c r="Z326" t="str">
        <f t="shared" si="61"/>
        <v>Yes</v>
      </c>
      <c r="AA326">
        <v>1</v>
      </c>
      <c r="AB326" t="str">
        <f t="shared" si="62"/>
        <v>Yes</v>
      </c>
      <c r="AD326" t="str">
        <f t="shared" si="63"/>
        <v>No</v>
      </c>
      <c r="AE326">
        <v>1</v>
      </c>
      <c r="AF326" t="str">
        <f t="shared" si="64"/>
        <v>Yes</v>
      </c>
      <c r="AG326">
        <v>1</v>
      </c>
      <c r="AH326" s="11" t="str">
        <f t="shared" si="65"/>
        <v>Yes</v>
      </c>
    </row>
    <row r="327" spans="1:34">
      <c r="A327">
        <v>5917</v>
      </c>
      <c r="B327" t="s">
        <v>47</v>
      </c>
      <c r="C327" t="s">
        <v>85</v>
      </c>
      <c r="D327" t="s">
        <v>86</v>
      </c>
      <c r="E327" t="s">
        <v>404</v>
      </c>
      <c r="F327" t="s">
        <v>36</v>
      </c>
      <c r="G327">
        <f t="shared" si="55"/>
        <v>1</v>
      </c>
      <c r="H327">
        <f t="shared" si="56"/>
        <v>1</v>
      </c>
      <c r="I327">
        <f t="shared" si="57"/>
        <v>2</v>
      </c>
      <c r="J327">
        <f t="shared" si="58"/>
        <v>1</v>
      </c>
      <c r="K327">
        <f t="shared" si="59"/>
        <v>0</v>
      </c>
      <c r="L327">
        <v>3</v>
      </c>
      <c r="M327">
        <v>2</v>
      </c>
      <c r="N327">
        <f>Needs[[#This Row],[Male]]-Needs[[#This Row],[Hasuband]]</f>
        <v>2</v>
      </c>
      <c r="O327">
        <f>Needs[[#This Row],[Female]]-Needs[[#This Row],[Wife]]</f>
        <v>1</v>
      </c>
      <c r="P327">
        <v>1</v>
      </c>
      <c r="Q327">
        <v>1</v>
      </c>
      <c r="R327">
        <v>1</v>
      </c>
      <c r="S327">
        <v>0</v>
      </c>
      <c r="T327">
        <v>2</v>
      </c>
      <c r="U327" t="s">
        <v>46</v>
      </c>
      <c r="V327">
        <v>1</v>
      </c>
      <c r="X327" t="str">
        <f t="shared" si="60"/>
        <v>Yes</v>
      </c>
      <c r="Y327">
        <v>215</v>
      </c>
      <c r="Z327" t="str">
        <f t="shared" si="61"/>
        <v>Yes</v>
      </c>
      <c r="AB327" t="str">
        <f t="shared" si="62"/>
        <v>No</v>
      </c>
      <c r="AD327" t="str">
        <f t="shared" si="63"/>
        <v>No</v>
      </c>
      <c r="AF327" t="str">
        <f t="shared" si="64"/>
        <v>No</v>
      </c>
      <c r="AH327" s="11" t="str">
        <f t="shared" si="65"/>
        <v>No</v>
      </c>
    </row>
    <row r="328" spans="1:34">
      <c r="A328">
        <v>4844</v>
      </c>
      <c r="B328" t="s">
        <v>38</v>
      </c>
      <c r="C328" t="s">
        <v>176</v>
      </c>
      <c r="D328" t="s">
        <v>177</v>
      </c>
      <c r="E328" t="s">
        <v>405</v>
      </c>
      <c r="F328" t="s">
        <v>36</v>
      </c>
      <c r="G328">
        <f t="shared" si="55"/>
        <v>1</v>
      </c>
      <c r="H328">
        <f t="shared" si="56"/>
        <v>1</v>
      </c>
      <c r="I328">
        <f t="shared" si="57"/>
        <v>2</v>
      </c>
      <c r="J328">
        <f t="shared" si="58"/>
        <v>0</v>
      </c>
      <c r="K328">
        <f t="shared" si="59"/>
        <v>0</v>
      </c>
      <c r="L328">
        <v>2</v>
      </c>
      <c r="M328">
        <v>2</v>
      </c>
      <c r="N328">
        <f>Needs[[#This Row],[Male]]-Needs[[#This Row],[Hasuband]]</f>
        <v>1</v>
      </c>
      <c r="O328">
        <f>Needs[[#This Row],[Female]]-Needs[[#This Row],[Wife]]</f>
        <v>1</v>
      </c>
      <c r="P328">
        <v>1</v>
      </c>
      <c r="Q328">
        <v>1</v>
      </c>
      <c r="R328">
        <v>0</v>
      </c>
      <c r="S328">
        <v>0</v>
      </c>
      <c r="T328">
        <v>2</v>
      </c>
      <c r="U328" t="s">
        <v>37</v>
      </c>
      <c r="W328">
        <v>1</v>
      </c>
      <c r="X328" t="str">
        <f t="shared" si="60"/>
        <v>No</v>
      </c>
      <c r="Y328">
        <v>63</v>
      </c>
      <c r="Z328" t="str">
        <f t="shared" si="61"/>
        <v>Yes</v>
      </c>
      <c r="AB328" t="str">
        <f t="shared" si="62"/>
        <v>No</v>
      </c>
      <c r="AD328" t="str">
        <f t="shared" si="63"/>
        <v>No</v>
      </c>
      <c r="AF328" t="str">
        <f t="shared" si="64"/>
        <v>No</v>
      </c>
      <c r="AG328">
        <v>1</v>
      </c>
      <c r="AH328" s="11" t="str">
        <f t="shared" si="65"/>
        <v>Yes</v>
      </c>
    </row>
    <row r="329" spans="1:34">
      <c r="A329">
        <v>5407</v>
      </c>
      <c r="B329" t="s">
        <v>42</v>
      </c>
      <c r="C329" t="s">
        <v>82</v>
      </c>
      <c r="D329" t="s">
        <v>83</v>
      </c>
      <c r="E329" t="s">
        <v>406</v>
      </c>
      <c r="F329" t="s">
        <v>36</v>
      </c>
      <c r="G329">
        <f t="shared" si="55"/>
        <v>1</v>
      </c>
      <c r="H329">
        <f t="shared" si="56"/>
        <v>1</v>
      </c>
      <c r="I329">
        <f t="shared" si="57"/>
        <v>2</v>
      </c>
      <c r="J329">
        <f t="shared" si="58"/>
        <v>1</v>
      </c>
      <c r="K329">
        <f t="shared" si="59"/>
        <v>0</v>
      </c>
      <c r="L329">
        <v>2</v>
      </c>
      <c r="M329">
        <v>3</v>
      </c>
      <c r="N329">
        <f>Needs[[#This Row],[Male]]-Needs[[#This Row],[Hasuband]]</f>
        <v>1</v>
      </c>
      <c r="O329">
        <f>Needs[[#This Row],[Female]]-Needs[[#This Row],[Wife]]</f>
        <v>2</v>
      </c>
      <c r="P329">
        <v>1</v>
      </c>
      <c r="Q329">
        <v>1</v>
      </c>
      <c r="R329">
        <v>0</v>
      </c>
      <c r="S329">
        <v>1</v>
      </c>
      <c r="T329">
        <v>2</v>
      </c>
      <c r="U329" t="s">
        <v>46</v>
      </c>
      <c r="W329">
        <v>1</v>
      </c>
      <c r="X329" t="str">
        <f t="shared" si="60"/>
        <v>No</v>
      </c>
      <c r="Z329" t="str">
        <f t="shared" si="61"/>
        <v>No</v>
      </c>
      <c r="AA329">
        <v>1</v>
      </c>
      <c r="AB329" t="str">
        <f t="shared" si="62"/>
        <v>Yes</v>
      </c>
      <c r="AD329" t="str">
        <f t="shared" si="63"/>
        <v>No</v>
      </c>
      <c r="AF329" t="str">
        <f t="shared" si="64"/>
        <v>No</v>
      </c>
      <c r="AG329">
        <v>1</v>
      </c>
      <c r="AH329" s="11" t="str">
        <f t="shared" si="65"/>
        <v>Yes</v>
      </c>
    </row>
    <row r="330" spans="1:34">
      <c r="A330">
        <v>5173</v>
      </c>
      <c r="B330" t="s">
        <v>42</v>
      </c>
      <c r="C330" t="s">
        <v>64</v>
      </c>
      <c r="D330" t="s">
        <v>65</v>
      </c>
      <c r="E330" t="s">
        <v>407</v>
      </c>
      <c r="F330" t="s">
        <v>36</v>
      </c>
      <c r="G330">
        <f t="shared" si="55"/>
        <v>1</v>
      </c>
      <c r="H330">
        <f t="shared" si="56"/>
        <v>1</v>
      </c>
      <c r="I330">
        <f t="shared" si="57"/>
        <v>2</v>
      </c>
      <c r="J330">
        <f t="shared" si="58"/>
        <v>1</v>
      </c>
      <c r="K330">
        <f t="shared" si="59"/>
        <v>0</v>
      </c>
      <c r="L330">
        <v>2</v>
      </c>
      <c r="M330">
        <v>3</v>
      </c>
      <c r="N330">
        <f>Needs[[#This Row],[Male]]-Needs[[#This Row],[Hasuband]]</f>
        <v>1</v>
      </c>
      <c r="O330">
        <f>Needs[[#This Row],[Female]]-Needs[[#This Row],[Wife]]</f>
        <v>2</v>
      </c>
      <c r="P330">
        <v>1</v>
      </c>
      <c r="Q330">
        <v>1</v>
      </c>
      <c r="R330">
        <v>0</v>
      </c>
      <c r="S330">
        <v>1</v>
      </c>
      <c r="T330">
        <v>2</v>
      </c>
      <c r="U330" t="s">
        <v>37</v>
      </c>
      <c r="W330">
        <v>1</v>
      </c>
      <c r="X330" t="str">
        <f t="shared" si="60"/>
        <v>No</v>
      </c>
      <c r="Y330">
        <v>93</v>
      </c>
      <c r="Z330" t="str">
        <f t="shared" si="61"/>
        <v>Yes</v>
      </c>
      <c r="AA330">
        <v>1</v>
      </c>
      <c r="AB330" t="str">
        <f t="shared" si="62"/>
        <v>Yes</v>
      </c>
      <c r="AC330">
        <v>1</v>
      </c>
      <c r="AD330" t="str">
        <f t="shared" si="63"/>
        <v>Yes</v>
      </c>
      <c r="AF330" t="str">
        <f t="shared" si="64"/>
        <v>No</v>
      </c>
      <c r="AG330">
        <v>1</v>
      </c>
      <c r="AH330" s="11" t="str">
        <f t="shared" si="65"/>
        <v>Yes</v>
      </c>
    </row>
    <row r="331" spans="1:34">
      <c r="A331">
        <v>5038</v>
      </c>
      <c r="B331" t="s">
        <v>32</v>
      </c>
      <c r="C331" t="s">
        <v>126</v>
      </c>
      <c r="D331" t="s">
        <v>127</v>
      </c>
      <c r="E331" t="s">
        <v>408</v>
      </c>
      <c r="F331" t="s">
        <v>36</v>
      </c>
      <c r="G331">
        <f t="shared" si="55"/>
        <v>1</v>
      </c>
      <c r="H331">
        <f t="shared" si="56"/>
        <v>1</v>
      </c>
      <c r="I331">
        <f t="shared" si="57"/>
        <v>2</v>
      </c>
      <c r="J331">
        <f t="shared" si="58"/>
        <v>2</v>
      </c>
      <c r="K331">
        <f t="shared" si="59"/>
        <v>1</v>
      </c>
      <c r="L331">
        <v>2</v>
      </c>
      <c r="M331">
        <v>5</v>
      </c>
      <c r="N331">
        <f>Needs[[#This Row],[Male]]-Needs[[#This Row],[Hasuband]]</f>
        <v>1</v>
      </c>
      <c r="O331">
        <f>Needs[[#This Row],[Female]]-Needs[[#This Row],[Wife]]</f>
        <v>4</v>
      </c>
      <c r="P331">
        <v>1</v>
      </c>
      <c r="Q331">
        <v>1</v>
      </c>
      <c r="R331">
        <v>0</v>
      </c>
      <c r="S331">
        <v>2</v>
      </c>
      <c r="T331">
        <v>3</v>
      </c>
      <c r="U331" t="s">
        <v>61</v>
      </c>
      <c r="V331">
        <v>1</v>
      </c>
      <c r="X331" t="str">
        <f t="shared" si="60"/>
        <v>Yes</v>
      </c>
      <c r="Y331">
        <v>186</v>
      </c>
      <c r="Z331" t="str">
        <f t="shared" si="61"/>
        <v>Yes</v>
      </c>
      <c r="AB331" t="str">
        <f t="shared" si="62"/>
        <v>No</v>
      </c>
      <c r="AC331">
        <v>1</v>
      </c>
      <c r="AD331" t="str">
        <f t="shared" si="63"/>
        <v>Yes</v>
      </c>
      <c r="AE331">
        <v>1</v>
      </c>
      <c r="AF331" t="str">
        <f t="shared" si="64"/>
        <v>Yes</v>
      </c>
      <c r="AH331" s="11" t="str">
        <f t="shared" si="65"/>
        <v>No</v>
      </c>
    </row>
    <row r="332" spans="1:34">
      <c r="A332">
        <v>5021</v>
      </c>
      <c r="B332" t="s">
        <v>32</v>
      </c>
      <c r="C332" t="s">
        <v>126</v>
      </c>
      <c r="D332" t="s">
        <v>127</v>
      </c>
      <c r="E332" t="s">
        <v>409</v>
      </c>
      <c r="F332" t="s">
        <v>51</v>
      </c>
      <c r="G332">
        <f t="shared" si="55"/>
        <v>0</v>
      </c>
      <c r="H332">
        <f t="shared" si="56"/>
        <v>1</v>
      </c>
      <c r="I332">
        <f t="shared" si="57"/>
        <v>2</v>
      </c>
      <c r="J332">
        <f t="shared" si="58"/>
        <v>1</v>
      </c>
      <c r="K332">
        <f t="shared" si="59"/>
        <v>1</v>
      </c>
      <c r="L332">
        <v>3</v>
      </c>
      <c r="M332">
        <v>2</v>
      </c>
      <c r="N332">
        <f>Needs[[#This Row],[Male]]-Needs[[#This Row],[Hasuband]]</f>
        <v>3</v>
      </c>
      <c r="O332">
        <f>Needs[[#This Row],[Female]]-Needs[[#This Row],[Wife]]</f>
        <v>1</v>
      </c>
      <c r="P332">
        <v>1</v>
      </c>
      <c r="Q332">
        <v>1</v>
      </c>
      <c r="R332">
        <v>1</v>
      </c>
      <c r="S332">
        <v>0</v>
      </c>
      <c r="T332">
        <v>2</v>
      </c>
      <c r="U332" t="s">
        <v>37</v>
      </c>
      <c r="V332">
        <v>1</v>
      </c>
      <c r="X332" t="str">
        <f t="shared" si="60"/>
        <v>Yes</v>
      </c>
      <c r="Y332">
        <v>135</v>
      </c>
      <c r="Z332" t="str">
        <f t="shared" si="61"/>
        <v>Yes</v>
      </c>
      <c r="AA332">
        <v>1</v>
      </c>
      <c r="AB332" t="str">
        <f t="shared" si="62"/>
        <v>Yes</v>
      </c>
      <c r="AD332" t="str">
        <f t="shared" si="63"/>
        <v>No</v>
      </c>
      <c r="AF332" t="str">
        <f t="shared" si="64"/>
        <v>No</v>
      </c>
      <c r="AH332" s="11" t="str">
        <f t="shared" si="65"/>
        <v>No</v>
      </c>
    </row>
    <row r="333" spans="1:34">
      <c r="A333">
        <v>5230</v>
      </c>
      <c r="B333" t="s">
        <v>42</v>
      </c>
      <c r="C333" t="s">
        <v>64</v>
      </c>
      <c r="D333" t="s">
        <v>65</v>
      </c>
      <c r="E333" t="s">
        <v>410</v>
      </c>
      <c r="F333" t="s">
        <v>36</v>
      </c>
      <c r="G333">
        <f t="shared" si="55"/>
        <v>1</v>
      </c>
      <c r="H333">
        <f t="shared" si="56"/>
        <v>1</v>
      </c>
      <c r="I333">
        <f t="shared" si="57"/>
        <v>2</v>
      </c>
      <c r="J333">
        <f t="shared" si="58"/>
        <v>2</v>
      </c>
      <c r="K333">
        <f t="shared" si="59"/>
        <v>2</v>
      </c>
      <c r="L333">
        <v>2</v>
      </c>
      <c r="M333">
        <v>6</v>
      </c>
      <c r="N333">
        <f>Needs[[#This Row],[Male]]-Needs[[#This Row],[Hasuband]]</f>
        <v>1</v>
      </c>
      <c r="O333">
        <f>Needs[[#This Row],[Female]]-Needs[[#This Row],[Wife]]</f>
        <v>5</v>
      </c>
      <c r="P333">
        <v>1</v>
      </c>
      <c r="Q333">
        <v>1</v>
      </c>
      <c r="R333">
        <v>0</v>
      </c>
      <c r="S333">
        <v>2</v>
      </c>
      <c r="T333">
        <v>4</v>
      </c>
      <c r="U333" t="s">
        <v>37</v>
      </c>
      <c r="W333">
        <v>1</v>
      </c>
      <c r="X333" t="str">
        <f t="shared" si="60"/>
        <v>No</v>
      </c>
      <c r="Y333">
        <v>111</v>
      </c>
      <c r="Z333" t="str">
        <f t="shared" si="61"/>
        <v>Yes</v>
      </c>
      <c r="AB333" t="str">
        <f t="shared" si="62"/>
        <v>No</v>
      </c>
      <c r="AD333" t="str">
        <f t="shared" si="63"/>
        <v>No</v>
      </c>
      <c r="AF333" t="str">
        <f t="shared" si="64"/>
        <v>No</v>
      </c>
      <c r="AG333">
        <v>1</v>
      </c>
      <c r="AH333" s="11" t="str">
        <f t="shared" si="65"/>
        <v>Yes</v>
      </c>
    </row>
    <row r="334" spans="1:34">
      <c r="A334">
        <v>5360</v>
      </c>
      <c r="B334" t="s">
        <v>42</v>
      </c>
      <c r="C334" t="s">
        <v>52</v>
      </c>
      <c r="D334" t="s">
        <v>53</v>
      </c>
      <c r="E334" t="s">
        <v>411</v>
      </c>
      <c r="F334" t="s">
        <v>36</v>
      </c>
      <c r="G334">
        <f t="shared" si="55"/>
        <v>1</v>
      </c>
      <c r="H334">
        <f t="shared" si="56"/>
        <v>1</v>
      </c>
      <c r="I334">
        <f t="shared" si="57"/>
        <v>2</v>
      </c>
      <c r="J334">
        <f t="shared" si="58"/>
        <v>1</v>
      </c>
      <c r="K334">
        <f t="shared" si="59"/>
        <v>0</v>
      </c>
      <c r="L334">
        <v>2</v>
      </c>
      <c r="M334">
        <v>3</v>
      </c>
      <c r="N334">
        <f>Needs[[#This Row],[Male]]-Needs[[#This Row],[Hasuband]]</f>
        <v>1</v>
      </c>
      <c r="O334">
        <f>Needs[[#This Row],[Female]]-Needs[[#This Row],[Wife]]</f>
        <v>2</v>
      </c>
      <c r="P334">
        <v>1</v>
      </c>
      <c r="Q334">
        <v>1</v>
      </c>
      <c r="R334">
        <v>0</v>
      </c>
      <c r="S334">
        <v>1</v>
      </c>
      <c r="T334">
        <v>2</v>
      </c>
      <c r="U334" t="s">
        <v>61</v>
      </c>
      <c r="V334">
        <v>1</v>
      </c>
      <c r="X334" t="str">
        <f t="shared" si="60"/>
        <v>Yes</v>
      </c>
      <c r="Y334">
        <v>211</v>
      </c>
      <c r="Z334" t="str">
        <f t="shared" si="61"/>
        <v>Yes</v>
      </c>
      <c r="AA334">
        <v>1</v>
      </c>
      <c r="AB334" t="str">
        <f t="shared" si="62"/>
        <v>Yes</v>
      </c>
      <c r="AD334" t="str">
        <f t="shared" si="63"/>
        <v>No</v>
      </c>
      <c r="AE334">
        <v>1</v>
      </c>
      <c r="AF334" t="str">
        <f t="shared" si="64"/>
        <v>Yes</v>
      </c>
      <c r="AH334" s="11" t="str">
        <f t="shared" si="65"/>
        <v>No</v>
      </c>
    </row>
    <row r="335" spans="1:34">
      <c r="A335">
        <v>5924</v>
      </c>
      <c r="B335" t="s">
        <v>47</v>
      </c>
      <c r="C335" t="s">
        <v>85</v>
      </c>
      <c r="D335" t="s">
        <v>86</v>
      </c>
      <c r="E335" t="s">
        <v>412</v>
      </c>
      <c r="F335" t="s">
        <v>36</v>
      </c>
      <c r="G335">
        <f t="shared" si="55"/>
        <v>1</v>
      </c>
      <c r="H335">
        <f t="shared" si="56"/>
        <v>1</v>
      </c>
      <c r="I335">
        <f t="shared" si="57"/>
        <v>1</v>
      </c>
      <c r="J335">
        <f t="shared" si="58"/>
        <v>4</v>
      </c>
      <c r="K335">
        <f t="shared" si="59"/>
        <v>2</v>
      </c>
      <c r="L335">
        <v>4</v>
      </c>
      <c r="M335">
        <v>5</v>
      </c>
      <c r="N335">
        <f>Needs[[#This Row],[Male]]-Needs[[#This Row],[Hasuband]]</f>
        <v>3</v>
      </c>
      <c r="O335">
        <f>Needs[[#This Row],[Female]]-Needs[[#This Row],[Wife]]</f>
        <v>4</v>
      </c>
      <c r="P335">
        <v>0</v>
      </c>
      <c r="Q335">
        <v>1</v>
      </c>
      <c r="R335">
        <v>3</v>
      </c>
      <c r="S335">
        <v>1</v>
      </c>
      <c r="T335">
        <v>4</v>
      </c>
      <c r="U335" t="s">
        <v>46</v>
      </c>
      <c r="W335">
        <v>1</v>
      </c>
      <c r="X335" t="str">
        <f t="shared" si="60"/>
        <v>No</v>
      </c>
      <c r="Y335">
        <v>111</v>
      </c>
      <c r="Z335" t="str">
        <f t="shared" si="61"/>
        <v>Yes</v>
      </c>
      <c r="AB335" t="str">
        <f t="shared" si="62"/>
        <v>No</v>
      </c>
      <c r="AC335">
        <v>1</v>
      </c>
      <c r="AD335" t="str">
        <f t="shared" si="63"/>
        <v>Yes</v>
      </c>
      <c r="AF335" t="str">
        <f t="shared" si="64"/>
        <v>No</v>
      </c>
      <c r="AG335">
        <v>1</v>
      </c>
      <c r="AH335" s="11" t="str">
        <f t="shared" si="65"/>
        <v>Yes</v>
      </c>
    </row>
    <row r="336" spans="1:34">
      <c r="A336">
        <v>4725</v>
      </c>
      <c r="B336" t="s">
        <v>38</v>
      </c>
      <c r="C336" t="s">
        <v>107</v>
      </c>
      <c r="D336" t="s">
        <v>108</v>
      </c>
      <c r="E336" t="s">
        <v>413</v>
      </c>
      <c r="F336" t="s">
        <v>36</v>
      </c>
      <c r="G336">
        <f t="shared" si="55"/>
        <v>1</v>
      </c>
      <c r="H336">
        <f t="shared" si="56"/>
        <v>1</v>
      </c>
      <c r="I336">
        <f t="shared" si="57"/>
        <v>3</v>
      </c>
      <c r="J336">
        <f t="shared" si="58"/>
        <v>3</v>
      </c>
      <c r="K336">
        <f t="shared" si="59"/>
        <v>2</v>
      </c>
      <c r="L336">
        <v>6</v>
      </c>
      <c r="M336">
        <v>4</v>
      </c>
      <c r="N336">
        <f>Needs[[#This Row],[Male]]-Needs[[#This Row],[Hasuband]]</f>
        <v>5</v>
      </c>
      <c r="O336">
        <f>Needs[[#This Row],[Female]]-Needs[[#This Row],[Wife]]</f>
        <v>3</v>
      </c>
      <c r="P336">
        <v>2</v>
      </c>
      <c r="Q336">
        <v>1</v>
      </c>
      <c r="R336">
        <v>2</v>
      </c>
      <c r="S336">
        <v>1</v>
      </c>
      <c r="T336">
        <v>4</v>
      </c>
      <c r="U336" t="s">
        <v>46</v>
      </c>
      <c r="V336">
        <v>1</v>
      </c>
      <c r="X336" t="str">
        <f t="shared" si="60"/>
        <v>Yes</v>
      </c>
      <c r="Y336">
        <v>194</v>
      </c>
      <c r="Z336" t="str">
        <f t="shared" si="61"/>
        <v>Yes</v>
      </c>
      <c r="AA336">
        <v>1</v>
      </c>
      <c r="AB336" t="str">
        <f t="shared" si="62"/>
        <v>Yes</v>
      </c>
      <c r="AC336">
        <v>1</v>
      </c>
      <c r="AD336" t="str">
        <f t="shared" si="63"/>
        <v>Yes</v>
      </c>
      <c r="AF336" t="str">
        <f t="shared" si="64"/>
        <v>No</v>
      </c>
      <c r="AH336" s="11" t="str">
        <f t="shared" si="65"/>
        <v>No</v>
      </c>
    </row>
    <row r="337" spans="1:34">
      <c r="A337">
        <v>5129</v>
      </c>
      <c r="B337" t="s">
        <v>42</v>
      </c>
      <c r="C337" t="s">
        <v>64</v>
      </c>
      <c r="D337" t="s">
        <v>65</v>
      </c>
      <c r="E337" t="s">
        <v>414</v>
      </c>
      <c r="F337" t="s">
        <v>36</v>
      </c>
      <c r="G337">
        <f t="shared" si="55"/>
        <v>1</v>
      </c>
      <c r="H337">
        <f t="shared" si="56"/>
        <v>1</v>
      </c>
      <c r="I337">
        <f t="shared" si="57"/>
        <v>2</v>
      </c>
      <c r="J337">
        <f t="shared" si="58"/>
        <v>0</v>
      </c>
      <c r="K337">
        <f t="shared" si="59"/>
        <v>0</v>
      </c>
      <c r="L337">
        <v>2</v>
      </c>
      <c r="M337">
        <v>2</v>
      </c>
      <c r="N337">
        <f>Needs[[#This Row],[Male]]-Needs[[#This Row],[Hasuband]]</f>
        <v>1</v>
      </c>
      <c r="O337">
        <f>Needs[[#This Row],[Female]]-Needs[[#This Row],[Wife]]</f>
        <v>1</v>
      </c>
      <c r="P337">
        <v>1</v>
      </c>
      <c r="Q337">
        <v>1</v>
      </c>
      <c r="R337">
        <v>0</v>
      </c>
      <c r="S337">
        <v>0</v>
      </c>
      <c r="T337">
        <v>2</v>
      </c>
      <c r="U337" t="s">
        <v>18</v>
      </c>
      <c r="V337">
        <v>1</v>
      </c>
      <c r="X337" t="str">
        <f t="shared" si="60"/>
        <v>Yes</v>
      </c>
      <c r="Y337">
        <v>222</v>
      </c>
      <c r="Z337" t="str">
        <f t="shared" si="61"/>
        <v>Yes</v>
      </c>
      <c r="AA337">
        <v>1</v>
      </c>
      <c r="AB337" t="str">
        <f t="shared" si="62"/>
        <v>Yes</v>
      </c>
      <c r="AD337" t="str">
        <f t="shared" si="63"/>
        <v>No</v>
      </c>
      <c r="AF337" t="str">
        <f t="shared" si="64"/>
        <v>No</v>
      </c>
      <c r="AG337">
        <v>1</v>
      </c>
      <c r="AH337" s="11" t="str">
        <f t="shared" si="65"/>
        <v>Yes</v>
      </c>
    </row>
    <row r="338" spans="1:34">
      <c r="A338">
        <v>5472</v>
      </c>
      <c r="B338" t="s">
        <v>42</v>
      </c>
      <c r="C338" t="s">
        <v>82</v>
      </c>
      <c r="D338" t="s">
        <v>83</v>
      </c>
      <c r="E338" t="s">
        <v>415</v>
      </c>
      <c r="F338" t="s">
        <v>36</v>
      </c>
      <c r="G338">
        <f t="shared" si="55"/>
        <v>1</v>
      </c>
      <c r="H338">
        <f t="shared" si="56"/>
        <v>1</v>
      </c>
      <c r="I338">
        <f t="shared" si="57"/>
        <v>1</v>
      </c>
      <c r="J338">
        <f t="shared" si="58"/>
        <v>1</v>
      </c>
      <c r="K338">
        <f t="shared" si="59"/>
        <v>0</v>
      </c>
      <c r="L338">
        <v>2</v>
      </c>
      <c r="M338">
        <v>2</v>
      </c>
      <c r="N338">
        <f>Needs[[#This Row],[Male]]-Needs[[#This Row],[Hasuband]]</f>
        <v>1</v>
      </c>
      <c r="O338">
        <f>Needs[[#This Row],[Female]]-Needs[[#This Row],[Wife]]</f>
        <v>1</v>
      </c>
      <c r="P338">
        <v>1</v>
      </c>
      <c r="Q338">
        <v>0</v>
      </c>
      <c r="R338">
        <v>0</v>
      </c>
      <c r="S338">
        <v>1</v>
      </c>
      <c r="T338">
        <v>2</v>
      </c>
      <c r="U338" t="s">
        <v>61</v>
      </c>
      <c r="V338">
        <v>1</v>
      </c>
      <c r="X338" t="str">
        <f t="shared" si="60"/>
        <v>Yes</v>
      </c>
      <c r="Y338">
        <v>101</v>
      </c>
      <c r="Z338" t="str">
        <f t="shared" si="61"/>
        <v>Yes</v>
      </c>
      <c r="AA338">
        <v>1</v>
      </c>
      <c r="AB338" t="str">
        <f t="shared" si="62"/>
        <v>Yes</v>
      </c>
      <c r="AD338" t="str">
        <f t="shared" si="63"/>
        <v>No</v>
      </c>
      <c r="AF338" t="str">
        <f t="shared" si="64"/>
        <v>No</v>
      </c>
      <c r="AG338">
        <v>1</v>
      </c>
      <c r="AH338" s="11" t="str">
        <f t="shared" si="65"/>
        <v>Yes</v>
      </c>
    </row>
    <row r="339" spans="1:34">
      <c r="A339">
        <v>6309</v>
      </c>
      <c r="B339" t="s">
        <v>47</v>
      </c>
      <c r="C339" t="s">
        <v>104</v>
      </c>
      <c r="D339" t="s">
        <v>105</v>
      </c>
      <c r="E339" t="s">
        <v>416</v>
      </c>
      <c r="F339" t="s">
        <v>51</v>
      </c>
      <c r="G339">
        <f t="shared" si="55"/>
        <v>0</v>
      </c>
      <c r="H339">
        <f t="shared" si="56"/>
        <v>1</v>
      </c>
      <c r="I339">
        <f t="shared" si="57"/>
        <v>0</v>
      </c>
      <c r="J339">
        <f t="shared" si="58"/>
        <v>3</v>
      </c>
      <c r="K339">
        <f t="shared" si="59"/>
        <v>4</v>
      </c>
      <c r="L339">
        <v>7</v>
      </c>
      <c r="M339">
        <v>1</v>
      </c>
      <c r="N339">
        <f>Needs[[#This Row],[Male]]-Needs[[#This Row],[Hasuband]]</f>
        <v>7</v>
      </c>
      <c r="O339">
        <f>Needs[[#This Row],[Female]]-Needs[[#This Row],[Wife]]</f>
        <v>0</v>
      </c>
      <c r="P339">
        <v>0</v>
      </c>
      <c r="Q339">
        <v>0</v>
      </c>
      <c r="R339">
        <v>3</v>
      </c>
      <c r="S339">
        <v>0</v>
      </c>
      <c r="T339">
        <v>5</v>
      </c>
      <c r="U339" t="s">
        <v>61</v>
      </c>
      <c r="V339">
        <v>1</v>
      </c>
      <c r="X339" t="str">
        <f t="shared" si="60"/>
        <v>Yes</v>
      </c>
      <c r="Y339">
        <v>202</v>
      </c>
      <c r="Z339" t="str">
        <f t="shared" si="61"/>
        <v>Yes</v>
      </c>
      <c r="AB339" t="str">
        <f t="shared" si="62"/>
        <v>No</v>
      </c>
      <c r="AD339" t="str">
        <f t="shared" si="63"/>
        <v>No</v>
      </c>
      <c r="AF339" t="str">
        <f t="shared" si="64"/>
        <v>No</v>
      </c>
      <c r="AH339" s="11" t="str">
        <f t="shared" si="65"/>
        <v>No</v>
      </c>
    </row>
    <row r="340" spans="1:34">
      <c r="A340">
        <v>5958</v>
      </c>
      <c r="B340" t="s">
        <v>47</v>
      </c>
      <c r="C340" t="s">
        <v>48</v>
      </c>
      <c r="D340" t="s">
        <v>49</v>
      </c>
      <c r="E340" t="s">
        <v>417</v>
      </c>
      <c r="F340" t="s">
        <v>51</v>
      </c>
      <c r="G340">
        <f t="shared" si="55"/>
        <v>0</v>
      </c>
      <c r="H340">
        <f t="shared" si="56"/>
        <v>1</v>
      </c>
      <c r="I340">
        <f t="shared" si="57"/>
        <v>2</v>
      </c>
      <c r="J340">
        <f t="shared" si="58"/>
        <v>2</v>
      </c>
      <c r="K340">
        <f t="shared" si="59"/>
        <v>4</v>
      </c>
      <c r="L340">
        <v>4</v>
      </c>
      <c r="M340">
        <v>5</v>
      </c>
      <c r="N340">
        <f>Needs[[#This Row],[Male]]-Needs[[#This Row],[Hasuband]]</f>
        <v>4</v>
      </c>
      <c r="O340">
        <f>Needs[[#This Row],[Female]]-Needs[[#This Row],[Wife]]</f>
        <v>4</v>
      </c>
      <c r="P340">
        <v>1</v>
      </c>
      <c r="Q340">
        <v>1</v>
      </c>
      <c r="R340">
        <v>1</v>
      </c>
      <c r="S340">
        <v>1</v>
      </c>
      <c r="T340">
        <v>5</v>
      </c>
      <c r="U340" t="s">
        <v>37</v>
      </c>
      <c r="W340">
        <v>1</v>
      </c>
      <c r="X340" t="str">
        <f t="shared" si="60"/>
        <v>No</v>
      </c>
      <c r="Y340">
        <v>63</v>
      </c>
      <c r="Z340" t="str">
        <f t="shared" si="61"/>
        <v>Yes</v>
      </c>
      <c r="AA340">
        <v>1</v>
      </c>
      <c r="AB340" t="str">
        <f t="shared" si="62"/>
        <v>Yes</v>
      </c>
      <c r="AC340">
        <v>1</v>
      </c>
      <c r="AD340" t="str">
        <f t="shared" si="63"/>
        <v>Yes</v>
      </c>
      <c r="AE340">
        <v>1</v>
      </c>
      <c r="AF340" t="str">
        <f t="shared" si="64"/>
        <v>Yes</v>
      </c>
      <c r="AG340">
        <v>1</v>
      </c>
      <c r="AH340" s="11" t="str">
        <f t="shared" si="65"/>
        <v>Yes</v>
      </c>
    </row>
    <row r="341" spans="1:34">
      <c r="A341">
        <v>4964</v>
      </c>
      <c r="B341" t="s">
        <v>32</v>
      </c>
      <c r="C341" t="s">
        <v>33</v>
      </c>
      <c r="D341" t="s">
        <v>34</v>
      </c>
      <c r="E341" t="s">
        <v>418</v>
      </c>
      <c r="F341" t="s">
        <v>36</v>
      </c>
      <c r="G341">
        <f t="shared" si="55"/>
        <v>1</v>
      </c>
      <c r="H341">
        <f t="shared" si="56"/>
        <v>1</v>
      </c>
      <c r="I341">
        <f t="shared" si="57"/>
        <v>2</v>
      </c>
      <c r="J341">
        <f t="shared" si="58"/>
        <v>2</v>
      </c>
      <c r="K341">
        <f t="shared" si="59"/>
        <v>1</v>
      </c>
      <c r="L341">
        <v>3</v>
      </c>
      <c r="M341">
        <v>4</v>
      </c>
      <c r="N341">
        <f>Needs[[#This Row],[Male]]-Needs[[#This Row],[Hasuband]]</f>
        <v>2</v>
      </c>
      <c r="O341">
        <f>Needs[[#This Row],[Female]]-Needs[[#This Row],[Wife]]</f>
        <v>3</v>
      </c>
      <c r="P341">
        <v>1</v>
      </c>
      <c r="Q341">
        <v>1</v>
      </c>
      <c r="R341">
        <v>1</v>
      </c>
      <c r="S341">
        <v>1</v>
      </c>
      <c r="T341">
        <v>3</v>
      </c>
      <c r="U341" t="s">
        <v>37</v>
      </c>
      <c r="V341">
        <v>1</v>
      </c>
      <c r="X341" t="str">
        <f t="shared" si="60"/>
        <v>Yes</v>
      </c>
      <c r="Y341">
        <v>132</v>
      </c>
      <c r="Z341" t="str">
        <f t="shared" si="61"/>
        <v>Yes</v>
      </c>
      <c r="AB341" t="str">
        <f t="shared" si="62"/>
        <v>No</v>
      </c>
      <c r="AD341" t="str">
        <f t="shared" si="63"/>
        <v>No</v>
      </c>
      <c r="AF341" t="str">
        <f t="shared" si="64"/>
        <v>No</v>
      </c>
      <c r="AH341" s="11" t="str">
        <f t="shared" si="65"/>
        <v>No</v>
      </c>
    </row>
    <row r="342" spans="1:34">
      <c r="A342">
        <v>5508</v>
      </c>
      <c r="B342" t="s">
        <v>42</v>
      </c>
      <c r="C342" t="s">
        <v>43</v>
      </c>
      <c r="D342" t="s">
        <v>44</v>
      </c>
      <c r="E342" t="s">
        <v>419</v>
      </c>
      <c r="F342" t="s">
        <v>36</v>
      </c>
      <c r="G342">
        <f t="shared" si="55"/>
        <v>1</v>
      </c>
      <c r="H342">
        <f t="shared" si="56"/>
        <v>1</v>
      </c>
      <c r="I342">
        <f t="shared" si="57"/>
        <v>1</v>
      </c>
      <c r="J342">
        <f t="shared" si="58"/>
        <v>1</v>
      </c>
      <c r="K342">
        <f t="shared" si="59"/>
        <v>0</v>
      </c>
      <c r="L342">
        <v>2</v>
      </c>
      <c r="M342">
        <v>2</v>
      </c>
      <c r="N342">
        <f>Needs[[#This Row],[Male]]-Needs[[#This Row],[Hasuband]]</f>
        <v>1</v>
      </c>
      <c r="O342">
        <f>Needs[[#This Row],[Female]]-Needs[[#This Row],[Wife]]</f>
        <v>1</v>
      </c>
      <c r="P342">
        <v>0</v>
      </c>
      <c r="Q342">
        <v>1</v>
      </c>
      <c r="R342">
        <v>1</v>
      </c>
      <c r="S342">
        <v>0</v>
      </c>
      <c r="T342">
        <v>2</v>
      </c>
      <c r="U342" t="s">
        <v>18</v>
      </c>
      <c r="W342">
        <v>1</v>
      </c>
      <c r="X342" t="str">
        <f t="shared" si="60"/>
        <v>No</v>
      </c>
      <c r="Y342">
        <v>100</v>
      </c>
      <c r="Z342" t="str">
        <f t="shared" si="61"/>
        <v>Yes</v>
      </c>
      <c r="AB342" t="str">
        <f t="shared" si="62"/>
        <v>No</v>
      </c>
      <c r="AD342" t="str">
        <f t="shared" si="63"/>
        <v>No</v>
      </c>
      <c r="AE342">
        <v>1</v>
      </c>
      <c r="AF342" t="str">
        <f t="shared" si="64"/>
        <v>Yes</v>
      </c>
      <c r="AG342">
        <v>1</v>
      </c>
      <c r="AH342" s="11" t="str">
        <f t="shared" si="65"/>
        <v>Yes</v>
      </c>
    </row>
    <row r="343" spans="1:34">
      <c r="A343">
        <v>5468</v>
      </c>
      <c r="B343" t="s">
        <v>42</v>
      </c>
      <c r="C343" t="s">
        <v>82</v>
      </c>
      <c r="D343" t="s">
        <v>83</v>
      </c>
      <c r="E343" t="s">
        <v>420</v>
      </c>
      <c r="F343" t="s">
        <v>36</v>
      </c>
      <c r="G343">
        <f t="shared" si="55"/>
        <v>1</v>
      </c>
      <c r="H343">
        <f t="shared" si="56"/>
        <v>1</v>
      </c>
      <c r="I343">
        <f t="shared" si="57"/>
        <v>1</v>
      </c>
      <c r="J343">
        <f t="shared" si="58"/>
        <v>1</v>
      </c>
      <c r="K343">
        <f t="shared" si="59"/>
        <v>0</v>
      </c>
      <c r="L343">
        <v>2</v>
      </c>
      <c r="M343">
        <v>2</v>
      </c>
      <c r="N343">
        <f>Needs[[#This Row],[Male]]-Needs[[#This Row],[Hasuband]]</f>
        <v>1</v>
      </c>
      <c r="O343">
        <f>Needs[[#This Row],[Female]]-Needs[[#This Row],[Wife]]</f>
        <v>1</v>
      </c>
      <c r="P343">
        <v>0</v>
      </c>
      <c r="Q343">
        <v>1</v>
      </c>
      <c r="R343">
        <v>1</v>
      </c>
      <c r="S343">
        <v>0</v>
      </c>
      <c r="T343">
        <v>2</v>
      </c>
      <c r="U343" t="s">
        <v>46</v>
      </c>
      <c r="V343">
        <v>1</v>
      </c>
      <c r="X343" t="str">
        <f t="shared" si="60"/>
        <v>Yes</v>
      </c>
      <c r="Y343">
        <v>168</v>
      </c>
      <c r="Z343" t="str">
        <f t="shared" si="61"/>
        <v>Yes</v>
      </c>
      <c r="AA343">
        <v>1</v>
      </c>
      <c r="AB343" t="str">
        <f t="shared" si="62"/>
        <v>Yes</v>
      </c>
      <c r="AD343" t="str">
        <f t="shared" si="63"/>
        <v>No</v>
      </c>
      <c r="AF343" t="str">
        <f t="shared" si="64"/>
        <v>No</v>
      </c>
      <c r="AH343" s="11" t="str">
        <f t="shared" si="65"/>
        <v>No</v>
      </c>
    </row>
    <row r="344" spans="1:34">
      <c r="A344">
        <v>5170</v>
      </c>
      <c r="B344" t="s">
        <v>42</v>
      </c>
      <c r="C344" t="s">
        <v>64</v>
      </c>
      <c r="D344" t="s">
        <v>65</v>
      </c>
      <c r="E344" t="s">
        <v>421</v>
      </c>
      <c r="F344" t="s">
        <v>36</v>
      </c>
      <c r="G344">
        <f t="shared" si="55"/>
        <v>1</v>
      </c>
      <c r="H344">
        <f t="shared" si="56"/>
        <v>1</v>
      </c>
      <c r="I344">
        <f t="shared" si="57"/>
        <v>1</v>
      </c>
      <c r="J344">
        <f t="shared" si="58"/>
        <v>2</v>
      </c>
      <c r="K344">
        <f t="shared" si="59"/>
        <v>1</v>
      </c>
      <c r="L344">
        <v>5</v>
      </c>
      <c r="M344">
        <v>1</v>
      </c>
      <c r="N344">
        <f>Needs[[#This Row],[Male]]-Needs[[#This Row],[Hasuband]]</f>
        <v>4</v>
      </c>
      <c r="O344">
        <f>Needs[[#This Row],[Female]]-Needs[[#This Row],[Wife]]</f>
        <v>0</v>
      </c>
      <c r="P344">
        <v>1</v>
      </c>
      <c r="Q344">
        <v>0</v>
      </c>
      <c r="R344">
        <v>2</v>
      </c>
      <c r="S344">
        <v>0</v>
      </c>
      <c r="T344">
        <v>3</v>
      </c>
      <c r="U344" t="s">
        <v>37</v>
      </c>
      <c r="W344">
        <v>1</v>
      </c>
      <c r="X344" t="str">
        <f t="shared" si="60"/>
        <v>No</v>
      </c>
      <c r="Z344" t="str">
        <f t="shared" si="61"/>
        <v>No</v>
      </c>
      <c r="AB344" t="str">
        <f t="shared" si="62"/>
        <v>No</v>
      </c>
      <c r="AC344">
        <v>1</v>
      </c>
      <c r="AD344" t="str">
        <f t="shared" si="63"/>
        <v>Yes</v>
      </c>
      <c r="AF344" t="str">
        <f t="shared" si="64"/>
        <v>No</v>
      </c>
      <c r="AG344">
        <v>1</v>
      </c>
      <c r="AH344" s="11" t="str">
        <f t="shared" si="65"/>
        <v>Yes</v>
      </c>
    </row>
    <row r="345" spans="1:34">
      <c r="A345">
        <v>6341</v>
      </c>
      <c r="B345" t="s">
        <v>47</v>
      </c>
      <c r="C345" t="s">
        <v>104</v>
      </c>
      <c r="D345" t="s">
        <v>105</v>
      </c>
      <c r="E345" t="s">
        <v>422</v>
      </c>
      <c r="F345" t="s">
        <v>36</v>
      </c>
      <c r="G345">
        <f t="shared" si="55"/>
        <v>1</v>
      </c>
      <c r="H345">
        <f t="shared" si="56"/>
        <v>1</v>
      </c>
      <c r="I345">
        <f t="shared" si="57"/>
        <v>2</v>
      </c>
      <c r="J345">
        <f t="shared" si="58"/>
        <v>2</v>
      </c>
      <c r="K345">
        <f t="shared" si="59"/>
        <v>1</v>
      </c>
      <c r="L345">
        <v>3</v>
      </c>
      <c r="M345">
        <v>4</v>
      </c>
      <c r="N345">
        <f>Needs[[#This Row],[Male]]-Needs[[#This Row],[Hasuband]]</f>
        <v>2</v>
      </c>
      <c r="O345">
        <f>Needs[[#This Row],[Female]]-Needs[[#This Row],[Wife]]</f>
        <v>3</v>
      </c>
      <c r="P345">
        <v>1</v>
      </c>
      <c r="Q345">
        <v>1</v>
      </c>
      <c r="R345">
        <v>1</v>
      </c>
      <c r="S345">
        <v>1</v>
      </c>
      <c r="T345">
        <v>3</v>
      </c>
      <c r="U345" t="s">
        <v>61</v>
      </c>
      <c r="W345">
        <v>1</v>
      </c>
      <c r="X345" t="str">
        <f t="shared" si="60"/>
        <v>No</v>
      </c>
      <c r="Z345" t="str">
        <f t="shared" si="61"/>
        <v>No</v>
      </c>
      <c r="AA345">
        <v>1</v>
      </c>
      <c r="AB345" t="str">
        <f t="shared" si="62"/>
        <v>Yes</v>
      </c>
      <c r="AD345" t="str">
        <f t="shared" si="63"/>
        <v>No</v>
      </c>
      <c r="AE345">
        <v>1</v>
      </c>
      <c r="AF345" t="str">
        <f t="shared" si="64"/>
        <v>Yes</v>
      </c>
      <c r="AG345">
        <v>1</v>
      </c>
      <c r="AH345" s="11" t="str">
        <f t="shared" si="65"/>
        <v>Yes</v>
      </c>
    </row>
    <row r="346" spans="1:34">
      <c r="A346">
        <v>5456</v>
      </c>
      <c r="B346" t="s">
        <v>42</v>
      </c>
      <c r="C346" t="s">
        <v>82</v>
      </c>
      <c r="D346" t="s">
        <v>83</v>
      </c>
      <c r="E346" t="s">
        <v>423</v>
      </c>
      <c r="F346" t="s">
        <v>36</v>
      </c>
      <c r="G346">
        <f t="shared" si="55"/>
        <v>1</v>
      </c>
      <c r="H346">
        <f t="shared" si="56"/>
        <v>1</v>
      </c>
      <c r="I346">
        <f t="shared" si="57"/>
        <v>2</v>
      </c>
      <c r="J346">
        <f t="shared" si="58"/>
        <v>1</v>
      </c>
      <c r="K346">
        <f t="shared" si="59"/>
        <v>0</v>
      </c>
      <c r="L346">
        <v>2</v>
      </c>
      <c r="M346">
        <v>3</v>
      </c>
      <c r="N346">
        <f>Needs[[#This Row],[Male]]-Needs[[#This Row],[Hasuband]]</f>
        <v>1</v>
      </c>
      <c r="O346">
        <f>Needs[[#This Row],[Female]]-Needs[[#This Row],[Wife]]</f>
        <v>2</v>
      </c>
      <c r="P346">
        <v>1</v>
      </c>
      <c r="Q346">
        <v>1</v>
      </c>
      <c r="R346">
        <v>0</v>
      </c>
      <c r="S346">
        <v>1</v>
      </c>
      <c r="T346">
        <v>2</v>
      </c>
      <c r="U346" t="s">
        <v>37</v>
      </c>
      <c r="W346">
        <v>1</v>
      </c>
      <c r="X346" t="str">
        <f t="shared" si="60"/>
        <v>No</v>
      </c>
      <c r="Z346" t="str">
        <f t="shared" si="61"/>
        <v>No</v>
      </c>
      <c r="AA346">
        <v>1</v>
      </c>
      <c r="AB346" t="str">
        <f t="shared" si="62"/>
        <v>Yes</v>
      </c>
      <c r="AD346" t="str">
        <f t="shared" si="63"/>
        <v>No</v>
      </c>
      <c r="AF346" t="str">
        <f t="shared" si="64"/>
        <v>No</v>
      </c>
      <c r="AG346">
        <v>1</v>
      </c>
      <c r="AH346" s="11" t="str">
        <f t="shared" si="65"/>
        <v>Yes</v>
      </c>
    </row>
    <row r="347" spans="1:34">
      <c r="A347">
        <v>6026</v>
      </c>
      <c r="B347" t="s">
        <v>47</v>
      </c>
      <c r="C347" t="s">
        <v>48</v>
      </c>
      <c r="D347" t="s">
        <v>49</v>
      </c>
      <c r="E347" t="s">
        <v>424</v>
      </c>
      <c r="F347" t="s">
        <v>36</v>
      </c>
      <c r="G347">
        <f t="shared" si="55"/>
        <v>1</v>
      </c>
      <c r="H347">
        <f t="shared" si="56"/>
        <v>1</v>
      </c>
      <c r="I347">
        <f t="shared" si="57"/>
        <v>2</v>
      </c>
      <c r="J347">
        <f t="shared" si="58"/>
        <v>1</v>
      </c>
      <c r="K347">
        <f t="shared" si="59"/>
        <v>0</v>
      </c>
      <c r="L347">
        <v>2</v>
      </c>
      <c r="M347">
        <v>3</v>
      </c>
      <c r="N347">
        <f>Needs[[#This Row],[Male]]-Needs[[#This Row],[Hasuband]]</f>
        <v>1</v>
      </c>
      <c r="O347">
        <f>Needs[[#This Row],[Female]]-Needs[[#This Row],[Wife]]</f>
        <v>2</v>
      </c>
      <c r="P347">
        <v>1</v>
      </c>
      <c r="Q347">
        <v>1</v>
      </c>
      <c r="R347">
        <v>0</v>
      </c>
      <c r="S347">
        <v>1</v>
      </c>
      <c r="T347">
        <v>2</v>
      </c>
      <c r="U347" t="s">
        <v>18</v>
      </c>
      <c r="V347">
        <v>1</v>
      </c>
      <c r="X347" t="str">
        <f t="shared" si="60"/>
        <v>Yes</v>
      </c>
      <c r="Y347">
        <v>103</v>
      </c>
      <c r="Z347" t="str">
        <f t="shared" si="61"/>
        <v>Yes</v>
      </c>
      <c r="AB347" t="str">
        <f t="shared" si="62"/>
        <v>No</v>
      </c>
      <c r="AC347">
        <v>1</v>
      </c>
      <c r="AD347" t="str">
        <f t="shared" si="63"/>
        <v>Yes</v>
      </c>
      <c r="AE347">
        <v>1</v>
      </c>
      <c r="AF347" t="str">
        <f t="shared" si="64"/>
        <v>Yes</v>
      </c>
      <c r="AH347" s="11" t="str">
        <f t="shared" si="65"/>
        <v>No</v>
      </c>
    </row>
    <row r="348" spans="1:34">
      <c r="A348">
        <v>4949</v>
      </c>
      <c r="B348" t="s">
        <v>32</v>
      </c>
      <c r="C348" t="s">
        <v>33</v>
      </c>
      <c r="D348" t="s">
        <v>34</v>
      </c>
      <c r="E348" t="s">
        <v>425</v>
      </c>
      <c r="F348" t="s">
        <v>36</v>
      </c>
      <c r="G348">
        <f t="shared" si="55"/>
        <v>1</v>
      </c>
      <c r="H348">
        <f t="shared" si="56"/>
        <v>1</v>
      </c>
      <c r="I348">
        <f t="shared" si="57"/>
        <v>2</v>
      </c>
      <c r="J348">
        <f t="shared" si="58"/>
        <v>1</v>
      </c>
      <c r="K348">
        <f t="shared" si="59"/>
        <v>0</v>
      </c>
      <c r="L348">
        <v>3</v>
      </c>
      <c r="M348">
        <v>2</v>
      </c>
      <c r="N348">
        <f>Needs[[#This Row],[Male]]-Needs[[#This Row],[Hasuband]]</f>
        <v>2</v>
      </c>
      <c r="O348">
        <f>Needs[[#This Row],[Female]]-Needs[[#This Row],[Wife]]</f>
        <v>1</v>
      </c>
      <c r="P348">
        <v>1</v>
      </c>
      <c r="Q348">
        <v>1</v>
      </c>
      <c r="R348">
        <v>1</v>
      </c>
      <c r="S348">
        <v>0</v>
      </c>
      <c r="T348">
        <v>2</v>
      </c>
      <c r="U348" t="s">
        <v>37</v>
      </c>
      <c r="V348">
        <v>1</v>
      </c>
      <c r="X348" t="str">
        <f t="shared" si="60"/>
        <v>Yes</v>
      </c>
      <c r="Y348">
        <v>219</v>
      </c>
      <c r="Z348" t="str">
        <f t="shared" si="61"/>
        <v>Yes</v>
      </c>
      <c r="AA348">
        <v>1</v>
      </c>
      <c r="AB348" t="str">
        <f t="shared" si="62"/>
        <v>Yes</v>
      </c>
      <c r="AD348" t="str">
        <f t="shared" si="63"/>
        <v>No</v>
      </c>
      <c r="AF348" t="str">
        <f t="shared" si="64"/>
        <v>No</v>
      </c>
      <c r="AG348">
        <v>1</v>
      </c>
      <c r="AH348" s="11" t="str">
        <f t="shared" si="65"/>
        <v>Yes</v>
      </c>
    </row>
    <row r="349" spans="1:34">
      <c r="A349">
        <v>4783</v>
      </c>
      <c r="B349" t="s">
        <v>38</v>
      </c>
      <c r="C349" t="s">
        <v>116</v>
      </c>
      <c r="D349" t="s">
        <v>117</v>
      </c>
      <c r="E349" t="s">
        <v>426</v>
      </c>
      <c r="F349" t="s">
        <v>36</v>
      </c>
      <c r="G349">
        <f t="shared" si="55"/>
        <v>1</v>
      </c>
      <c r="H349">
        <f t="shared" si="56"/>
        <v>1</v>
      </c>
      <c r="I349">
        <f t="shared" si="57"/>
        <v>0</v>
      </c>
      <c r="J349">
        <f t="shared" si="58"/>
        <v>2</v>
      </c>
      <c r="K349">
        <f t="shared" si="59"/>
        <v>3</v>
      </c>
      <c r="L349">
        <v>6</v>
      </c>
      <c r="M349">
        <v>1</v>
      </c>
      <c r="N349">
        <f>Needs[[#This Row],[Male]]-Needs[[#This Row],[Hasuband]]</f>
        <v>5</v>
      </c>
      <c r="O349">
        <f>Needs[[#This Row],[Female]]-Needs[[#This Row],[Wife]]</f>
        <v>0</v>
      </c>
      <c r="P349">
        <v>0</v>
      </c>
      <c r="Q349">
        <v>0</v>
      </c>
      <c r="R349">
        <v>2</v>
      </c>
      <c r="S349">
        <v>0</v>
      </c>
      <c r="T349">
        <v>5</v>
      </c>
      <c r="U349" t="s">
        <v>46</v>
      </c>
      <c r="W349">
        <v>1</v>
      </c>
      <c r="X349" t="str">
        <f t="shared" si="60"/>
        <v>No</v>
      </c>
      <c r="Z349" t="str">
        <f t="shared" si="61"/>
        <v>No</v>
      </c>
      <c r="AA349">
        <v>1</v>
      </c>
      <c r="AB349" t="str">
        <f t="shared" si="62"/>
        <v>Yes</v>
      </c>
      <c r="AC349">
        <v>1</v>
      </c>
      <c r="AD349" t="str">
        <f t="shared" si="63"/>
        <v>Yes</v>
      </c>
      <c r="AF349" t="str">
        <f t="shared" si="64"/>
        <v>No</v>
      </c>
      <c r="AG349">
        <v>1</v>
      </c>
      <c r="AH349" s="11" t="str">
        <f t="shared" si="65"/>
        <v>Yes</v>
      </c>
    </row>
    <row r="350" spans="1:34">
      <c r="A350">
        <v>4798</v>
      </c>
      <c r="B350" t="s">
        <v>38</v>
      </c>
      <c r="C350" t="s">
        <v>116</v>
      </c>
      <c r="D350" t="s">
        <v>117</v>
      </c>
      <c r="E350" t="s">
        <v>427</v>
      </c>
      <c r="F350" t="s">
        <v>36</v>
      </c>
      <c r="G350">
        <f t="shared" si="55"/>
        <v>1</v>
      </c>
      <c r="H350">
        <f t="shared" si="56"/>
        <v>1</v>
      </c>
      <c r="I350">
        <f t="shared" si="57"/>
        <v>2</v>
      </c>
      <c r="J350">
        <f t="shared" si="58"/>
        <v>2</v>
      </c>
      <c r="K350">
        <f t="shared" si="59"/>
        <v>1</v>
      </c>
      <c r="L350">
        <v>2</v>
      </c>
      <c r="M350">
        <v>5</v>
      </c>
      <c r="N350">
        <f>Needs[[#This Row],[Male]]-Needs[[#This Row],[Hasuband]]</f>
        <v>1</v>
      </c>
      <c r="O350">
        <f>Needs[[#This Row],[Female]]-Needs[[#This Row],[Wife]]</f>
        <v>4</v>
      </c>
      <c r="P350">
        <v>1</v>
      </c>
      <c r="Q350">
        <v>1</v>
      </c>
      <c r="R350">
        <v>0</v>
      </c>
      <c r="S350">
        <v>2</v>
      </c>
      <c r="T350">
        <v>3</v>
      </c>
      <c r="U350" t="s">
        <v>61</v>
      </c>
      <c r="W350">
        <v>1</v>
      </c>
      <c r="X350" t="str">
        <f t="shared" si="60"/>
        <v>No</v>
      </c>
      <c r="Z350" t="str">
        <f t="shared" si="61"/>
        <v>No</v>
      </c>
      <c r="AA350">
        <v>1</v>
      </c>
      <c r="AB350" t="str">
        <f t="shared" si="62"/>
        <v>Yes</v>
      </c>
      <c r="AC350">
        <v>1</v>
      </c>
      <c r="AD350" t="str">
        <f t="shared" si="63"/>
        <v>Yes</v>
      </c>
      <c r="AE350">
        <v>1</v>
      </c>
      <c r="AF350" t="str">
        <f t="shared" si="64"/>
        <v>Yes</v>
      </c>
      <c r="AG350">
        <v>1</v>
      </c>
      <c r="AH350" s="11" t="str">
        <f t="shared" si="65"/>
        <v>Yes</v>
      </c>
    </row>
    <row r="351" spans="1:34">
      <c r="A351">
        <v>5817</v>
      </c>
      <c r="B351" t="s">
        <v>47</v>
      </c>
      <c r="C351" t="s">
        <v>79</v>
      </c>
      <c r="D351" t="s">
        <v>80</v>
      </c>
      <c r="E351" t="s">
        <v>428</v>
      </c>
      <c r="F351" t="s">
        <v>51</v>
      </c>
      <c r="G351">
        <f t="shared" si="55"/>
        <v>0</v>
      </c>
      <c r="H351">
        <f t="shared" si="56"/>
        <v>1</v>
      </c>
      <c r="I351">
        <f t="shared" si="57"/>
        <v>2</v>
      </c>
      <c r="J351">
        <f t="shared" si="58"/>
        <v>2</v>
      </c>
      <c r="K351">
        <f t="shared" si="59"/>
        <v>2</v>
      </c>
      <c r="L351">
        <v>3</v>
      </c>
      <c r="M351">
        <v>4</v>
      </c>
      <c r="N351">
        <f>Needs[[#This Row],[Male]]-Needs[[#This Row],[Hasuband]]</f>
        <v>3</v>
      </c>
      <c r="O351">
        <f>Needs[[#This Row],[Female]]-Needs[[#This Row],[Wife]]</f>
        <v>3</v>
      </c>
      <c r="P351">
        <v>1</v>
      </c>
      <c r="Q351">
        <v>1</v>
      </c>
      <c r="R351">
        <v>1</v>
      </c>
      <c r="S351">
        <v>1</v>
      </c>
      <c r="T351">
        <v>3</v>
      </c>
      <c r="U351" t="s">
        <v>61</v>
      </c>
      <c r="W351">
        <v>1</v>
      </c>
      <c r="X351" t="str">
        <f t="shared" si="60"/>
        <v>No</v>
      </c>
      <c r="Z351" t="str">
        <f t="shared" si="61"/>
        <v>No</v>
      </c>
      <c r="AA351">
        <v>1</v>
      </c>
      <c r="AB351" t="str">
        <f t="shared" si="62"/>
        <v>Yes</v>
      </c>
      <c r="AD351" t="str">
        <f t="shared" si="63"/>
        <v>No</v>
      </c>
      <c r="AF351" t="str">
        <f t="shared" si="64"/>
        <v>No</v>
      </c>
      <c r="AG351">
        <v>1</v>
      </c>
      <c r="AH351" s="11" t="str">
        <f t="shared" si="65"/>
        <v>Yes</v>
      </c>
    </row>
    <row r="352" spans="1:34">
      <c r="A352">
        <v>5943</v>
      </c>
      <c r="B352" t="s">
        <v>47</v>
      </c>
      <c r="C352" t="s">
        <v>85</v>
      </c>
      <c r="D352" t="s">
        <v>86</v>
      </c>
      <c r="E352" t="s">
        <v>429</v>
      </c>
      <c r="F352" t="s">
        <v>36</v>
      </c>
      <c r="G352">
        <f t="shared" si="55"/>
        <v>1</v>
      </c>
      <c r="H352">
        <f t="shared" si="56"/>
        <v>1</v>
      </c>
      <c r="I352">
        <f t="shared" si="57"/>
        <v>2</v>
      </c>
      <c r="J352">
        <f t="shared" si="58"/>
        <v>2</v>
      </c>
      <c r="K352">
        <f t="shared" si="59"/>
        <v>1</v>
      </c>
      <c r="L352">
        <v>3</v>
      </c>
      <c r="M352">
        <v>4</v>
      </c>
      <c r="N352">
        <f>Needs[[#This Row],[Male]]-Needs[[#This Row],[Hasuband]]</f>
        <v>2</v>
      </c>
      <c r="O352">
        <f>Needs[[#This Row],[Female]]-Needs[[#This Row],[Wife]]</f>
        <v>3</v>
      </c>
      <c r="P352">
        <v>1</v>
      </c>
      <c r="Q352">
        <v>1</v>
      </c>
      <c r="R352">
        <v>1</v>
      </c>
      <c r="S352">
        <v>1</v>
      </c>
      <c r="T352">
        <v>3</v>
      </c>
      <c r="U352" t="s">
        <v>18</v>
      </c>
      <c r="V352">
        <v>1</v>
      </c>
      <c r="X352" t="str">
        <f t="shared" si="60"/>
        <v>Yes</v>
      </c>
      <c r="Y352">
        <v>149</v>
      </c>
      <c r="Z352" t="str">
        <f t="shared" si="61"/>
        <v>Yes</v>
      </c>
      <c r="AB352" t="str">
        <f t="shared" si="62"/>
        <v>No</v>
      </c>
      <c r="AC352">
        <v>1</v>
      </c>
      <c r="AD352" t="str">
        <f t="shared" si="63"/>
        <v>Yes</v>
      </c>
      <c r="AF352" t="str">
        <f t="shared" si="64"/>
        <v>No</v>
      </c>
      <c r="AH352" s="11" t="str">
        <f t="shared" si="65"/>
        <v>No</v>
      </c>
    </row>
    <row r="353" spans="1:34">
      <c r="A353">
        <v>6305</v>
      </c>
      <c r="B353" t="s">
        <v>47</v>
      </c>
      <c r="C353" t="s">
        <v>104</v>
      </c>
      <c r="D353" t="s">
        <v>105</v>
      </c>
      <c r="E353" t="s">
        <v>430</v>
      </c>
      <c r="F353" t="s">
        <v>51</v>
      </c>
      <c r="G353">
        <f t="shared" si="55"/>
        <v>0</v>
      </c>
      <c r="H353">
        <f t="shared" si="56"/>
        <v>1</v>
      </c>
      <c r="I353">
        <f t="shared" si="57"/>
        <v>2</v>
      </c>
      <c r="J353">
        <f t="shared" si="58"/>
        <v>1</v>
      </c>
      <c r="K353">
        <f t="shared" si="59"/>
        <v>0</v>
      </c>
      <c r="L353">
        <v>2</v>
      </c>
      <c r="M353">
        <v>2</v>
      </c>
      <c r="N353">
        <f>Needs[[#This Row],[Male]]-Needs[[#This Row],[Hasuband]]</f>
        <v>2</v>
      </c>
      <c r="O353">
        <f>Needs[[#This Row],[Female]]-Needs[[#This Row],[Wife]]</f>
        <v>1</v>
      </c>
      <c r="P353">
        <v>1</v>
      </c>
      <c r="Q353">
        <v>1</v>
      </c>
      <c r="R353">
        <v>1</v>
      </c>
      <c r="S353">
        <v>0</v>
      </c>
      <c r="T353">
        <v>1</v>
      </c>
      <c r="U353" t="s">
        <v>18</v>
      </c>
      <c r="W353">
        <v>1</v>
      </c>
      <c r="X353" t="str">
        <f t="shared" si="60"/>
        <v>No</v>
      </c>
      <c r="Z353" t="str">
        <f t="shared" si="61"/>
        <v>No</v>
      </c>
      <c r="AA353">
        <v>1</v>
      </c>
      <c r="AB353" t="str">
        <f t="shared" si="62"/>
        <v>Yes</v>
      </c>
      <c r="AD353" t="str">
        <f t="shared" si="63"/>
        <v>No</v>
      </c>
      <c r="AE353">
        <v>1</v>
      </c>
      <c r="AF353" t="str">
        <f t="shared" si="64"/>
        <v>Yes</v>
      </c>
      <c r="AG353">
        <v>1</v>
      </c>
      <c r="AH353" s="11" t="str">
        <f t="shared" si="65"/>
        <v>Yes</v>
      </c>
    </row>
    <row r="354" spans="1:34">
      <c r="A354">
        <v>4761</v>
      </c>
      <c r="B354" t="s">
        <v>38</v>
      </c>
      <c r="C354" t="s">
        <v>107</v>
      </c>
      <c r="D354" t="s">
        <v>108</v>
      </c>
      <c r="E354" t="s">
        <v>431</v>
      </c>
      <c r="F354" t="s">
        <v>51</v>
      </c>
      <c r="G354">
        <f t="shared" si="55"/>
        <v>0</v>
      </c>
      <c r="H354">
        <f t="shared" si="56"/>
        <v>1</v>
      </c>
      <c r="I354">
        <f t="shared" si="57"/>
        <v>2</v>
      </c>
      <c r="J354">
        <f t="shared" si="58"/>
        <v>2</v>
      </c>
      <c r="K354">
        <f t="shared" si="59"/>
        <v>3</v>
      </c>
      <c r="L354">
        <v>4</v>
      </c>
      <c r="M354">
        <v>4</v>
      </c>
      <c r="N354">
        <f>Needs[[#This Row],[Male]]-Needs[[#This Row],[Hasuband]]</f>
        <v>4</v>
      </c>
      <c r="O354">
        <f>Needs[[#This Row],[Female]]-Needs[[#This Row],[Wife]]</f>
        <v>3</v>
      </c>
      <c r="P354">
        <v>1</v>
      </c>
      <c r="Q354">
        <v>1</v>
      </c>
      <c r="R354">
        <v>1</v>
      </c>
      <c r="S354">
        <v>1</v>
      </c>
      <c r="T354">
        <v>4</v>
      </c>
      <c r="U354" t="s">
        <v>46</v>
      </c>
      <c r="W354">
        <v>1</v>
      </c>
      <c r="X354" t="str">
        <f t="shared" si="60"/>
        <v>No</v>
      </c>
      <c r="Y354">
        <v>54</v>
      </c>
      <c r="Z354" t="str">
        <f t="shared" si="61"/>
        <v>Yes</v>
      </c>
      <c r="AA354">
        <v>1</v>
      </c>
      <c r="AB354" t="str">
        <f t="shared" si="62"/>
        <v>Yes</v>
      </c>
      <c r="AC354">
        <v>1</v>
      </c>
      <c r="AD354" t="str">
        <f t="shared" si="63"/>
        <v>Yes</v>
      </c>
      <c r="AE354">
        <v>1</v>
      </c>
      <c r="AF354" t="str">
        <f t="shared" si="64"/>
        <v>Yes</v>
      </c>
      <c r="AG354">
        <v>1</v>
      </c>
      <c r="AH354" s="11" t="str">
        <f t="shared" si="65"/>
        <v>Yes</v>
      </c>
    </row>
    <row r="355" spans="1:34">
      <c r="A355">
        <v>4746</v>
      </c>
      <c r="B355" t="s">
        <v>38</v>
      </c>
      <c r="C355" t="s">
        <v>107</v>
      </c>
      <c r="D355" t="s">
        <v>108</v>
      </c>
      <c r="E355" t="s">
        <v>432</v>
      </c>
      <c r="F355" t="s">
        <v>36</v>
      </c>
      <c r="G355">
        <f t="shared" si="55"/>
        <v>1</v>
      </c>
      <c r="H355">
        <f t="shared" si="56"/>
        <v>1</v>
      </c>
      <c r="I355">
        <f t="shared" si="57"/>
        <v>2</v>
      </c>
      <c r="J355">
        <f t="shared" si="58"/>
        <v>2</v>
      </c>
      <c r="K355">
        <f t="shared" si="59"/>
        <v>1</v>
      </c>
      <c r="L355">
        <v>2</v>
      </c>
      <c r="M355">
        <v>5</v>
      </c>
      <c r="N355">
        <f>Needs[[#This Row],[Male]]-Needs[[#This Row],[Hasuband]]</f>
        <v>1</v>
      </c>
      <c r="O355">
        <f>Needs[[#This Row],[Female]]-Needs[[#This Row],[Wife]]</f>
        <v>4</v>
      </c>
      <c r="P355">
        <v>1</v>
      </c>
      <c r="Q355">
        <v>1</v>
      </c>
      <c r="R355">
        <v>0</v>
      </c>
      <c r="S355">
        <v>2</v>
      </c>
      <c r="T355">
        <v>3</v>
      </c>
      <c r="U355" t="s">
        <v>46</v>
      </c>
      <c r="W355">
        <v>1</v>
      </c>
      <c r="X355" t="str">
        <f t="shared" si="60"/>
        <v>No</v>
      </c>
      <c r="Y355">
        <v>69</v>
      </c>
      <c r="Z355" t="str">
        <f t="shared" si="61"/>
        <v>Yes</v>
      </c>
      <c r="AA355">
        <v>1</v>
      </c>
      <c r="AB355" t="str">
        <f t="shared" si="62"/>
        <v>Yes</v>
      </c>
      <c r="AC355">
        <v>1</v>
      </c>
      <c r="AD355" t="str">
        <f t="shared" si="63"/>
        <v>Yes</v>
      </c>
      <c r="AE355">
        <v>1</v>
      </c>
      <c r="AF355" t="str">
        <f t="shared" si="64"/>
        <v>Yes</v>
      </c>
      <c r="AG355">
        <v>1</v>
      </c>
      <c r="AH355" s="11" t="str">
        <f t="shared" si="65"/>
        <v>Yes</v>
      </c>
    </row>
    <row r="356" spans="1:34">
      <c r="A356">
        <v>4997</v>
      </c>
      <c r="B356" t="s">
        <v>32</v>
      </c>
      <c r="C356" t="s">
        <v>33</v>
      </c>
      <c r="D356" t="s">
        <v>34</v>
      </c>
      <c r="E356" t="s">
        <v>433</v>
      </c>
      <c r="F356" t="s">
        <v>36</v>
      </c>
      <c r="G356">
        <f t="shared" si="55"/>
        <v>1</v>
      </c>
      <c r="H356">
        <f t="shared" si="56"/>
        <v>1</v>
      </c>
      <c r="I356">
        <f t="shared" si="57"/>
        <v>1</v>
      </c>
      <c r="J356">
        <f t="shared" si="58"/>
        <v>1</v>
      </c>
      <c r="K356">
        <f t="shared" si="59"/>
        <v>0</v>
      </c>
      <c r="L356">
        <v>3</v>
      </c>
      <c r="M356">
        <v>1</v>
      </c>
      <c r="N356">
        <f>Needs[[#This Row],[Male]]-Needs[[#This Row],[Hasuband]]</f>
        <v>2</v>
      </c>
      <c r="O356">
        <f>Needs[[#This Row],[Female]]-Needs[[#This Row],[Wife]]</f>
        <v>0</v>
      </c>
      <c r="P356">
        <v>1</v>
      </c>
      <c r="Q356">
        <v>0</v>
      </c>
      <c r="R356">
        <v>1</v>
      </c>
      <c r="S356">
        <v>0</v>
      </c>
      <c r="T356">
        <v>2</v>
      </c>
      <c r="U356" t="s">
        <v>61</v>
      </c>
      <c r="V356">
        <v>1</v>
      </c>
      <c r="X356" t="str">
        <f t="shared" si="60"/>
        <v>Yes</v>
      </c>
      <c r="Y356">
        <v>181</v>
      </c>
      <c r="Z356" t="str">
        <f t="shared" si="61"/>
        <v>Yes</v>
      </c>
      <c r="AA356">
        <v>1</v>
      </c>
      <c r="AB356" t="str">
        <f t="shared" si="62"/>
        <v>Yes</v>
      </c>
      <c r="AC356">
        <v>1</v>
      </c>
      <c r="AD356" t="str">
        <f t="shared" si="63"/>
        <v>Yes</v>
      </c>
      <c r="AF356" t="str">
        <f t="shared" si="64"/>
        <v>No</v>
      </c>
      <c r="AH356" s="11" t="str">
        <f t="shared" si="65"/>
        <v>No</v>
      </c>
    </row>
    <row r="357" spans="1:34">
      <c r="A357">
        <v>5285</v>
      </c>
      <c r="B357" t="s">
        <v>42</v>
      </c>
      <c r="C357" t="s">
        <v>52</v>
      </c>
      <c r="D357" t="s">
        <v>53</v>
      </c>
      <c r="E357" t="s">
        <v>434</v>
      </c>
      <c r="F357" t="s">
        <v>36</v>
      </c>
      <c r="G357">
        <f t="shared" si="55"/>
        <v>1</v>
      </c>
      <c r="H357">
        <f t="shared" si="56"/>
        <v>1</v>
      </c>
      <c r="I357">
        <f t="shared" si="57"/>
        <v>1</v>
      </c>
      <c r="J357">
        <f t="shared" si="58"/>
        <v>2</v>
      </c>
      <c r="K357">
        <f t="shared" si="59"/>
        <v>3</v>
      </c>
      <c r="L357">
        <v>6</v>
      </c>
      <c r="M357">
        <v>2</v>
      </c>
      <c r="N357">
        <f>Needs[[#This Row],[Male]]-Needs[[#This Row],[Hasuband]]</f>
        <v>5</v>
      </c>
      <c r="O357">
        <f>Needs[[#This Row],[Female]]-Needs[[#This Row],[Wife]]</f>
        <v>1</v>
      </c>
      <c r="P357">
        <v>0</v>
      </c>
      <c r="Q357">
        <v>1</v>
      </c>
      <c r="R357">
        <v>2</v>
      </c>
      <c r="S357">
        <v>0</v>
      </c>
      <c r="T357">
        <v>5</v>
      </c>
      <c r="U357" t="s">
        <v>46</v>
      </c>
      <c r="W357">
        <v>1</v>
      </c>
      <c r="X357" t="str">
        <f t="shared" si="60"/>
        <v>No</v>
      </c>
      <c r="Z357" t="str">
        <f t="shared" si="61"/>
        <v>No</v>
      </c>
      <c r="AA357">
        <v>1</v>
      </c>
      <c r="AB357" t="str">
        <f t="shared" si="62"/>
        <v>Yes</v>
      </c>
      <c r="AC357">
        <v>1</v>
      </c>
      <c r="AD357" t="str">
        <f t="shared" si="63"/>
        <v>Yes</v>
      </c>
      <c r="AF357" t="str">
        <f t="shared" si="64"/>
        <v>No</v>
      </c>
      <c r="AG357">
        <v>1</v>
      </c>
      <c r="AH357" s="11" t="str">
        <f t="shared" si="65"/>
        <v>Yes</v>
      </c>
    </row>
    <row r="358" spans="1:34">
      <c r="A358">
        <v>5345</v>
      </c>
      <c r="B358" t="s">
        <v>42</v>
      </c>
      <c r="C358" t="s">
        <v>52</v>
      </c>
      <c r="D358" t="s">
        <v>53</v>
      </c>
      <c r="E358" t="s">
        <v>435</v>
      </c>
      <c r="F358" t="s">
        <v>36</v>
      </c>
      <c r="G358">
        <f t="shared" si="55"/>
        <v>1</v>
      </c>
      <c r="H358">
        <f t="shared" si="56"/>
        <v>1</v>
      </c>
      <c r="I358">
        <f t="shared" si="57"/>
        <v>2</v>
      </c>
      <c r="J358">
        <f t="shared" si="58"/>
        <v>2</v>
      </c>
      <c r="K358">
        <f t="shared" si="59"/>
        <v>4</v>
      </c>
      <c r="L358">
        <v>2</v>
      </c>
      <c r="M358">
        <v>8</v>
      </c>
      <c r="N358">
        <f>Needs[[#This Row],[Male]]-Needs[[#This Row],[Hasuband]]</f>
        <v>1</v>
      </c>
      <c r="O358">
        <f>Needs[[#This Row],[Female]]-Needs[[#This Row],[Wife]]</f>
        <v>7</v>
      </c>
      <c r="P358">
        <v>1</v>
      </c>
      <c r="Q358">
        <v>1</v>
      </c>
      <c r="R358">
        <v>0</v>
      </c>
      <c r="S358">
        <v>2</v>
      </c>
      <c r="T358">
        <v>6</v>
      </c>
      <c r="U358" t="s">
        <v>46</v>
      </c>
      <c r="W358">
        <v>1</v>
      </c>
      <c r="X358" t="str">
        <f t="shared" si="60"/>
        <v>No</v>
      </c>
      <c r="Z358" t="str">
        <f t="shared" si="61"/>
        <v>No</v>
      </c>
      <c r="AA358">
        <v>1</v>
      </c>
      <c r="AB358" t="str">
        <f t="shared" si="62"/>
        <v>Yes</v>
      </c>
      <c r="AD358" t="str">
        <f t="shared" si="63"/>
        <v>No</v>
      </c>
      <c r="AE358">
        <v>1</v>
      </c>
      <c r="AF358" t="str">
        <f t="shared" si="64"/>
        <v>Yes</v>
      </c>
      <c r="AG358">
        <v>1</v>
      </c>
      <c r="AH358" s="11" t="str">
        <f t="shared" si="65"/>
        <v>Yes</v>
      </c>
    </row>
    <row r="359" spans="1:34">
      <c r="A359">
        <v>5852</v>
      </c>
      <c r="B359" t="s">
        <v>47</v>
      </c>
      <c r="C359" t="s">
        <v>79</v>
      </c>
      <c r="D359" t="s">
        <v>80</v>
      </c>
      <c r="E359" t="s">
        <v>436</v>
      </c>
      <c r="F359" t="s">
        <v>36</v>
      </c>
      <c r="G359">
        <f t="shared" si="55"/>
        <v>1</v>
      </c>
      <c r="H359">
        <f t="shared" si="56"/>
        <v>1</v>
      </c>
      <c r="I359">
        <f t="shared" si="57"/>
        <v>2</v>
      </c>
      <c r="J359">
        <f t="shared" si="58"/>
        <v>2</v>
      </c>
      <c r="K359">
        <f t="shared" si="59"/>
        <v>2</v>
      </c>
      <c r="L359">
        <v>2</v>
      </c>
      <c r="M359">
        <v>6</v>
      </c>
      <c r="N359">
        <f>Needs[[#This Row],[Male]]-Needs[[#This Row],[Hasuband]]</f>
        <v>1</v>
      </c>
      <c r="O359">
        <f>Needs[[#This Row],[Female]]-Needs[[#This Row],[Wife]]</f>
        <v>5</v>
      </c>
      <c r="P359">
        <v>1</v>
      </c>
      <c r="Q359">
        <v>1</v>
      </c>
      <c r="R359">
        <v>0</v>
      </c>
      <c r="S359">
        <v>2</v>
      </c>
      <c r="T359">
        <v>4</v>
      </c>
      <c r="U359" t="s">
        <v>46</v>
      </c>
      <c r="W359">
        <v>1</v>
      </c>
      <c r="X359" t="str">
        <f t="shared" si="60"/>
        <v>No</v>
      </c>
      <c r="Y359">
        <v>90</v>
      </c>
      <c r="Z359" t="str">
        <f t="shared" si="61"/>
        <v>Yes</v>
      </c>
      <c r="AA359">
        <v>1</v>
      </c>
      <c r="AB359" t="str">
        <f t="shared" si="62"/>
        <v>Yes</v>
      </c>
      <c r="AD359" t="str">
        <f t="shared" si="63"/>
        <v>No</v>
      </c>
      <c r="AE359">
        <v>1</v>
      </c>
      <c r="AF359" t="str">
        <f t="shared" si="64"/>
        <v>Yes</v>
      </c>
      <c r="AG359">
        <v>1</v>
      </c>
      <c r="AH359" s="11" t="str">
        <f t="shared" si="65"/>
        <v>Yes</v>
      </c>
    </row>
    <row r="360" spans="1:34">
      <c r="A360">
        <v>5022</v>
      </c>
      <c r="B360" t="s">
        <v>32</v>
      </c>
      <c r="C360" t="s">
        <v>126</v>
      </c>
      <c r="D360" t="s">
        <v>127</v>
      </c>
      <c r="E360" t="s">
        <v>437</v>
      </c>
      <c r="F360" t="s">
        <v>36</v>
      </c>
      <c r="G360">
        <f t="shared" si="55"/>
        <v>1</v>
      </c>
      <c r="H360">
        <f t="shared" si="56"/>
        <v>1</v>
      </c>
      <c r="I360">
        <f t="shared" si="57"/>
        <v>2</v>
      </c>
      <c r="J360">
        <f t="shared" si="58"/>
        <v>2</v>
      </c>
      <c r="K360">
        <f t="shared" si="59"/>
        <v>2</v>
      </c>
      <c r="L360">
        <v>3</v>
      </c>
      <c r="M360">
        <v>5</v>
      </c>
      <c r="N360">
        <f>Needs[[#This Row],[Male]]-Needs[[#This Row],[Hasuband]]</f>
        <v>2</v>
      </c>
      <c r="O360">
        <f>Needs[[#This Row],[Female]]-Needs[[#This Row],[Wife]]</f>
        <v>4</v>
      </c>
      <c r="P360">
        <v>1</v>
      </c>
      <c r="Q360">
        <v>1</v>
      </c>
      <c r="R360">
        <v>1</v>
      </c>
      <c r="S360">
        <v>1</v>
      </c>
      <c r="T360">
        <v>4</v>
      </c>
      <c r="U360" t="s">
        <v>37</v>
      </c>
      <c r="W360">
        <v>1</v>
      </c>
      <c r="X360" t="str">
        <f t="shared" si="60"/>
        <v>No</v>
      </c>
      <c r="Y360">
        <v>101</v>
      </c>
      <c r="Z360" t="str">
        <f t="shared" si="61"/>
        <v>Yes</v>
      </c>
      <c r="AA360">
        <v>1</v>
      </c>
      <c r="AB360" t="str">
        <f t="shared" si="62"/>
        <v>Yes</v>
      </c>
      <c r="AC360">
        <v>1</v>
      </c>
      <c r="AD360" t="str">
        <f t="shared" si="63"/>
        <v>Yes</v>
      </c>
      <c r="AF360" t="str">
        <f t="shared" si="64"/>
        <v>No</v>
      </c>
      <c r="AG360">
        <v>1</v>
      </c>
      <c r="AH360" s="11" t="str">
        <f t="shared" si="65"/>
        <v>Yes</v>
      </c>
    </row>
    <row r="361" spans="1:34">
      <c r="A361">
        <v>6076</v>
      </c>
      <c r="B361" t="s">
        <v>47</v>
      </c>
      <c r="C361" t="s">
        <v>67</v>
      </c>
      <c r="D361" t="s">
        <v>68</v>
      </c>
      <c r="E361" t="s">
        <v>438</v>
      </c>
      <c r="F361" t="s">
        <v>36</v>
      </c>
      <c r="G361">
        <f t="shared" si="55"/>
        <v>1</v>
      </c>
      <c r="H361">
        <f t="shared" si="56"/>
        <v>1</v>
      </c>
      <c r="I361">
        <f t="shared" si="57"/>
        <v>2</v>
      </c>
      <c r="J361">
        <f t="shared" si="58"/>
        <v>0</v>
      </c>
      <c r="K361">
        <f t="shared" si="59"/>
        <v>0</v>
      </c>
      <c r="L361">
        <v>2</v>
      </c>
      <c r="M361">
        <v>2</v>
      </c>
      <c r="N361">
        <f>Needs[[#This Row],[Male]]-Needs[[#This Row],[Hasuband]]</f>
        <v>1</v>
      </c>
      <c r="O361">
        <f>Needs[[#This Row],[Female]]-Needs[[#This Row],[Wife]]</f>
        <v>1</v>
      </c>
      <c r="P361">
        <v>1</v>
      </c>
      <c r="Q361">
        <v>1</v>
      </c>
      <c r="R361">
        <v>0</v>
      </c>
      <c r="S361">
        <v>0</v>
      </c>
      <c r="T361">
        <v>2</v>
      </c>
      <c r="U361" t="s">
        <v>37</v>
      </c>
      <c r="V361">
        <v>1</v>
      </c>
      <c r="X361" t="str">
        <f t="shared" si="60"/>
        <v>Yes</v>
      </c>
      <c r="Y361">
        <v>195</v>
      </c>
      <c r="Z361" t="str">
        <f t="shared" si="61"/>
        <v>Yes</v>
      </c>
      <c r="AA361">
        <v>1</v>
      </c>
      <c r="AB361" t="str">
        <f t="shared" si="62"/>
        <v>Yes</v>
      </c>
      <c r="AD361" t="str">
        <f t="shared" si="63"/>
        <v>No</v>
      </c>
      <c r="AE361">
        <v>1</v>
      </c>
      <c r="AF361" t="str">
        <f t="shared" si="64"/>
        <v>Yes</v>
      </c>
      <c r="AG361">
        <v>1</v>
      </c>
      <c r="AH361" s="11" t="str">
        <f t="shared" si="65"/>
        <v>Yes</v>
      </c>
    </row>
    <row r="362" spans="1:34">
      <c r="A362">
        <v>6206</v>
      </c>
      <c r="B362" t="s">
        <v>47</v>
      </c>
      <c r="C362" t="s">
        <v>58</v>
      </c>
      <c r="D362" t="s">
        <v>59</v>
      </c>
      <c r="E362" t="s">
        <v>439</v>
      </c>
      <c r="F362" t="s">
        <v>36</v>
      </c>
      <c r="G362">
        <f t="shared" si="55"/>
        <v>1</v>
      </c>
      <c r="H362">
        <f t="shared" si="56"/>
        <v>1</v>
      </c>
      <c r="I362">
        <f t="shared" si="57"/>
        <v>2</v>
      </c>
      <c r="J362">
        <f t="shared" si="58"/>
        <v>0</v>
      </c>
      <c r="K362">
        <f t="shared" si="59"/>
        <v>0</v>
      </c>
      <c r="L362">
        <v>2</v>
      </c>
      <c r="M362">
        <v>2</v>
      </c>
      <c r="N362">
        <f>Needs[[#This Row],[Male]]-Needs[[#This Row],[Hasuband]]</f>
        <v>1</v>
      </c>
      <c r="O362">
        <f>Needs[[#This Row],[Female]]-Needs[[#This Row],[Wife]]</f>
        <v>1</v>
      </c>
      <c r="P362">
        <v>1</v>
      </c>
      <c r="Q362">
        <v>1</v>
      </c>
      <c r="R362">
        <v>0</v>
      </c>
      <c r="S362">
        <v>0</v>
      </c>
      <c r="T362">
        <v>2</v>
      </c>
      <c r="U362" t="s">
        <v>37</v>
      </c>
      <c r="V362">
        <v>1</v>
      </c>
      <c r="X362" t="str">
        <f t="shared" si="60"/>
        <v>Yes</v>
      </c>
      <c r="Y362">
        <v>137</v>
      </c>
      <c r="Z362" t="str">
        <f t="shared" si="61"/>
        <v>Yes</v>
      </c>
      <c r="AA362">
        <v>1</v>
      </c>
      <c r="AB362" t="str">
        <f t="shared" si="62"/>
        <v>Yes</v>
      </c>
      <c r="AC362">
        <v>1</v>
      </c>
      <c r="AD362" t="str">
        <f t="shared" si="63"/>
        <v>Yes</v>
      </c>
      <c r="AF362" t="str">
        <f t="shared" si="64"/>
        <v>No</v>
      </c>
      <c r="AH362" s="11" t="str">
        <f t="shared" si="65"/>
        <v>No</v>
      </c>
    </row>
    <row r="363" spans="1:34">
      <c r="A363">
        <v>5548</v>
      </c>
      <c r="B363" t="s">
        <v>42</v>
      </c>
      <c r="C363" t="s">
        <v>43</v>
      </c>
      <c r="D363" t="s">
        <v>44</v>
      </c>
      <c r="E363" t="s">
        <v>440</v>
      </c>
      <c r="F363" t="s">
        <v>51</v>
      </c>
      <c r="G363">
        <f t="shared" si="55"/>
        <v>0</v>
      </c>
      <c r="H363">
        <f t="shared" si="56"/>
        <v>1</v>
      </c>
      <c r="I363">
        <f t="shared" si="57"/>
        <v>2</v>
      </c>
      <c r="J363">
        <f t="shared" si="58"/>
        <v>1</v>
      </c>
      <c r="K363">
        <f t="shared" si="59"/>
        <v>1</v>
      </c>
      <c r="L363">
        <v>2</v>
      </c>
      <c r="M363">
        <v>3</v>
      </c>
      <c r="N363">
        <f>Needs[[#This Row],[Male]]-Needs[[#This Row],[Hasuband]]</f>
        <v>2</v>
      </c>
      <c r="O363">
        <f>Needs[[#This Row],[Female]]-Needs[[#This Row],[Wife]]</f>
        <v>2</v>
      </c>
      <c r="P363">
        <v>1</v>
      </c>
      <c r="Q363">
        <v>1</v>
      </c>
      <c r="R363">
        <v>0</v>
      </c>
      <c r="S363">
        <v>1</v>
      </c>
      <c r="T363">
        <v>2</v>
      </c>
      <c r="U363" t="s">
        <v>37</v>
      </c>
      <c r="V363">
        <v>1</v>
      </c>
      <c r="X363" t="str">
        <f t="shared" si="60"/>
        <v>Yes</v>
      </c>
      <c r="Y363">
        <v>145</v>
      </c>
      <c r="Z363" t="str">
        <f t="shared" si="61"/>
        <v>Yes</v>
      </c>
      <c r="AA363">
        <v>1</v>
      </c>
      <c r="AB363" t="str">
        <f t="shared" si="62"/>
        <v>Yes</v>
      </c>
      <c r="AC363">
        <v>1</v>
      </c>
      <c r="AD363" t="str">
        <f t="shared" si="63"/>
        <v>Yes</v>
      </c>
      <c r="AF363" t="str">
        <f t="shared" si="64"/>
        <v>No</v>
      </c>
      <c r="AH363" s="11" t="str">
        <f t="shared" si="65"/>
        <v>No</v>
      </c>
    </row>
    <row r="364" spans="1:34">
      <c r="A364">
        <v>5946</v>
      </c>
      <c r="B364" t="s">
        <v>47</v>
      </c>
      <c r="C364" t="s">
        <v>85</v>
      </c>
      <c r="D364" t="s">
        <v>86</v>
      </c>
      <c r="E364" t="s">
        <v>441</v>
      </c>
      <c r="F364" t="s">
        <v>36</v>
      </c>
      <c r="G364">
        <f t="shared" si="55"/>
        <v>1</v>
      </c>
      <c r="H364">
        <f t="shared" si="56"/>
        <v>1</v>
      </c>
      <c r="I364">
        <f t="shared" si="57"/>
        <v>1</v>
      </c>
      <c r="J364">
        <f t="shared" si="58"/>
        <v>1</v>
      </c>
      <c r="K364">
        <f t="shared" si="59"/>
        <v>1</v>
      </c>
      <c r="L364">
        <v>4</v>
      </c>
      <c r="M364">
        <v>1</v>
      </c>
      <c r="N364">
        <f>Needs[[#This Row],[Male]]-Needs[[#This Row],[Hasuband]]</f>
        <v>3</v>
      </c>
      <c r="O364">
        <f>Needs[[#This Row],[Female]]-Needs[[#This Row],[Wife]]</f>
        <v>0</v>
      </c>
      <c r="P364">
        <v>1</v>
      </c>
      <c r="Q364">
        <v>0</v>
      </c>
      <c r="R364">
        <v>1</v>
      </c>
      <c r="S364">
        <v>0</v>
      </c>
      <c r="T364">
        <v>3</v>
      </c>
      <c r="U364" t="s">
        <v>61</v>
      </c>
      <c r="W364">
        <v>1</v>
      </c>
      <c r="X364" t="str">
        <f t="shared" si="60"/>
        <v>No</v>
      </c>
      <c r="Z364" t="str">
        <f t="shared" si="61"/>
        <v>No</v>
      </c>
      <c r="AB364" t="str">
        <f t="shared" si="62"/>
        <v>No</v>
      </c>
      <c r="AD364" t="str">
        <f t="shared" si="63"/>
        <v>No</v>
      </c>
      <c r="AF364" t="str">
        <f t="shared" si="64"/>
        <v>No</v>
      </c>
      <c r="AG364">
        <v>1</v>
      </c>
      <c r="AH364" s="11" t="str">
        <f t="shared" si="65"/>
        <v>Yes</v>
      </c>
    </row>
    <row r="365" spans="1:34">
      <c r="A365">
        <v>5151</v>
      </c>
      <c r="B365" t="s">
        <v>42</v>
      </c>
      <c r="C365" t="s">
        <v>64</v>
      </c>
      <c r="D365" t="s">
        <v>65</v>
      </c>
      <c r="E365" t="s">
        <v>442</v>
      </c>
      <c r="F365" t="s">
        <v>51</v>
      </c>
      <c r="G365">
        <f t="shared" si="55"/>
        <v>0</v>
      </c>
      <c r="H365">
        <f t="shared" si="56"/>
        <v>1</v>
      </c>
      <c r="I365">
        <f t="shared" si="57"/>
        <v>2</v>
      </c>
      <c r="J365">
        <f t="shared" si="58"/>
        <v>3</v>
      </c>
      <c r="K365">
        <f t="shared" si="59"/>
        <v>4</v>
      </c>
      <c r="L365">
        <v>3</v>
      </c>
      <c r="M365">
        <v>7</v>
      </c>
      <c r="N365">
        <f>Needs[[#This Row],[Male]]-Needs[[#This Row],[Hasuband]]</f>
        <v>3</v>
      </c>
      <c r="O365">
        <f>Needs[[#This Row],[Female]]-Needs[[#This Row],[Wife]]</f>
        <v>6</v>
      </c>
      <c r="P365">
        <v>1</v>
      </c>
      <c r="Q365">
        <v>1</v>
      </c>
      <c r="R365">
        <v>1</v>
      </c>
      <c r="S365">
        <v>2</v>
      </c>
      <c r="T365">
        <v>5</v>
      </c>
      <c r="U365" t="s">
        <v>61</v>
      </c>
      <c r="V365">
        <v>1</v>
      </c>
      <c r="X365" t="str">
        <f t="shared" si="60"/>
        <v>Yes</v>
      </c>
      <c r="Y365">
        <v>155</v>
      </c>
      <c r="Z365" t="str">
        <f t="shared" si="61"/>
        <v>Yes</v>
      </c>
      <c r="AB365" t="str">
        <f t="shared" si="62"/>
        <v>No</v>
      </c>
      <c r="AC365">
        <v>1</v>
      </c>
      <c r="AD365" t="str">
        <f t="shared" si="63"/>
        <v>Yes</v>
      </c>
      <c r="AE365">
        <v>1</v>
      </c>
      <c r="AF365" t="str">
        <f t="shared" si="64"/>
        <v>Yes</v>
      </c>
      <c r="AG365">
        <v>1</v>
      </c>
      <c r="AH365" s="11" t="str">
        <f t="shared" si="65"/>
        <v>Yes</v>
      </c>
    </row>
    <row r="366" spans="1:34">
      <c r="A366">
        <v>4843</v>
      </c>
      <c r="B366" t="s">
        <v>38</v>
      </c>
      <c r="C366" t="s">
        <v>176</v>
      </c>
      <c r="D366" t="s">
        <v>177</v>
      </c>
      <c r="E366" t="s">
        <v>443</v>
      </c>
      <c r="F366" t="s">
        <v>51</v>
      </c>
      <c r="G366">
        <f t="shared" si="55"/>
        <v>0</v>
      </c>
      <c r="H366">
        <f t="shared" si="56"/>
        <v>1</v>
      </c>
      <c r="I366">
        <f t="shared" si="57"/>
        <v>2</v>
      </c>
      <c r="J366">
        <f t="shared" si="58"/>
        <v>1</v>
      </c>
      <c r="K366">
        <f t="shared" si="59"/>
        <v>2</v>
      </c>
      <c r="L366">
        <v>2</v>
      </c>
      <c r="M366">
        <v>4</v>
      </c>
      <c r="N366">
        <f>Needs[[#This Row],[Male]]-Needs[[#This Row],[Hasuband]]</f>
        <v>2</v>
      </c>
      <c r="O366">
        <f>Needs[[#This Row],[Female]]-Needs[[#This Row],[Wife]]</f>
        <v>3</v>
      </c>
      <c r="P366">
        <v>1</v>
      </c>
      <c r="Q366">
        <v>1</v>
      </c>
      <c r="R366">
        <v>0</v>
      </c>
      <c r="S366">
        <v>1</v>
      </c>
      <c r="T366">
        <v>3</v>
      </c>
      <c r="U366" t="s">
        <v>46</v>
      </c>
      <c r="V366">
        <v>1</v>
      </c>
      <c r="X366" t="str">
        <f t="shared" si="60"/>
        <v>Yes</v>
      </c>
      <c r="Y366">
        <v>206</v>
      </c>
      <c r="Z366" t="str">
        <f t="shared" si="61"/>
        <v>Yes</v>
      </c>
      <c r="AA366">
        <v>1</v>
      </c>
      <c r="AB366" t="str">
        <f t="shared" si="62"/>
        <v>Yes</v>
      </c>
      <c r="AD366" t="str">
        <f t="shared" si="63"/>
        <v>No</v>
      </c>
      <c r="AF366" t="str">
        <f t="shared" si="64"/>
        <v>No</v>
      </c>
      <c r="AH366" s="11" t="str">
        <f t="shared" si="65"/>
        <v>No</v>
      </c>
    </row>
    <row r="367" spans="1:34">
      <c r="A367">
        <v>6087</v>
      </c>
      <c r="B367" t="s">
        <v>47</v>
      </c>
      <c r="C367" t="s">
        <v>67</v>
      </c>
      <c r="D367" t="s">
        <v>68</v>
      </c>
      <c r="E367" t="s">
        <v>444</v>
      </c>
      <c r="F367" t="s">
        <v>51</v>
      </c>
      <c r="G367">
        <f t="shared" si="55"/>
        <v>0</v>
      </c>
      <c r="H367">
        <f t="shared" si="56"/>
        <v>1</v>
      </c>
      <c r="I367">
        <f t="shared" si="57"/>
        <v>1</v>
      </c>
      <c r="J367">
        <f t="shared" si="58"/>
        <v>2</v>
      </c>
      <c r="K367">
        <f t="shared" si="59"/>
        <v>2</v>
      </c>
      <c r="L367">
        <v>5</v>
      </c>
      <c r="M367">
        <v>1</v>
      </c>
      <c r="N367">
        <f>Needs[[#This Row],[Male]]-Needs[[#This Row],[Hasuband]]</f>
        <v>5</v>
      </c>
      <c r="O367">
        <f>Needs[[#This Row],[Female]]-Needs[[#This Row],[Wife]]</f>
        <v>0</v>
      </c>
      <c r="P367">
        <v>1</v>
      </c>
      <c r="Q367">
        <v>0</v>
      </c>
      <c r="R367">
        <v>2</v>
      </c>
      <c r="S367">
        <v>0</v>
      </c>
      <c r="T367">
        <v>3</v>
      </c>
      <c r="U367" t="s">
        <v>46</v>
      </c>
      <c r="V367">
        <v>1</v>
      </c>
      <c r="X367" t="str">
        <f t="shared" si="60"/>
        <v>Yes</v>
      </c>
      <c r="Y367">
        <v>220</v>
      </c>
      <c r="Z367" t="str">
        <f t="shared" si="61"/>
        <v>Yes</v>
      </c>
      <c r="AB367" t="str">
        <f t="shared" si="62"/>
        <v>No</v>
      </c>
      <c r="AC367">
        <v>1</v>
      </c>
      <c r="AD367" t="str">
        <f t="shared" si="63"/>
        <v>Yes</v>
      </c>
      <c r="AF367" t="str">
        <f t="shared" si="64"/>
        <v>No</v>
      </c>
      <c r="AH367" s="11" t="str">
        <f t="shared" si="65"/>
        <v>No</v>
      </c>
    </row>
    <row r="368" spans="1:34">
      <c r="A368">
        <v>4874</v>
      </c>
      <c r="B368" t="s">
        <v>38</v>
      </c>
      <c r="C368" t="s">
        <v>176</v>
      </c>
      <c r="D368" t="s">
        <v>177</v>
      </c>
      <c r="E368" t="s">
        <v>445</v>
      </c>
      <c r="F368" t="s">
        <v>51</v>
      </c>
      <c r="G368">
        <f t="shared" si="55"/>
        <v>0</v>
      </c>
      <c r="H368">
        <f t="shared" si="56"/>
        <v>1</v>
      </c>
      <c r="I368">
        <f t="shared" si="57"/>
        <v>2</v>
      </c>
      <c r="J368">
        <f t="shared" si="58"/>
        <v>2</v>
      </c>
      <c r="K368">
        <f t="shared" si="59"/>
        <v>2</v>
      </c>
      <c r="L368">
        <v>2</v>
      </c>
      <c r="M368">
        <v>5</v>
      </c>
      <c r="N368">
        <f>Needs[[#This Row],[Male]]-Needs[[#This Row],[Hasuband]]</f>
        <v>2</v>
      </c>
      <c r="O368">
        <f>Needs[[#This Row],[Female]]-Needs[[#This Row],[Wife]]</f>
        <v>4</v>
      </c>
      <c r="P368">
        <v>1</v>
      </c>
      <c r="Q368">
        <v>1</v>
      </c>
      <c r="R368">
        <v>0</v>
      </c>
      <c r="S368">
        <v>2</v>
      </c>
      <c r="T368">
        <v>3</v>
      </c>
      <c r="U368" t="s">
        <v>37</v>
      </c>
      <c r="W368">
        <v>1</v>
      </c>
      <c r="X368" t="str">
        <f t="shared" si="60"/>
        <v>No</v>
      </c>
      <c r="Z368" t="str">
        <f t="shared" si="61"/>
        <v>No</v>
      </c>
      <c r="AB368" t="str">
        <f t="shared" si="62"/>
        <v>No</v>
      </c>
      <c r="AD368" t="str">
        <f t="shared" si="63"/>
        <v>No</v>
      </c>
      <c r="AF368" t="str">
        <f t="shared" si="64"/>
        <v>No</v>
      </c>
      <c r="AG368">
        <v>1</v>
      </c>
      <c r="AH368" s="11" t="str">
        <f t="shared" si="65"/>
        <v>Yes</v>
      </c>
    </row>
    <row r="369" spans="1:34">
      <c r="A369">
        <v>5712</v>
      </c>
      <c r="B369" t="s">
        <v>42</v>
      </c>
      <c r="C369" t="s">
        <v>71</v>
      </c>
      <c r="D369" t="s">
        <v>72</v>
      </c>
      <c r="E369" t="s">
        <v>446</v>
      </c>
      <c r="F369" t="s">
        <v>36</v>
      </c>
      <c r="G369">
        <f t="shared" si="55"/>
        <v>1</v>
      </c>
      <c r="H369">
        <f t="shared" si="56"/>
        <v>1</v>
      </c>
      <c r="I369">
        <f t="shared" si="57"/>
        <v>0</v>
      </c>
      <c r="J369">
        <f t="shared" si="58"/>
        <v>2</v>
      </c>
      <c r="K369">
        <f t="shared" si="59"/>
        <v>3</v>
      </c>
      <c r="L369">
        <v>6</v>
      </c>
      <c r="M369">
        <v>1</v>
      </c>
      <c r="N369">
        <f>Needs[[#This Row],[Male]]-Needs[[#This Row],[Hasuband]]</f>
        <v>5</v>
      </c>
      <c r="O369">
        <f>Needs[[#This Row],[Female]]-Needs[[#This Row],[Wife]]</f>
        <v>0</v>
      </c>
      <c r="P369">
        <v>0</v>
      </c>
      <c r="Q369">
        <v>0</v>
      </c>
      <c r="R369">
        <v>2</v>
      </c>
      <c r="S369">
        <v>0</v>
      </c>
      <c r="T369">
        <v>5</v>
      </c>
      <c r="U369" t="s">
        <v>61</v>
      </c>
      <c r="V369">
        <v>1</v>
      </c>
      <c r="X369" t="str">
        <f t="shared" si="60"/>
        <v>Yes</v>
      </c>
      <c r="Y369">
        <v>218</v>
      </c>
      <c r="Z369" t="str">
        <f t="shared" si="61"/>
        <v>Yes</v>
      </c>
      <c r="AB369" t="str">
        <f t="shared" si="62"/>
        <v>No</v>
      </c>
      <c r="AC369">
        <v>1</v>
      </c>
      <c r="AD369" t="str">
        <f t="shared" si="63"/>
        <v>Yes</v>
      </c>
      <c r="AF369" t="str">
        <f t="shared" si="64"/>
        <v>No</v>
      </c>
      <c r="AG369">
        <v>1</v>
      </c>
      <c r="AH369" s="11" t="str">
        <f t="shared" si="65"/>
        <v>Yes</v>
      </c>
    </row>
    <row r="370" spans="1:34">
      <c r="A370">
        <v>4672</v>
      </c>
      <c r="B370" t="s">
        <v>38</v>
      </c>
      <c r="C370" t="s">
        <v>39</v>
      </c>
      <c r="D370" t="s">
        <v>40</v>
      </c>
      <c r="E370" t="s">
        <v>447</v>
      </c>
      <c r="F370" t="s">
        <v>51</v>
      </c>
      <c r="G370">
        <f t="shared" si="55"/>
        <v>0</v>
      </c>
      <c r="H370">
        <f t="shared" si="56"/>
        <v>1</v>
      </c>
      <c r="I370">
        <f t="shared" si="57"/>
        <v>1</v>
      </c>
      <c r="J370">
        <f t="shared" si="58"/>
        <v>7</v>
      </c>
      <c r="K370">
        <f t="shared" si="59"/>
        <v>1</v>
      </c>
      <c r="L370">
        <v>6</v>
      </c>
      <c r="M370">
        <v>4</v>
      </c>
      <c r="N370">
        <f>Needs[[#This Row],[Male]]-Needs[[#This Row],[Hasuband]]</f>
        <v>6</v>
      </c>
      <c r="O370">
        <f>Needs[[#This Row],[Female]]-Needs[[#This Row],[Wife]]</f>
        <v>3</v>
      </c>
      <c r="P370">
        <v>1</v>
      </c>
      <c r="Q370">
        <v>0</v>
      </c>
      <c r="R370">
        <v>4</v>
      </c>
      <c r="S370">
        <v>3</v>
      </c>
      <c r="T370">
        <v>2</v>
      </c>
      <c r="U370" t="s">
        <v>61</v>
      </c>
      <c r="W370">
        <v>1</v>
      </c>
      <c r="X370" t="str">
        <f t="shared" si="60"/>
        <v>No</v>
      </c>
      <c r="Y370">
        <v>99</v>
      </c>
      <c r="Z370" t="str">
        <f t="shared" si="61"/>
        <v>Yes</v>
      </c>
      <c r="AA370">
        <v>1</v>
      </c>
      <c r="AB370" t="str">
        <f t="shared" si="62"/>
        <v>Yes</v>
      </c>
      <c r="AC370">
        <v>1</v>
      </c>
      <c r="AD370" t="str">
        <f t="shared" si="63"/>
        <v>Yes</v>
      </c>
      <c r="AF370" t="str">
        <f t="shared" si="64"/>
        <v>No</v>
      </c>
      <c r="AG370">
        <v>1</v>
      </c>
      <c r="AH370" s="11" t="str">
        <f t="shared" si="65"/>
        <v>Yes</v>
      </c>
    </row>
    <row r="371" spans="1:34">
      <c r="A371">
        <v>6211</v>
      </c>
      <c r="B371" t="s">
        <v>47</v>
      </c>
      <c r="C371" t="s">
        <v>58</v>
      </c>
      <c r="D371" t="s">
        <v>59</v>
      </c>
      <c r="E371" t="s">
        <v>448</v>
      </c>
      <c r="F371" t="s">
        <v>36</v>
      </c>
      <c r="G371">
        <f t="shared" si="55"/>
        <v>1</v>
      </c>
      <c r="H371">
        <f t="shared" si="56"/>
        <v>1</v>
      </c>
      <c r="I371">
        <f t="shared" si="57"/>
        <v>3</v>
      </c>
      <c r="J371">
        <f t="shared" si="58"/>
        <v>2</v>
      </c>
      <c r="K371">
        <f t="shared" si="59"/>
        <v>1</v>
      </c>
      <c r="L371">
        <v>6</v>
      </c>
      <c r="M371">
        <v>2</v>
      </c>
      <c r="N371">
        <f>Needs[[#This Row],[Male]]-Needs[[#This Row],[Hasuband]]</f>
        <v>5</v>
      </c>
      <c r="O371">
        <f>Needs[[#This Row],[Female]]-Needs[[#This Row],[Wife]]</f>
        <v>1</v>
      </c>
      <c r="P371">
        <v>2</v>
      </c>
      <c r="Q371">
        <v>1</v>
      </c>
      <c r="R371">
        <v>2</v>
      </c>
      <c r="S371">
        <v>0</v>
      </c>
      <c r="T371">
        <v>3</v>
      </c>
      <c r="U371" t="s">
        <v>37</v>
      </c>
      <c r="V371">
        <v>1</v>
      </c>
      <c r="X371" t="str">
        <f t="shared" si="60"/>
        <v>Yes</v>
      </c>
      <c r="Y371">
        <v>139</v>
      </c>
      <c r="Z371" t="str">
        <f t="shared" si="61"/>
        <v>Yes</v>
      </c>
      <c r="AB371" t="str">
        <f t="shared" si="62"/>
        <v>No</v>
      </c>
      <c r="AC371">
        <v>1</v>
      </c>
      <c r="AD371" t="str">
        <f t="shared" si="63"/>
        <v>Yes</v>
      </c>
      <c r="AF371" t="str">
        <f t="shared" si="64"/>
        <v>No</v>
      </c>
      <c r="AH371" s="11" t="str">
        <f t="shared" si="65"/>
        <v>No</v>
      </c>
    </row>
    <row r="372" spans="1:34">
      <c r="A372">
        <v>5183</v>
      </c>
      <c r="B372" t="s">
        <v>42</v>
      </c>
      <c r="C372" t="s">
        <v>64</v>
      </c>
      <c r="D372" t="s">
        <v>65</v>
      </c>
      <c r="E372" t="s">
        <v>449</v>
      </c>
      <c r="F372" t="s">
        <v>51</v>
      </c>
      <c r="G372">
        <f t="shared" si="55"/>
        <v>0</v>
      </c>
      <c r="H372">
        <f t="shared" si="56"/>
        <v>1</v>
      </c>
      <c r="I372">
        <f t="shared" si="57"/>
        <v>2</v>
      </c>
      <c r="J372">
        <f t="shared" si="58"/>
        <v>2</v>
      </c>
      <c r="K372">
        <f t="shared" si="59"/>
        <v>3</v>
      </c>
      <c r="L372">
        <v>6</v>
      </c>
      <c r="M372">
        <v>2</v>
      </c>
      <c r="N372">
        <f>Needs[[#This Row],[Male]]-Needs[[#This Row],[Hasuband]]</f>
        <v>6</v>
      </c>
      <c r="O372">
        <f>Needs[[#This Row],[Female]]-Needs[[#This Row],[Wife]]</f>
        <v>1</v>
      </c>
      <c r="P372">
        <v>1</v>
      </c>
      <c r="Q372">
        <v>1</v>
      </c>
      <c r="R372">
        <v>2</v>
      </c>
      <c r="S372">
        <v>0</v>
      </c>
      <c r="T372">
        <v>4</v>
      </c>
      <c r="U372" t="s">
        <v>46</v>
      </c>
      <c r="W372">
        <v>1</v>
      </c>
      <c r="X372" t="str">
        <f t="shared" si="60"/>
        <v>No</v>
      </c>
      <c r="Z372" t="str">
        <f t="shared" si="61"/>
        <v>No</v>
      </c>
      <c r="AA372">
        <v>1</v>
      </c>
      <c r="AB372" t="str">
        <f t="shared" si="62"/>
        <v>Yes</v>
      </c>
      <c r="AC372">
        <v>1</v>
      </c>
      <c r="AD372" t="str">
        <f t="shared" si="63"/>
        <v>Yes</v>
      </c>
      <c r="AE372">
        <v>1</v>
      </c>
      <c r="AF372" t="str">
        <f t="shared" si="64"/>
        <v>Yes</v>
      </c>
      <c r="AG372">
        <v>1</v>
      </c>
      <c r="AH372" s="11" t="str">
        <f t="shared" si="65"/>
        <v>Yes</v>
      </c>
    </row>
    <row r="373" spans="1:34">
      <c r="A373">
        <v>5465</v>
      </c>
      <c r="B373" t="s">
        <v>42</v>
      </c>
      <c r="C373" t="s">
        <v>82</v>
      </c>
      <c r="D373" t="s">
        <v>83</v>
      </c>
      <c r="E373" t="s">
        <v>450</v>
      </c>
      <c r="F373" t="s">
        <v>36</v>
      </c>
      <c r="G373">
        <f t="shared" si="55"/>
        <v>1</v>
      </c>
      <c r="H373">
        <f t="shared" si="56"/>
        <v>1</v>
      </c>
      <c r="I373">
        <f t="shared" si="57"/>
        <v>1</v>
      </c>
      <c r="J373">
        <f t="shared" si="58"/>
        <v>1</v>
      </c>
      <c r="K373">
        <f t="shared" si="59"/>
        <v>0</v>
      </c>
      <c r="L373">
        <v>2</v>
      </c>
      <c r="M373">
        <v>2</v>
      </c>
      <c r="N373">
        <f>Needs[[#This Row],[Male]]-Needs[[#This Row],[Hasuband]]</f>
        <v>1</v>
      </c>
      <c r="O373">
        <f>Needs[[#This Row],[Female]]-Needs[[#This Row],[Wife]]</f>
        <v>1</v>
      </c>
      <c r="P373">
        <v>1</v>
      </c>
      <c r="Q373">
        <v>0</v>
      </c>
      <c r="R373">
        <v>0</v>
      </c>
      <c r="S373">
        <v>1</v>
      </c>
      <c r="T373">
        <v>2</v>
      </c>
      <c r="U373" t="s">
        <v>46</v>
      </c>
      <c r="W373">
        <v>1</v>
      </c>
      <c r="X373" t="str">
        <f t="shared" si="60"/>
        <v>No</v>
      </c>
      <c r="Z373" t="str">
        <f t="shared" si="61"/>
        <v>No</v>
      </c>
      <c r="AA373">
        <v>1</v>
      </c>
      <c r="AB373" t="str">
        <f t="shared" si="62"/>
        <v>Yes</v>
      </c>
      <c r="AD373" t="str">
        <f t="shared" si="63"/>
        <v>No</v>
      </c>
      <c r="AF373" t="str">
        <f t="shared" si="64"/>
        <v>No</v>
      </c>
      <c r="AG373">
        <v>1</v>
      </c>
      <c r="AH373" s="11" t="str">
        <f t="shared" si="65"/>
        <v>Yes</v>
      </c>
    </row>
    <row r="374" spans="1:34">
      <c r="A374">
        <v>5122</v>
      </c>
      <c r="B374" t="s">
        <v>42</v>
      </c>
      <c r="C374" t="s">
        <v>64</v>
      </c>
      <c r="D374" t="s">
        <v>65</v>
      </c>
      <c r="E374" t="s">
        <v>451</v>
      </c>
      <c r="F374" t="s">
        <v>51</v>
      </c>
      <c r="G374">
        <f t="shared" si="55"/>
        <v>0</v>
      </c>
      <c r="H374">
        <f t="shared" si="56"/>
        <v>1</v>
      </c>
      <c r="I374">
        <f t="shared" si="57"/>
        <v>2</v>
      </c>
      <c r="J374">
        <f t="shared" si="58"/>
        <v>1</v>
      </c>
      <c r="K374">
        <f t="shared" si="59"/>
        <v>0</v>
      </c>
      <c r="L374">
        <v>2</v>
      </c>
      <c r="M374">
        <v>2</v>
      </c>
      <c r="N374">
        <f>Needs[[#This Row],[Male]]-Needs[[#This Row],[Hasuband]]</f>
        <v>2</v>
      </c>
      <c r="O374">
        <f>Needs[[#This Row],[Female]]-Needs[[#This Row],[Wife]]</f>
        <v>1</v>
      </c>
      <c r="P374">
        <v>1</v>
      </c>
      <c r="Q374">
        <v>1</v>
      </c>
      <c r="R374">
        <v>1</v>
      </c>
      <c r="S374">
        <v>0</v>
      </c>
      <c r="T374">
        <v>1</v>
      </c>
      <c r="U374" t="s">
        <v>46</v>
      </c>
      <c r="V374">
        <v>1</v>
      </c>
      <c r="X374" t="str">
        <f t="shared" si="60"/>
        <v>Yes</v>
      </c>
      <c r="Y374">
        <v>111</v>
      </c>
      <c r="Z374" t="str">
        <f t="shared" si="61"/>
        <v>Yes</v>
      </c>
      <c r="AA374">
        <v>1</v>
      </c>
      <c r="AB374" t="str">
        <f t="shared" si="62"/>
        <v>Yes</v>
      </c>
      <c r="AD374" t="str">
        <f t="shared" si="63"/>
        <v>No</v>
      </c>
      <c r="AF374" t="str">
        <f t="shared" si="64"/>
        <v>No</v>
      </c>
      <c r="AG374">
        <v>1</v>
      </c>
      <c r="AH374" s="11" t="str">
        <f t="shared" si="65"/>
        <v>Yes</v>
      </c>
    </row>
    <row r="375" spans="1:34">
      <c r="A375">
        <v>5478</v>
      </c>
      <c r="B375" t="s">
        <v>42</v>
      </c>
      <c r="C375" t="s">
        <v>82</v>
      </c>
      <c r="D375" t="s">
        <v>83</v>
      </c>
      <c r="E375" t="s">
        <v>452</v>
      </c>
      <c r="F375" t="s">
        <v>36</v>
      </c>
      <c r="G375">
        <f t="shared" si="55"/>
        <v>1</v>
      </c>
      <c r="H375">
        <f t="shared" si="56"/>
        <v>1</v>
      </c>
      <c r="I375">
        <f t="shared" si="57"/>
        <v>2</v>
      </c>
      <c r="J375">
        <f t="shared" si="58"/>
        <v>3</v>
      </c>
      <c r="K375">
        <f t="shared" si="59"/>
        <v>3</v>
      </c>
      <c r="L375">
        <v>3</v>
      </c>
      <c r="M375">
        <v>7</v>
      </c>
      <c r="N375">
        <f>Needs[[#This Row],[Male]]-Needs[[#This Row],[Hasuband]]</f>
        <v>2</v>
      </c>
      <c r="O375">
        <f>Needs[[#This Row],[Female]]-Needs[[#This Row],[Wife]]</f>
        <v>6</v>
      </c>
      <c r="P375">
        <v>1</v>
      </c>
      <c r="Q375">
        <v>1</v>
      </c>
      <c r="R375">
        <v>1</v>
      </c>
      <c r="S375">
        <v>2</v>
      </c>
      <c r="T375">
        <v>5</v>
      </c>
      <c r="U375" t="s">
        <v>61</v>
      </c>
      <c r="V375">
        <v>1</v>
      </c>
      <c r="X375" t="str">
        <f t="shared" si="60"/>
        <v>Yes</v>
      </c>
      <c r="Y375">
        <v>120</v>
      </c>
      <c r="Z375" t="str">
        <f t="shared" si="61"/>
        <v>Yes</v>
      </c>
      <c r="AA375">
        <v>1</v>
      </c>
      <c r="AB375" t="str">
        <f t="shared" si="62"/>
        <v>Yes</v>
      </c>
      <c r="AD375" t="str">
        <f t="shared" si="63"/>
        <v>No</v>
      </c>
      <c r="AF375" t="str">
        <f t="shared" si="64"/>
        <v>No</v>
      </c>
      <c r="AH375" s="11" t="str">
        <f t="shared" si="65"/>
        <v>No</v>
      </c>
    </row>
    <row r="376" spans="1:34">
      <c r="A376">
        <v>6343</v>
      </c>
      <c r="B376" t="s">
        <v>47</v>
      </c>
      <c r="C376" t="s">
        <v>104</v>
      </c>
      <c r="D376" t="s">
        <v>105</v>
      </c>
      <c r="E376" t="s">
        <v>453</v>
      </c>
      <c r="F376" t="s">
        <v>51</v>
      </c>
      <c r="G376">
        <f t="shared" si="55"/>
        <v>0</v>
      </c>
      <c r="H376">
        <f t="shared" si="56"/>
        <v>1</v>
      </c>
      <c r="I376">
        <f t="shared" si="57"/>
        <v>2</v>
      </c>
      <c r="J376">
        <f t="shared" si="58"/>
        <v>1</v>
      </c>
      <c r="K376">
        <f t="shared" si="59"/>
        <v>1</v>
      </c>
      <c r="L376">
        <v>2</v>
      </c>
      <c r="M376">
        <v>3</v>
      </c>
      <c r="N376">
        <f>Needs[[#This Row],[Male]]-Needs[[#This Row],[Hasuband]]</f>
        <v>2</v>
      </c>
      <c r="O376">
        <f>Needs[[#This Row],[Female]]-Needs[[#This Row],[Wife]]</f>
        <v>2</v>
      </c>
      <c r="P376">
        <v>1</v>
      </c>
      <c r="Q376">
        <v>1</v>
      </c>
      <c r="R376">
        <v>0</v>
      </c>
      <c r="S376">
        <v>1</v>
      </c>
      <c r="T376">
        <v>2</v>
      </c>
      <c r="U376" t="s">
        <v>46</v>
      </c>
      <c r="V376">
        <v>1</v>
      </c>
      <c r="X376" t="str">
        <f t="shared" si="60"/>
        <v>Yes</v>
      </c>
      <c r="Y376">
        <v>125</v>
      </c>
      <c r="Z376" t="str">
        <f t="shared" si="61"/>
        <v>Yes</v>
      </c>
      <c r="AB376" t="str">
        <f t="shared" si="62"/>
        <v>No</v>
      </c>
      <c r="AD376" t="str">
        <f t="shared" si="63"/>
        <v>No</v>
      </c>
      <c r="AF376" t="str">
        <f t="shared" si="64"/>
        <v>No</v>
      </c>
      <c r="AH376" s="11" t="str">
        <f t="shared" si="65"/>
        <v>No</v>
      </c>
    </row>
    <row r="377" spans="1:34">
      <c r="A377">
        <v>5166</v>
      </c>
      <c r="B377" t="s">
        <v>42</v>
      </c>
      <c r="C377" t="s">
        <v>64</v>
      </c>
      <c r="D377" t="s">
        <v>65</v>
      </c>
      <c r="E377" t="s">
        <v>454</v>
      </c>
      <c r="F377" t="s">
        <v>36</v>
      </c>
      <c r="G377">
        <f t="shared" si="55"/>
        <v>1</v>
      </c>
      <c r="H377">
        <f t="shared" si="56"/>
        <v>1</v>
      </c>
      <c r="I377">
        <f t="shared" si="57"/>
        <v>1</v>
      </c>
      <c r="J377">
        <f t="shared" si="58"/>
        <v>1</v>
      </c>
      <c r="K377">
        <f t="shared" si="59"/>
        <v>0</v>
      </c>
      <c r="L377">
        <v>1</v>
      </c>
      <c r="M377">
        <v>3</v>
      </c>
      <c r="N377">
        <f>Needs[[#This Row],[Male]]-Needs[[#This Row],[Hasuband]]</f>
        <v>0</v>
      </c>
      <c r="O377">
        <f>Needs[[#This Row],[Female]]-Needs[[#This Row],[Wife]]</f>
        <v>2</v>
      </c>
      <c r="P377">
        <v>0</v>
      </c>
      <c r="Q377">
        <v>1</v>
      </c>
      <c r="R377">
        <v>0</v>
      </c>
      <c r="S377">
        <v>1</v>
      </c>
      <c r="T377">
        <v>2</v>
      </c>
      <c r="U377" t="s">
        <v>61</v>
      </c>
      <c r="W377">
        <v>1</v>
      </c>
      <c r="X377" t="str">
        <f t="shared" si="60"/>
        <v>No</v>
      </c>
      <c r="Y377">
        <v>108</v>
      </c>
      <c r="Z377" t="str">
        <f t="shared" si="61"/>
        <v>Yes</v>
      </c>
      <c r="AA377">
        <v>1</v>
      </c>
      <c r="AB377" t="str">
        <f t="shared" si="62"/>
        <v>Yes</v>
      </c>
      <c r="AD377" t="str">
        <f t="shared" si="63"/>
        <v>No</v>
      </c>
      <c r="AF377" t="str">
        <f t="shared" si="64"/>
        <v>No</v>
      </c>
      <c r="AG377">
        <v>1</v>
      </c>
      <c r="AH377" s="11" t="str">
        <f t="shared" si="65"/>
        <v>Yes</v>
      </c>
    </row>
    <row r="378" spans="1:34">
      <c r="A378">
        <v>5832</v>
      </c>
      <c r="B378" t="s">
        <v>47</v>
      </c>
      <c r="C378" t="s">
        <v>79</v>
      </c>
      <c r="D378" t="s">
        <v>80</v>
      </c>
      <c r="E378" t="s">
        <v>455</v>
      </c>
      <c r="F378" t="s">
        <v>36</v>
      </c>
      <c r="G378">
        <f t="shared" si="55"/>
        <v>1</v>
      </c>
      <c r="H378">
        <f t="shared" si="56"/>
        <v>1</v>
      </c>
      <c r="I378">
        <f t="shared" si="57"/>
        <v>2</v>
      </c>
      <c r="J378">
        <f t="shared" si="58"/>
        <v>2</v>
      </c>
      <c r="K378">
        <f t="shared" si="59"/>
        <v>1</v>
      </c>
      <c r="L378">
        <v>3</v>
      </c>
      <c r="M378">
        <v>4</v>
      </c>
      <c r="N378">
        <f>Needs[[#This Row],[Male]]-Needs[[#This Row],[Hasuband]]</f>
        <v>2</v>
      </c>
      <c r="O378">
        <f>Needs[[#This Row],[Female]]-Needs[[#This Row],[Wife]]</f>
        <v>3</v>
      </c>
      <c r="P378">
        <v>1</v>
      </c>
      <c r="Q378">
        <v>1</v>
      </c>
      <c r="R378">
        <v>1</v>
      </c>
      <c r="S378">
        <v>1</v>
      </c>
      <c r="T378">
        <v>3</v>
      </c>
      <c r="U378" t="s">
        <v>61</v>
      </c>
      <c r="W378">
        <v>1</v>
      </c>
      <c r="X378" t="str">
        <f t="shared" si="60"/>
        <v>No</v>
      </c>
      <c r="Y378">
        <v>74</v>
      </c>
      <c r="Z378" t="str">
        <f t="shared" si="61"/>
        <v>Yes</v>
      </c>
      <c r="AA378">
        <v>1</v>
      </c>
      <c r="AB378" t="str">
        <f t="shared" si="62"/>
        <v>Yes</v>
      </c>
      <c r="AD378" t="str">
        <f t="shared" si="63"/>
        <v>No</v>
      </c>
      <c r="AE378">
        <v>1</v>
      </c>
      <c r="AF378" t="str">
        <f t="shared" si="64"/>
        <v>Yes</v>
      </c>
      <c r="AG378">
        <v>1</v>
      </c>
      <c r="AH378" s="11" t="str">
        <f t="shared" si="65"/>
        <v>Yes</v>
      </c>
    </row>
    <row r="379" spans="1:34">
      <c r="A379">
        <v>5250</v>
      </c>
      <c r="B379" t="s">
        <v>42</v>
      </c>
      <c r="C379" t="s">
        <v>52</v>
      </c>
      <c r="D379" t="s">
        <v>53</v>
      </c>
      <c r="E379" t="s">
        <v>456</v>
      </c>
      <c r="F379" t="s">
        <v>36</v>
      </c>
      <c r="G379">
        <f t="shared" si="55"/>
        <v>1</v>
      </c>
      <c r="H379">
        <f t="shared" si="56"/>
        <v>1</v>
      </c>
      <c r="I379">
        <f t="shared" si="57"/>
        <v>2</v>
      </c>
      <c r="J379">
        <f t="shared" si="58"/>
        <v>2</v>
      </c>
      <c r="K379">
        <f t="shared" si="59"/>
        <v>2</v>
      </c>
      <c r="L379">
        <v>6</v>
      </c>
      <c r="M379">
        <v>2</v>
      </c>
      <c r="N379">
        <f>Needs[[#This Row],[Male]]-Needs[[#This Row],[Hasuband]]</f>
        <v>5</v>
      </c>
      <c r="O379">
        <f>Needs[[#This Row],[Female]]-Needs[[#This Row],[Wife]]</f>
        <v>1</v>
      </c>
      <c r="P379">
        <v>1</v>
      </c>
      <c r="Q379">
        <v>1</v>
      </c>
      <c r="R379">
        <v>2</v>
      </c>
      <c r="S379">
        <v>0</v>
      </c>
      <c r="T379">
        <v>4</v>
      </c>
      <c r="U379" t="s">
        <v>46</v>
      </c>
      <c r="V379">
        <v>1</v>
      </c>
      <c r="X379" t="str">
        <f t="shared" si="60"/>
        <v>Yes</v>
      </c>
      <c r="Y379">
        <v>102</v>
      </c>
      <c r="Z379" t="str">
        <f t="shared" si="61"/>
        <v>Yes</v>
      </c>
      <c r="AA379">
        <v>1</v>
      </c>
      <c r="AB379" t="str">
        <f t="shared" si="62"/>
        <v>Yes</v>
      </c>
      <c r="AC379">
        <v>1</v>
      </c>
      <c r="AD379" t="str">
        <f t="shared" si="63"/>
        <v>Yes</v>
      </c>
      <c r="AF379" t="str">
        <f t="shared" si="64"/>
        <v>No</v>
      </c>
      <c r="AH379" s="11" t="str">
        <f t="shared" si="65"/>
        <v>No</v>
      </c>
    </row>
    <row r="380" spans="1:34">
      <c r="A380">
        <v>5296</v>
      </c>
      <c r="B380" t="s">
        <v>42</v>
      </c>
      <c r="C380" t="s">
        <v>52</v>
      </c>
      <c r="D380" t="s">
        <v>53</v>
      </c>
      <c r="E380" t="s">
        <v>457</v>
      </c>
      <c r="F380" t="s">
        <v>51</v>
      </c>
      <c r="G380">
        <f t="shared" si="55"/>
        <v>0</v>
      </c>
      <c r="H380">
        <f t="shared" si="56"/>
        <v>1</v>
      </c>
      <c r="I380">
        <f t="shared" si="57"/>
        <v>2</v>
      </c>
      <c r="J380">
        <f t="shared" si="58"/>
        <v>3</v>
      </c>
      <c r="K380">
        <f t="shared" si="59"/>
        <v>4</v>
      </c>
      <c r="L380">
        <v>2</v>
      </c>
      <c r="M380">
        <v>8</v>
      </c>
      <c r="N380">
        <f>Needs[[#This Row],[Male]]-Needs[[#This Row],[Hasuband]]</f>
        <v>2</v>
      </c>
      <c r="O380">
        <f>Needs[[#This Row],[Female]]-Needs[[#This Row],[Wife]]</f>
        <v>7</v>
      </c>
      <c r="P380">
        <v>1</v>
      </c>
      <c r="Q380">
        <v>1</v>
      </c>
      <c r="R380">
        <v>0</v>
      </c>
      <c r="S380">
        <v>3</v>
      </c>
      <c r="T380">
        <v>5</v>
      </c>
      <c r="U380" t="s">
        <v>37</v>
      </c>
      <c r="W380">
        <v>1</v>
      </c>
      <c r="X380" t="str">
        <f t="shared" si="60"/>
        <v>No</v>
      </c>
      <c r="Y380">
        <v>108</v>
      </c>
      <c r="Z380" t="str">
        <f t="shared" si="61"/>
        <v>Yes</v>
      </c>
      <c r="AB380" t="str">
        <f t="shared" si="62"/>
        <v>No</v>
      </c>
      <c r="AD380" t="str">
        <f t="shared" si="63"/>
        <v>No</v>
      </c>
      <c r="AF380" t="str">
        <f t="shared" si="64"/>
        <v>No</v>
      </c>
      <c r="AG380">
        <v>1</v>
      </c>
      <c r="AH380" s="11" t="str">
        <f t="shared" si="65"/>
        <v>Yes</v>
      </c>
    </row>
    <row r="381" spans="1:34">
      <c r="A381">
        <v>4892</v>
      </c>
      <c r="B381" t="s">
        <v>32</v>
      </c>
      <c r="C381" t="s">
        <v>96</v>
      </c>
      <c r="D381" t="s">
        <v>97</v>
      </c>
      <c r="E381" t="s">
        <v>458</v>
      </c>
      <c r="F381" t="s">
        <v>51</v>
      </c>
      <c r="G381">
        <f t="shared" si="55"/>
        <v>0</v>
      </c>
      <c r="H381">
        <f t="shared" si="56"/>
        <v>1</v>
      </c>
      <c r="I381">
        <f t="shared" si="57"/>
        <v>2</v>
      </c>
      <c r="J381">
        <f t="shared" si="58"/>
        <v>1</v>
      </c>
      <c r="K381">
        <f t="shared" si="59"/>
        <v>2</v>
      </c>
      <c r="L381">
        <v>2</v>
      </c>
      <c r="M381">
        <v>4</v>
      </c>
      <c r="N381">
        <f>Needs[[#This Row],[Male]]-Needs[[#This Row],[Hasuband]]</f>
        <v>2</v>
      </c>
      <c r="O381">
        <f>Needs[[#This Row],[Female]]-Needs[[#This Row],[Wife]]</f>
        <v>3</v>
      </c>
      <c r="P381">
        <v>1</v>
      </c>
      <c r="Q381">
        <v>1</v>
      </c>
      <c r="R381">
        <v>0</v>
      </c>
      <c r="S381">
        <v>1</v>
      </c>
      <c r="T381">
        <v>3</v>
      </c>
      <c r="U381" t="s">
        <v>46</v>
      </c>
      <c r="V381">
        <v>1</v>
      </c>
      <c r="X381" t="str">
        <f t="shared" si="60"/>
        <v>Yes</v>
      </c>
      <c r="Y381">
        <v>211</v>
      </c>
      <c r="Z381" t="str">
        <f t="shared" si="61"/>
        <v>Yes</v>
      </c>
      <c r="AB381" t="str">
        <f t="shared" si="62"/>
        <v>No</v>
      </c>
      <c r="AC381">
        <v>1</v>
      </c>
      <c r="AD381" t="str">
        <f t="shared" si="63"/>
        <v>Yes</v>
      </c>
      <c r="AF381" t="str">
        <f t="shared" si="64"/>
        <v>No</v>
      </c>
      <c r="AH381" s="11" t="str">
        <f t="shared" si="65"/>
        <v>No</v>
      </c>
    </row>
    <row r="382" spans="1:34">
      <c r="A382">
        <v>5354</v>
      </c>
      <c r="B382" t="s">
        <v>42</v>
      </c>
      <c r="C382" t="s">
        <v>52</v>
      </c>
      <c r="D382" t="s">
        <v>53</v>
      </c>
      <c r="E382" t="s">
        <v>459</v>
      </c>
      <c r="F382" t="s">
        <v>51</v>
      </c>
      <c r="G382">
        <f t="shared" si="55"/>
        <v>0</v>
      </c>
      <c r="H382">
        <f t="shared" si="56"/>
        <v>1</v>
      </c>
      <c r="I382">
        <f t="shared" si="57"/>
        <v>2</v>
      </c>
      <c r="J382">
        <f t="shared" si="58"/>
        <v>2</v>
      </c>
      <c r="K382">
        <f t="shared" si="59"/>
        <v>2</v>
      </c>
      <c r="L382">
        <v>6</v>
      </c>
      <c r="M382">
        <v>1</v>
      </c>
      <c r="N382">
        <f>Needs[[#This Row],[Male]]-Needs[[#This Row],[Hasuband]]</f>
        <v>6</v>
      </c>
      <c r="O382">
        <f>Needs[[#This Row],[Female]]-Needs[[#This Row],[Wife]]</f>
        <v>0</v>
      </c>
      <c r="P382">
        <v>2</v>
      </c>
      <c r="Q382">
        <v>0</v>
      </c>
      <c r="R382">
        <v>2</v>
      </c>
      <c r="S382">
        <v>0</v>
      </c>
      <c r="T382">
        <v>3</v>
      </c>
      <c r="U382" t="s">
        <v>46</v>
      </c>
      <c r="V382">
        <v>1</v>
      </c>
      <c r="X382" t="str">
        <f t="shared" si="60"/>
        <v>Yes</v>
      </c>
      <c r="Y382">
        <v>123</v>
      </c>
      <c r="Z382" t="str">
        <f t="shared" si="61"/>
        <v>Yes</v>
      </c>
      <c r="AB382" t="str">
        <f t="shared" si="62"/>
        <v>No</v>
      </c>
      <c r="AD382" t="str">
        <f t="shared" si="63"/>
        <v>No</v>
      </c>
      <c r="AF382" t="str">
        <f t="shared" si="64"/>
        <v>No</v>
      </c>
      <c r="AH382" s="11" t="str">
        <f t="shared" si="65"/>
        <v>No</v>
      </c>
    </row>
    <row r="383" spans="1:34">
      <c r="A383">
        <v>4804</v>
      </c>
      <c r="B383" t="s">
        <v>38</v>
      </c>
      <c r="C383" t="s">
        <v>116</v>
      </c>
      <c r="D383" t="s">
        <v>117</v>
      </c>
      <c r="E383" t="s">
        <v>460</v>
      </c>
      <c r="F383" t="s">
        <v>36</v>
      </c>
      <c r="G383">
        <f t="shared" si="55"/>
        <v>1</v>
      </c>
      <c r="H383">
        <f t="shared" si="56"/>
        <v>1</v>
      </c>
      <c r="I383">
        <f t="shared" si="57"/>
        <v>2</v>
      </c>
      <c r="J383">
        <f t="shared" si="58"/>
        <v>2</v>
      </c>
      <c r="K383">
        <f t="shared" si="59"/>
        <v>1</v>
      </c>
      <c r="L383">
        <v>2</v>
      </c>
      <c r="M383">
        <v>5</v>
      </c>
      <c r="N383">
        <f>Needs[[#This Row],[Male]]-Needs[[#This Row],[Hasuband]]</f>
        <v>1</v>
      </c>
      <c r="O383">
        <f>Needs[[#This Row],[Female]]-Needs[[#This Row],[Wife]]</f>
        <v>4</v>
      </c>
      <c r="P383">
        <v>1</v>
      </c>
      <c r="Q383">
        <v>1</v>
      </c>
      <c r="R383">
        <v>0</v>
      </c>
      <c r="S383">
        <v>2</v>
      </c>
      <c r="T383">
        <v>3</v>
      </c>
      <c r="U383" t="s">
        <v>46</v>
      </c>
      <c r="W383">
        <v>1</v>
      </c>
      <c r="X383" t="str">
        <f t="shared" si="60"/>
        <v>No</v>
      </c>
      <c r="Y383">
        <v>113</v>
      </c>
      <c r="Z383" t="str">
        <f t="shared" si="61"/>
        <v>Yes</v>
      </c>
      <c r="AB383" t="str">
        <f t="shared" si="62"/>
        <v>No</v>
      </c>
      <c r="AD383" t="str">
        <f t="shared" si="63"/>
        <v>No</v>
      </c>
      <c r="AF383" t="str">
        <f t="shared" si="64"/>
        <v>No</v>
      </c>
      <c r="AG383">
        <v>1</v>
      </c>
      <c r="AH383" s="11" t="str">
        <f t="shared" si="65"/>
        <v>Yes</v>
      </c>
    </row>
    <row r="384" spans="1:34">
      <c r="A384">
        <v>6007</v>
      </c>
      <c r="B384" t="s">
        <v>47</v>
      </c>
      <c r="C384" t="s">
        <v>48</v>
      </c>
      <c r="D384" t="s">
        <v>49</v>
      </c>
      <c r="E384" t="s">
        <v>461</v>
      </c>
      <c r="F384" t="s">
        <v>51</v>
      </c>
      <c r="G384">
        <f t="shared" si="55"/>
        <v>0</v>
      </c>
      <c r="H384">
        <f t="shared" si="56"/>
        <v>1</v>
      </c>
      <c r="I384">
        <f t="shared" si="57"/>
        <v>2</v>
      </c>
      <c r="J384">
        <f t="shared" si="58"/>
        <v>2</v>
      </c>
      <c r="K384">
        <f t="shared" si="59"/>
        <v>3</v>
      </c>
      <c r="L384">
        <v>3</v>
      </c>
      <c r="M384">
        <v>5</v>
      </c>
      <c r="N384">
        <f>Needs[[#This Row],[Male]]-Needs[[#This Row],[Hasuband]]</f>
        <v>3</v>
      </c>
      <c r="O384">
        <f>Needs[[#This Row],[Female]]-Needs[[#This Row],[Wife]]</f>
        <v>4</v>
      </c>
      <c r="P384">
        <v>1</v>
      </c>
      <c r="Q384">
        <v>1</v>
      </c>
      <c r="R384">
        <v>1</v>
      </c>
      <c r="S384">
        <v>1</v>
      </c>
      <c r="T384">
        <v>4</v>
      </c>
      <c r="U384" t="s">
        <v>37</v>
      </c>
      <c r="V384">
        <v>1</v>
      </c>
      <c r="X384" t="str">
        <f t="shared" si="60"/>
        <v>Yes</v>
      </c>
      <c r="Y384">
        <v>177</v>
      </c>
      <c r="Z384" t="str">
        <f t="shared" si="61"/>
        <v>Yes</v>
      </c>
      <c r="AB384" t="str">
        <f t="shared" si="62"/>
        <v>No</v>
      </c>
      <c r="AD384" t="str">
        <f t="shared" si="63"/>
        <v>No</v>
      </c>
      <c r="AE384">
        <v>1</v>
      </c>
      <c r="AF384" t="str">
        <f t="shared" si="64"/>
        <v>Yes</v>
      </c>
      <c r="AH384" s="11" t="str">
        <f t="shared" si="65"/>
        <v>No</v>
      </c>
    </row>
    <row r="385" spans="1:34">
      <c r="A385">
        <v>5633</v>
      </c>
      <c r="B385" t="s">
        <v>42</v>
      </c>
      <c r="C385" t="s">
        <v>43</v>
      </c>
      <c r="D385" t="s">
        <v>44</v>
      </c>
      <c r="E385" t="s">
        <v>462</v>
      </c>
      <c r="F385" t="s">
        <v>36</v>
      </c>
      <c r="G385">
        <f t="shared" si="55"/>
        <v>1</v>
      </c>
      <c r="H385">
        <f t="shared" si="56"/>
        <v>1</v>
      </c>
      <c r="I385">
        <f t="shared" si="57"/>
        <v>2</v>
      </c>
      <c r="J385">
        <f t="shared" si="58"/>
        <v>2</v>
      </c>
      <c r="K385">
        <f t="shared" si="59"/>
        <v>2</v>
      </c>
      <c r="L385">
        <v>2</v>
      </c>
      <c r="M385">
        <v>6</v>
      </c>
      <c r="N385">
        <f>Needs[[#This Row],[Male]]-Needs[[#This Row],[Hasuband]]</f>
        <v>1</v>
      </c>
      <c r="O385">
        <f>Needs[[#This Row],[Female]]-Needs[[#This Row],[Wife]]</f>
        <v>5</v>
      </c>
      <c r="P385">
        <v>1</v>
      </c>
      <c r="Q385">
        <v>1</v>
      </c>
      <c r="R385">
        <v>0</v>
      </c>
      <c r="S385">
        <v>2</v>
      </c>
      <c r="T385">
        <v>4</v>
      </c>
      <c r="U385" t="s">
        <v>46</v>
      </c>
      <c r="W385">
        <v>1</v>
      </c>
      <c r="X385" t="str">
        <f t="shared" si="60"/>
        <v>No</v>
      </c>
      <c r="Z385" t="str">
        <f t="shared" si="61"/>
        <v>No</v>
      </c>
      <c r="AA385">
        <v>1</v>
      </c>
      <c r="AB385" t="str">
        <f t="shared" si="62"/>
        <v>Yes</v>
      </c>
      <c r="AD385" t="str">
        <f t="shared" si="63"/>
        <v>No</v>
      </c>
      <c r="AF385" t="str">
        <f t="shared" si="64"/>
        <v>No</v>
      </c>
      <c r="AG385">
        <v>1</v>
      </c>
      <c r="AH385" s="11" t="str">
        <f t="shared" si="65"/>
        <v>Yes</v>
      </c>
    </row>
    <row r="386" spans="1:34">
      <c r="A386">
        <v>6130</v>
      </c>
      <c r="B386" t="s">
        <v>47</v>
      </c>
      <c r="C386" t="s">
        <v>67</v>
      </c>
      <c r="D386" t="s">
        <v>68</v>
      </c>
      <c r="E386" t="s">
        <v>463</v>
      </c>
      <c r="F386" t="s">
        <v>36</v>
      </c>
      <c r="G386">
        <f t="shared" ref="G386:G449" si="66">IF(F386="Father",1,0)</f>
        <v>1</v>
      </c>
      <c r="H386">
        <f t="shared" ref="H386:H449" si="67">IF(F386="Mother",1,1)</f>
        <v>1</v>
      </c>
      <c r="I386">
        <f t="shared" ref="I386:I449" si="68">P386+Q386</f>
        <v>1</v>
      </c>
      <c r="J386">
        <f t="shared" ref="J386:J449" si="69">R386+S386</f>
        <v>4</v>
      </c>
      <c r="K386">
        <f t="shared" ref="K386:K449" si="70">T386-(G386+H386)</f>
        <v>2</v>
      </c>
      <c r="L386">
        <v>7</v>
      </c>
      <c r="M386">
        <v>2</v>
      </c>
      <c r="N386">
        <f>Needs[[#This Row],[Male]]-Needs[[#This Row],[Hasuband]]</f>
        <v>6</v>
      </c>
      <c r="O386">
        <f>Needs[[#This Row],[Female]]-Needs[[#This Row],[Wife]]</f>
        <v>1</v>
      </c>
      <c r="P386">
        <v>0</v>
      </c>
      <c r="Q386">
        <v>1</v>
      </c>
      <c r="R386">
        <v>4</v>
      </c>
      <c r="S386">
        <v>0</v>
      </c>
      <c r="T386">
        <v>4</v>
      </c>
      <c r="U386" t="s">
        <v>37</v>
      </c>
      <c r="V386">
        <v>1</v>
      </c>
      <c r="X386" t="str">
        <f t="shared" ref="X386:X449" si="71">IF(V386=1,"Yes",IF(V386="","No"))</f>
        <v>Yes</v>
      </c>
      <c r="Y386">
        <v>110</v>
      </c>
      <c r="Z386" t="str">
        <f t="shared" ref="Z386:Z449" si="72">IF(Y386="","No","Yes")</f>
        <v>Yes</v>
      </c>
      <c r="AB386" t="str">
        <f t="shared" ref="AB386:AB449" si="73">IF(AA386=1,"Yes",IF(AA386="","No"))</f>
        <v>No</v>
      </c>
      <c r="AD386" t="str">
        <f t="shared" ref="AD386:AD449" si="74">IF(AC386=1,"Yes",IF(AC386="","No"))</f>
        <v>No</v>
      </c>
      <c r="AE386">
        <v>1</v>
      </c>
      <c r="AF386" t="str">
        <f t="shared" ref="AF386:AF449" si="75">IF(AE386=1,"Yes",IF(AE386="","No"))</f>
        <v>Yes</v>
      </c>
      <c r="AG386">
        <v>1</v>
      </c>
      <c r="AH386" s="11" t="str">
        <f t="shared" ref="AH386:AH449" si="76">IF(AG386=1,"Yes",IF(AG386="","No"))</f>
        <v>Yes</v>
      </c>
    </row>
    <row r="387" spans="1:34">
      <c r="A387">
        <v>5415</v>
      </c>
      <c r="B387" t="s">
        <v>42</v>
      </c>
      <c r="C387" t="s">
        <v>82</v>
      </c>
      <c r="D387" t="s">
        <v>83</v>
      </c>
      <c r="E387" t="s">
        <v>464</v>
      </c>
      <c r="F387" t="s">
        <v>36</v>
      </c>
      <c r="G387">
        <f t="shared" si="66"/>
        <v>1</v>
      </c>
      <c r="H387">
        <f t="shared" si="67"/>
        <v>1</v>
      </c>
      <c r="I387">
        <f t="shared" si="68"/>
        <v>2</v>
      </c>
      <c r="J387">
        <f t="shared" si="69"/>
        <v>1</v>
      </c>
      <c r="K387">
        <f t="shared" si="70"/>
        <v>0</v>
      </c>
      <c r="L387">
        <v>3</v>
      </c>
      <c r="M387">
        <v>2</v>
      </c>
      <c r="N387">
        <f>Needs[[#This Row],[Male]]-Needs[[#This Row],[Hasuband]]</f>
        <v>2</v>
      </c>
      <c r="O387">
        <f>Needs[[#This Row],[Female]]-Needs[[#This Row],[Wife]]</f>
        <v>1</v>
      </c>
      <c r="P387">
        <v>1</v>
      </c>
      <c r="Q387">
        <v>1</v>
      </c>
      <c r="R387">
        <v>1</v>
      </c>
      <c r="S387">
        <v>0</v>
      </c>
      <c r="T387">
        <v>2</v>
      </c>
      <c r="U387" t="s">
        <v>37</v>
      </c>
      <c r="W387">
        <v>1</v>
      </c>
      <c r="X387" t="str">
        <f t="shared" si="71"/>
        <v>No</v>
      </c>
      <c r="Y387">
        <v>84</v>
      </c>
      <c r="Z387" t="str">
        <f t="shared" si="72"/>
        <v>Yes</v>
      </c>
      <c r="AA387">
        <v>1</v>
      </c>
      <c r="AB387" t="str">
        <f t="shared" si="73"/>
        <v>Yes</v>
      </c>
      <c r="AD387" t="str">
        <f t="shared" si="74"/>
        <v>No</v>
      </c>
      <c r="AF387" t="str">
        <f t="shared" si="75"/>
        <v>No</v>
      </c>
      <c r="AG387">
        <v>1</v>
      </c>
      <c r="AH387" s="11" t="str">
        <f t="shared" si="76"/>
        <v>Yes</v>
      </c>
    </row>
    <row r="388" spans="1:34">
      <c r="A388">
        <v>4989</v>
      </c>
      <c r="B388" t="s">
        <v>32</v>
      </c>
      <c r="C388" t="s">
        <v>33</v>
      </c>
      <c r="D388" t="s">
        <v>34</v>
      </c>
      <c r="E388" t="s">
        <v>465</v>
      </c>
      <c r="F388" t="s">
        <v>36</v>
      </c>
      <c r="G388">
        <f t="shared" si="66"/>
        <v>1</v>
      </c>
      <c r="H388">
        <f t="shared" si="67"/>
        <v>1</v>
      </c>
      <c r="I388">
        <f t="shared" si="68"/>
        <v>2</v>
      </c>
      <c r="J388">
        <f t="shared" si="69"/>
        <v>3</v>
      </c>
      <c r="K388">
        <f t="shared" si="70"/>
        <v>2</v>
      </c>
      <c r="L388">
        <v>3</v>
      </c>
      <c r="M388">
        <v>6</v>
      </c>
      <c r="N388">
        <f>Needs[[#This Row],[Male]]-Needs[[#This Row],[Hasuband]]</f>
        <v>2</v>
      </c>
      <c r="O388">
        <f>Needs[[#This Row],[Female]]-Needs[[#This Row],[Wife]]</f>
        <v>5</v>
      </c>
      <c r="P388">
        <v>1</v>
      </c>
      <c r="Q388">
        <v>1</v>
      </c>
      <c r="R388">
        <v>1</v>
      </c>
      <c r="S388">
        <v>2</v>
      </c>
      <c r="T388">
        <v>4</v>
      </c>
      <c r="U388" t="s">
        <v>46</v>
      </c>
      <c r="V388">
        <v>1</v>
      </c>
      <c r="X388" t="str">
        <f t="shared" si="71"/>
        <v>Yes</v>
      </c>
      <c r="Y388">
        <v>157</v>
      </c>
      <c r="Z388" t="str">
        <f t="shared" si="72"/>
        <v>Yes</v>
      </c>
      <c r="AB388" t="str">
        <f t="shared" si="73"/>
        <v>No</v>
      </c>
      <c r="AC388">
        <v>1</v>
      </c>
      <c r="AD388" t="str">
        <f t="shared" si="74"/>
        <v>Yes</v>
      </c>
      <c r="AF388" t="str">
        <f t="shared" si="75"/>
        <v>No</v>
      </c>
      <c r="AH388" s="11" t="str">
        <f t="shared" si="76"/>
        <v>No</v>
      </c>
    </row>
    <row r="389" spans="1:34">
      <c r="A389">
        <v>5829</v>
      </c>
      <c r="B389" t="s">
        <v>47</v>
      </c>
      <c r="C389" t="s">
        <v>79</v>
      </c>
      <c r="D389" t="s">
        <v>80</v>
      </c>
      <c r="E389" t="s">
        <v>466</v>
      </c>
      <c r="F389" t="s">
        <v>36</v>
      </c>
      <c r="G389">
        <f t="shared" si="66"/>
        <v>1</v>
      </c>
      <c r="H389">
        <f t="shared" si="67"/>
        <v>1</v>
      </c>
      <c r="I389">
        <f t="shared" si="68"/>
        <v>2</v>
      </c>
      <c r="J389">
        <f t="shared" si="69"/>
        <v>2</v>
      </c>
      <c r="K389">
        <f t="shared" si="70"/>
        <v>3</v>
      </c>
      <c r="L389">
        <v>8</v>
      </c>
      <c r="M389">
        <v>1</v>
      </c>
      <c r="N389">
        <f>Needs[[#This Row],[Male]]-Needs[[#This Row],[Hasuband]]</f>
        <v>7</v>
      </c>
      <c r="O389">
        <f>Needs[[#This Row],[Female]]-Needs[[#This Row],[Wife]]</f>
        <v>0</v>
      </c>
      <c r="P389">
        <v>2</v>
      </c>
      <c r="Q389">
        <v>0</v>
      </c>
      <c r="R389">
        <v>2</v>
      </c>
      <c r="S389">
        <v>0</v>
      </c>
      <c r="T389">
        <v>5</v>
      </c>
      <c r="U389" t="s">
        <v>46</v>
      </c>
      <c r="V389">
        <v>1</v>
      </c>
      <c r="X389" t="str">
        <f t="shared" si="71"/>
        <v>Yes</v>
      </c>
      <c r="Y389">
        <v>173</v>
      </c>
      <c r="Z389" t="str">
        <f t="shared" si="72"/>
        <v>Yes</v>
      </c>
      <c r="AB389" t="str">
        <f t="shared" si="73"/>
        <v>No</v>
      </c>
      <c r="AD389" t="str">
        <f t="shared" si="74"/>
        <v>No</v>
      </c>
      <c r="AE389">
        <v>1</v>
      </c>
      <c r="AF389" t="str">
        <f t="shared" si="75"/>
        <v>Yes</v>
      </c>
      <c r="AH389" s="11" t="str">
        <f t="shared" si="76"/>
        <v>No</v>
      </c>
    </row>
    <row r="390" spans="1:34">
      <c r="A390">
        <v>4853</v>
      </c>
      <c r="B390" t="s">
        <v>38</v>
      </c>
      <c r="C390" t="s">
        <v>176</v>
      </c>
      <c r="D390" t="s">
        <v>177</v>
      </c>
      <c r="E390" t="s">
        <v>467</v>
      </c>
      <c r="F390" t="s">
        <v>51</v>
      </c>
      <c r="G390">
        <f t="shared" si="66"/>
        <v>0</v>
      </c>
      <c r="H390">
        <f t="shared" si="67"/>
        <v>1</v>
      </c>
      <c r="I390">
        <f t="shared" si="68"/>
        <v>2</v>
      </c>
      <c r="J390">
        <f t="shared" si="69"/>
        <v>1</v>
      </c>
      <c r="K390">
        <f t="shared" si="70"/>
        <v>2</v>
      </c>
      <c r="L390">
        <v>2</v>
      </c>
      <c r="M390">
        <v>4</v>
      </c>
      <c r="N390">
        <f>Needs[[#This Row],[Male]]-Needs[[#This Row],[Hasuband]]</f>
        <v>2</v>
      </c>
      <c r="O390">
        <f>Needs[[#This Row],[Female]]-Needs[[#This Row],[Wife]]</f>
        <v>3</v>
      </c>
      <c r="P390">
        <v>1</v>
      </c>
      <c r="Q390">
        <v>1</v>
      </c>
      <c r="R390">
        <v>0</v>
      </c>
      <c r="S390">
        <v>1</v>
      </c>
      <c r="T390">
        <v>3</v>
      </c>
      <c r="U390" t="s">
        <v>37</v>
      </c>
      <c r="W390">
        <v>1</v>
      </c>
      <c r="X390" t="str">
        <f t="shared" si="71"/>
        <v>No</v>
      </c>
      <c r="Y390">
        <v>80</v>
      </c>
      <c r="Z390" t="str">
        <f t="shared" si="72"/>
        <v>Yes</v>
      </c>
      <c r="AB390" t="str">
        <f t="shared" si="73"/>
        <v>No</v>
      </c>
      <c r="AC390">
        <v>1</v>
      </c>
      <c r="AD390" t="str">
        <f t="shared" si="74"/>
        <v>Yes</v>
      </c>
      <c r="AF390" t="str">
        <f t="shared" si="75"/>
        <v>No</v>
      </c>
      <c r="AG390">
        <v>1</v>
      </c>
      <c r="AH390" s="11" t="str">
        <f t="shared" si="76"/>
        <v>Yes</v>
      </c>
    </row>
    <row r="391" spans="1:34">
      <c r="A391">
        <v>5337</v>
      </c>
      <c r="B391" t="s">
        <v>42</v>
      </c>
      <c r="C391" t="s">
        <v>52</v>
      </c>
      <c r="D391" t="s">
        <v>53</v>
      </c>
      <c r="E391" t="s">
        <v>468</v>
      </c>
      <c r="F391" t="s">
        <v>51</v>
      </c>
      <c r="G391">
        <f t="shared" si="66"/>
        <v>0</v>
      </c>
      <c r="H391">
        <f t="shared" si="67"/>
        <v>1</v>
      </c>
      <c r="I391">
        <f t="shared" si="68"/>
        <v>3</v>
      </c>
      <c r="J391">
        <f t="shared" si="69"/>
        <v>2</v>
      </c>
      <c r="K391">
        <f t="shared" si="70"/>
        <v>3</v>
      </c>
      <c r="L391">
        <v>7</v>
      </c>
      <c r="M391">
        <v>2</v>
      </c>
      <c r="N391">
        <f>Needs[[#This Row],[Male]]-Needs[[#This Row],[Hasuband]]</f>
        <v>7</v>
      </c>
      <c r="O391">
        <f>Needs[[#This Row],[Female]]-Needs[[#This Row],[Wife]]</f>
        <v>1</v>
      </c>
      <c r="P391">
        <v>2</v>
      </c>
      <c r="Q391">
        <v>1</v>
      </c>
      <c r="R391">
        <v>2</v>
      </c>
      <c r="S391">
        <v>0</v>
      </c>
      <c r="T391">
        <v>4</v>
      </c>
      <c r="U391" t="s">
        <v>37</v>
      </c>
      <c r="W391">
        <v>1</v>
      </c>
      <c r="X391" t="str">
        <f t="shared" si="71"/>
        <v>No</v>
      </c>
      <c r="Y391">
        <v>119</v>
      </c>
      <c r="Z391" t="str">
        <f t="shared" si="72"/>
        <v>Yes</v>
      </c>
      <c r="AA391">
        <v>1</v>
      </c>
      <c r="AB391" t="str">
        <f t="shared" si="73"/>
        <v>Yes</v>
      </c>
      <c r="AC391">
        <v>1</v>
      </c>
      <c r="AD391" t="str">
        <f t="shared" si="74"/>
        <v>Yes</v>
      </c>
      <c r="AF391" t="str">
        <f t="shared" si="75"/>
        <v>No</v>
      </c>
      <c r="AG391">
        <v>1</v>
      </c>
      <c r="AH391" s="11" t="str">
        <f t="shared" si="76"/>
        <v>Yes</v>
      </c>
    </row>
    <row r="392" spans="1:34">
      <c r="A392">
        <v>5029</v>
      </c>
      <c r="B392" t="s">
        <v>32</v>
      </c>
      <c r="C392" t="s">
        <v>126</v>
      </c>
      <c r="D392" t="s">
        <v>127</v>
      </c>
      <c r="E392" t="s">
        <v>469</v>
      </c>
      <c r="F392" t="s">
        <v>36</v>
      </c>
      <c r="G392">
        <f t="shared" si="66"/>
        <v>1</v>
      </c>
      <c r="H392">
        <f t="shared" si="67"/>
        <v>1</v>
      </c>
      <c r="I392">
        <f t="shared" si="68"/>
        <v>2</v>
      </c>
      <c r="J392">
        <f t="shared" si="69"/>
        <v>2</v>
      </c>
      <c r="K392">
        <f t="shared" si="70"/>
        <v>3</v>
      </c>
      <c r="L392">
        <v>5</v>
      </c>
      <c r="M392">
        <v>4</v>
      </c>
      <c r="N392">
        <f>Needs[[#This Row],[Male]]-Needs[[#This Row],[Hasuband]]</f>
        <v>4</v>
      </c>
      <c r="O392">
        <f>Needs[[#This Row],[Female]]-Needs[[#This Row],[Wife]]</f>
        <v>3</v>
      </c>
      <c r="P392">
        <v>0</v>
      </c>
      <c r="Q392">
        <v>2</v>
      </c>
      <c r="R392">
        <v>1</v>
      </c>
      <c r="S392">
        <v>1</v>
      </c>
      <c r="T392">
        <v>5</v>
      </c>
      <c r="U392" t="s">
        <v>61</v>
      </c>
      <c r="V392">
        <v>1</v>
      </c>
      <c r="X392" t="str">
        <f t="shared" si="71"/>
        <v>Yes</v>
      </c>
      <c r="Y392">
        <v>158</v>
      </c>
      <c r="Z392" t="str">
        <f t="shared" si="72"/>
        <v>Yes</v>
      </c>
      <c r="AA392">
        <v>1</v>
      </c>
      <c r="AB392" t="str">
        <f t="shared" si="73"/>
        <v>Yes</v>
      </c>
      <c r="AD392" t="str">
        <f t="shared" si="74"/>
        <v>No</v>
      </c>
      <c r="AE392">
        <v>1</v>
      </c>
      <c r="AF392" t="str">
        <f t="shared" si="75"/>
        <v>Yes</v>
      </c>
      <c r="AH392" s="11" t="str">
        <f t="shared" si="76"/>
        <v>No</v>
      </c>
    </row>
    <row r="393" spans="1:34">
      <c r="A393">
        <v>5796</v>
      </c>
      <c r="B393" t="s">
        <v>47</v>
      </c>
      <c r="C393" t="s">
        <v>79</v>
      </c>
      <c r="D393" t="s">
        <v>80</v>
      </c>
      <c r="E393" t="s">
        <v>470</v>
      </c>
      <c r="F393" t="s">
        <v>36</v>
      </c>
      <c r="G393">
        <f t="shared" si="66"/>
        <v>1</v>
      </c>
      <c r="H393">
        <f t="shared" si="67"/>
        <v>1</v>
      </c>
      <c r="I393">
        <f t="shared" si="68"/>
        <v>2</v>
      </c>
      <c r="J393">
        <f t="shared" si="69"/>
        <v>1</v>
      </c>
      <c r="K393">
        <f t="shared" si="70"/>
        <v>2</v>
      </c>
      <c r="L393">
        <v>2</v>
      </c>
      <c r="M393">
        <v>5</v>
      </c>
      <c r="N393">
        <f>Needs[[#This Row],[Male]]-Needs[[#This Row],[Hasuband]]</f>
        <v>1</v>
      </c>
      <c r="O393">
        <f>Needs[[#This Row],[Female]]-Needs[[#This Row],[Wife]]</f>
        <v>4</v>
      </c>
      <c r="P393">
        <v>1</v>
      </c>
      <c r="Q393">
        <v>1</v>
      </c>
      <c r="R393">
        <v>0</v>
      </c>
      <c r="S393">
        <v>1</v>
      </c>
      <c r="T393">
        <v>4</v>
      </c>
      <c r="U393" t="s">
        <v>46</v>
      </c>
      <c r="W393">
        <v>1</v>
      </c>
      <c r="X393" t="str">
        <f t="shared" si="71"/>
        <v>No</v>
      </c>
      <c r="Z393" t="str">
        <f t="shared" si="72"/>
        <v>No</v>
      </c>
      <c r="AA393">
        <v>1</v>
      </c>
      <c r="AB393" t="str">
        <f t="shared" si="73"/>
        <v>Yes</v>
      </c>
      <c r="AD393" t="str">
        <f t="shared" si="74"/>
        <v>No</v>
      </c>
      <c r="AF393" t="str">
        <f t="shared" si="75"/>
        <v>No</v>
      </c>
      <c r="AG393">
        <v>1</v>
      </c>
      <c r="AH393" s="11" t="str">
        <f t="shared" si="76"/>
        <v>Yes</v>
      </c>
    </row>
    <row r="394" spans="1:34">
      <c r="A394">
        <v>6181</v>
      </c>
      <c r="B394" t="s">
        <v>47</v>
      </c>
      <c r="C394" t="s">
        <v>58</v>
      </c>
      <c r="D394" t="s">
        <v>59</v>
      </c>
      <c r="E394" t="s">
        <v>471</v>
      </c>
      <c r="F394" t="s">
        <v>36</v>
      </c>
      <c r="G394">
        <f t="shared" si="66"/>
        <v>1</v>
      </c>
      <c r="H394">
        <f t="shared" si="67"/>
        <v>1</v>
      </c>
      <c r="I394">
        <f t="shared" si="68"/>
        <v>2</v>
      </c>
      <c r="J394">
        <f t="shared" si="69"/>
        <v>2</v>
      </c>
      <c r="K394">
        <f t="shared" si="70"/>
        <v>3</v>
      </c>
      <c r="L394">
        <v>7</v>
      </c>
      <c r="M394">
        <v>2</v>
      </c>
      <c r="N394">
        <f>Needs[[#This Row],[Male]]-Needs[[#This Row],[Hasuband]]</f>
        <v>6</v>
      </c>
      <c r="O394">
        <f>Needs[[#This Row],[Female]]-Needs[[#This Row],[Wife]]</f>
        <v>1</v>
      </c>
      <c r="P394">
        <v>1</v>
      </c>
      <c r="Q394">
        <v>1</v>
      </c>
      <c r="R394">
        <v>2</v>
      </c>
      <c r="S394">
        <v>0</v>
      </c>
      <c r="T394">
        <v>5</v>
      </c>
      <c r="U394" t="s">
        <v>37</v>
      </c>
      <c r="W394">
        <v>1</v>
      </c>
      <c r="X394" t="str">
        <f t="shared" si="71"/>
        <v>No</v>
      </c>
      <c r="Z394" t="str">
        <f t="shared" si="72"/>
        <v>No</v>
      </c>
      <c r="AA394">
        <v>1</v>
      </c>
      <c r="AB394" t="str">
        <f t="shared" si="73"/>
        <v>Yes</v>
      </c>
      <c r="AC394">
        <v>1</v>
      </c>
      <c r="AD394" t="str">
        <f t="shared" si="74"/>
        <v>Yes</v>
      </c>
      <c r="AF394" t="str">
        <f t="shared" si="75"/>
        <v>No</v>
      </c>
      <c r="AG394">
        <v>1</v>
      </c>
      <c r="AH394" s="11" t="str">
        <f t="shared" si="76"/>
        <v>Yes</v>
      </c>
    </row>
    <row r="395" spans="1:34">
      <c r="A395">
        <v>5280</v>
      </c>
      <c r="B395" t="s">
        <v>42</v>
      </c>
      <c r="C395" t="s">
        <v>52</v>
      </c>
      <c r="D395" t="s">
        <v>53</v>
      </c>
      <c r="E395" t="s">
        <v>472</v>
      </c>
      <c r="F395" t="s">
        <v>51</v>
      </c>
      <c r="G395">
        <f t="shared" si="66"/>
        <v>0</v>
      </c>
      <c r="H395">
        <f t="shared" si="67"/>
        <v>1</v>
      </c>
      <c r="I395">
        <f t="shared" si="68"/>
        <v>2</v>
      </c>
      <c r="J395">
        <f t="shared" si="69"/>
        <v>1</v>
      </c>
      <c r="K395">
        <f t="shared" si="70"/>
        <v>1</v>
      </c>
      <c r="L395">
        <v>2</v>
      </c>
      <c r="M395">
        <v>3</v>
      </c>
      <c r="N395">
        <f>Needs[[#This Row],[Male]]-Needs[[#This Row],[Hasuband]]</f>
        <v>2</v>
      </c>
      <c r="O395">
        <f>Needs[[#This Row],[Female]]-Needs[[#This Row],[Wife]]</f>
        <v>2</v>
      </c>
      <c r="P395">
        <v>1</v>
      </c>
      <c r="Q395">
        <v>1</v>
      </c>
      <c r="R395">
        <v>0</v>
      </c>
      <c r="S395">
        <v>1</v>
      </c>
      <c r="T395">
        <v>2</v>
      </c>
      <c r="U395" t="s">
        <v>46</v>
      </c>
      <c r="V395">
        <v>1</v>
      </c>
      <c r="X395" t="str">
        <f t="shared" si="71"/>
        <v>Yes</v>
      </c>
      <c r="Y395">
        <v>157</v>
      </c>
      <c r="Z395" t="str">
        <f t="shared" si="72"/>
        <v>Yes</v>
      </c>
      <c r="AA395">
        <v>1</v>
      </c>
      <c r="AB395" t="str">
        <f t="shared" si="73"/>
        <v>Yes</v>
      </c>
      <c r="AC395">
        <v>1</v>
      </c>
      <c r="AD395" t="str">
        <f t="shared" si="74"/>
        <v>Yes</v>
      </c>
      <c r="AE395">
        <v>1</v>
      </c>
      <c r="AF395" t="str">
        <f t="shared" si="75"/>
        <v>Yes</v>
      </c>
      <c r="AG395">
        <v>1</v>
      </c>
      <c r="AH395" s="11" t="str">
        <f t="shared" si="76"/>
        <v>Yes</v>
      </c>
    </row>
    <row r="396" spans="1:34">
      <c r="A396">
        <v>4910</v>
      </c>
      <c r="B396" t="s">
        <v>32</v>
      </c>
      <c r="C396" t="s">
        <v>96</v>
      </c>
      <c r="D396" t="s">
        <v>97</v>
      </c>
      <c r="E396" t="s">
        <v>473</v>
      </c>
      <c r="F396" t="s">
        <v>36</v>
      </c>
      <c r="G396">
        <f t="shared" si="66"/>
        <v>1</v>
      </c>
      <c r="H396">
        <f t="shared" si="67"/>
        <v>1</v>
      </c>
      <c r="I396">
        <f t="shared" si="68"/>
        <v>1</v>
      </c>
      <c r="J396">
        <f t="shared" si="69"/>
        <v>3</v>
      </c>
      <c r="K396">
        <f t="shared" si="70"/>
        <v>3</v>
      </c>
      <c r="L396">
        <v>7</v>
      </c>
      <c r="M396">
        <v>2</v>
      </c>
      <c r="N396">
        <f>Needs[[#This Row],[Male]]-Needs[[#This Row],[Hasuband]]</f>
        <v>6</v>
      </c>
      <c r="O396">
        <f>Needs[[#This Row],[Female]]-Needs[[#This Row],[Wife]]</f>
        <v>1</v>
      </c>
      <c r="P396">
        <v>0</v>
      </c>
      <c r="Q396">
        <v>1</v>
      </c>
      <c r="R396">
        <v>3</v>
      </c>
      <c r="S396">
        <v>0</v>
      </c>
      <c r="T396">
        <v>5</v>
      </c>
      <c r="U396" t="s">
        <v>61</v>
      </c>
      <c r="W396">
        <v>1</v>
      </c>
      <c r="X396" t="str">
        <f t="shared" si="71"/>
        <v>No</v>
      </c>
      <c r="Z396" t="str">
        <f t="shared" si="72"/>
        <v>No</v>
      </c>
      <c r="AB396" t="str">
        <f t="shared" si="73"/>
        <v>No</v>
      </c>
      <c r="AC396">
        <v>1</v>
      </c>
      <c r="AD396" t="str">
        <f t="shared" si="74"/>
        <v>Yes</v>
      </c>
      <c r="AF396" t="str">
        <f t="shared" si="75"/>
        <v>No</v>
      </c>
      <c r="AG396">
        <v>1</v>
      </c>
      <c r="AH396" s="11" t="str">
        <f t="shared" si="76"/>
        <v>Yes</v>
      </c>
    </row>
    <row r="397" spans="1:34">
      <c r="A397">
        <v>4784</v>
      </c>
      <c r="B397" t="s">
        <v>38</v>
      </c>
      <c r="C397" t="s">
        <v>116</v>
      </c>
      <c r="D397" t="s">
        <v>117</v>
      </c>
      <c r="E397" t="s">
        <v>474</v>
      </c>
      <c r="F397" t="s">
        <v>36</v>
      </c>
      <c r="G397">
        <f t="shared" si="66"/>
        <v>1</v>
      </c>
      <c r="H397">
        <f t="shared" si="67"/>
        <v>1</v>
      </c>
      <c r="I397">
        <f t="shared" si="68"/>
        <v>1</v>
      </c>
      <c r="J397">
        <f t="shared" si="69"/>
        <v>2</v>
      </c>
      <c r="K397">
        <f t="shared" si="70"/>
        <v>3</v>
      </c>
      <c r="L397">
        <v>6</v>
      </c>
      <c r="M397">
        <v>2</v>
      </c>
      <c r="N397">
        <f>Needs[[#This Row],[Male]]-Needs[[#This Row],[Hasuband]]</f>
        <v>5</v>
      </c>
      <c r="O397">
        <f>Needs[[#This Row],[Female]]-Needs[[#This Row],[Wife]]</f>
        <v>1</v>
      </c>
      <c r="P397">
        <v>0</v>
      </c>
      <c r="Q397">
        <v>1</v>
      </c>
      <c r="R397">
        <v>2</v>
      </c>
      <c r="S397">
        <v>0</v>
      </c>
      <c r="T397">
        <v>5</v>
      </c>
      <c r="U397" t="s">
        <v>46</v>
      </c>
      <c r="V397">
        <v>1</v>
      </c>
      <c r="X397" t="str">
        <f t="shared" si="71"/>
        <v>Yes</v>
      </c>
      <c r="Y397">
        <v>138</v>
      </c>
      <c r="Z397" t="str">
        <f t="shared" si="72"/>
        <v>Yes</v>
      </c>
      <c r="AA397">
        <v>1</v>
      </c>
      <c r="AB397" t="str">
        <f t="shared" si="73"/>
        <v>Yes</v>
      </c>
      <c r="AD397" t="str">
        <f t="shared" si="74"/>
        <v>No</v>
      </c>
      <c r="AF397" t="str">
        <f t="shared" si="75"/>
        <v>No</v>
      </c>
      <c r="AG397">
        <v>1</v>
      </c>
      <c r="AH397" s="11" t="str">
        <f t="shared" si="76"/>
        <v>Yes</v>
      </c>
    </row>
    <row r="398" spans="1:34">
      <c r="A398">
        <v>6010</v>
      </c>
      <c r="B398" t="s">
        <v>47</v>
      </c>
      <c r="C398" t="s">
        <v>48</v>
      </c>
      <c r="D398" t="s">
        <v>49</v>
      </c>
      <c r="E398" t="s">
        <v>475</v>
      </c>
      <c r="F398" t="s">
        <v>51</v>
      </c>
      <c r="G398">
        <f t="shared" si="66"/>
        <v>0</v>
      </c>
      <c r="H398">
        <f t="shared" si="67"/>
        <v>1</v>
      </c>
      <c r="I398">
        <f t="shared" si="68"/>
        <v>1</v>
      </c>
      <c r="J398">
        <f t="shared" si="69"/>
        <v>1</v>
      </c>
      <c r="K398">
        <f t="shared" si="70"/>
        <v>1</v>
      </c>
      <c r="L398">
        <v>3</v>
      </c>
      <c r="M398">
        <v>1</v>
      </c>
      <c r="N398">
        <f>Needs[[#This Row],[Male]]-Needs[[#This Row],[Hasuband]]</f>
        <v>3</v>
      </c>
      <c r="O398">
        <f>Needs[[#This Row],[Female]]-Needs[[#This Row],[Wife]]</f>
        <v>0</v>
      </c>
      <c r="P398">
        <v>1</v>
      </c>
      <c r="Q398">
        <v>0</v>
      </c>
      <c r="R398">
        <v>1</v>
      </c>
      <c r="S398">
        <v>0</v>
      </c>
      <c r="T398">
        <v>2</v>
      </c>
      <c r="U398" t="s">
        <v>61</v>
      </c>
      <c r="V398">
        <v>1</v>
      </c>
      <c r="X398" t="str">
        <f t="shared" si="71"/>
        <v>Yes</v>
      </c>
      <c r="Y398">
        <v>129</v>
      </c>
      <c r="Z398" t="str">
        <f t="shared" si="72"/>
        <v>Yes</v>
      </c>
      <c r="AB398" t="str">
        <f t="shared" si="73"/>
        <v>No</v>
      </c>
      <c r="AD398" t="str">
        <f t="shared" si="74"/>
        <v>No</v>
      </c>
      <c r="AF398" t="str">
        <f t="shared" si="75"/>
        <v>No</v>
      </c>
      <c r="AG398">
        <v>1</v>
      </c>
      <c r="AH398" s="11" t="str">
        <f t="shared" si="76"/>
        <v>Yes</v>
      </c>
    </row>
    <row r="399" spans="1:34">
      <c r="A399">
        <v>6067</v>
      </c>
      <c r="B399" t="s">
        <v>47</v>
      </c>
      <c r="C399" t="s">
        <v>67</v>
      </c>
      <c r="D399" t="s">
        <v>68</v>
      </c>
      <c r="E399" t="s">
        <v>476</v>
      </c>
      <c r="F399" t="s">
        <v>36</v>
      </c>
      <c r="G399">
        <f t="shared" si="66"/>
        <v>1</v>
      </c>
      <c r="H399">
        <f t="shared" si="67"/>
        <v>1</v>
      </c>
      <c r="I399">
        <f t="shared" si="68"/>
        <v>2</v>
      </c>
      <c r="J399">
        <f t="shared" si="69"/>
        <v>1</v>
      </c>
      <c r="K399">
        <f t="shared" si="70"/>
        <v>0</v>
      </c>
      <c r="L399">
        <v>2</v>
      </c>
      <c r="M399">
        <v>3</v>
      </c>
      <c r="N399">
        <f>Needs[[#This Row],[Male]]-Needs[[#This Row],[Hasuband]]</f>
        <v>1</v>
      </c>
      <c r="O399">
        <f>Needs[[#This Row],[Female]]-Needs[[#This Row],[Wife]]</f>
        <v>2</v>
      </c>
      <c r="P399">
        <v>1</v>
      </c>
      <c r="Q399">
        <v>1</v>
      </c>
      <c r="R399">
        <v>0</v>
      </c>
      <c r="S399">
        <v>1</v>
      </c>
      <c r="T399">
        <v>2</v>
      </c>
      <c r="U399" t="s">
        <v>37</v>
      </c>
      <c r="V399">
        <v>1</v>
      </c>
      <c r="X399" t="str">
        <f t="shared" si="71"/>
        <v>Yes</v>
      </c>
      <c r="Y399">
        <v>215</v>
      </c>
      <c r="Z399" t="str">
        <f t="shared" si="72"/>
        <v>Yes</v>
      </c>
      <c r="AA399">
        <v>1</v>
      </c>
      <c r="AB399" t="str">
        <f t="shared" si="73"/>
        <v>Yes</v>
      </c>
      <c r="AC399">
        <v>1</v>
      </c>
      <c r="AD399" t="str">
        <f t="shared" si="74"/>
        <v>Yes</v>
      </c>
      <c r="AE399">
        <v>1</v>
      </c>
      <c r="AF399" t="str">
        <f t="shared" si="75"/>
        <v>Yes</v>
      </c>
      <c r="AG399">
        <v>1</v>
      </c>
      <c r="AH399" s="11" t="str">
        <f t="shared" si="76"/>
        <v>Yes</v>
      </c>
    </row>
    <row r="400" spans="1:34">
      <c r="A400">
        <v>5899</v>
      </c>
      <c r="B400" t="s">
        <v>47</v>
      </c>
      <c r="C400" t="s">
        <v>85</v>
      </c>
      <c r="D400" t="s">
        <v>86</v>
      </c>
      <c r="E400" t="s">
        <v>477</v>
      </c>
      <c r="F400" t="s">
        <v>51</v>
      </c>
      <c r="G400">
        <f t="shared" si="66"/>
        <v>0</v>
      </c>
      <c r="H400">
        <f t="shared" si="67"/>
        <v>1</v>
      </c>
      <c r="I400">
        <f t="shared" si="68"/>
        <v>2</v>
      </c>
      <c r="J400">
        <f t="shared" si="69"/>
        <v>1</v>
      </c>
      <c r="K400">
        <f t="shared" si="70"/>
        <v>0</v>
      </c>
      <c r="L400">
        <v>1</v>
      </c>
      <c r="M400">
        <v>3</v>
      </c>
      <c r="N400">
        <f>Needs[[#This Row],[Male]]-Needs[[#This Row],[Hasuband]]</f>
        <v>1</v>
      </c>
      <c r="O400">
        <f>Needs[[#This Row],[Female]]-Needs[[#This Row],[Wife]]</f>
        <v>2</v>
      </c>
      <c r="P400">
        <v>1</v>
      </c>
      <c r="Q400">
        <v>1</v>
      </c>
      <c r="R400">
        <v>0</v>
      </c>
      <c r="S400">
        <v>1</v>
      </c>
      <c r="T400">
        <v>1</v>
      </c>
      <c r="U400" t="s">
        <v>37</v>
      </c>
      <c r="V400">
        <v>1</v>
      </c>
      <c r="X400" t="str">
        <f t="shared" si="71"/>
        <v>Yes</v>
      </c>
      <c r="Y400">
        <v>188</v>
      </c>
      <c r="Z400" t="str">
        <f t="shared" si="72"/>
        <v>Yes</v>
      </c>
      <c r="AB400" t="str">
        <f t="shared" si="73"/>
        <v>No</v>
      </c>
      <c r="AD400" t="str">
        <f t="shared" si="74"/>
        <v>No</v>
      </c>
      <c r="AE400">
        <v>1</v>
      </c>
      <c r="AF400" t="str">
        <f t="shared" si="75"/>
        <v>Yes</v>
      </c>
      <c r="AG400">
        <v>1</v>
      </c>
      <c r="AH400" s="11" t="str">
        <f t="shared" si="76"/>
        <v>Yes</v>
      </c>
    </row>
    <row r="401" spans="1:34">
      <c r="A401">
        <v>5671</v>
      </c>
      <c r="B401" t="s">
        <v>42</v>
      </c>
      <c r="C401" t="s">
        <v>71</v>
      </c>
      <c r="D401" t="s">
        <v>72</v>
      </c>
      <c r="E401" t="s">
        <v>478</v>
      </c>
      <c r="F401" t="s">
        <v>36</v>
      </c>
      <c r="G401">
        <f t="shared" si="66"/>
        <v>1</v>
      </c>
      <c r="H401">
        <f t="shared" si="67"/>
        <v>1</v>
      </c>
      <c r="I401">
        <f t="shared" si="68"/>
        <v>1</v>
      </c>
      <c r="J401">
        <f t="shared" si="69"/>
        <v>1</v>
      </c>
      <c r="K401">
        <f t="shared" si="70"/>
        <v>0</v>
      </c>
      <c r="L401">
        <v>3</v>
      </c>
      <c r="M401">
        <v>1</v>
      </c>
      <c r="N401">
        <f>Needs[[#This Row],[Male]]-Needs[[#This Row],[Hasuband]]</f>
        <v>2</v>
      </c>
      <c r="O401">
        <f>Needs[[#This Row],[Female]]-Needs[[#This Row],[Wife]]</f>
        <v>0</v>
      </c>
      <c r="P401">
        <v>1</v>
      </c>
      <c r="Q401">
        <v>0</v>
      </c>
      <c r="R401">
        <v>1</v>
      </c>
      <c r="S401">
        <v>0</v>
      </c>
      <c r="T401">
        <v>2</v>
      </c>
      <c r="U401" t="s">
        <v>46</v>
      </c>
      <c r="V401">
        <v>1</v>
      </c>
      <c r="X401" t="str">
        <f t="shared" si="71"/>
        <v>Yes</v>
      </c>
      <c r="Y401">
        <v>209</v>
      </c>
      <c r="Z401" t="str">
        <f t="shared" si="72"/>
        <v>Yes</v>
      </c>
      <c r="AB401" t="str">
        <f t="shared" si="73"/>
        <v>No</v>
      </c>
      <c r="AC401">
        <v>1</v>
      </c>
      <c r="AD401" t="str">
        <f t="shared" si="74"/>
        <v>Yes</v>
      </c>
      <c r="AF401" t="str">
        <f t="shared" si="75"/>
        <v>No</v>
      </c>
      <c r="AH401" s="11" t="str">
        <f t="shared" si="76"/>
        <v>No</v>
      </c>
    </row>
    <row r="402" spans="1:34">
      <c r="A402">
        <v>6129</v>
      </c>
      <c r="B402" t="s">
        <v>47</v>
      </c>
      <c r="C402" t="s">
        <v>67</v>
      </c>
      <c r="D402" t="s">
        <v>68</v>
      </c>
      <c r="E402" t="s">
        <v>479</v>
      </c>
      <c r="F402" t="s">
        <v>36</v>
      </c>
      <c r="G402">
        <f t="shared" si="66"/>
        <v>1</v>
      </c>
      <c r="H402">
        <f t="shared" si="67"/>
        <v>1</v>
      </c>
      <c r="I402">
        <f t="shared" si="68"/>
        <v>2</v>
      </c>
      <c r="J402">
        <f t="shared" si="69"/>
        <v>2</v>
      </c>
      <c r="K402">
        <f t="shared" si="70"/>
        <v>1</v>
      </c>
      <c r="L402">
        <v>5</v>
      </c>
      <c r="M402">
        <v>2</v>
      </c>
      <c r="N402">
        <f>Needs[[#This Row],[Male]]-Needs[[#This Row],[Hasuband]]</f>
        <v>4</v>
      </c>
      <c r="O402">
        <f>Needs[[#This Row],[Female]]-Needs[[#This Row],[Wife]]</f>
        <v>1</v>
      </c>
      <c r="P402">
        <v>1</v>
      </c>
      <c r="Q402">
        <v>1</v>
      </c>
      <c r="R402">
        <v>2</v>
      </c>
      <c r="S402">
        <v>0</v>
      </c>
      <c r="T402">
        <v>3</v>
      </c>
      <c r="U402" t="s">
        <v>18</v>
      </c>
      <c r="V402">
        <v>1</v>
      </c>
      <c r="X402" t="str">
        <f t="shared" si="71"/>
        <v>Yes</v>
      </c>
      <c r="Y402">
        <v>143</v>
      </c>
      <c r="Z402" t="str">
        <f t="shared" si="72"/>
        <v>Yes</v>
      </c>
      <c r="AA402">
        <v>1</v>
      </c>
      <c r="AB402" t="str">
        <f t="shared" si="73"/>
        <v>Yes</v>
      </c>
      <c r="AD402" t="str">
        <f t="shared" si="74"/>
        <v>No</v>
      </c>
      <c r="AE402">
        <v>1</v>
      </c>
      <c r="AF402" t="str">
        <f t="shared" si="75"/>
        <v>Yes</v>
      </c>
      <c r="AG402">
        <v>1</v>
      </c>
      <c r="AH402" s="11" t="str">
        <f t="shared" si="76"/>
        <v>Yes</v>
      </c>
    </row>
    <row r="403" spans="1:34">
      <c r="A403">
        <v>5375</v>
      </c>
      <c r="B403" t="s">
        <v>42</v>
      </c>
      <c r="C403" t="s">
        <v>52</v>
      </c>
      <c r="D403" t="s">
        <v>53</v>
      </c>
      <c r="E403" t="s">
        <v>480</v>
      </c>
      <c r="F403" t="s">
        <v>51</v>
      </c>
      <c r="G403">
        <f t="shared" si="66"/>
        <v>0</v>
      </c>
      <c r="H403">
        <f t="shared" si="67"/>
        <v>1</v>
      </c>
      <c r="I403">
        <f t="shared" si="68"/>
        <v>0</v>
      </c>
      <c r="J403">
        <f t="shared" si="69"/>
        <v>2</v>
      </c>
      <c r="K403">
        <f t="shared" si="70"/>
        <v>6</v>
      </c>
      <c r="L403">
        <v>8</v>
      </c>
      <c r="M403">
        <v>1</v>
      </c>
      <c r="N403">
        <f>Needs[[#This Row],[Male]]-Needs[[#This Row],[Hasuband]]</f>
        <v>8</v>
      </c>
      <c r="O403">
        <f>Needs[[#This Row],[Female]]-Needs[[#This Row],[Wife]]</f>
        <v>0</v>
      </c>
      <c r="P403">
        <v>0</v>
      </c>
      <c r="Q403">
        <v>0</v>
      </c>
      <c r="R403">
        <v>2</v>
      </c>
      <c r="S403">
        <v>0</v>
      </c>
      <c r="T403">
        <v>7</v>
      </c>
      <c r="U403" t="s">
        <v>61</v>
      </c>
      <c r="W403">
        <v>1</v>
      </c>
      <c r="X403" t="str">
        <f t="shared" si="71"/>
        <v>No</v>
      </c>
      <c r="Y403">
        <v>66</v>
      </c>
      <c r="Z403" t="str">
        <f t="shared" si="72"/>
        <v>Yes</v>
      </c>
      <c r="AA403">
        <v>1</v>
      </c>
      <c r="AB403" t="str">
        <f t="shared" si="73"/>
        <v>Yes</v>
      </c>
      <c r="AD403" t="str">
        <f t="shared" si="74"/>
        <v>No</v>
      </c>
      <c r="AF403" t="str">
        <f t="shared" si="75"/>
        <v>No</v>
      </c>
      <c r="AG403">
        <v>1</v>
      </c>
      <c r="AH403" s="11" t="str">
        <f t="shared" si="76"/>
        <v>Yes</v>
      </c>
    </row>
    <row r="404" spans="1:34">
      <c r="A404">
        <v>5980</v>
      </c>
      <c r="B404" t="s">
        <v>47</v>
      </c>
      <c r="C404" t="s">
        <v>48</v>
      </c>
      <c r="D404" t="s">
        <v>49</v>
      </c>
      <c r="E404" t="s">
        <v>481</v>
      </c>
      <c r="F404" t="s">
        <v>36</v>
      </c>
      <c r="G404">
        <f t="shared" si="66"/>
        <v>1</v>
      </c>
      <c r="H404">
        <f t="shared" si="67"/>
        <v>1</v>
      </c>
      <c r="I404">
        <f t="shared" si="68"/>
        <v>2</v>
      </c>
      <c r="J404">
        <f t="shared" si="69"/>
        <v>1</v>
      </c>
      <c r="K404">
        <f t="shared" si="70"/>
        <v>1</v>
      </c>
      <c r="L404">
        <v>2</v>
      </c>
      <c r="M404">
        <v>4</v>
      </c>
      <c r="N404">
        <f>Needs[[#This Row],[Male]]-Needs[[#This Row],[Hasuband]]</f>
        <v>1</v>
      </c>
      <c r="O404">
        <f>Needs[[#This Row],[Female]]-Needs[[#This Row],[Wife]]</f>
        <v>3</v>
      </c>
      <c r="P404">
        <v>1</v>
      </c>
      <c r="Q404">
        <v>1</v>
      </c>
      <c r="R404">
        <v>0</v>
      </c>
      <c r="S404">
        <v>1</v>
      </c>
      <c r="T404">
        <v>3</v>
      </c>
      <c r="U404" t="s">
        <v>18</v>
      </c>
      <c r="V404">
        <v>1</v>
      </c>
      <c r="X404" t="str">
        <f t="shared" si="71"/>
        <v>Yes</v>
      </c>
      <c r="Y404">
        <v>107</v>
      </c>
      <c r="Z404" t="str">
        <f t="shared" si="72"/>
        <v>Yes</v>
      </c>
      <c r="AA404">
        <v>1</v>
      </c>
      <c r="AB404" t="str">
        <f t="shared" si="73"/>
        <v>Yes</v>
      </c>
      <c r="AC404">
        <v>1</v>
      </c>
      <c r="AD404" t="str">
        <f t="shared" si="74"/>
        <v>Yes</v>
      </c>
      <c r="AF404" t="str">
        <f t="shared" si="75"/>
        <v>No</v>
      </c>
      <c r="AH404" s="11" t="str">
        <f t="shared" si="76"/>
        <v>No</v>
      </c>
    </row>
    <row r="405" spans="1:34">
      <c r="A405">
        <v>5580</v>
      </c>
      <c r="B405" t="s">
        <v>42</v>
      </c>
      <c r="C405" t="s">
        <v>43</v>
      </c>
      <c r="D405" t="s">
        <v>44</v>
      </c>
      <c r="E405" t="s">
        <v>482</v>
      </c>
      <c r="F405" t="s">
        <v>36</v>
      </c>
      <c r="G405">
        <f t="shared" si="66"/>
        <v>1</v>
      </c>
      <c r="H405">
        <f t="shared" si="67"/>
        <v>1</v>
      </c>
      <c r="I405">
        <f t="shared" si="68"/>
        <v>2</v>
      </c>
      <c r="J405">
        <f t="shared" si="69"/>
        <v>0</v>
      </c>
      <c r="K405">
        <f t="shared" si="70"/>
        <v>0</v>
      </c>
      <c r="L405">
        <v>2</v>
      </c>
      <c r="M405">
        <v>2</v>
      </c>
      <c r="N405">
        <f>Needs[[#This Row],[Male]]-Needs[[#This Row],[Hasuband]]</f>
        <v>1</v>
      </c>
      <c r="O405">
        <f>Needs[[#This Row],[Female]]-Needs[[#This Row],[Wife]]</f>
        <v>1</v>
      </c>
      <c r="P405">
        <v>1</v>
      </c>
      <c r="Q405">
        <v>1</v>
      </c>
      <c r="R405">
        <v>0</v>
      </c>
      <c r="S405">
        <v>0</v>
      </c>
      <c r="T405">
        <v>2</v>
      </c>
      <c r="U405" t="s">
        <v>37</v>
      </c>
      <c r="W405">
        <v>1</v>
      </c>
      <c r="X405" t="str">
        <f t="shared" si="71"/>
        <v>No</v>
      </c>
      <c r="Y405">
        <v>57</v>
      </c>
      <c r="Z405" t="str">
        <f t="shared" si="72"/>
        <v>Yes</v>
      </c>
      <c r="AA405">
        <v>1</v>
      </c>
      <c r="AB405" t="str">
        <f t="shared" si="73"/>
        <v>Yes</v>
      </c>
      <c r="AD405" t="str">
        <f t="shared" si="74"/>
        <v>No</v>
      </c>
      <c r="AF405" t="str">
        <f t="shared" si="75"/>
        <v>No</v>
      </c>
      <c r="AG405">
        <v>1</v>
      </c>
      <c r="AH405" s="11" t="str">
        <f t="shared" si="76"/>
        <v>Yes</v>
      </c>
    </row>
    <row r="406" spans="1:34">
      <c r="A406">
        <v>5903</v>
      </c>
      <c r="B406" t="s">
        <v>47</v>
      </c>
      <c r="C406" t="s">
        <v>85</v>
      </c>
      <c r="D406" t="s">
        <v>86</v>
      </c>
      <c r="E406" t="s">
        <v>483</v>
      </c>
      <c r="F406" t="s">
        <v>51</v>
      </c>
      <c r="G406">
        <f t="shared" si="66"/>
        <v>0</v>
      </c>
      <c r="H406">
        <f t="shared" si="67"/>
        <v>1</v>
      </c>
      <c r="I406">
        <f t="shared" si="68"/>
        <v>1</v>
      </c>
      <c r="J406">
        <f t="shared" si="69"/>
        <v>2</v>
      </c>
      <c r="K406">
        <f t="shared" si="70"/>
        <v>2</v>
      </c>
      <c r="L406">
        <v>5</v>
      </c>
      <c r="M406">
        <v>1</v>
      </c>
      <c r="N406">
        <f>Needs[[#This Row],[Male]]-Needs[[#This Row],[Hasuband]]</f>
        <v>5</v>
      </c>
      <c r="O406">
        <f>Needs[[#This Row],[Female]]-Needs[[#This Row],[Wife]]</f>
        <v>0</v>
      </c>
      <c r="P406">
        <v>1</v>
      </c>
      <c r="Q406">
        <v>0</v>
      </c>
      <c r="R406">
        <v>2</v>
      </c>
      <c r="S406">
        <v>0</v>
      </c>
      <c r="T406">
        <v>3</v>
      </c>
      <c r="U406" t="s">
        <v>37</v>
      </c>
      <c r="W406">
        <v>1</v>
      </c>
      <c r="X406" t="str">
        <f t="shared" si="71"/>
        <v>No</v>
      </c>
      <c r="Z406" t="str">
        <f t="shared" si="72"/>
        <v>No</v>
      </c>
      <c r="AB406" t="str">
        <f t="shared" si="73"/>
        <v>No</v>
      </c>
      <c r="AD406" t="str">
        <f t="shared" si="74"/>
        <v>No</v>
      </c>
      <c r="AF406" t="str">
        <f t="shared" si="75"/>
        <v>No</v>
      </c>
      <c r="AG406">
        <v>1</v>
      </c>
      <c r="AH406" s="11" t="str">
        <f t="shared" si="76"/>
        <v>Yes</v>
      </c>
    </row>
    <row r="407" spans="1:34">
      <c r="A407">
        <v>5445</v>
      </c>
      <c r="B407" t="s">
        <v>42</v>
      </c>
      <c r="C407" t="s">
        <v>82</v>
      </c>
      <c r="D407" t="s">
        <v>83</v>
      </c>
      <c r="E407" t="s">
        <v>484</v>
      </c>
      <c r="F407" t="s">
        <v>36</v>
      </c>
      <c r="G407">
        <f t="shared" si="66"/>
        <v>1</v>
      </c>
      <c r="H407">
        <f t="shared" si="67"/>
        <v>1</v>
      </c>
      <c r="I407">
        <f t="shared" si="68"/>
        <v>1</v>
      </c>
      <c r="J407">
        <f t="shared" si="69"/>
        <v>1</v>
      </c>
      <c r="K407">
        <f t="shared" si="70"/>
        <v>0</v>
      </c>
      <c r="L407">
        <v>3</v>
      </c>
      <c r="M407">
        <v>1</v>
      </c>
      <c r="N407">
        <f>Needs[[#This Row],[Male]]-Needs[[#This Row],[Hasuband]]</f>
        <v>2</v>
      </c>
      <c r="O407">
        <f>Needs[[#This Row],[Female]]-Needs[[#This Row],[Wife]]</f>
        <v>0</v>
      </c>
      <c r="P407">
        <v>1</v>
      </c>
      <c r="Q407">
        <v>0</v>
      </c>
      <c r="R407">
        <v>1</v>
      </c>
      <c r="S407">
        <v>0</v>
      </c>
      <c r="T407">
        <v>2</v>
      </c>
      <c r="U407" t="s">
        <v>37</v>
      </c>
      <c r="W407">
        <v>1</v>
      </c>
      <c r="X407" t="str">
        <f t="shared" si="71"/>
        <v>No</v>
      </c>
      <c r="Y407">
        <v>68</v>
      </c>
      <c r="Z407" t="str">
        <f t="shared" si="72"/>
        <v>Yes</v>
      </c>
      <c r="AB407" t="str">
        <f t="shared" si="73"/>
        <v>No</v>
      </c>
      <c r="AD407" t="str">
        <f t="shared" si="74"/>
        <v>No</v>
      </c>
      <c r="AF407" t="str">
        <f t="shared" si="75"/>
        <v>No</v>
      </c>
      <c r="AG407">
        <v>1</v>
      </c>
      <c r="AH407" s="11" t="str">
        <f t="shared" si="76"/>
        <v>Yes</v>
      </c>
    </row>
    <row r="408" spans="1:34">
      <c r="A408">
        <v>5661</v>
      </c>
      <c r="B408" t="s">
        <v>42</v>
      </c>
      <c r="C408" t="s">
        <v>71</v>
      </c>
      <c r="D408" t="s">
        <v>72</v>
      </c>
      <c r="E408" t="s">
        <v>485</v>
      </c>
      <c r="F408" t="s">
        <v>36</v>
      </c>
      <c r="G408">
        <f t="shared" si="66"/>
        <v>1</v>
      </c>
      <c r="H408">
        <f t="shared" si="67"/>
        <v>1</v>
      </c>
      <c r="I408">
        <f t="shared" si="68"/>
        <v>1</v>
      </c>
      <c r="J408">
        <f t="shared" si="69"/>
        <v>2</v>
      </c>
      <c r="K408">
        <f t="shared" si="70"/>
        <v>1</v>
      </c>
      <c r="L408">
        <v>5</v>
      </c>
      <c r="M408">
        <v>1</v>
      </c>
      <c r="N408">
        <f>Needs[[#This Row],[Male]]-Needs[[#This Row],[Hasuband]]</f>
        <v>4</v>
      </c>
      <c r="O408">
        <f>Needs[[#This Row],[Female]]-Needs[[#This Row],[Wife]]</f>
        <v>0</v>
      </c>
      <c r="P408">
        <v>1</v>
      </c>
      <c r="Q408">
        <v>0</v>
      </c>
      <c r="R408">
        <v>2</v>
      </c>
      <c r="S408">
        <v>0</v>
      </c>
      <c r="T408">
        <v>3</v>
      </c>
      <c r="U408" t="s">
        <v>46</v>
      </c>
      <c r="W408">
        <v>1</v>
      </c>
      <c r="X408" t="str">
        <f t="shared" si="71"/>
        <v>No</v>
      </c>
      <c r="Y408">
        <v>75</v>
      </c>
      <c r="Z408" t="str">
        <f t="shared" si="72"/>
        <v>Yes</v>
      </c>
      <c r="AA408">
        <v>1</v>
      </c>
      <c r="AB408" t="str">
        <f t="shared" si="73"/>
        <v>Yes</v>
      </c>
      <c r="AC408">
        <v>1</v>
      </c>
      <c r="AD408" t="str">
        <f t="shared" si="74"/>
        <v>Yes</v>
      </c>
      <c r="AF408" t="str">
        <f t="shared" si="75"/>
        <v>No</v>
      </c>
      <c r="AG408">
        <v>1</v>
      </c>
      <c r="AH408" s="11" t="str">
        <f t="shared" si="76"/>
        <v>Yes</v>
      </c>
    </row>
    <row r="409" spans="1:34">
      <c r="A409">
        <v>5334</v>
      </c>
      <c r="B409" t="s">
        <v>42</v>
      </c>
      <c r="C409" t="s">
        <v>52</v>
      </c>
      <c r="D409" t="s">
        <v>53</v>
      </c>
      <c r="E409" t="s">
        <v>486</v>
      </c>
      <c r="F409" t="s">
        <v>36</v>
      </c>
      <c r="G409">
        <f t="shared" si="66"/>
        <v>1</v>
      </c>
      <c r="H409">
        <f t="shared" si="67"/>
        <v>1</v>
      </c>
      <c r="I409">
        <f t="shared" si="68"/>
        <v>3</v>
      </c>
      <c r="J409">
        <f t="shared" si="69"/>
        <v>2</v>
      </c>
      <c r="K409">
        <f t="shared" si="70"/>
        <v>3</v>
      </c>
      <c r="L409">
        <v>2</v>
      </c>
      <c r="M409">
        <v>8</v>
      </c>
      <c r="N409">
        <f>Needs[[#This Row],[Male]]-Needs[[#This Row],[Hasuband]]</f>
        <v>1</v>
      </c>
      <c r="O409">
        <f>Needs[[#This Row],[Female]]-Needs[[#This Row],[Wife]]</f>
        <v>7</v>
      </c>
      <c r="P409">
        <v>1</v>
      </c>
      <c r="Q409">
        <v>2</v>
      </c>
      <c r="R409">
        <v>0</v>
      </c>
      <c r="S409">
        <v>2</v>
      </c>
      <c r="T409">
        <v>5</v>
      </c>
      <c r="U409" t="s">
        <v>46</v>
      </c>
      <c r="V409">
        <v>1</v>
      </c>
      <c r="X409" t="str">
        <f t="shared" si="71"/>
        <v>Yes</v>
      </c>
      <c r="Y409">
        <v>159</v>
      </c>
      <c r="Z409" t="str">
        <f t="shared" si="72"/>
        <v>Yes</v>
      </c>
      <c r="AA409">
        <v>1</v>
      </c>
      <c r="AB409" t="str">
        <f t="shared" si="73"/>
        <v>Yes</v>
      </c>
      <c r="AD409" t="str">
        <f t="shared" si="74"/>
        <v>No</v>
      </c>
      <c r="AE409">
        <v>1</v>
      </c>
      <c r="AF409" t="str">
        <f t="shared" si="75"/>
        <v>Yes</v>
      </c>
      <c r="AH409" s="11" t="str">
        <f t="shared" si="76"/>
        <v>No</v>
      </c>
    </row>
    <row r="410" spans="1:34">
      <c r="A410">
        <v>5412</v>
      </c>
      <c r="B410" t="s">
        <v>42</v>
      </c>
      <c r="C410" t="s">
        <v>82</v>
      </c>
      <c r="D410" t="s">
        <v>83</v>
      </c>
      <c r="E410" t="s">
        <v>487</v>
      </c>
      <c r="F410" t="s">
        <v>36</v>
      </c>
      <c r="G410">
        <f t="shared" si="66"/>
        <v>1</v>
      </c>
      <c r="H410">
        <f t="shared" si="67"/>
        <v>1</v>
      </c>
      <c r="I410">
        <f t="shared" si="68"/>
        <v>2</v>
      </c>
      <c r="J410">
        <f t="shared" si="69"/>
        <v>1</v>
      </c>
      <c r="K410">
        <f t="shared" si="70"/>
        <v>2</v>
      </c>
      <c r="L410">
        <v>2</v>
      </c>
      <c r="M410">
        <v>5</v>
      </c>
      <c r="N410">
        <f>Needs[[#This Row],[Male]]-Needs[[#This Row],[Hasuband]]</f>
        <v>1</v>
      </c>
      <c r="O410">
        <f>Needs[[#This Row],[Female]]-Needs[[#This Row],[Wife]]</f>
        <v>4</v>
      </c>
      <c r="P410">
        <v>1</v>
      </c>
      <c r="Q410">
        <v>1</v>
      </c>
      <c r="R410">
        <v>0</v>
      </c>
      <c r="S410">
        <v>1</v>
      </c>
      <c r="T410">
        <v>4</v>
      </c>
      <c r="U410" t="s">
        <v>46</v>
      </c>
      <c r="V410">
        <v>1</v>
      </c>
      <c r="X410" t="str">
        <f t="shared" si="71"/>
        <v>Yes</v>
      </c>
      <c r="Y410">
        <v>163</v>
      </c>
      <c r="Z410" t="str">
        <f t="shared" si="72"/>
        <v>Yes</v>
      </c>
      <c r="AA410">
        <v>1</v>
      </c>
      <c r="AB410" t="str">
        <f t="shared" si="73"/>
        <v>Yes</v>
      </c>
      <c r="AD410" t="str">
        <f t="shared" si="74"/>
        <v>No</v>
      </c>
      <c r="AE410">
        <v>1</v>
      </c>
      <c r="AF410" t="str">
        <f t="shared" si="75"/>
        <v>Yes</v>
      </c>
      <c r="AH410" s="11" t="str">
        <f t="shared" si="76"/>
        <v>No</v>
      </c>
    </row>
    <row r="411" spans="1:34">
      <c r="A411">
        <v>5990</v>
      </c>
      <c r="B411" t="s">
        <v>47</v>
      </c>
      <c r="C411" t="s">
        <v>48</v>
      </c>
      <c r="D411" t="s">
        <v>49</v>
      </c>
      <c r="E411" t="s">
        <v>488</v>
      </c>
      <c r="F411" t="s">
        <v>36</v>
      </c>
      <c r="G411">
        <f t="shared" si="66"/>
        <v>1</v>
      </c>
      <c r="H411">
        <f t="shared" si="67"/>
        <v>1</v>
      </c>
      <c r="I411">
        <f t="shared" si="68"/>
        <v>2</v>
      </c>
      <c r="J411">
        <f t="shared" si="69"/>
        <v>2</v>
      </c>
      <c r="K411">
        <f t="shared" si="70"/>
        <v>3</v>
      </c>
      <c r="L411">
        <v>2</v>
      </c>
      <c r="M411">
        <v>7</v>
      </c>
      <c r="N411">
        <f>Needs[[#This Row],[Male]]-Needs[[#This Row],[Hasuband]]</f>
        <v>1</v>
      </c>
      <c r="O411">
        <f>Needs[[#This Row],[Female]]-Needs[[#This Row],[Wife]]</f>
        <v>6</v>
      </c>
      <c r="P411">
        <v>1</v>
      </c>
      <c r="Q411">
        <v>1</v>
      </c>
      <c r="R411">
        <v>0</v>
      </c>
      <c r="S411">
        <v>2</v>
      </c>
      <c r="T411">
        <v>5</v>
      </c>
      <c r="U411" t="s">
        <v>61</v>
      </c>
      <c r="V411">
        <v>1</v>
      </c>
      <c r="X411" t="str">
        <f t="shared" si="71"/>
        <v>Yes</v>
      </c>
      <c r="Y411">
        <v>126</v>
      </c>
      <c r="Z411" t="str">
        <f t="shared" si="72"/>
        <v>Yes</v>
      </c>
      <c r="AA411">
        <v>1</v>
      </c>
      <c r="AB411" t="str">
        <f t="shared" si="73"/>
        <v>Yes</v>
      </c>
      <c r="AD411" t="str">
        <f t="shared" si="74"/>
        <v>No</v>
      </c>
      <c r="AF411" t="str">
        <f t="shared" si="75"/>
        <v>No</v>
      </c>
      <c r="AH411" s="11" t="str">
        <f t="shared" si="76"/>
        <v>No</v>
      </c>
    </row>
    <row r="412" spans="1:34">
      <c r="A412">
        <v>5819</v>
      </c>
      <c r="B412" t="s">
        <v>47</v>
      </c>
      <c r="C412" t="s">
        <v>79</v>
      </c>
      <c r="D412" t="s">
        <v>80</v>
      </c>
      <c r="E412" t="s">
        <v>489</v>
      </c>
      <c r="F412" t="s">
        <v>36</v>
      </c>
      <c r="G412">
        <f t="shared" si="66"/>
        <v>1</v>
      </c>
      <c r="H412">
        <f t="shared" si="67"/>
        <v>1</v>
      </c>
      <c r="I412">
        <f t="shared" si="68"/>
        <v>2</v>
      </c>
      <c r="J412">
        <f t="shared" si="69"/>
        <v>2</v>
      </c>
      <c r="K412">
        <f t="shared" si="70"/>
        <v>3</v>
      </c>
      <c r="L412">
        <v>5</v>
      </c>
      <c r="M412">
        <v>4</v>
      </c>
      <c r="N412">
        <f>Needs[[#This Row],[Male]]-Needs[[#This Row],[Hasuband]]</f>
        <v>4</v>
      </c>
      <c r="O412">
        <f>Needs[[#This Row],[Female]]-Needs[[#This Row],[Wife]]</f>
        <v>3</v>
      </c>
      <c r="P412">
        <v>0</v>
      </c>
      <c r="Q412">
        <v>2</v>
      </c>
      <c r="R412">
        <v>1</v>
      </c>
      <c r="S412">
        <v>1</v>
      </c>
      <c r="T412">
        <v>5</v>
      </c>
      <c r="U412" t="s">
        <v>46</v>
      </c>
      <c r="V412">
        <v>1</v>
      </c>
      <c r="X412" t="str">
        <f t="shared" si="71"/>
        <v>Yes</v>
      </c>
      <c r="Y412">
        <v>117</v>
      </c>
      <c r="Z412" t="str">
        <f t="shared" si="72"/>
        <v>Yes</v>
      </c>
      <c r="AB412" t="str">
        <f t="shared" si="73"/>
        <v>No</v>
      </c>
      <c r="AD412" t="str">
        <f t="shared" si="74"/>
        <v>No</v>
      </c>
      <c r="AE412">
        <v>1</v>
      </c>
      <c r="AF412" t="str">
        <f t="shared" si="75"/>
        <v>Yes</v>
      </c>
      <c r="AG412">
        <v>1</v>
      </c>
      <c r="AH412" s="11" t="str">
        <f t="shared" si="76"/>
        <v>Yes</v>
      </c>
    </row>
    <row r="413" spans="1:34">
      <c r="A413">
        <v>4970</v>
      </c>
      <c r="B413" t="s">
        <v>32</v>
      </c>
      <c r="C413" t="s">
        <v>33</v>
      </c>
      <c r="D413" t="s">
        <v>34</v>
      </c>
      <c r="E413" t="s">
        <v>490</v>
      </c>
      <c r="F413" t="s">
        <v>36</v>
      </c>
      <c r="G413">
        <f t="shared" si="66"/>
        <v>1</v>
      </c>
      <c r="H413">
        <f t="shared" si="67"/>
        <v>1</v>
      </c>
      <c r="I413">
        <f t="shared" si="68"/>
        <v>2</v>
      </c>
      <c r="J413">
        <f t="shared" si="69"/>
        <v>2</v>
      </c>
      <c r="K413">
        <f t="shared" si="70"/>
        <v>3</v>
      </c>
      <c r="L413">
        <v>7</v>
      </c>
      <c r="M413">
        <v>2</v>
      </c>
      <c r="N413">
        <f>Needs[[#This Row],[Male]]-Needs[[#This Row],[Hasuband]]</f>
        <v>6</v>
      </c>
      <c r="O413">
        <f>Needs[[#This Row],[Female]]-Needs[[#This Row],[Wife]]</f>
        <v>1</v>
      </c>
      <c r="P413">
        <v>1</v>
      </c>
      <c r="Q413">
        <v>1</v>
      </c>
      <c r="R413">
        <v>2</v>
      </c>
      <c r="S413">
        <v>0</v>
      </c>
      <c r="T413">
        <v>5</v>
      </c>
      <c r="U413" t="s">
        <v>37</v>
      </c>
      <c r="W413">
        <v>1</v>
      </c>
      <c r="X413" t="str">
        <f t="shared" si="71"/>
        <v>No</v>
      </c>
      <c r="Y413">
        <v>103</v>
      </c>
      <c r="Z413" t="str">
        <f t="shared" si="72"/>
        <v>Yes</v>
      </c>
      <c r="AA413">
        <v>1</v>
      </c>
      <c r="AB413" t="str">
        <f t="shared" si="73"/>
        <v>Yes</v>
      </c>
      <c r="AC413">
        <v>1</v>
      </c>
      <c r="AD413" t="str">
        <f t="shared" si="74"/>
        <v>Yes</v>
      </c>
      <c r="AE413">
        <v>1</v>
      </c>
      <c r="AF413" t="str">
        <f t="shared" si="75"/>
        <v>Yes</v>
      </c>
      <c r="AG413">
        <v>1</v>
      </c>
      <c r="AH413" s="11" t="str">
        <f t="shared" si="76"/>
        <v>Yes</v>
      </c>
    </row>
    <row r="414" spans="1:34">
      <c r="A414">
        <v>5026</v>
      </c>
      <c r="B414" t="s">
        <v>32</v>
      </c>
      <c r="C414" t="s">
        <v>126</v>
      </c>
      <c r="D414" t="s">
        <v>127</v>
      </c>
      <c r="E414" t="s">
        <v>491</v>
      </c>
      <c r="F414" t="s">
        <v>51</v>
      </c>
      <c r="G414">
        <f t="shared" si="66"/>
        <v>0</v>
      </c>
      <c r="H414">
        <f t="shared" si="67"/>
        <v>1</v>
      </c>
      <c r="I414">
        <f t="shared" si="68"/>
        <v>2</v>
      </c>
      <c r="J414">
        <f t="shared" si="69"/>
        <v>2</v>
      </c>
      <c r="K414">
        <f t="shared" si="70"/>
        <v>2</v>
      </c>
      <c r="L414">
        <v>2</v>
      </c>
      <c r="M414">
        <v>5</v>
      </c>
      <c r="N414">
        <f>Needs[[#This Row],[Male]]-Needs[[#This Row],[Hasuband]]</f>
        <v>2</v>
      </c>
      <c r="O414">
        <f>Needs[[#This Row],[Female]]-Needs[[#This Row],[Wife]]</f>
        <v>4</v>
      </c>
      <c r="P414">
        <v>1</v>
      </c>
      <c r="Q414">
        <v>1</v>
      </c>
      <c r="R414">
        <v>0</v>
      </c>
      <c r="S414">
        <v>2</v>
      </c>
      <c r="T414">
        <v>3</v>
      </c>
      <c r="U414" t="s">
        <v>18</v>
      </c>
      <c r="W414">
        <v>1</v>
      </c>
      <c r="X414" t="str">
        <f t="shared" si="71"/>
        <v>No</v>
      </c>
      <c r="Z414" t="str">
        <f t="shared" si="72"/>
        <v>No</v>
      </c>
      <c r="AA414">
        <v>1</v>
      </c>
      <c r="AB414" t="str">
        <f t="shared" si="73"/>
        <v>Yes</v>
      </c>
      <c r="AC414">
        <v>1</v>
      </c>
      <c r="AD414" t="str">
        <f t="shared" si="74"/>
        <v>Yes</v>
      </c>
      <c r="AF414" t="str">
        <f t="shared" si="75"/>
        <v>No</v>
      </c>
      <c r="AG414">
        <v>1</v>
      </c>
      <c r="AH414" s="11" t="str">
        <f t="shared" si="76"/>
        <v>Yes</v>
      </c>
    </row>
    <row r="415" spans="1:34">
      <c r="A415">
        <v>5700</v>
      </c>
      <c r="B415" t="s">
        <v>42</v>
      </c>
      <c r="C415" t="s">
        <v>71</v>
      </c>
      <c r="D415" t="s">
        <v>72</v>
      </c>
      <c r="E415" t="s">
        <v>492</v>
      </c>
      <c r="F415" t="s">
        <v>51</v>
      </c>
      <c r="G415">
        <f t="shared" si="66"/>
        <v>0</v>
      </c>
      <c r="H415">
        <f t="shared" si="67"/>
        <v>1</v>
      </c>
      <c r="I415">
        <f t="shared" si="68"/>
        <v>2</v>
      </c>
      <c r="J415">
        <f t="shared" si="69"/>
        <v>1</v>
      </c>
      <c r="K415">
        <f t="shared" si="70"/>
        <v>3</v>
      </c>
      <c r="L415">
        <v>2</v>
      </c>
      <c r="M415">
        <v>5</v>
      </c>
      <c r="N415">
        <f>Needs[[#This Row],[Male]]-Needs[[#This Row],[Hasuband]]</f>
        <v>2</v>
      </c>
      <c r="O415">
        <f>Needs[[#This Row],[Female]]-Needs[[#This Row],[Wife]]</f>
        <v>4</v>
      </c>
      <c r="P415">
        <v>1</v>
      </c>
      <c r="Q415">
        <v>1</v>
      </c>
      <c r="R415">
        <v>0</v>
      </c>
      <c r="S415">
        <v>1</v>
      </c>
      <c r="T415">
        <v>4</v>
      </c>
      <c r="U415" t="s">
        <v>46</v>
      </c>
      <c r="V415">
        <v>1</v>
      </c>
      <c r="X415" t="str">
        <f t="shared" si="71"/>
        <v>Yes</v>
      </c>
      <c r="Y415">
        <v>176</v>
      </c>
      <c r="Z415" t="str">
        <f t="shared" si="72"/>
        <v>Yes</v>
      </c>
      <c r="AA415">
        <v>1</v>
      </c>
      <c r="AB415" t="str">
        <f t="shared" si="73"/>
        <v>Yes</v>
      </c>
      <c r="AD415" t="str">
        <f t="shared" si="74"/>
        <v>No</v>
      </c>
      <c r="AF415" t="str">
        <f t="shared" si="75"/>
        <v>No</v>
      </c>
      <c r="AH415" s="11" t="str">
        <f t="shared" si="76"/>
        <v>No</v>
      </c>
    </row>
    <row r="416" spans="1:34">
      <c r="A416">
        <v>6242</v>
      </c>
      <c r="B416" t="s">
        <v>47</v>
      </c>
      <c r="C416" t="s">
        <v>58</v>
      </c>
      <c r="D416" t="s">
        <v>59</v>
      </c>
      <c r="E416" t="s">
        <v>493</v>
      </c>
      <c r="F416" t="s">
        <v>36</v>
      </c>
      <c r="G416">
        <f t="shared" si="66"/>
        <v>1</v>
      </c>
      <c r="H416">
        <f t="shared" si="67"/>
        <v>1</v>
      </c>
      <c r="I416">
        <f t="shared" si="68"/>
        <v>1</v>
      </c>
      <c r="J416">
        <f t="shared" si="69"/>
        <v>1</v>
      </c>
      <c r="K416">
        <f t="shared" si="70"/>
        <v>0</v>
      </c>
      <c r="L416">
        <v>2</v>
      </c>
      <c r="M416">
        <v>2</v>
      </c>
      <c r="N416">
        <f>Needs[[#This Row],[Male]]-Needs[[#This Row],[Hasuband]]</f>
        <v>1</v>
      </c>
      <c r="O416">
        <f>Needs[[#This Row],[Female]]-Needs[[#This Row],[Wife]]</f>
        <v>1</v>
      </c>
      <c r="P416">
        <v>0</v>
      </c>
      <c r="Q416">
        <v>1</v>
      </c>
      <c r="R416">
        <v>1</v>
      </c>
      <c r="S416">
        <v>0</v>
      </c>
      <c r="T416">
        <v>2</v>
      </c>
      <c r="U416" t="s">
        <v>37</v>
      </c>
      <c r="V416">
        <v>1</v>
      </c>
      <c r="X416" t="str">
        <f t="shared" si="71"/>
        <v>Yes</v>
      </c>
      <c r="Y416">
        <v>178</v>
      </c>
      <c r="Z416" t="str">
        <f t="shared" si="72"/>
        <v>Yes</v>
      </c>
      <c r="AA416">
        <v>1</v>
      </c>
      <c r="AB416" t="str">
        <f t="shared" si="73"/>
        <v>Yes</v>
      </c>
      <c r="AD416" t="str">
        <f t="shared" si="74"/>
        <v>No</v>
      </c>
      <c r="AF416" t="str">
        <f t="shared" si="75"/>
        <v>No</v>
      </c>
      <c r="AG416">
        <v>1</v>
      </c>
      <c r="AH416" s="11" t="str">
        <f t="shared" si="76"/>
        <v>Yes</v>
      </c>
    </row>
    <row r="417" spans="1:34">
      <c r="A417">
        <v>6307</v>
      </c>
      <c r="B417" t="s">
        <v>47</v>
      </c>
      <c r="C417" t="s">
        <v>104</v>
      </c>
      <c r="D417" t="s">
        <v>105</v>
      </c>
      <c r="E417" t="s">
        <v>494</v>
      </c>
      <c r="F417" t="s">
        <v>36</v>
      </c>
      <c r="G417">
        <f t="shared" si="66"/>
        <v>1</v>
      </c>
      <c r="H417">
        <f t="shared" si="67"/>
        <v>1</v>
      </c>
      <c r="I417">
        <f t="shared" si="68"/>
        <v>1</v>
      </c>
      <c r="J417">
        <f t="shared" si="69"/>
        <v>1</v>
      </c>
      <c r="K417">
        <f t="shared" si="70"/>
        <v>0</v>
      </c>
      <c r="L417">
        <v>1</v>
      </c>
      <c r="M417">
        <v>3</v>
      </c>
      <c r="N417">
        <f>Needs[[#This Row],[Male]]-Needs[[#This Row],[Hasuband]]</f>
        <v>0</v>
      </c>
      <c r="O417">
        <f>Needs[[#This Row],[Female]]-Needs[[#This Row],[Wife]]</f>
        <v>2</v>
      </c>
      <c r="P417">
        <v>0</v>
      </c>
      <c r="Q417">
        <v>1</v>
      </c>
      <c r="R417">
        <v>0</v>
      </c>
      <c r="S417">
        <v>1</v>
      </c>
      <c r="T417">
        <v>2</v>
      </c>
      <c r="U417" t="s">
        <v>18</v>
      </c>
      <c r="W417">
        <v>1</v>
      </c>
      <c r="X417" t="str">
        <f t="shared" si="71"/>
        <v>No</v>
      </c>
      <c r="Y417">
        <v>59</v>
      </c>
      <c r="Z417" t="str">
        <f t="shared" si="72"/>
        <v>Yes</v>
      </c>
      <c r="AA417">
        <v>1</v>
      </c>
      <c r="AB417" t="str">
        <f t="shared" si="73"/>
        <v>Yes</v>
      </c>
      <c r="AD417" t="str">
        <f t="shared" si="74"/>
        <v>No</v>
      </c>
      <c r="AE417">
        <v>1</v>
      </c>
      <c r="AF417" t="str">
        <f t="shared" si="75"/>
        <v>Yes</v>
      </c>
      <c r="AG417">
        <v>1</v>
      </c>
      <c r="AH417" s="11" t="str">
        <f t="shared" si="76"/>
        <v>Yes</v>
      </c>
    </row>
    <row r="418" spans="1:34">
      <c r="A418">
        <v>5311</v>
      </c>
      <c r="B418" t="s">
        <v>42</v>
      </c>
      <c r="C418" t="s">
        <v>52</v>
      </c>
      <c r="D418" t="s">
        <v>53</v>
      </c>
      <c r="E418" t="s">
        <v>495</v>
      </c>
      <c r="F418" t="s">
        <v>51</v>
      </c>
      <c r="G418">
        <f t="shared" si="66"/>
        <v>0</v>
      </c>
      <c r="H418">
        <f t="shared" si="67"/>
        <v>1</v>
      </c>
      <c r="I418">
        <f t="shared" si="68"/>
        <v>2</v>
      </c>
      <c r="J418">
        <f t="shared" si="69"/>
        <v>1</v>
      </c>
      <c r="K418">
        <f t="shared" si="70"/>
        <v>1</v>
      </c>
      <c r="L418">
        <v>2</v>
      </c>
      <c r="M418">
        <v>3</v>
      </c>
      <c r="N418">
        <f>Needs[[#This Row],[Male]]-Needs[[#This Row],[Hasuband]]</f>
        <v>2</v>
      </c>
      <c r="O418">
        <f>Needs[[#This Row],[Female]]-Needs[[#This Row],[Wife]]</f>
        <v>2</v>
      </c>
      <c r="P418">
        <v>1</v>
      </c>
      <c r="Q418">
        <v>1</v>
      </c>
      <c r="R418">
        <v>0</v>
      </c>
      <c r="S418">
        <v>1</v>
      </c>
      <c r="T418">
        <v>2</v>
      </c>
      <c r="U418" t="s">
        <v>37</v>
      </c>
      <c r="W418">
        <v>1</v>
      </c>
      <c r="X418" t="str">
        <f t="shared" si="71"/>
        <v>No</v>
      </c>
      <c r="Z418" t="str">
        <f t="shared" si="72"/>
        <v>No</v>
      </c>
      <c r="AA418">
        <v>1</v>
      </c>
      <c r="AB418" t="str">
        <f t="shared" si="73"/>
        <v>Yes</v>
      </c>
      <c r="AD418" t="str">
        <f t="shared" si="74"/>
        <v>No</v>
      </c>
      <c r="AF418" t="str">
        <f t="shared" si="75"/>
        <v>No</v>
      </c>
      <c r="AG418">
        <v>1</v>
      </c>
      <c r="AH418" s="11" t="str">
        <f t="shared" si="76"/>
        <v>Yes</v>
      </c>
    </row>
    <row r="419" spans="1:34">
      <c r="A419">
        <v>5987</v>
      </c>
      <c r="B419" t="s">
        <v>47</v>
      </c>
      <c r="C419" t="s">
        <v>48</v>
      </c>
      <c r="D419" t="s">
        <v>49</v>
      </c>
      <c r="E419" t="s">
        <v>496</v>
      </c>
      <c r="F419" t="s">
        <v>36</v>
      </c>
      <c r="G419">
        <f t="shared" si="66"/>
        <v>1</v>
      </c>
      <c r="H419">
        <f t="shared" si="67"/>
        <v>1</v>
      </c>
      <c r="I419">
        <f t="shared" si="68"/>
        <v>2</v>
      </c>
      <c r="J419">
        <f t="shared" si="69"/>
        <v>0</v>
      </c>
      <c r="K419">
        <f t="shared" si="70"/>
        <v>0</v>
      </c>
      <c r="L419">
        <v>2</v>
      </c>
      <c r="M419">
        <v>2</v>
      </c>
      <c r="N419">
        <f>Needs[[#This Row],[Male]]-Needs[[#This Row],[Hasuband]]</f>
        <v>1</v>
      </c>
      <c r="O419">
        <f>Needs[[#This Row],[Female]]-Needs[[#This Row],[Wife]]</f>
        <v>1</v>
      </c>
      <c r="P419">
        <v>1</v>
      </c>
      <c r="Q419">
        <v>1</v>
      </c>
      <c r="R419">
        <v>0</v>
      </c>
      <c r="S419">
        <v>0</v>
      </c>
      <c r="T419">
        <v>2</v>
      </c>
      <c r="U419" t="s">
        <v>37</v>
      </c>
      <c r="W419">
        <v>1</v>
      </c>
      <c r="X419" t="str">
        <f t="shared" si="71"/>
        <v>No</v>
      </c>
      <c r="Z419" t="str">
        <f t="shared" si="72"/>
        <v>No</v>
      </c>
      <c r="AA419">
        <v>1</v>
      </c>
      <c r="AB419" t="str">
        <f t="shared" si="73"/>
        <v>Yes</v>
      </c>
      <c r="AC419">
        <v>1</v>
      </c>
      <c r="AD419" t="str">
        <f t="shared" si="74"/>
        <v>Yes</v>
      </c>
      <c r="AF419" t="str">
        <f t="shared" si="75"/>
        <v>No</v>
      </c>
      <c r="AG419">
        <v>1</v>
      </c>
      <c r="AH419" s="11" t="str">
        <f t="shared" si="76"/>
        <v>Yes</v>
      </c>
    </row>
    <row r="420" spans="1:34">
      <c r="A420">
        <v>6328</v>
      </c>
      <c r="B420" t="s">
        <v>47</v>
      </c>
      <c r="C420" t="s">
        <v>104</v>
      </c>
      <c r="D420" t="s">
        <v>105</v>
      </c>
      <c r="E420" t="s">
        <v>497</v>
      </c>
      <c r="F420" t="s">
        <v>51</v>
      </c>
      <c r="G420">
        <f t="shared" si="66"/>
        <v>0</v>
      </c>
      <c r="H420">
        <f t="shared" si="67"/>
        <v>1</v>
      </c>
      <c r="I420">
        <f t="shared" si="68"/>
        <v>2</v>
      </c>
      <c r="J420">
        <f t="shared" si="69"/>
        <v>2</v>
      </c>
      <c r="K420">
        <f t="shared" si="70"/>
        <v>2</v>
      </c>
      <c r="L420">
        <v>4</v>
      </c>
      <c r="M420">
        <v>3</v>
      </c>
      <c r="N420">
        <f>Needs[[#This Row],[Male]]-Needs[[#This Row],[Hasuband]]</f>
        <v>4</v>
      </c>
      <c r="O420">
        <f>Needs[[#This Row],[Female]]-Needs[[#This Row],[Wife]]</f>
        <v>2</v>
      </c>
      <c r="P420">
        <v>1</v>
      </c>
      <c r="Q420">
        <v>1</v>
      </c>
      <c r="R420">
        <v>1</v>
      </c>
      <c r="S420">
        <v>1</v>
      </c>
      <c r="T420">
        <v>3</v>
      </c>
      <c r="U420" t="s">
        <v>46</v>
      </c>
      <c r="W420">
        <v>1</v>
      </c>
      <c r="X420" t="str">
        <f t="shared" si="71"/>
        <v>No</v>
      </c>
      <c r="Y420">
        <v>97</v>
      </c>
      <c r="Z420" t="str">
        <f t="shared" si="72"/>
        <v>Yes</v>
      </c>
      <c r="AA420">
        <v>1</v>
      </c>
      <c r="AB420" t="str">
        <f t="shared" si="73"/>
        <v>Yes</v>
      </c>
      <c r="AD420" t="str">
        <f t="shared" si="74"/>
        <v>No</v>
      </c>
      <c r="AF420" t="str">
        <f t="shared" si="75"/>
        <v>No</v>
      </c>
      <c r="AG420">
        <v>1</v>
      </c>
      <c r="AH420" s="11" t="str">
        <f t="shared" si="76"/>
        <v>Yes</v>
      </c>
    </row>
    <row r="421" spans="1:34">
      <c r="A421">
        <v>5307</v>
      </c>
      <c r="B421" t="s">
        <v>42</v>
      </c>
      <c r="C421" t="s">
        <v>52</v>
      </c>
      <c r="D421" t="s">
        <v>53</v>
      </c>
      <c r="E421" t="s">
        <v>498</v>
      </c>
      <c r="F421" t="s">
        <v>51</v>
      </c>
      <c r="G421">
        <f t="shared" si="66"/>
        <v>0</v>
      </c>
      <c r="H421">
        <f t="shared" si="67"/>
        <v>1</v>
      </c>
      <c r="I421">
        <f t="shared" si="68"/>
        <v>2</v>
      </c>
      <c r="J421">
        <f t="shared" si="69"/>
        <v>1</v>
      </c>
      <c r="K421">
        <f t="shared" si="70"/>
        <v>1</v>
      </c>
      <c r="L421">
        <v>2</v>
      </c>
      <c r="M421">
        <v>3</v>
      </c>
      <c r="N421">
        <f>Needs[[#This Row],[Male]]-Needs[[#This Row],[Hasuband]]</f>
        <v>2</v>
      </c>
      <c r="O421">
        <f>Needs[[#This Row],[Female]]-Needs[[#This Row],[Wife]]</f>
        <v>2</v>
      </c>
      <c r="P421">
        <v>1</v>
      </c>
      <c r="Q421">
        <v>1</v>
      </c>
      <c r="R421">
        <v>0</v>
      </c>
      <c r="S421">
        <v>1</v>
      </c>
      <c r="T421">
        <v>2</v>
      </c>
      <c r="U421" t="s">
        <v>37</v>
      </c>
      <c r="V421">
        <v>1</v>
      </c>
      <c r="X421" t="str">
        <f t="shared" si="71"/>
        <v>Yes</v>
      </c>
      <c r="Y421">
        <v>191</v>
      </c>
      <c r="Z421" t="str">
        <f t="shared" si="72"/>
        <v>Yes</v>
      </c>
      <c r="AA421">
        <v>1</v>
      </c>
      <c r="AB421" t="str">
        <f t="shared" si="73"/>
        <v>Yes</v>
      </c>
      <c r="AD421" t="str">
        <f t="shared" si="74"/>
        <v>No</v>
      </c>
      <c r="AF421" t="str">
        <f t="shared" si="75"/>
        <v>No</v>
      </c>
      <c r="AG421">
        <v>1</v>
      </c>
      <c r="AH421" s="11" t="str">
        <f t="shared" si="76"/>
        <v>Yes</v>
      </c>
    </row>
    <row r="422" spans="1:34">
      <c r="A422">
        <v>5741</v>
      </c>
      <c r="B422" t="s">
        <v>42</v>
      </c>
      <c r="C422" t="s">
        <v>71</v>
      </c>
      <c r="D422" t="s">
        <v>72</v>
      </c>
      <c r="E422" t="s">
        <v>499</v>
      </c>
      <c r="F422" t="s">
        <v>36</v>
      </c>
      <c r="G422">
        <f t="shared" si="66"/>
        <v>1</v>
      </c>
      <c r="H422">
        <f t="shared" si="67"/>
        <v>1</v>
      </c>
      <c r="I422">
        <f t="shared" si="68"/>
        <v>1</v>
      </c>
      <c r="J422">
        <f t="shared" si="69"/>
        <v>2</v>
      </c>
      <c r="K422">
        <f t="shared" si="70"/>
        <v>1</v>
      </c>
      <c r="L422">
        <v>5</v>
      </c>
      <c r="M422">
        <v>1</v>
      </c>
      <c r="N422">
        <f>Needs[[#This Row],[Male]]-Needs[[#This Row],[Hasuband]]</f>
        <v>4</v>
      </c>
      <c r="O422">
        <f>Needs[[#This Row],[Female]]-Needs[[#This Row],[Wife]]</f>
        <v>0</v>
      </c>
      <c r="P422">
        <v>1</v>
      </c>
      <c r="Q422">
        <v>0</v>
      </c>
      <c r="R422">
        <v>2</v>
      </c>
      <c r="S422">
        <v>0</v>
      </c>
      <c r="T422">
        <v>3</v>
      </c>
      <c r="U422" t="s">
        <v>18</v>
      </c>
      <c r="W422">
        <v>1</v>
      </c>
      <c r="X422" t="str">
        <f t="shared" si="71"/>
        <v>No</v>
      </c>
      <c r="Z422" t="str">
        <f t="shared" si="72"/>
        <v>No</v>
      </c>
      <c r="AA422">
        <v>1</v>
      </c>
      <c r="AB422" t="str">
        <f t="shared" si="73"/>
        <v>Yes</v>
      </c>
      <c r="AD422" t="str">
        <f t="shared" si="74"/>
        <v>No</v>
      </c>
      <c r="AF422" t="str">
        <f t="shared" si="75"/>
        <v>No</v>
      </c>
      <c r="AG422">
        <v>1</v>
      </c>
      <c r="AH422" s="11" t="str">
        <f t="shared" si="76"/>
        <v>Yes</v>
      </c>
    </row>
    <row r="423" spans="1:34">
      <c r="A423">
        <v>5976</v>
      </c>
      <c r="B423" t="s">
        <v>47</v>
      </c>
      <c r="C423" t="s">
        <v>48</v>
      </c>
      <c r="D423" t="s">
        <v>49</v>
      </c>
      <c r="E423" t="s">
        <v>500</v>
      </c>
      <c r="F423" t="s">
        <v>36</v>
      </c>
      <c r="G423">
        <f t="shared" si="66"/>
        <v>1</v>
      </c>
      <c r="H423">
        <f t="shared" si="67"/>
        <v>1</v>
      </c>
      <c r="I423">
        <f t="shared" si="68"/>
        <v>1</v>
      </c>
      <c r="J423">
        <f t="shared" si="69"/>
        <v>2</v>
      </c>
      <c r="K423">
        <f t="shared" si="70"/>
        <v>2</v>
      </c>
      <c r="L423">
        <v>6</v>
      </c>
      <c r="M423">
        <v>1</v>
      </c>
      <c r="N423">
        <f>Needs[[#This Row],[Male]]-Needs[[#This Row],[Hasuband]]</f>
        <v>5</v>
      </c>
      <c r="O423">
        <f>Needs[[#This Row],[Female]]-Needs[[#This Row],[Wife]]</f>
        <v>0</v>
      </c>
      <c r="P423">
        <v>1</v>
      </c>
      <c r="Q423">
        <v>0</v>
      </c>
      <c r="R423">
        <v>2</v>
      </c>
      <c r="S423">
        <v>0</v>
      </c>
      <c r="T423">
        <v>4</v>
      </c>
      <c r="U423" t="s">
        <v>46</v>
      </c>
      <c r="V423">
        <v>1</v>
      </c>
      <c r="X423" t="str">
        <f t="shared" si="71"/>
        <v>Yes</v>
      </c>
      <c r="Y423">
        <v>181</v>
      </c>
      <c r="Z423" t="str">
        <f t="shared" si="72"/>
        <v>Yes</v>
      </c>
      <c r="AB423" t="str">
        <f t="shared" si="73"/>
        <v>No</v>
      </c>
      <c r="AC423">
        <v>1</v>
      </c>
      <c r="AD423" t="str">
        <f t="shared" si="74"/>
        <v>Yes</v>
      </c>
      <c r="AF423" t="str">
        <f t="shared" si="75"/>
        <v>No</v>
      </c>
      <c r="AH423" s="11" t="str">
        <f t="shared" si="76"/>
        <v>No</v>
      </c>
    </row>
    <row r="424" spans="1:34">
      <c r="A424">
        <v>5504</v>
      </c>
      <c r="B424" t="s">
        <v>42</v>
      </c>
      <c r="C424" t="s">
        <v>82</v>
      </c>
      <c r="D424" t="s">
        <v>83</v>
      </c>
      <c r="E424" t="s">
        <v>501</v>
      </c>
      <c r="F424" t="s">
        <v>51</v>
      </c>
      <c r="G424">
        <f t="shared" si="66"/>
        <v>0</v>
      </c>
      <c r="H424">
        <f t="shared" si="67"/>
        <v>1</v>
      </c>
      <c r="I424">
        <f t="shared" si="68"/>
        <v>2</v>
      </c>
      <c r="J424">
        <f t="shared" si="69"/>
        <v>0</v>
      </c>
      <c r="K424">
        <f t="shared" si="70"/>
        <v>1</v>
      </c>
      <c r="L424">
        <v>2</v>
      </c>
      <c r="M424">
        <v>2</v>
      </c>
      <c r="N424">
        <f>Needs[[#This Row],[Male]]-Needs[[#This Row],[Hasuband]]</f>
        <v>2</v>
      </c>
      <c r="O424">
        <f>Needs[[#This Row],[Female]]-Needs[[#This Row],[Wife]]</f>
        <v>1</v>
      </c>
      <c r="P424">
        <v>1</v>
      </c>
      <c r="Q424">
        <v>1</v>
      </c>
      <c r="R424">
        <v>0</v>
      </c>
      <c r="S424">
        <v>0</v>
      </c>
      <c r="T424">
        <v>2</v>
      </c>
      <c r="U424" t="s">
        <v>37</v>
      </c>
      <c r="W424">
        <v>1</v>
      </c>
      <c r="X424" t="str">
        <f t="shared" si="71"/>
        <v>No</v>
      </c>
      <c r="Y424">
        <v>70</v>
      </c>
      <c r="Z424" t="str">
        <f t="shared" si="72"/>
        <v>Yes</v>
      </c>
      <c r="AA424">
        <v>1</v>
      </c>
      <c r="AB424" t="str">
        <f t="shared" si="73"/>
        <v>Yes</v>
      </c>
      <c r="AC424">
        <v>1</v>
      </c>
      <c r="AD424" t="str">
        <f t="shared" si="74"/>
        <v>Yes</v>
      </c>
      <c r="AE424">
        <v>1</v>
      </c>
      <c r="AF424" t="str">
        <f t="shared" si="75"/>
        <v>Yes</v>
      </c>
      <c r="AG424">
        <v>1</v>
      </c>
      <c r="AH424" s="11" t="str">
        <f t="shared" si="76"/>
        <v>Yes</v>
      </c>
    </row>
    <row r="425" spans="1:34">
      <c r="A425">
        <v>5431</v>
      </c>
      <c r="B425" t="s">
        <v>42</v>
      </c>
      <c r="C425" t="s">
        <v>82</v>
      </c>
      <c r="D425" t="s">
        <v>83</v>
      </c>
      <c r="E425" t="s">
        <v>502</v>
      </c>
      <c r="F425" t="s">
        <v>51</v>
      </c>
      <c r="G425">
        <f t="shared" si="66"/>
        <v>0</v>
      </c>
      <c r="H425">
        <f t="shared" si="67"/>
        <v>1</v>
      </c>
      <c r="I425">
        <f t="shared" si="68"/>
        <v>3</v>
      </c>
      <c r="J425">
        <f t="shared" si="69"/>
        <v>2</v>
      </c>
      <c r="K425">
        <f t="shared" si="70"/>
        <v>3</v>
      </c>
      <c r="L425">
        <v>7</v>
      </c>
      <c r="M425">
        <v>2</v>
      </c>
      <c r="N425">
        <f>Needs[[#This Row],[Male]]-Needs[[#This Row],[Hasuband]]</f>
        <v>7</v>
      </c>
      <c r="O425">
        <f>Needs[[#This Row],[Female]]-Needs[[#This Row],[Wife]]</f>
        <v>1</v>
      </c>
      <c r="P425">
        <v>2</v>
      </c>
      <c r="Q425">
        <v>1</v>
      </c>
      <c r="R425">
        <v>2</v>
      </c>
      <c r="S425">
        <v>0</v>
      </c>
      <c r="T425">
        <v>4</v>
      </c>
      <c r="U425" t="s">
        <v>37</v>
      </c>
      <c r="V425">
        <v>1</v>
      </c>
      <c r="X425" t="str">
        <f t="shared" si="71"/>
        <v>Yes</v>
      </c>
      <c r="Y425">
        <v>153</v>
      </c>
      <c r="Z425" t="str">
        <f t="shared" si="72"/>
        <v>Yes</v>
      </c>
      <c r="AA425">
        <v>1</v>
      </c>
      <c r="AB425" t="str">
        <f t="shared" si="73"/>
        <v>Yes</v>
      </c>
      <c r="AD425" t="str">
        <f t="shared" si="74"/>
        <v>No</v>
      </c>
      <c r="AF425" t="str">
        <f t="shared" si="75"/>
        <v>No</v>
      </c>
      <c r="AH425" s="11" t="str">
        <f t="shared" si="76"/>
        <v>No</v>
      </c>
    </row>
    <row r="426" spans="1:34">
      <c r="A426">
        <v>4704</v>
      </c>
      <c r="B426" t="s">
        <v>38</v>
      </c>
      <c r="C426" t="s">
        <v>39</v>
      </c>
      <c r="D426" t="s">
        <v>40</v>
      </c>
      <c r="E426" t="s">
        <v>503</v>
      </c>
      <c r="F426" t="s">
        <v>36</v>
      </c>
      <c r="G426">
        <f t="shared" si="66"/>
        <v>1</v>
      </c>
      <c r="H426">
        <f t="shared" si="67"/>
        <v>1</v>
      </c>
      <c r="I426">
        <f t="shared" si="68"/>
        <v>3</v>
      </c>
      <c r="J426">
        <f t="shared" si="69"/>
        <v>2</v>
      </c>
      <c r="K426">
        <f t="shared" si="70"/>
        <v>3</v>
      </c>
      <c r="L426">
        <v>8</v>
      </c>
      <c r="M426">
        <v>2</v>
      </c>
      <c r="N426">
        <f>Needs[[#This Row],[Male]]-Needs[[#This Row],[Hasuband]]</f>
        <v>7</v>
      </c>
      <c r="O426">
        <f>Needs[[#This Row],[Female]]-Needs[[#This Row],[Wife]]</f>
        <v>1</v>
      </c>
      <c r="P426">
        <v>2</v>
      </c>
      <c r="Q426">
        <v>1</v>
      </c>
      <c r="R426">
        <v>2</v>
      </c>
      <c r="S426">
        <v>0</v>
      </c>
      <c r="T426">
        <v>5</v>
      </c>
      <c r="U426" t="s">
        <v>46</v>
      </c>
      <c r="V426">
        <v>1</v>
      </c>
      <c r="X426" t="str">
        <f t="shared" si="71"/>
        <v>Yes</v>
      </c>
      <c r="Y426">
        <v>119</v>
      </c>
      <c r="Z426" t="str">
        <f t="shared" si="72"/>
        <v>Yes</v>
      </c>
      <c r="AA426">
        <v>1</v>
      </c>
      <c r="AB426" t="str">
        <f t="shared" si="73"/>
        <v>Yes</v>
      </c>
      <c r="AD426" t="str">
        <f t="shared" si="74"/>
        <v>No</v>
      </c>
      <c r="AE426">
        <v>1</v>
      </c>
      <c r="AF426" t="str">
        <f t="shared" si="75"/>
        <v>Yes</v>
      </c>
      <c r="AH426" s="11" t="str">
        <f t="shared" si="76"/>
        <v>No</v>
      </c>
    </row>
    <row r="427" spans="1:34">
      <c r="A427">
        <v>5241</v>
      </c>
      <c r="B427" t="s">
        <v>42</v>
      </c>
      <c r="C427" t="s">
        <v>52</v>
      </c>
      <c r="D427" t="s">
        <v>53</v>
      </c>
      <c r="E427" t="s">
        <v>504</v>
      </c>
      <c r="F427" t="s">
        <v>36</v>
      </c>
      <c r="G427">
        <f t="shared" si="66"/>
        <v>1</v>
      </c>
      <c r="H427">
        <f t="shared" si="67"/>
        <v>1</v>
      </c>
      <c r="I427">
        <f t="shared" si="68"/>
        <v>2</v>
      </c>
      <c r="J427">
        <f t="shared" si="69"/>
        <v>1</v>
      </c>
      <c r="K427">
        <f t="shared" si="70"/>
        <v>1</v>
      </c>
      <c r="L427">
        <v>4</v>
      </c>
      <c r="M427">
        <v>2</v>
      </c>
      <c r="N427">
        <f>Needs[[#This Row],[Male]]-Needs[[#This Row],[Hasuband]]</f>
        <v>3</v>
      </c>
      <c r="O427">
        <f>Needs[[#This Row],[Female]]-Needs[[#This Row],[Wife]]</f>
        <v>1</v>
      </c>
      <c r="P427">
        <v>1</v>
      </c>
      <c r="Q427">
        <v>1</v>
      </c>
      <c r="R427">
        <v>1</v>
      </c>
      <c r="S427">
        <v>0</v>
      </c>
      <c r="T427">
        <v>3</v>
      </c>
      <c r="U427" t="s">
        <v>61</v>
      </c>
      <c r="W427">
        <v>1</v>
      </c>
      <c r="X427" t="str">
        <f t="shared" si="71"/>
        <v>No</v>
      </c>
      <c r="Z427" t="str">
        <f t="shared" si="72"/>
        <v>No</v>
      </c>
      <c r="AA427">
        <v>1</v>
      </c>
      <c r="AB427" t="str">
        <f t="shared" si="73"/>
        <v>Yes</v>
      </c>
      <c r="AC427">
        <v>1</v>
      </c>
      <c r="AD427" t="str">
        <f t="shared" si="74"/>
        <v>Yes</v>
      </c>
      <c r="AF427" t="str">
        <f t="shared" si="75"/>
        <v>No</v>
      </c>
      <c r="AG427">
        <v>1</v>
      </c>
      <c r="AH427" s="11" t="str">
        <f t="shared" si="76"/>
        <v>Yes</v>
      </c>
    </row>
    <row r="428" spans="1:34">
      <c r="A428">
        <v>4876</v>
      </c>
      <c r="B428" t="s">
        <v>38</v>
      </c>
      <c r="C428" t="s">
        <v>176</v>
      </c>
      <c r="D428" t="s">
        <v>177</v>
      </c>
      <c r="E428" t="s">
        <v>505</v>
      </c>
      <c r="F428" t="s">
        <v>36</v>
      </c>
      <c r="G428">
        <f t="shared" si="66"/>
        <v>1</v>
      </c>
      <c r="H428">
        <f t="shared" si="67"/>
        <v>1</v>
      </c>
      <c r="I428">
        <f t="shared" si="68"/>
        <v>1</v>
      </c>
      <c r="J428">
        <f t="shared" si="69"/>
        <v>2</v>
      </c>
      <c r="K428">
        <f t="shared" si="70"/>
        <v>1</v>
      </c>
      <c r="L428">
        <v>5</v>
      </c>
      <c r="M428">
        <v>1</v>
      </c>
      <c r="N428">
        <f>Needs[[#This Row],[Male]]-Needs[[#This Row],[Hasuband]]</f>
        <v>4</v>
      </c>
      <c r="O428">
        <f>Needs[[#This Row],[Female]]-Needs[[#This Row],[Wife]]</f>
        <v>0</v>
      </c>
      <c r="P428">
        <v>1</v>
      </c>
      <c r="Q428">
        <v>0</v>
      </c>
      <c r="R428">
        <v>2</v>
      </c>
      <c r="S428">
        <v>0</v>
      </c>
      <c r="T428">
        <v>3</v>
      </c>
      <c r="U428" t="s">
        <v>61</v>
      </c>
      <c r="W428">
        <v>1</v>
      </c>
      <c r="X428" t="str">
        <f t="shared" si="71"/>
        <v>No</v>
      </c>
      <c r="Y428">
        <v>120</v>
      </c>
      <c r="Z428" t="str">
        <f t="shared" si="72"/>
        <v>Yes</v>
      </c>
      <c r="AB428" t="str">
        <f t="shared" si="73"/>
        <v>No</v>
      </c>
      <c r="AC428">
        <v>1</v>
      </c>
      <c r="AD428" t="str">
        <f t="shared" si="74"/>
        <v>Yes</v>
      </c>
      <c r="AE428">
        <v>1</v>
      </c>
      <c r="AF428" t="str">
        <f t="shared" si="75"/>
        <v>Yes</v>
      </c>
      <c r="AG428">
        <v>1</v>
      </c>
      <c r="AH428" s="11" t="str">
        <f t="shared" si="76"/>
        <v>Yes</v>
      </c>
    </row>
    <row r="429" spans="1:34">
      <c r="A429">
        <v>4965</v>
      </c>
      <c r="B429" t="s">
        <v>32</v>
      </c>
      <c r="C429" t="s">
        <v>33</v>
      </c>
      <c r="D429" t="s">
        <v>34</v>
      </c>
      <c r="E429" t="s">
        <v>506</v>
      </c>
      <c r="F429" t="s">
        <v>36</v>
      </c>
      <c r="G429">
        <f t="shared" si="66"/>
        <v>1</v>
      </c>
      <c r="H429">
        <f t="shared" si="67"/>
        <v>1</v>
      </c>
      <c r="I429">
        <f t="shared" si="68"/>
        <v>2</v>
      </c>
      <c r="J429">
        <f t="shared" si="69"/>
        <v>2</v>
      </c>
      <c r="K429">
        <f t="shared" si="70"/>
        <v>4</v>
      </c>
      <c r="L429">
        <v>9</v>
      </c>
      <c r="M429">
        <v>1</v>
      </c>
      <c r="N429">
        <f>Needs[[#This Row],[Male]]-Needs[[#This Row],[Hasuband]]</f>
        <v>8</v>
      </c>
      <c r="O429">
        <f>Needs[[#This Row],[Female]]-Needs[[#This Row],[Wife]]</f>
        <v>0</v>
      </c>
      <c r="P429">
        <v>2</v>
      </c>
      <c r="Q429">
        <v>0</v>
      </c>
      <c r="R429">
        <v>2</v>
      </c>
      <c r="S429">
        <v>0</v>
      </c>
      <c r="T429">
        <v>6</v>
      </c>
      <c r="U429" t="s">
        <v>61</v>
      </c>
      <c r="W429">
        <v>1</v>
      </c>
      <c r="X429" t="str">
        <f t="shared" si="71"/>
        <v>No</v>
      </c>
      <c r="Y429">
        <v>99</v>
      </c>
      <c r="Z429" t="str">
        <f t="shared" si="72"/>
        <v>Yes</v>
      </c>
      <c r="AB429" t="str">
        <f t="shared" si="73"/>
        <v>No</v>
      </c>
      <c r="AD429" t="str">
        <f t="shared" si="74"/>
        <v>No</v>
      </c>
      <c r="AF429" t="str">
        <f t="shared" si="75"/>
        <v>No</v>
      </c>
      <c r="AG429">
        <v>1</v>
      </c>
      <c r="AH429" s="11" t="str">
        <f t="shared" si="76"/>
        <v>Yes</v>
      </c>
    </row>
    <row r="430" spans="1:34">
      <c r="A430">
        <v>6336</v>
      </c>
      <c r="B430" t="s">
        <v>47</v>
      </c>
      <c r="C430" t="s">
        <v>104</v>
      </c>
      <c r="D430" t="s">
        <v>105</v>
      </c>
      <c r="E430" t="s">
        <v>507</v>
      </c>
      <c r="F430" t="s">
        <v>36</v>
      </c>
      <c r="G430">
        <f t="shared" si="66"/>
        <v>1</v>
      </c>
      <c r="H430">
        <f t="shared" si="67"/>
        <v>1</v>
      </c>
      <c r="I430">
        <f t="shared" si="68"/>
        <v>2</v>
      </c>
      <c r="J430">
        <f t="shared" si="69"/>
        <v>3</v>
      </c>
      <c r="K430">
        <f t="shared" si="70"/>
        <v>3</v>
      </c>
      <c r="L430">
        <v>3</v>
      </c>
      <c r="M430">
        <v>7</v>
      </c>
      <c r="N430">
        <f>Needs[[#This Row],[Male]]-Needs[[#This Row],[Hasuband]]</f>
        <v>2</v>
      </c>
      <c r="O430">
        <f>Needs[[#This Row],[Female]]-Needs[[#This Row],[Wife]]</f>
        <v>6</v>
      </c>
      <c r="P430">
        <v>1</v>
      </c>
      <c r="Q430">
        <v>1</v>
      </c>
      <c r="R430">
        <v>1</v>
      </c>
      <c r="S430">
        <v>2</v>
      </c>
      <c r="T430">
        <v>5</v>
      </c>
      <c r="U430" t="s">
        <v>37</v>
      </c>
      <c r="W430">
        <v>1</v>
      </c>
      <c r="X430" t="str">
        <f t="shared" si="71"/>
        <v>No</v>
      </c>
      <c r="Z430" t="str">
        <f t="shared" si="72"/>
        <v>No</v>
      </c>
      <c r="AA430">
        <v>1</v>
      </c>
      <c r="AB430" t="str">
        <f t="shared" si="73"/>
        <v>Yes</v>
      </c>
      <c r="AC430">
        <v>1</v>
      </c>
      <c r="AD430" t="str">
        <f t="shared" si="74"/>
        <v>Yes</v>
      </c>
      <c r="AF430" t="str">
        <f t="shared" si="75"/>
        <v>No</v>
      </c>
      <c r="AG430">
        <v>1</v>
      </c>
      <c r="AH430" s="11" t="str">
        <f t="shared" si="76"/>
        <v>Yes</v>
      </c>
    </row>
    <row r="431" spans="1:34">
      <c r="A431">
        <v>5634</v>
      </c>
      <c r="B431" t="s">
        <v>42</v>
      </c>
      <c r="C431" t="s">
        <v>43</v>
      </c>
      <c r="D431" t="s">
        <v>44</v>
      </c>
      <c r="E431" t="s">
        <v>508</v>
      </c>
      <c r="F431" t="s">
        <v>36</v>
      </c>
      <c r="G431">
        <f t="shared" si="66"/>
        <v>1</v>
      </c>
      <c r="H431">
        <f t="shared" si="67"/>
        <v>1</v>
      </c>
      <c r="I431">
        <f t="shared" si="68"/>
        <v>1</v>
      </c>
      <c r="J431">
        <f t="shared" si="69"/>
        <v>1</v>
      </c>
      <c r="K431">
        <f t="shared" si="70"/>
        <v>0</v>
      </c>
      <c r="L431">
        <v>2</v>
      </c>
      <c r="M431">
        <v>2</v>
      </c>
      <c r="N431">
        <f>Needs[[#This Row],[Male]]-Needs[[#This Row],[Hasuband]]</f>
        <v>1</v>
      </c>
      <c r="O431">
        <f>Needs[[#This Row],[Female]]-Needs[[#This Row],[Wife]]</f>
        <v>1</v>
      </c>
      <c r="P431">
        <v>0</v>
      </c>
      <c r="Q431">
        <v>1</v>
      </c>
      <c r="R431">
        <v>1</v>
      </c>
      <c r="S431">
        <v>0</v>
      </c>
      <c r="T431">
        <v>2</v>
      </c>
      <c r="U431" t="s">
        <v>61</v>
      </c>
      <c r="W431">
        <v>1</v>
      </c>
      <c r="X431" t="str">
        <f t="shared" si="71"/>
        <v>No</v>
      </c>
      <c r="Z431" t="str">
        <f t="shared" si="72"/>
        <v>No</v>
      </c>
      <c r="AB431" t="str">
        <f t="shared" si="73"/>
        <v>No</v>
      </c>
      <c r="AD431" t="str">
        <f t="shared" si="74"/>
        <v>No</v>
      </c>
      <c r="AF431" t="str">
        <f t="shared" si="75"/>
        <v>No</v>
      </c>
      <c r="AG431">
        <v>1</v>
      </c>
      <c r="AH431" s="11" t="str">
        <f t="shared" si="76"/>
        <v>Yes</v>
      </c>
    </row>
    <row r="432" spans="1:34">
      <c r="A432">
        <v>4741</v>
      </c>
      <c r="B432" t="s">
        <v>38</v>
      </c>
      <c r="C432" t="s">
        <v>107</v>
      </c>
      <c r="D432" t="s">
        <v>108</v>
      </c>
      <c r="E432" t="s">
        <v>509</v>
      </c>
      <c r="F432" t="s">
        <v>36</v>
      </c>
      <c r="G432">
        <f t="shared" si="66"/>
        <v>1</v>
      </c>
      <c r="H432">
        <f t="shared" si="67"/>
        <v>1</v>
      </c>
      <c r="I432">
        <f t="shared" si="68"/>
        <v>2</v>
      </c>
      <c r="J432">
        <f t="shared" si="69"/>
        <v>2</v>
      </c>
      <c r="K432">
        <f t="shared" si="70"/>
        <v>3</v>
      </c>
      <c r="L432">
        <v>8</v>
      </c>
      <c r="M432">
        <v>1</v>
      </c>
      <c r="N432">
        <f>Needs[[#This Row],[Male]]-Needs[[#This Row],[Hasuband]]</f>
        <v>7</v>
      </c>
      <c r="O432">
        <f>Needs[[#This Row],[Female]]-Needs[[#This Row],[Wife]]</f>
        <v>0</v>
      </c>
      <c r="P432">
        <v>2</v>
      </c>
      <c r="Q432">
        <v>0</v>
      </c>
      <c r="R432">
        <v>2</v>
      </c>
      <c r="S432">
        <v>0</v>
      </c>
      <c r="T432">
        <v>5</v>
      </c>
      <c r="U432" t="s">
        <v>37</v>
      </c>
      <c r="W432">
        <v>1</v>
      </c>
      <c r="X432" t="str">
        <f t="shared" si="71"/>
        <v>No</v>
      </c>
      <c r="Z432" t="str">
        <f t="shared" si="72"/>
        <v>No</v>
      </c>
      <c r="AB432" t="str">
        <f t="shared" si="73"/>
        <v>No</v>
      </c>
      <c r="AC432">
        <v>1</v>
      </c>
      <c r="AD432" t="str">
        <f t="shared" si="74"/>
        <v>Yes</v>
      </c>
      <c r="AF432" t="str">
        <f t="shared" si="75"/>
        <v>No</v>
      </c>
      <c r="AG432">
        <v>1</v>
      </c>
      <c r="AH432" s="11" t="str">
        <f t="shared" si="76"/>
        <v>Yes</v>
      </c>
    </row>
    <row r="433" spans="1:34">
      <c r="A433">
        <v>5078</v>
      </c>
      <c r="B433" t="s">
        <v>32</v>
      </c>
      <c r="C433" t="s">
        <v>55</v>
      </c>
      <c r="D433" t="s">
        <v>56</v>
      </c>
      <c r="E433" t="s">
        <v>510</v>
      </c>
      <c r="F433" t="s">
        <v>51</v>
      </c>
      <c r="G433">
        <f t="shared" si="66"/>
        <v>0</v>
      </c>
      <c r="H433">
        <f t="shared" si="67"/>
        <v>1</v>
      </c>
      <c r="I433">
        <f t="shared" si="68"/>
        <v>2</v>
      </c>
      <c r="J433">
        <f t="shared" si="69"/>
        <v>1</v>
      </c>
      <c r="K433">
        <f t="shared" si="70"/>
        <v>1</v>
      </c>
      <c r="L433">
        <v>2</v>
      </c>
      <c r="M433">
        <v>3</v>
      </c>
      <c r="N433">
        <f>Needs[[#This Row],[Male]]-Needs[[#This Row],[Hasuband]]</f>
        <v>2</v>
      </c>
      <c r="O433">
        <f>Needs[[#This Row],[Female]]-Needs[[#This Row],[Wife]]</f>
        <v>2</v>
      </c>
      <c r="P433">
        <v>1</v>
      </c>
      <c r="Q433">
        <v>1</v>
      </c>
      <c r="R433">
        <v>0</v>
      </c>
      <c r="S433">
        <v>1</v>
      </c>
      <c r="T433">
        <v>2</v>
      </c>
      <c r="U433" t="s">
        <v>18</v>
      </c>
      <c r="W433">
        <v>1</v>
      </c>
      <c r="X433" t="str">
        <f t="shared" si="71"/>
        <v>No</v>
      </c>
      <c r="Y433">
        <v>116</v>
      </c>
      <c r="Z433" t="str">
        <f t="shared" si="72"/>
        <v>Yes</v>
      </c>
      <c r="AA433">
        <v>1</v>
      </c>
      <c r="AB433" t="str">
        <f t="shared" si="73"/>
        <v>Yes</v>
      </c>
      <c r="AC433">
        <v>1</v>
      </c>
      <c r="AD433" t="str">
        <f t="shared" si="74"/>
        <v>Yes</v>
      </c>
      <c r="AF433" t="str">
        <f t="shared" si="75"/>
        <v>No</v>
      </c>
      <c r="AG433">
        <v>1</v>
      </c>
      <c r="AH433" s="11" t="str">
        <f t="shared" si="76"/>
        <v>Yes</v>
      </c>
    </row>
    <row r="434" spans="1:34">
      <c r="A434">
        <v>4863</v>
      </c>
      <c r="B434" t="s">
        <v>38</v>
      </c>
      <c r="C434" t="s">
        <v>176</v>
      </c>
      <c r="D434" t="s">
        <v>177</v>
      </c>
      <c r="E434" t="s">
        <v>511</v>
      </c>
      <c r="F434" t="s">
        <v>51</v>
      </c>
      <c r="G434">
        <f t="shared" si="66"/>
        <v>0</v>
      </c>
      <c r="H434">
        <f t="shared" si="67"/>
        <v>1</v>
      </c>
      <c r="I434">
        <f t="shared" si="68"/>
        <v>1</v>
      </c>
      <c r="J434">
        <f t="shared" si="69"/>
        <v>1</v>
      </c>
      <c r="K434">
        <f t="shared" si="70"/>
        <v>1</v>
      </c>
      <c r="L434">
        <v>3</v>
      </c>
      <c r="M434">
        <v>1</v>
      </c>
      <c r="N434">
        <f>Needs[[#This Row],[Male]]-Needs[[#This Row],[Hasuband]]</f>
        <v>3</v>
      </c>
      <c r="O434">
        <f>Needs[[#This Row],[Female]]-Needs[[#This Row],[Wife]]</f>
        <v>0</v>
      </c>
      <c r="P434">
        <v>1</v>
      </c>
      <c r="Q434">
        <v>0</v>
      </c>
      <c r="R434">
        <v>1</v>
      </c>
      <c r="S434">
        <v>0</v>
      </c>
      <c r="T434">
        <v>2</v>
      </c>
      <c r="U434" t="s">
        <v>46</v>
      </c>
      <c r="W434">
        <v>1</v>
      </c>
      <c r="X434" t="str">
        <f t="shared" si="71"/>
        <v>No</v>
      </c>
      <c r="Y434">
        <v>109</v>
      </c>
      <c r="Z434" t="str">
        <f t="shared" si="72"/>
        <v>Yes</v>
      </c>
      <c r="AB434" t="str">
        <f t="shared" si="73"/>
        <v>No</v>
      </c>
      <c r="AD434" t="str">
        <f t="shared" si="74"/>
        <v>No</v>
      </c>
      <c r="AF434" t="str">
        <f t="shared" si="75"/>
        <v>No</v>
      </c>
      <c r="AG434">
        <v>1</v>
      </c>
      <c r="AH434" s="11" t="str">
        <f t="shared" si="76"/>
        <v>Yes</v>
      </c>
    </row>
    <row r="435" spans="1:34">
      <c r="A435">
        <v>5391</v>
      </c>
      <c r="B435" t="s">
        <v>42</v>
      </c>
      <c r="C435" t="s">
        <v>82</v>
      </c>
      <c r="D435" t="s">
        <v>83</v>
      </c>
      <c r="E435" t="s">
        <v>512</v>
      </c>
      <c r="F435" t="s">
        <v>51</v>
      </c>
      <c r="G435">
        <f t="shared" si="66"/>
        <v>0</v>
      </c>
      <c r="H435">
        <f t="shared" si="67"/>
        <v>1</v>
      </c>
      <c r="I435">
        <f t="shared" si="68"/>
        <v>2</v>
      </c>
      <c r="J435">
        <f t="shared" si="69"/>
        <v>1</v>
      </c>
      <c r="K435">
        <f t="shared" si="70"/>
        <v>2</v>
      </c>
      <c r="L435">
        <v>4</v>
      </c>
      <c r="M435">
        <v>2</v>
      </c>
      <c r="N435">
        <f>Needs[[#This Row],[Male]]-Needs[[#This Row],[Hasuband]]</f>
        <v>4</v>
      </c>
      <c r="O435">
        <f>Needs[[#This Row],[Female]]-Needs[[#This Row],[Wife]]</f>
        <v>1</v>
      </c>
      <c r="P435">
        <v>1</v>
      </c>
      <c r="Q435">
        <v>1</v>
      </c>
      <c r="R435">
        <v>1</v>
      </c>
      <c r="S435">
        <v>0</v>
      </c>
      <c r="T435">
        <v>3</v>
      </c>
      <c r="U435" t="s">
        <v>61</v>
      </c>
      <c r="W435">
        <v>1</v>
      </c>
      <c r="X435" t="str">
        <f t="shared" si="71"/>
        <v>No</v>
      </c>
      <c r="Y435">
        <v>64</v>
      </c>
      <c r="Z435" t="str">
        <f t="shared" si="72"/>
        <v>Yes</v>
      </c>
      <c r="AB435" t="str">
        <f t="shared" si="73"/>
        <v>No</v>
      </c>
      <c r="AC435">
        <v>1</v>
      </c>
      <c r="AD435" t="str">
        <f t="shared" si="74"/>
        <v>Yes</v>
      </c>
      <c r="AF435" t="str">
        <f t="shared" si="75"/>
        <v>No</v>
      </c>
      <c r="AG435">
        <v>1</v>
      </c>
      <c r="AH435" s="11" t="str">
        <f t="shared" si="76"/>
        <v>Yes</v>
      </c>
    </row>
    <row r="436" spans="1:34">
      <c r="A436">
        <v>4662</v>
      </c>
      <c r="B436" t="s">
        <v>38</v>
      </c>
      <c r="C436" t="s">
        <v>39</v>
      </c>
      <c r="D436" t="s">
        <v>40</v>
      </c>
      <c r="E436" t="s">
        <v>513</v>
      </c>
      <c r="F436" t="s">
        <v>51</v>
      </c>
      <c r="G436">
        <f t="shared" si="66"/>
        <v>0</v>
      </c>
      <c r="H436">
        <f t="shared" si="67"/>
        <v>1</v>
      </c>
      <c r="I436">
        <f t="shared" si="68"/>
        <v>2</v>
      </c>
      <c r="J436">
        <f t="shared" si="69"/>
        <v>1</v>
      </c>
      <c r="K436">
        <f t="shared" si="70"/>
        <v>2</v>
      </c>
      <c r="L436">
        <v>4</v>
      </c>
      <c r="M436">
        <v>2</v>
      </c>
      <c r="N436">
        <f>Needs[[#This Row],[Male]]-Needs[[#This Row],[Hasuband]]</f>
        <v>4</v>
      </c>
      <c r="O436">
        <f>Needs[[#This Row],[Female]]-Needs[[#This Row],[Wife]]</f>
        <v>1</v>
      </c>
      <c r="P436">
        <v>1</v>
      </c>
      <c r="Q436">
        <v>1</v>
      </c>
      <c r="R436">
        <v>1</v>
      </c>
      <c r="S436">
        <v>0</v>
      </c>
      <c r="T436">
        <v>3</v>
      </c>
      <c r="U436" t="s">
        <v>46</v>
      </c>
      <c r="V436">
        <v>1</v>
      </c>
      <c r="X436" t="str">
        <f t="shared" si="71"/>
        <v>Yes</v>
      </c>
      <c r="Y436">
        <v>157</v>
      </c>
      <c r="Z436" t="str">
        <f t="shared" si="72"/>
        <v>Yes</v>
      </c>
      <c r="AA436">
        <v>1</v>
      </c>
      <c r="AB436" t="str">
        <f t="shared" si="73"/>
        <v>Yes</v>
      </c>
      <c r="AD436" t="str">
        <f t="shared" si="74"/>
        <v>No</v>
      </c>
      <c r="AF436" t="str">
        <f t="shared" si="75"/>
        <v>No</v>
      </c>
      <c r="AH436" s="11" t="str">
        <f t="shared" si="76"/>
        <v>No</v>
      </c>
    </row>
    <row r="437" spans="1:34">
      <c r="A437">
        <v>5045</v>
      </c>
      <c r="B437" t="s">
        <v>32</v>
      </c>
      <c r="C437" t="s">
        <v>126</v>
      </c>
      <c r="D437" t="s">
        <v>127</v>
      </c>
      <c r="E437" t="s">
        <v>514</v>
      </c>
      <c r="F437" t="s">
        <v>36</v>
      </c>
      <c r="G437">
        <f t="shared" si="66"/>
        <v>1</v>
      </c>
      <c r="H437">
        <f t="shared" si="67"/>
        <v>1</v>
      </c>
      <c r="I437">
        <f t="shared" si="68"/>
        <v>2</v>
      </c>
      <c r="J437">
        <f t="shared" si="69"/>
        <v>0</v>
      </c>
      <c r="K437">
        <f t="shared" si="70"/>
        <v>0</v>
      </c>
      <c r="L437">
        <v>2</v>
      </c>
      <c r="M437">
        <v>2</v>
      </c>
      <c r="N437">
        <f>Needs[[#This Row],[Male]]-Needs[[#This Row],[Hasuband]]</f>
        <v>1</v>
      </c>
      <c r="O437">
        <f>Needs[[#This Row],[Female]]-Needs[[#This Row],[Wife]]</f>
        <v>1</v>
      </c>
      <c r="P437">
        <v>1</v>
      </c>
      <c r="Q437">
        <v>1</v>
      </c>
      <c r="R437">
        <v>0</v>
      </c>
      <c r="S437">
        <v>0</v>
      </c>
      <c r="T437">
        <v>2</v>
      </c>
      <c r="U437" t="s">
        <v>61</v>
      </c>
      <c r="W437">
        <v>1</v>
      </c>
      <c r="X437" t="str">
        <f t="shared" si="71"/>
        <v>No</v>
      </c>
      <c r="Z437" t="str">
        <f t="shared" si="72"/>
        <v>No</v>
      </c>
      <c r="AA437">
        <v>1</v>
      </c>
      <c r="AB437" t="str">
        <f t="shared" si="73"/>
        <v>Yes</v>
      </c>
      <c r="AD437" t="str">
        <f t="shared" si="74"/>
        <v>No</v>
      </c>
      <c r="AF437" t="str">
        <f t="shared" si="75"/>
        <v>No</v>
      </c>
      <c r="AG437">
        <v>1</v>
      </c>
      <c r="AH437" s="11" t="str">
        <f t="shared" si="76"/>
        <v>Yes</v>
      </c>
    </row>
    <row r="438" spans="1:34">
      <c r="A438">
        <v>4675</v>
      </c>
      <c r="B438" t="s">
        <v>38</v>
      </c>
      <c r="C438" t="s">
        <v>39</v>
      </c>
      <c r="D438" t="s">
        <v>40</v>
      </c>
      <c r="E438" t="s">
        <v>515</v>
      </c>
      <c r="F438" t="s">
        <v>36</v>
      </c>
      <c r="G438">
        <f t="shared" si="66"/>
        <v>1</v>
      </c>
      <c r="H438">
        <f t="shared" si="67"/>
        <v>1</v>
      </c>
      <c r="I438">
        <f t="shared" si="68"/>
        <v>1</v>
      </c>
      <c r="J438">
        <f t="shared" si="69"/>
        <v>1</v>
      </c>
      <c r="K438">
        <f t="shared" si="70"/>
        <v>3</v>
      </c>
      <c r="L438">
        <v>5</v>
      </c>
      <c r="M438">
        <v>2</v>
      </c>
      <c r="N438">
        <f>Needs[[#This Row],[Male]]-Needs[[#This Row],[Hasuband]]</f>
        <v>4</v>
      </c>
      <c r="O438">
        <f>Needs[[#This Row],[Female]]-Needs[[#This Row],[Wife]]</f>
        <v>1</v>
      </c>
      <c r="P438">
        <v>0</v>
      </c>
      <c r="Q438">
        <v>1</v>
      </c>
      <c r="R438">
        <v>1</v>
      </c>
      <c r="S438">
        <v>0</v>
      </c>
      <c r="T438">
        <v>5</v>
      </c>
      <c r="U438" t="s">
        <v>37</v>
      </c>
      <c r="W438">
        <v>1</v>
      </c>
      <c r="X438" t="str">
        <f t="shared" si="71"/>
        <v>No</v>
      </c>
      <c r="Z438" t="str">
        <f t="shared" si="72"/>
        <v>No</v>
      </c>
      <c r="AA438">
        <v>1</v>
      </c>
      <c r="AB438" t="str">
        <f t="shared" si="73"/>
        <v>Yes</v>
      </c>
      <c r="AD438" t="str">
        <f t="shared" si="74"/>
        <v>No</v>
      </c>
      <c r="AE438">
        <v>1</v>
      </c>
      <c r="AF438" t="str">
        <f t="shared" si="75"/>
        <v>Yes</v>
      </c>
      <c r="AG438">
        <v>1</v>
      </c>
      <c r="AH438" s="11" t="str">
        <f t="shared" si="76"/>
        <v>Yes</v>
      </c>
    </row>
    <row r="439" spans="1:34">
      <c r="A439">
        <v>5425</v>
      </c>
      <c r="B439" t="s">
        <v>42</v>
      </c>
      <c r="C439" t="s">
        <v>82</v>
      </c>
      <c r="D439" t="s">
        <v>83</v>
      </c>
      <c r="E439" t="s">
        <v>516</v>
      </c>
      <c r="F439" t="s">
        <v>36</v>
      </c>
      <c r="G439">
        <f t="shared" si="66"/>
        <v>1</v>
      </c>
      <c r="H439">
        <f t="shared" si="67"/>
        <v>1</v>
      </c>
      <c r="I439">
        <f t="shared" si="68"/>
        <v>2</v>
      </c>
      <c r="J439">
        <f t="shared" si="69"/>
        <v>2</v>
      </c>
      <c r="K439">
        <f t="shared" si="70"/>
        <v>1</v>
      </c>
      <c r="L439">
        <v>4</v>
      </c>
      <c r="M439">
        <v>3</v>
      </c>
      <c r="N439">
        <f>Needs[[#This Row],[Male]]-Needs[[#This Row],[Hasuband]]</f>
        <v>3</v>
      </c>
      <c r="O439">
        <f>Needs[[#This Row],[Female]]-Needs[[#This Row],[Wife]]</f>
        <v>2</v>
      </c>
      <c r="P439">
        <v>1</v>
      </c>
      <c r="Q439">
        <v>1</v>
      </c>
      <c r="R439">
        <v>1</v>
      </c>
      <c r="S439">
        <v>1</v>
      </c>
      <c r="T439">
        <v>3</v>
      </c>
      <c r="U439" t="s">
        <v>46</v>
      </c>
      <c r="V439">
        <v>1</v>
      </c>
      <c r="X439" t="str">
        <f t="shared" si="71"/>
        <v>Yes</v>
      </c>
      <c r="Y439">
        <v>117</v>
      </c>
      <c r="Z439" t="str">
        <f t="shared" si="72"/>
        <v>Yes</v>
      </c>
      <c r="AB439" t="str">
        <f t="shared" si="73"/>
        <v>No</v>
      </c>
      <c r="AD439" t="str">
        <f t="shared" si="74"/>
        <v>No</v>
      </c>
      <c r="AE439">
        <v>1</v>
      </c>
      <c r="AF439" t="str">
        <f t="shared" si="75"/>
        <v>Yes</v>
      </c>
      <c r="AH439" s="11" t="str">
        <f t="shared" si="76"/>
        <v>No</v>
      </c>
    </row>
    <row r="440" spans="1:34">
      <c r="A440">
        <v>5660</v>
      </c>
      <c r="B440" t="s">
        <v>42</v>
      </c>
      <c r="C440" t="s">
        <v>71</v>
      </c>
      <c r="D440" t="s">
        <v>72</v>
      </c>
      <c r="E440" t="s">
        <v>517</v>
      </c>
      <c r="F440" t="s">
        <v>51</v>
      </c>
      <c r="G440">
        <f t="shared" si="66"/>
        <v>0</v>
      </c>
      <c r="H440">
        <f t="shared" si="67"/>
        <v>1</v>
      </c>
      <c r="I440">
        <f t="shared" si="68"/>
        <v>2</v>
      </c>
      <c r="J440">
        <f t="shared" si="69"/>
        <v>2</v>
      </c>
      <c r="K440">
        <f t="shared" si="70"/>
        <v>3</v>
      </c>
      <c r="L440">
        <v>6</v>
      </c>
      <c r="M440">
        <v>2</v>
      </c>
      <c r="N440">
        <f>Needs[[#This Row],[Male]]-Needs[[#This Row],[Hasuband]]</f>
        <v>6</v>
      </c>
      <c r="O440">
        <f>Needs[[#This Row],[Female]]-Needs[[#This Row],[Wife]]</f>
        <v>1</v>
      </c>
      <c r="P440">
        <v>1</v>
      </c>
      <c r="Q440">
        <v>1</v>
      </c>
      <c r="R440">
        <v>2</v>
      </c>
      <c r="S440">
        <v>0</v>
      </c>
      <c r="T440">
        <v>4</v>
      </c>
      <c r="U440" t="s">
        <v>46</v>
      </c>
      <c r="V440">
        <v>1</v>
      </c>
      <c r="X440" t="str">
        <f t="shared" si="71"/>
        <v>Yes</v>
      </c>
      <c r="Y440">
        <v>118</v>
      </c>
      <c r="Z440" t="str">
        <f t="shared" si="72"/>
        <v>Yes</v>
      </c>
      <c r="AA440">
        <v>1</v>
      </c>
      <c r="AB440" t="str">
        <f t="shared" si="73"/>
        <v>Yes</v>
      </c>
      <c r="AC440">
        <v>1</v>
      </c>
      <c r="AD440" t="str">
        <f t="shared" si="74"/>
        <v>Yes</v>
      </c>
      <c r="AF440" t="str">
        <f t="shared" si="75"/>
        <v>No</v>
      </c>
      <c r="AH440" s="11" t="str">
        <f t="shared" si="76"/>
        <v>No</v>
      </c>
    </row>
    <row r="441" spans="1:34">
      <c r="A441">
        <v>4742</v>
      </c>
      <c r="B441" t="s">
        <v>38</v>
      </c>
      <c r="C441" t="s">
        <v>107</v>
      </c>
      <c r="D441" t="s">
        <v>108</v>
      </c>
      <c r="E441" t="s">
        <v>518</v>
      </c>
      <c r="F441" t="s">
        <v>36</v>
      </c>
      <c r="G441">
        <f t="shared" si="66"/>
        <v>1</v>
      </c>
      <c r="H441">
        <f t="shared" si="67"/>
        <v>1</v>
      </c>
      <c r="I441">
        <f t="shared" si="68"/>
        <v>2</v>
      </c>
      <c r="J441">
        <f t="shared" si="69"/>
        <v>2</v>
      </c>
      <c r="K441">
        <f t="shared" si="70"/>
        <v>1</v>
      </c>
      <c r="L441">
        <v>5</v>
      </c>
      <c r="M441">
        <v>2</v>
      </c>
      <c r="N441">
        <f>Needs[[#This Row],[Male]]-Needs[[#This Row],[Hasuband]]</f>
        <v>4</v>
      </c>
      <c r="O441">
        <f>Needs[[#This Row],[Female]]-Needs[[#This Row],[Wife]]</f>
        <v>1</v>
      </c>
      <c r="P441">
        <v>1</v>
      </c>
      <c r="Q441">
        <v>1</v>
      </c>
      <c r="R441">
        <v>2</v>
      </c>
      <c r="S441">
        <v>0</v>
      </c>
      <c r="T441">
        <v>3</v>
      </c>
      <c r="U441" t="s">
        <v>46</v>
      </c>
      <c r="W441">
        <v>1</v>
      </c>
      <c r="X441" t="str">
        <f t="shared" si="71"/>
        <v>No</v>
      </c>
      <c r="Z441" t="str">
        <f t="shared" si="72"/>
        <v>No</v>
      </c>
      <c r="AA441">
        <v>1</v>
      </c>
      <c r="AB441" t="str">
        <f t="shared" si="73"/>
        <v>Yes</v>
      </c>
      <c r="AC441">
        <v>1</v>
      </c>
      <c r="AD441" t="str">
        <f t="shared" si="74"/>
        <v>Yes</v>
      </c>
      <c r="AF441" t="str">
        <f t="shared" si="75"/>
        <v>No</v>
      </c>
      <c r="AG441">
        <v>1</v>
      </c>
      <c r="AH441" s="11" t="str">
        <f t="shared" si="76"/>
        <v>Yes</v>
      </c>
    </row>
    <row r="442" spans="1:34">
      <c r="A442">
        <v>5961</v>
      </c>
      <c r="B442" t="s">
        <v>47</v>
      </c>
      <c r="C442" t="s">
        <v>48</v>
      </c>
      <c r="D442" t="s">
        <v>49</v>
      </c>
      <c r="E442" t="s">
        <v>519</v>
      </c>
      <c r="F442" t="s">
        <v>36</v>
      </c>
      <c r="G442">
        <f t="shared" si="66"/>
        <v>1</v>
      </c>
      <c r="H442">
        <f t="shared" si="67"/>
        <v>1</v>
      </c>
      <c r="I442">
        <f t="shared" si="68"/>
        <v>2</v>
      </c>
      <c r="J442">
        <f t="shared" si="69"/>
        <v>2</v>
      </c>
      <c r="K442">
        <f t="shared" si="70"/>
        <v>2</v>
      </c>
      <c r="L442">
        <v>7</v>
      </c>
      <c r="M442">
        <v>1</v>
      </c>
      <c r="N442">
        <f>Needs[[#This Row],[Male]]-Needs[[#This Row],[Hasuband]]</f>
        <v>6</v>
      </c>
      <c r="O442">
        <f>Needs[[#This Row],[Female]]-Needs[[#This Row],[Wife]]</f>
        <v>0</v>
      </c>
      <c r="P442">
        <v>2</v>
      </c>
      <c r="Q442">
        <v>0</v>
      </c>
      <c r="R442">
        <v>2</v>
      </c>
      <c r="S442">
        <v>0</v>
      </c>
      <c r="T442">
        <v>4</v>
      </c>
      <c r="U442" t="s">
        <v>46</v>
      </c>
      <c r="V442">
        <v>1</v>
      </c>
      <c r="X442" t="str">
        <f t="shared" si="71"/>
        <v>Yes</v>
      </c>
      <c r="Y442">
        <v>227</v>
      </c>
      <c r="Z442" t="str">
        <f t="shared" si="72"/>
        <v>Yes</v>
      </c>
      <c r="AA442">
        <v>1</v>
      </c>
      <c r="AB442" t="str">
        <f t="shared" si="73"/>
        <v>Yes</v>
      </c>
      <c r="AD442" t="str">
        <f t="shared" si="74"/>
        <v>No</v>
      </c>
      <c r="AF442" t="str">
        <f t="shared" si="75"/>
        <v>No</v>
      </c>
      <c r="AG442">
        <v>1</v>
      </c>
      <c r="AH442" s="11" t="str">
        <f t="shared" si="76"/>
        <v>Yes</v>
      </c>
    </row>
    <row r="443" spans="1:34">
      <c r="A443">
        <v>5869</v>
      </c>
      <c r="B443" t="s">
        <v>47</v>
      </c>
      <c r="C443" t="s">
        <v>85</v>
      </c>
      <c r="D443" t="s">
        <v>86</v>
      </c>
      <c r="E443" t="s">
        <v>520</v>
      </c>
      <c r="F443" t="s">
        <v>36</v>
      </c>
      <c r="G443">
        <f t="shared" si="66"/>
        <v>1</v>
      </c>
      <c r="H443">
        <f t="shared" si="67"/>
        <v>1</v>
      </c>
      <c r="I443">
        <f t="shared" si="68"/>
        <v>2</v>
      </c>
      <c r="J443">
        <f t="shared" si="69"/>
        <v>1</v>
      </c>
      <c r="K443">
        <f t="shared" si="70"/>
        <v>1</v>
      </c>
      <c r="L443">
        <v>2</v>
      </c>
      <c r="M443">
        <v>4</v>
      </c>
      <c r="N443">
        <f>Needs[[#This Row],[Male]]-Needs[[#This Row],[Hasuband]]</f>
        <v>1</v>
      </c>
      <c r="O443">
        <f>Needs[[#This Row],[Female]]-Needs[[#This Row],[Wife]]</f>
        <v>3</v>
      </c>
      <c r="P443">
        <v>1</v>
      </c>
      <c r="Q443">
        <v>1</v>
      </c>
      <c r="R443">
        <v>0</v>
      </c>
      <c r="S443">
        <v>1</v>
      </c>
      <c r="T443">
        <v>3</v>
      </c>
      <c r="U443" t="s">
        <v>37</v>
      </c>
      <c r="W443">
        <v>1</v>
      </c>
      <c r="X443" t="str">
        <f t="shared" si="71"/>
        <v>No</v>
      </c>
      <c r="Z443" t="str">
        <f t="shared" si="72"/>
        <v>No</v>
      </c>
      <c r="AB443" t="str">
        <f t="shared" si="73"/>
        <v>No</v>
      </c>
      <c r="AC443">
        <v>1</v>
      </c>
      <c r="AD443" t="str">
        <f t="shared" si="74"/>
        <v>Yes</v>
      </c>
      <c r="AF443" t="str">
        <f t="shared" si="75"/>
        <v>No</v>
      </c>
      <c r="AG443">
        <v>1</v>
      </c>
      <c r="AH443" s="11" t="str">
        <f t="shared" si="76"/>
        <v>Yes</v>
      </c>
    </row>
    <row r="444" spans="1:34">
      <c r="A444">
        <v>4817</v>
      </c>
      <c r="B444" t="s">
        <v>38</v>
      </c>
      <c r="C444" t="s">
        <v>116</v>
      </c>
      <c r="D444" t="s">
        <v>117</v>
      </c>
      <c r="E444" t="s">
        <v>521</v>
      </c>
      <c r="F444" t="s">
        <v>51</v>
      </c>
      <c r="G444">
        <f t="shared" si="66"/>
        <v>0</v>
      </c>
      <c r="H444">
        <f t="shared" si="67"/>
        <v>1</v>
      </c>
      <c r="I444">
        <f t="shared" si="68"/>
        <v>0</v>
      </c>
      <c r="J444">
        <f t="shared" si="69"/>
        <v>2</v>
      </c>
      <c r="K444">
        <f t="shared" si="70"/>
        <v>4</v>
      </c>
      <c r="L444">
        <v>6</v>
      </c>
      <c r="M444">
        <v>1</v>
      </c>
      <c r="N444">
        <f>Needs[[#This Row],[Male]]-Needs[[#This Row],[Hasuband]]</f>
        <v>6</v>
      </c>
      <c r="O444">
        <f>Needs[[#This Row],[Female]]-Needs[[#This Row],[Wife]]</f>
        <v>0</v>
      </c>
      <c r="P444">
        <v>0</v>
      </c>
      <c r="Q444">
        <v>0</v>
      </c>
      <c r="R444">
        <v>2</v>
      </c>
      <c r="S444">
        <v>0</v>
      </c>
      <c r="T444">
        <v>5</v>
      </c>
      <c r="U444" t="s">
        <v>37</v>
      </c>
      <c r="W444">
        <v>1</v>
      </c>
      <c r="X444" t="str">
        <f t="shared" si="71"/>
        <v>No</v>
      </c>
      <c r="Z444" t="str">
        <f t="shared" si="72"/>
        <v>No</v>
      </c>
      <c r="AA444">
        <v>1</v>
      </c>
      <c r="AB444" t="str">
        <f t="shared" si="73"/>
        <v>Yes</v>
      </c>
      <c r="AD444" t="str">
        <f t="shared" si="74"/>
        <v>No</v>
      </c>
      <c r="AF444" t="str">
        <f t="shared" si="75"/>
        <v>No</v>
      </c>
      <c r="AG444">
        <v>1</v>
      </c>
      <c r="AH444" s="11" t="str">
        <f t="shared" si="76"/>
        <v>Yes</v>
      </c>
    </row>
    <row r="445" spans="1:34">
      <c r="A445">
        <v>5492</v>
      </c>
      <c r="B445" t="s">
        <v>42</v>
      </c>
      <c r="C445" t="s">
        <v>82</v>
      </c>
      <c r="D445" t="s">
        <v>83</v>
      </c>
      <c r="E445" t="s">
        <v>522</v>
      </c>
      <c r="F445" t="s">
        <v>51</v>
      </c>
      <c r="G445">
        <f t="shared" si="66"/>
        <v>0</v>
      </c>
      <c r="H445">
        <f t="shared" si="67"/>
        <v>1</v>
      </c>
      <c r="I445">
        <f t="shared" si="68"/>
        <v>2</v>
      </c>
      <c r="J445">
        <f t="shared" si="69"/>
        <v>1</v>
      </c>
      <c r="K445">
        <f t="shared" si="70"/>
        <v>3</v>
      </c>
      <c r="L445">
        <v>2</v>
      </c>
      <c r="M445">
        <v>5</v>
      </c>
      <c r="N445">
        <f>Needs[[#This Row],[Male]]-Needs[[#This Row],[Hasuband]]</f>
        <v>2</v>
      </c>
      <c r="O445">
        <f>Needs[[#This Row],[Female]]-Needs[[#This Row],[Wife]]</f>
        <v>4</v>
      </c>
      <c r="P445">
        <v>1</v>
      </c>
      <c r="Q445">
        <v>1</v>
      </c>
      <c r="R445">
        <v>0</v>
      </c>
      <c r="S445">
        <v>1</v>
      </c>
      <c r="T445">
        <v>4</v>
      </c>
      <c r="U445" t="s">
        <v>37</v>
      </c>
      <c r="W445">
        <v>1</v>
      </c>
      <c r="X445" t="str">
        <f t="shared" si="71"/>
        <v>No</v>
      </c>
      <c r="Y445">
        <v>104</v>
      </c>
      <c r="Z445" t="str">
        <f t="shared" si="72"/>
        <v>Yes</v>
      </c>
      <c r="AA445">
        <v>1</v>
      </c>
      <c r="AB445" t="str">
        <f t="shared" si="73"/>
        <v>Yes</v>
      </c>
      <c r="AD445" t="str">
        <f t="shared" si="74"/>
        <v>No</v>
      </c>
      <c r="AF445" t="str">
        <f t="shared" si="75"/>
        <v>No</v>
      </c>
      <c r="AG445">
        <v>1</v>
      </c>
      <c r="AH445" s="11" t="str">
        <f t="shared" si="76"/>
        <v>Yes</v>
      </c>
    </row>
    <row r="446" spans="1:34">
      <c r="A446">
        <v>5771</v>
      </c>
      <c r="B446" t="s">
        <v>47</v>
      </c>
      <c r="C446" t="s">
        <v>79</v>
      </c>
      <c r="D446" t="s">
        <v>80</v>
      </c>
      <c r="E446" t="s">
        <v>523</v>
      </c>
      <c r="F446" t="s">
        <v>36</v>
      </c>
      <c r="G446">
        <f t="shared" si="66"/>
        <v>1</v>
      </c>
      <c r="H446">
        <f t="shared" si="67"/>
        <v>1</v>
      </c>
      <c r="I446">
        <f t="shared" si="68"/>
        <v>0</v>
      </c>
      <c r="J446">
        <f t="shared" si="69"/>
        <v>2</v>
      </c>
      <c r="K446">
        <f t="shared" si="70"/>
        <v>3</v>
      </c>
      <c r="L446">
        <v>6</v>
      </c>
      <c r="M446">
        <v>1</v>
      </c>
      <c r="N446">
        <f>Needs[[#This Row],[Male]]-Needs[[#This Row],[Hasuband]]</f>
        <v>5</v>
      </c>
      <c r="O446">
        <f>Needs[[#This Row],[Female]]-Needs[[#This Row],[Wife]]</f>
        <v>0</v>
      </c>
      <c r="P446">
        <v>0</v>
      </c>
      <c r="Q446">
        <v>0</v>
      </c>
      <c r="R446">
        <v>2</v>
      </c>
      <c r="S446">
        <v>0</v>
      </c>
      <c r="T446">
        <v>5</v>
      </c>
      <c r="U446" t="s">
        <v>37</v>
      </c>
      <c r="V446">
        <v>1</v>
      </c>
      <c r="X446" t="str">
        <f t="shared" si="71"/>
        <v>Yes</v>
      </c>
      <c r="Y446">
        <v>101</v>
      </c>
      <c r="Z446" t="str">
        <f t="shared" si="72"/>
        <v>Yes</v>
      </c>
      <c r="AB446" t="str">
        <f t="shared" si="73"/>
        <v>No</v>
      </c>
      <c r="AD446" t="str">
        <f t="shared" si="74"/>
        <v>No</v>
      </c>
      <c r="AF446" t="str">
        <f t="shared" si="75"/>
        <v>No</v>
      </c>
      <c r="AH446" s="11" t="str">
        <f t="shared" si="76"/>
        <v>No</v>
      </c>
    </row>
    <row r="447" spans="1:34">
      <c r="A447">
        <v>4811</v>
      </c>
      <c r="B447" t="s">
        <v>38</v>
      </c>
      <c r="C447" t="s">
        <v>116</v>
      </c>
      <c r="D447" t="s">
        <v>117</v>
      </c>
      <c r="E447" t="s">
        <v>524</v>
      </c>
      <c r="F447" t="s">
        <v>36</v>
      </c>
      <c r="G447">
        <f t="shared" si="66"/>
        <v>1</v>
      </c>
      <c r="H447">
        <f t="shared" si="67"/>
        <v>1</v>
      </c>
      <c r="I447">
        <f t="shared" si="68"/>
        <v>2</v>
      </c>
      <c r="J447">
        <f t="shared" si="69"/>
        <v>0</v>
      </c>
      <c r="K447">
        <f t="shared" si="70"/>
        <v>0</v>
      </c>
      <c r="L447">
        <v>2</v>
      </c>
      <c r="M447">
        <v>2</v>
      </c>
      <c r="N447">
        <f>Needs[[#This Row],[Male]]-Needs[[#This Row],[Hasuband]]</f>
        <v>1</v>
      </c>
      <c r="O447">
        <f>Needs[[#This Row],[Female]]-Needs[[#This Row],[Wife]]</f>
        <v>1</v>
      </c>
      <c r="P447">
        <v>1</v>
      </c>
      <c r="Q447">
        <v>1</v>
      </c>
      <c r="R447">
        <v>0</v>
      </c>
      <c r="S447">
        <v>0</v>
      </c>
      <c r="T447">
        <v>2</v>
      </c>
      <c r="U447" t="s">
        <v>46</v>
      </c>
      <c r="W447">
        <v>1</v>
      </c>
      <c r="X447" t="str">
        <f t="shared" si="71"/>
        <v>No</v>
      </c>
      <c r="Y447">
        <v>59</v>
      </c>
      <c r="Z447" t="str">
        <f t="shared" si="72"/>
        <v>Yes</v>
      </c>
      <c r="AB447" t="str">
        <f t="shared" si="73"/>
        <v>No</v>
      </c>
      <c r="AD447" t="str">
        <f t="shared" si="74"/>
        <v>No</v>
      </c>
      <c r="AF447" t="str">
        <f t="shared" si="75"/>
        <v>No</v>
      </c>
      <c r="AG447">
        <v>1</v>
      </c>
      <c r="AH447" s="11" t="str">
        <f t="shared" si="76"/>
        <v>Yes</v>
      </c>
    </row>
    <row r="448" spans="1:34">
      <c r="A448">
        <v>5312</v>
      </c>
      <c r="B448" t="s">
        <v>42</v>
      </c>
      <c r="C448" t="s">
        <v>52</v>
      </c>
      <c r="D448" t="s">
        <v>53</v>
      </c>
      <c r="E448" t="s">
        <v>525</v>
      </c>
      <c r="F448" t="s">
        <v>36</v>
      </c>
      <c r="G448">
        <f t="shared" si="66"/>
        <v>1</v>
      </c>
      <c r="H448">
        <f t="shared" si="67"/>
        <v>1</v>
      </c>
      <c r="I448">
        <f t="shared" si="68"/>
        <v>1</v>
      </c>
      <c r="J448">
        <f t="shared" si="69"/>
        <v>3</v>
      </c>
      <c r="K448">
        <f t="shared" si="70"/>
        <v>3</v>
      </c>
      <c r="L448">
        <v>4</v>
      </c>
      <c r="M448">
        <v>5</v>
      </c>
      <c r="N448">
        <f>Needs[[#This Row],[Male]]-Needs[[#This Row],[Hasuband]]</f>
        <v>3</v>
      </c>
      <c r="O448">
        <f>Needs[[#This Row],[Female]]-Needs[[#This Row],[Wife]]</f>
        <v>4</v>
      </c>
      <c r="P448">
        <v>0</v>
      </c>
      <c r="Q448">
        <v>1</v>
      </c>
      <c r="R448">
        <v>2</v>
      </c>
      <c r="S448">
        <v>1</v>
      </c>
      <c r="T448">
        <v>5</v>
      </c>
      <c r="U448" t="s">
        <v>37</v>
      </c>
      <c r="W448">
        <v>1</v>
      </c>
      <c r="X448" t="str">
        <f t="shared" si="71"/>
        <v>No</v>
      </c>
      <c r="Y448">
        <v>69</v>
      </c>
      <c r="Z448" t="str">
        <f t="shared" si="72"/>
        <v>Yes</v>
      </c>
      <c r="AA448">
        <v>1</v>
      </c>
      <c r="AB448" t="str">
        <f t="shared" si="73"/>
        <v>Yes</v>
      </c>
      <c r="AC448">
        <v>1</v>
      </c>
      <c r="AD448" t="str">
        <f t="shared" si="74"/>
        <v>Yes</v>
      </c>
      <c r="AF448" t="str">
        <f t="shared" si="75"/>
        <v>No</v>
      </c>
      <c r="AG448">
        <v>1</v>
      </c>
      <c r="AH448" s="11" t="str">
        <f t="shared" si="76"/>
        <v>Yes</v>
      </c>
    </row>
    <row r="449" spans="1:34">
      <c r="A449">
        <v>5257</v>
      </c>
      <c r="B449" t="s">
        <v>42</v>
      </c>
      <c r="C449" t="s">
        <v>52</v>
      </c>
      <c r="D449" t="s">
        <v>53</v>
      </c>
      <c r="E449" t="s">
        <v>526</v>
      </c>
      <c r="F449" t="s">
        <v>51</v>
      </c>
      <c r="G449">
        <f t="shared" si="66"/>
        <v>0</v>
      </c>
      <c r="H449">
        <f t="shared" si="67"/>
        <v>1</v>
      </c>
      <c r="I449">
        <f t="shared" si="68"/>
        <v>2</v>
      </c>
      <c r="J449">
        <f t="shared" si="69"/>
        <v>1</v>
      </c>
      <c r="K449">
        <f t="shared" si="70"/>
        <v>2</v>
      </c>
      <c r="L449">
        <v>2</v>
      </c>
      <c r="M449">
        <v>4</v>
      </c>
      <c r="N449">
        <f>Needs[[#This Row],[Male]]-Needs[[#This Row],[Hasuband]]</f>
        <v>2</v>
      </c>
      <c r="O449">
        <f>Needs[[#This Row],[Female]]-Needs[[#This Row],[Wife]]</f>
        <v>3</v>
      </c>
      <c r="P449">
        <v>1</v>
      </c>
      <c r="Q449">
        <v>1</v>
      </c>
      <c r="R449">
        <v>0</v>
      </c>
      <c r="S449">
        <v>1</v>
      </c>
      <c r="T449">
        <v>3</v>
      </c>
      <c r="U449" t="s">
        <v>37</v>
      </c>
      <c r="W449">
        <v>1</v>
      </c>
      <c r="X449" t="str">
        <f t="shared" si="71"/>
        <v>No</v>
      </c>
      <c r="Y449">
        <v>69</v>
      </c>
      <c r="Z449" t="str">
        <f t="shared" si="72"/>
        <v>Yes</v>
      </c>
      <c r="AB449" t="str">
        <f t="shared" si="73"/>
        <v>No</v>
      </c>
      <c r="AC449">
        <v>1</v>
      </c>
      <c r="AD449" t="str">
        <f t="shared" si="74"/>
        <v>Yes</v>
      </c>
      <c r="AF449" t="str">
        <f t="shared" si="75"/>
        <v>No</v>
      </c>
      <c r="AG449">
        <v>1</v>
      </c>
      <c r="AH449" s="11" t="str">
        <f t="shared" si="76"/>
        <v>Yes</v>
      </c>
    </row>
    <row r="450" spans="1:34">
      <c r="A450">
        <v>6219</v>
      </c>
      <c r="B450" t="s">
        <v>47</v>
      </c>
      <c r="C450" t="s">
        <v>58</v>
      </c>
      <c r="D450" t="s">
        <v>59</v>
      </c>
      <c r="E450" t="s">
        <v>527</v>
      </c>
      <c r="F450" t="s">
        <v>36</v>
      </c>
      <c r="G450">
        <f t="shared" ref="G450:G513" si="77">IF(F450="Father",1,0)</f>
        <v>1</v>
      </c>
      <c r="H450">
        <f t="shared" ref="H450:H513" si="78">IF(F450="Mother",1,1)</f>
        <v>1</v>
      </c>
      <c r="I450">
        <f t="shared" ref="I450:I513" si="79">P450+Q450</f>
        <v>2</v>
      </c>
      <c r="J450">
        <f t="shared" ref="J450:J513" si="80">R450+S450</f>
        <v>2</v>
      </c>
      <c r="K450">
        <f t="shared" ref="K450:K513" si="81">T450-(G450+H450)</f>
        <v>3</v>
      </c>
      <c r="L450">
        <v>2</v>
      </c>
      <c r="M450">
        <v>7</v>
      </c>
      <c r="N450">
        <f>Needs[[#This Row],[Male]]-Needs[[#This Row],[Hasuband]]</f>
        <v>1</v>
      </c>
      <c r="O450">
        <f>Needs[[#This Row],[Female]]-Needs[[#This Row],[Wife]]</f>
        <v>6</v>
      </c>
      <c r="P450">
        <v>1</v>
      </c>
      <c r="Q450">
        <v>1</v>
      </c>
      <c r="R450">
        <v>0</v>
      </c>
      <c r="S450">
        <v>2</v>
      </c>
      <c r="T450">
        <v>5</v>
      </c>
      <c r="U450" t="s">
        <v>37</v>
      </c>
      <c r="V450">
        <v>1</v>
      </c>
      <c r="X450" t="str">
        <f t="shared" ref="X450:X513" si="82">IF(V450=1,"Yes",IF(V450="","No"))</f>
        <v>Yes</v>
      </c>
      <c r="Y450">
        <v>105</v>
      </c>
      <c r="Z450" t="str">
        <f t="shared" ref="Z450:Z513" si="83">IF(Y450="","No","Yes")</f>
        <v>Yes</v>
      </c>
      <c r="AA450">
        <v>1</v>
      </c>
      <c r="AB450" t="str">
        <f t="shared" ref="AB450:AB513" si="84">IF(AA450=1,"Yes",IF(AA450="","No"))</f>
        <v>Yes</v>
      </c>
      <c r="AC450">
        <v>1</v>
      </c>
      <c r="AD450" t="str">
        <f t="shared" ref="AD450:AD513" si="85">IF(AC450=1,"Yes",IF(AC450="","No"))</f>
        <v>Yes</v>
      </c>
      <c r="AF450" t="str">
        <f t="shared" ref="AF450:AF513" si="86">IF(AE450=1,"Yes",IF(AE450="","No"))</f>
        <v>No</v>
      </c>
      <c r="AH450" s="11" t="str">
        <f t="shared" ref="AH450:AH513" si="87">IF(AG450=1,"Yes",IF(AG450="","No"))</f>
        <v>No</v>
      </c>
    </row>
    <row r="451" spans="1:34">
      <c r="A451">
        <v>5438</v>
      </c>
      <c r="B451" t="s">
        <v>42</v>
      </c>
      <c r="C451" t="s">
        <v>82</v>
      </c>
      <c r="D451" t="s">
        <v>83</v>
      </c>
      <c r="E451" t="s">
        <v>528</v>
      </c>
      <c r="F451" t="s">
        <v>51</v>
      </c>
      <c r="G451">
        <f t="shared" si="77"/>
        <v>0</v>
      </c>
      <c r="H451">
        <f t="shared" si="78"/>
        <v>1</v>
      </c>
      <c r="I451">
        <f t="shared" si="79"/>
        <v>3</v>
      </c>
      <c r="J451">
        <f t="shared" si="80"/>
        <v>3</v>
      </c>
      <c r="K451">
        <f t="shared" si="81"/>
        <v>3</v>
      </c>
      <c r="L451">
        <v>4</v>
      </c>
      <c r="M451">
        <v>6</v>
      </c>
      <c r="N451">
        <f>Needs[[#This Row],[Male]]-Needs[[#This Row],[Hasuband]]</f>
        <v>4</v>
      </c>
      <c r="O451">
        <f>Needs[[#This Row],[Female]]-Needs[[#This Row],[Wife]]</f>
        <v>5</v>
      </c>
      <c r="P451">
        <v>2</v>
      </c>
      <c r="Q451">
        <v>1</v>
      </c>
      <c r="R451">
        <v>1</v>
      </c>
      <c r="S451">
        <v>2</v>
      </c>
      <c r="T451">
        <v>4</v>
      </c>
      <c r="U451" t="s">
        <v>61</v>
      </c>
      <c r="W451">
        <v>1</v>
      </c>
      <c r="X451" t="str">
        <f t="shared" si="82"/>
        <v>No</v>
      </c>
      <c r="Z451" t="str">
        <f t="shared" si="83"/>
        <v>No</v>
      </c>
      <c r="AA451">
        <v>1</v>
      </c>
      <c r="AB451" t="str">
        <f t="shared" si="84"/>
        <v>Yes</v>
      </c>
      <c r="AD451" t="str">
        <f t="shared" si="85"/>
        <v>No</v>
      </c>
      <c r="AF451" t="str">
        <f t="shared" si="86"/>
        <v>No</v>
      </c>
      <c r="AG451">
        <v>1</v>
      </c>
      <c r="AH451" s="11" t="str">
        <f t="shared" si="87"/>
        <v>Yes</v>
      </c>
    </row>
    <row r="452" spans="1:34">
      <c r="A452">
        <v>5537</v>
      </c>
      <c r="B452" t="s">
        <v>42</v>
      </c>
      <c r="C452" t="s">
        <v>43</v>
      </c>
      <c r="D452" t="s">
        <v>44</v>
      </c>
      <c r="E452" t="s">
        <v>529</v>
      </c>
      <c r="F452" t="s">
        <v>36</v>
      </c>
      <c r="G452">
        <f t="shared" si="77"/>
        <v>1</v>
      </c>
      <c r="H452">
        <f t="shared" si="78"/>
        <v>1</v>
      </c>
      <c r="I452">
        <f t="shared" si="79"/>
        <v>2</v>
      </c>
      <c r="J452">
        <f t="shared" si="80"/>
        <v>2</v>
      </c>
      <c r="K452">
        <f t="shared" si="81"/>
        <v>1</v>
      </c>
      <c r="L452">
        <v>3</v>
      </c>
      <c r="M452">
        <v>4</v>
      </c>
      <c r="N452">
        <f>Needs[[#This Row],[Male]]-Needs[[#This Row],[Hasuband]]</f>
        <v>2</v>
      </c>
      <c r="O452">
        <f>Needs[[#This Row],[Female]]-Needs[[#This Row],[Wife]]</f>
        <v>3</v>
      </c>
      <c r="P452">
        <v>1</v>
      </c>
      <c r="Q452">
        <v>1</v>
      </c>
      <c r="R452">
        <v>1</v>
      </c>
      <c r="S452">
        <v>1</v>
      </c>
      <c r="T452">
        <v>3</v>
      </c>
      <c r="U452" t="s">
        <v>37</v>
      </c>
      <c r="W452">
        <v>1</v>
      </c>
      <c r="X452" t="str">
        <f t="shared" si="82"/>
        <v>No</v>
      </c>
      <c r="Y452">
        <v>98</v>
      </c>
      <c r="Z452" t="str">
        <f t="shared" si="83"/>
        <v>Yes</v>
      </c>
      <c r="AA452">
        <v>1</v>
      </c>
      <c r="AB452" t="str">
        <f t="shared" si="84"/>
        <v>Yes</v>
      </c>
      <c r="AC452">
        <v>1</v>
      </c>
      <c r="AD452" t="str">
        <f t="shared" si="85"/>
        <v>Yes</v>
      </c>
      <c r="AF452" t="str">
        <f t="shared" si="86"/>
        <v>No</v>
      </c>
      <c r="AG452">
        <v>1</v>
      </c>
      <c r="AH452" s="11" t="str">
        <f t="shared" si="87"/>
        <v>Yes</v>
      </c>
    </row>
    <row r="453" spans="1:34">
      <c r="A453">
        <v>4922</v>
      </c>
      <c r="B453" t="s">
        <v>32</v>
      </c>
      <c r="C453" t="s">
        <v>96</v>
      </c>
      <c r="D453" t="s">
        <v>97</v>
      </c>
      <c r="E453" t="s">
        <v>530</v>
      </c>
      <c r="F453" t="s">
        <v>36</v>
      </c>
      <c r="G453">
        <f t="shared" si="77"/>
        <v>1</v>
      </c>
      <c r="H453">
        <f t="shared" si="78"/>
        <v>1</v>
      </c>
      <c r="I453">
        <f t="shared" si="79"/>
        <v>1</v>
      </c>
      <c r="J453">
        <f t="shared" si="80"/>
        <v>3</v>
      </c>
      <c r="K453">
        <f t="shared" si="81"/>
        <v>3</v>
      </c>
      <c r="L453">
        <v>6</v>
      </c>
      <c r="M453">
        <v>3</v>
      </c>
      <c r="N453">
        <f>Needs[[#This Row],[Male]]-Needs[[#This Row],[Hasuband]]</f>
        <v>5</v>
      </c>
      <c r="O453">
        <f>Needs[[#This Row],[Female]]-Needs[[#This Row],[Wife]]</f>
        <v>2</v>
      </c>
      <c r="P453">
        <v>0</v>
      </c>
      <c r="Q453">
        <v>1</v>
      </c>
      <c r="R453">
        <v>2</v>
      </c>
      <c r="S453">
        <v>1</v>
      </c>
      <c r="T453">
        <v>5</v>
      </c>
      <c r="U453" t="s">
        <v>46</v>
      </c>
      <c r="W453">
        <v>1</v>
      </c>
      <c r="X453" t="str">
        <f t="shared" si="82"/>
        <v>No</v>
      </c>
      <c r="Z453" t="str">
        <f t="shared" si="83"/>
        <v>No</v>
      </c>
      <c r="AB453" t="str">
        <f t="shared" si="84"/>
        <v>No</v>
      </c>
      <c r="AD453" t="str">
        <f t="shared" si="85"/>
        <v>No</v>
      </c>
      <c r="AE453">
        <v>1</v>
      </c>
      <c r="AF453" t="str">
        <f t="shared" si="86"/>
        <v>Yes</v>
      </c>
      <c r="AG453">
        <v>1</v>
      </c>
      <c r="AH453" s="11" t="str">
        <f t="shared" si="87"/>
        <v>Yes</v>
      </c>
    </row>
    <row r="454" spans="1:34">
      <c r="A454">
        <v>5004</v>
      </c>
      <c r="B454" t="s">
        <v>32</v>
      </c>
      <c r="C454" t="s">
        <v>33</v>
      </c>
      <c r="D454" t="s">
        <v>34</v>
      </c>
      <c r="E454" t="s">
        <v>531</v>
      </c>
      <c r="F454" t="s">
        <v>51</v>
      </c>
      <c r="G454">
        <f t="shared" si="77"/>
        <v>0</v>
      </c>
      <c r="H454">
        <f t="shared" si="78"/>
        <v>1</v>
      </c>
      <c r="I454">
        <f t="shared" si="79"/>
        <v>2</v>
      </c>
      <c r="J454">
        <f t="shared" si="80"/>
        <v>1</v>
      </c>
      <c r="K454">
        <f t="shared" si="81"/>
        <v>2</v>
      </c>
      <c r="L454">
        <v>4</v>
      </c>
      <c r="M454">
        <v>2</v>
      </c>
      <c r="N454">
        <f>Needs[[#This Row],[Male]]-Needs[[#This Row],[Hasuband]]</f>
        <v>4</v>
      </c>
      <c r="O454">
        <f>Needs[[#This Row],[Female]]-Needs[[#This Row],[Wife]]</f>
        <v>1</v>
      </c>
      <c r="P454">
        <v>1</v>
      </c>
      <c r="Q454">
        <v>1</v>
      </c>
      <c r="R454">
        <v>1</v>
      </c>
      <c r="S454">
        <v>0</v>
      </c>
      <c r="T454">
        <v>3</v>
      </c>
      <c r="U454" t="s">
        <v>61</v>
      </c>
      <c r="V454">
        <v>1</v>
      </c>
      <c r="X454" t="str">
        <f t="shared" si="82"/>
        <v>Yes</v>
      </c>
      <c r="Y454">
        <v>145</v>
      </c>
      <c r="Z454" t="str">
        <f t="shared" si="83"/>
        <v>Yes</v>
      </c>
      <c r="AA454">
        <v>1</v>
      </c>
      <c r="AB454" t="str">
        <f t="shared" si="84"/>
        <v>Yes</v>
      </c>
      <c r="AC454">
        <v>1</v>
      </c>
      <c r="AD454" t="str">
        <f t="shared" si="85"/>
        <v>Yes</v>
      </c>
      <c r="AE454">
        <v>1</v>
      </c>
      <c r="AF454" t="str">
        <f t="shared" si="86"/>
        <v>Yes</v>
      </c>
      <c r="AH454" s="11" t="str">
        <f t="shared" si="87"/>
        <v>No</v>
      </c>
    </row>
    <row r="455" spans="1:34">
      <c r="A455">
        <v>4936</v>
      </c>
      <c r="B455" t="s">
        <v>32</v>
      </c>
      <c r="C455" t="s">
        <v>96</v>
      </c>
      <c r="D455" t="s">
        <v>97</v>
      </c>
      <c r="E455" t="s">
        <v>532</v>
      </c>
      <c r="F455" t="s">
        <v>36</v>
      </c>
      <c r="G455">
        <f t="shared" si="77"/>
        <v>1</v>
      </c>
      <c r="H455">
        <f t="shared" si="78"/>
        <v>1</v>
      </c>
      <c r="I455">
        <f t="shared" si="79"/>
        <v>3</v>
      </c>
      <c r="J455">
        <f t="shared" si="80"/>
        <v>2</v>
      </c>
      <c r="K455">
        <f t="shared" si="81"/>
        <v>1</v>
      </c>
      <c r="L455">
        <v>6</v>
      </c>
      <c r="M455">
        <v>2</v>
      </c>
      <c r="N455">
        <f>Needs[[#This Row],[Male]]-Needs[[#This Row],[Hasuband]]</f>
        <v>5</v>
      </c>
      <c r="O455">
        <f>Needs[[#This Row],[Female]]-Needs[[#This Row],[Wife]]</f>
        <v>1</v>
      </c>
      <c r="P455">
        <v>2</v>
      </c>
      <c r="Q455">
        <v>1</v>
      </c>
      <c r="R455">
        <v>2</v>
      </c>
      <c r="S455">
        <v>0</v>
      </c>
      <c r="T455">
        <v>3</v>
      </c>
      <c r="U455" t="s">
        <v>46</v>
      </c>
      <c r="W455">
        <v>1</v>
      </c>
      <c r="X455" t="str">
        <f t="shared" si="82"/>
        <v>No</v>
      </c>
      <c r="Y455">
        <v>78</v>
      </c>
      <c r="Z455" t="str">
        <f t="shared" si="83"/>
        <v>Yes</v>
      </c>
      <c r="AA455">
        <v>1</v>
      </c>
      <c r="AB455" t="str">
        <f t="shared" si="84"/>
        <v>Yes</v>
      </c>
      <c r="AD455" t="str">
        <f t="shared" si="85"/>
        <v>No</v>
      </c>
      <c r="AE455">
        <v>1</v>
      </c>
      <c r="AF455" t="str">
        <f t="shared" si="86"/>
        <v>Yes</v>
      </c>
      <c r="AG455">
        <v>1</v>
      </c>
      <c r="AH455" s="11" t="str">
        <f t="shared" si="87"/>
        <v>Yes</v>
      </c>
    </row>
    <row r="456" spans="1:34">
      <c r="A456">
        <v>5390</v>
      </c>
      <c r="B456" t="s">
        <v>42</v>
      </c>
      <c r="C456" t="s">
        <v>82</v>
      </c>
      <c r="D456" t="s">
        <v>83</v>
      </c>
      <c r="E456" t="s">
        <v>533</v>
      </c>
      <c r="F456" t="s">
        <v>36</v>
      </c>
      <c r="G456">
        <f t="shared" si="77"/>
        <v>1</v>
      </c>
      <c r="H456">
        <f t="shared" si="78"/>
        <v>1</v>
      </c>
      <c r="I456">
        <f t="shared" si="79"/>
        <v>1</v>
      </c>
      <c r="J456">
        <f t="shared" si="80"/>
        <v>1</v>
      </c>
      <c r="K456">
        <f t="shared" si="81"/>
        <v>1</v>
      </c>
      <c r="L456">
        <v>4</v>
      </c>
      <c r="M456">
        <v>1</v>
      </c>
      <c r="N456">
        <f>Needs[[#This Row],[Male]]-Needs[[#This Row],[Hasuband]]</f>
        <v>3</v>
      </c>
      <c r="O456">
        <f>Needs[[#This Row],[Female]]-Needs[[#This Row],[Wife]]</f>
        <v>0</v>
      </c>
      <c r="P456">
        <v>1</v>
      </c>
      <c r="Q456">
        <v>0</v>
      </c>
      <c r="R456">
        <v>1</v>
      </c>
      <c r="S456">
        <v>0</v>
      </c>
      <c r="T456">
        <v>3</v>
      </c>
      <c r="U456" t="s">
        <v>37</v>
      </c>
      <c r="V456">
        <v>1</v>
      </c>
      <c r="X456" t="str">
        <f t="shared" si="82"/>
        <v>Yes</v>
      </c>
      <c r="Y456">
        <v>149</v>
      </c>
      <c r="Z456" t="str">
        <f t="shared" si="83"/>
        <v>Yes</v>
      </c>
      <c r="AA456">
        <v>1</v>
      </c>
      <c r="AB456" t="str">
        <f t="shared" si="84"/>
        <v>Yes</v>
      </c>
      <c r="AD456" t="str">
        <f t="shared" si="85"/>
        <v>No</v>
      </c>
      <c r="AE456">
        <v>1</v>
      </c>
      <c r="AF456" t="str">
        <f t="shared" si="86"/>
        <v>Yes</v>
      </c>
      <c r="AG456">
        <v>1</v>
      </c>
      <c r="AH456" s="11" t="str">
        <f t="shared" si="87"/>
        <v>Yes</v>
      </c>
    </row>
    <row r="457" spans="1:34">
      <c r="A457">
        <v>4939</v>
      </c>
      <c r="B457" t="s">
        <v>32</v>
      </c>
      <c r="C457" t="s">
        <v>96</v>
      </c>
      <c r="D457" t="s">
        <v>97</v>
      </c>
      <c r="E457" t="s">
        <v>534</v>
      </c>
      <c r="F457" t="s">
        <v>36</v>
      </c>
      <c r="G457">
        <f t="shared" si="77"/>
        <v>1</v>
      </c>
      <c r="H457">
        <f t="shared" si="78"/>
        <v>1</v>
      </c>
      <c r="I457">
        <f t="shared" si="79"/>
        <v>2</v>
      </c>
      <c r="J457">
        <f t="shared" si="80"/>
        <v>2</v>
      </c>
      <c r="K457">
        <f t="shared" si="81"/>
        <v>1</v>
      </c>
      <c r="L457">
        <v>3</v>
      </c>
      <c r="M457">
        <v>4</v>
      </c>
      <c r="N457">
        <f>Needs[[#This Row],[Male]]-Needs[[#This Row],[Hasuband]]</f>
        <v>2</v>
      </c>
      <c r="O457">
        <f>Needs[[#This Row],[Female]]-Needs[[#This Row],[Wife]]</f>
        <v>3</v>
      </c>
      <c r="P457">
        <v>1</v>
      </c>
      <c r="Q457">
        <v>1</v>
      </c>
      <c r="R457">
        <v>1</v>
      </c>
      <c r="S457">
        <v>1</v>
      </c>
      <c r="T457">
        <v>3</v>
      </c>
      <c r="U457" t="s">
        <v>61</v>
      </c>
      <c r="W457">
        <v>1</v>
      </c>
      <c r="X457" t="str">
        <f t="shared" si="82"/>
        <v>No</v>
      </c>
      <c r="Z457" t="str">
        <f t="shared" si="83"/>
        <v>No</v>
      </c>
      <c r="AA457">
        <v>1</v>
      </c>
      <c r="AB457" t="str">
        <f t="shared" si="84"/>
        <v>Yes</v>
      </c>
      <c r="AD457" t="str">
        <f t="shared" si="85"/>
        <v>No</v>
      </c>
      <c r="AF457" t="str">
        <f t="shared" si="86"/>
        <v>No</v>
      </c>
      <c r="AG457">
        <v>1</v>
      </c>
      <c r="AH457" s="11" t="str">
        <f t="shared" si="87"/>
        <v>Yes</v>
      </c>
    </row>
    <row r="458" spans="1:34">
      <c r="A458">
        <v>6255</v>
      </c>
      <c r="B458" t="s">
        <v>47</v>
      </c>
      <c r="C458" t="s">
        <v>58</v>
      </c>
      <c r="D458" t="s">
        <v>59</v>
      </c>
      <c r="E458" t="s">
        <v>535</v>
      </c>
      <c r="F458" t="s">
        <v>51</v>
      </c>
      <c r="G458">
        <f t="shared" si="77"/>
        <v>0</v>
      </c>
      <c r="H458">
        <f t="shared" si="78"/>
        <v>1</v>
      </c>
      <c r="I458">
        <f t="shared" si="79"/>
        <v>2</v>
      </c>
      <c r="J458">
        <f t="shared" si="80"/>
        <v>4</v>
      </c>
      <c r="K458">
        <f t="shared" si="81"/>
        <v>3</v>
      </c>
      <c r="L458">
        <v>9</v>
      </c>
      <c r="M458">
        <v>1</v>
      </c>
      <c r="N458">
        <f>Needs[[#This Row],[Male]]-Needs[[#This Row],[Hasuband]]</f>
        <v>9</v>
      </c>
      <c r="O458">
        <f>Needs[[#This Row],[Female]]-Needs[[#This Row],[Wife]]</f>
        <v>0</v>
      </c>
      <c r="P458">
        <v>2</v>
      </c>
      <c r="Q458">
        <v>0</v>
      </c>
      <c r="R458">
        <v>4</v>
      </c>
      <c r="S458">
        <v>0</v>
      </c>
      <c r="T458">
        <v>4</v>
      </c>
      <c r="U458" t="s">
        <v>37</v>
      </c>
      <c r="V458">
        <v>1</v>
      </c>
      <c r="X458" t="str">
        <f t="shared" si="82"/>
        <v>Yes</v>
      </c>
      <c r="Y458">
        <v>215</v>
      </c>
      <c r="Z458" t="str">
        <f t="shared" si="83"/>
        <v>Yes</v>
      </c>
      <c r="AA458">
        <v>1</v>
      </c>
      <c r="AB458" t="str">
        <f t="shared" si="84"/>
        <v>Yes</v>
      </c>
      <c r="AC458">
        <v>1</v>
      </c>
      <c r="AD458" t="str">
        <f t="shared" si="85"/>
        <v>Yes</v>
      </c>
      <c r="AF458" t="str">
        <f t="shared" si="86"/>
        <v>No</v>
      </c>
      <c r="AG458">
        <v>1</v>
      </c>
      <c r="AH458" s="11" t="str">
        <f t="shared" si="87"/>
        <v>Yes</v>
      </c>
    </row>
    <row r="459" spans="1:34">
      <c r="A459">
        <v>5587</v>
      </c>
      <c r="B459" t="s">
        <v>42</v>
      </c>
      <c r="C459" t="s">
        <v>43</v>
      </c>
      <c r="D459" t="s">
        <v>44</v>
      </c>
      <c r="E459" t="s">
        <v>536</v>
      </c>
      <c r="F459" t="s">
        <v>36</v>
      </c>
      <c r="G459">
        <f t="shared" si="77"/>
        <v>1</v>
      </c>
      <c r="H459">
        <f t="shared" si="78"/>
        <v>1</v>
      </c>
      <c r="I459">
        <f t="shared" si="79"/>
        <v>1</v>
      </c>
      <c r="J459">
        <f t="shared" si="80"/>
        <v>2</v>
      </c>
      <c r="K459">
        <f t="shared" si="81"/>
        <v>1</v>
      </c>
      <c r="L459">
        <v>5</v>
      </c>
      <c r="M459">
        <v>1</v>
      </c>
      <c r="N459">
        <f>Needs[[#This Row],[Male]]-Needs[[#This Row],[Hasuband]]</f>
        <v>4</v>
      </c>
      <c r="O459">
        <f>Needs[[#This Row],[Female]]-Needs[[#This Row],[Wife]]</f>
        <v>0</v>
      </c>
      <c r="P459">
        <v>1</v>
      </c>
      <c r="Q459">
        <v>0</v>
      </c>
      <c r="R459">
        <v>2</v>
      </c>
      <c r="S459">
        <v>0</v>
      </c>
      <c r="T459">
        <v>3</v>
      </c>
      <c r="U459" t="s">
        <v>37</v>
      </c>
      <c r="W459">
        <v>1</v>
      </c>
      <c r="X459" t="str">
        <f t="shared" si="82"/>
        <v>No</v>
      </c>
      <c r="Y459">
        <v>104</v>
      </c>
      <c r="Z459" t="str">
        <f t="shared" si="83"/>
        <v>Yes</v>
      </c>
      <c r="AA459">
        <v>1</v>
      </c>
      <c r="AB459" t="str">
        <f t="shared" si="84"/>
        <v>Yes</v>
      </c>
      <c r="AC459">
        <v>1</v>
      </c>
      <c r="AD459" t="str">
        <f t="shared" si="85"/>
        <v>Yes</v>
      </c>
      <c r="AE459">
        <v>1</v>
      </c>
      <c r="AF459" t="str">
        <f t="shared" si="86"/>
        <v>Yes</v>
      </c>
      <c r="AG459">
        <v>1</v>
      </c>
      <c r="AH459" s="11" t="str">
        <f t="shared" si="87"/>
        <v>Yes</v>
      </c>
    </row>
    <row r="460" spans="1:34">
      <c r="A460">
        <v>5496</v>
      </c>
      <c r="B460" t="s">
        <v>42</v>
      </c>
      <c r="C460" t="s">
        <v>82</v>
      </c>
      <c r="D460" t="s">
        <v>83</v>
      </c>
      <c r="E460" t="s">
        <v>537</v>
      </c>
      <c r="F460" t="s">
        <v>51</v>
      </c>
      <c r="G460">
        <f t="shared" si="77"/>
        <v>0</v>
      </c>
      <c r="H460">
        <f t="shared" si="78"/>
        <v>1</v>
      </c>
      <c r="I460">
        <f t="shared" si="79"/>
        <v>3</v>
      </c>
      <c r="J460">
        <f t="shared" si="80"/>
        <v>2</v>
      </c>
      <c r="K460">
        <f t="shared" si="81"/>
        <v>2</v>
      </c>
      <c r="L460">
        <v>6</v>
      </c>
      <c r="M460">
        <v>2</v>
      </c>
      <c r="N460">
        <f>Needs[[#This Row],[Male]]-Needs[[#This Row],[Hasuband]]</f>
        <v>6</v>
      </c>
      <c r="O460">
        <f>Needs[[#This Row],[Female]]-Needs[[#This Row],[Wife]]</f>
        <v>1</v>
      </c>
      <c r="P460">
        <v>2</v>
      </c>
      <c r="Q460">
        <v>1</v>
      </c>
      <c r="R460">
        <v>2</v>
      </c>
      <c r="S460">
        <v>0</v>
      </c>
      <c r="T460">
        <v>3</v>
      </c>
      <c r="U460" t="s">
        <v>61</v>
      </c>
      <c r="W460">
        <v>1</v>
      </c>
      <c r="X460" t="str">
        <f t="shared" si="82"/>
        <v>No</v>
      </c>
      <c r="Z460" t="str">
        <f t="shared" si="83"/>
        <v>No</v>
      </c>
      <c r="AB460" t="str">
        <f t="shared" si="84"/>
        <v>No</v>
      </c>
      <c r="AD460" t="str">
        <f t="shared" si="85"/>
        <v>No</v>
      </c>
      <c r="AE460">
        <v>1</v>
      </c>
      <c r="AF460" t="str">
        <f t="shared" si="86"/>
        <v>Yes</v>
      </c>
      <c r="AG460">
        <v>1</v>
      </c>
      <c r="AH460" s="11" t="str">
        <f t="shared" si="87"/>
        <v>Yes</v>
      </c>
    </row>
    <row r="461" spans="1:34">
      <c r="A461">
        <v>4693</v>
      </c>
      <c r="B461" t="s">
        <v>38</v>
      </c>
      <c r="C461" t="s">
        <v>39</v>
      </c>
      <c r="D461" t="s">
        <v>40</v>
      </c>
      <c r="E461" t="s">
        <v>538</v>
      </c>
      <c r="F461" t="s">
        <v>51</v>
      </c>
      <c r="G461">
        <f t="shared" si="77"/>
        <v>0</v>
      </c>
      <c r="H461">
        <f t="shared" si="78"/>
        <v>1</v>
      </c>
      <c r="I461">
        <f t="shared" si="79"/>
        <v>1</v>
      </c>
      <c r="J461">
        <f t="shared" si="80"/>
        <v>2</v>
      </c>
      <c r="K461">
        <f t="shared" si="81"/>
        <v>2</v>
      </c>
      <c r="L461">
        <v>5</v>
      </c>
      <c r="M461">
        <v>1</v>
      </c>
      <c r="N461">
        <f>Needs[[#This Row],[Male]]-Needs[[#This Row],[Hasuband]]</f>
        <v>5</v>
      </c>
      <c r="O461">
        <f>Needs[[#This Row],[Female]]-Needs[[#This Row],[Wife]]</f>
        <v>0</v>
      </c>
      <c r="P461">
        <v>1</v>
      </c>
      <c r="Q461">
        <v>0</v>
      </c>
      <c r="R461">
        <v>2</v>
      </c>
      <c r="S461">
        <v>0</v>
      </c>
      <c r="T461">
        <v>3</v>
      </c>
      <c r="U461" t="s">
        <v>37</v>
      </c>
      <c r="V461">
        <v>1</v>
      </c>
      <c r="X461" t="str">
        <f t="shared" si="82"/>
        <v>Yes</v>
      </c>
      <c r="Y461">
        <v>230</v>
      </c>
      <c r="Z461" t="str">
        <f t="shared" si="83"/>
        <v>Yes</v>
      </c>
      <c r="AA461">
        <v>1</v>
      </c>
      <c r="AB461" t="str">
        <f t="shared" si="84"/>
        <v>Yes</v>
      </c>
      <c r="AC461">
        <v>1</v>
      </c>
      <c r="AD461" t="str">
        <f t="shared" si="85"/>
        <v>Yes</v>
      </c>
      <c r="AE461">
        <v>1</v>
      </c>
      <c r="AF461" t="str">
        <f t="shared" si="86"/>
        <v>Yes</v>
      </c>
      <c r="AG461">
        <v>1</v>
      </c>
      <c r="AH461" s="11" t="str">
        <f t="shared" si="87"/>
        <v>Yes</v>
      </c>
    </row>
    <row r="462" spans="1:34">
      <c r="A462">
        <v>5377</v>
      </c>
      <c r="B462" t="s">
        <v>42</v>
      </c>
      <c r="C462" t="s">
        <v>52</v>
      </c>
      <c r="D462" t="s">
        <v>53</v>
      </c>
      <c r="E462" t="s">
        <v>539</v>
      </c>
      <c r="F462" t="s">
        <v>36</v>
      </c>
      <c r="G462">
        <f t="shared" si="77"/>
        <v>1</v>
      </c>
      <c r="H462">
        <f t="shared" si="78"/>
        <v>1</v>
      </c>
      <c r="I462">
        <f t="shared" si="79"/>
        <v>1</v>
      </c>
      <c r="J462">
        <f t="shared" si="80"/>
        <v>2</v>
      </c>
      <c r="K462">
        <f t="shared" si="81"/>
        <v>3</v>
      </c>
      <c r="L462">
        <v>5</v>
      </c>
      <c r="M462">
        <v>3</v>
      </c>
      <c r="N462">
        <f>Needs[[#This Row],[Male]]-Needs[[#This Row],[Hasuband]]</f>
        <v>4</v>
      </c>
      <c r="O462">
        <f>Needs[[#This Row],[Female]]-Needs[[#This Row],[Wife]]</f>
        <v>2</v>
      </c>
      <c r="P462">
        <v>0</v>
      </c>
      <c r="Q462">
        <v>1</v>
      </c>
      <c r="R462">
        <v>1</v>
      </c>
      <c r="S462">
        <v>1</v>
      </c>
      <c r="T462">
        <v>5</v>
      </c>
      <c r="U462" t="s">
        <v>61</v>
      </c>
      <c r="W462">
        <v>1</v>
      </c>
      <c r="X462" t="str">
        <f t="shared" si="82"/>
        <v>No</v>
      </c>
      <c r="Y462">
        <v>57</v>
      </c>
      <c r="Z462" t="str">
        <f t="shared" si="83"/>
        <v>Yes</v>
      </c>
      <c r="AA462">
        <v>1</v>
      </c>
      <c r="AB462" t="str">
        <f t="shared" si="84"/>
        <v>Yes</v>
      </c>
      <c r="AC462">
        <v>1</v>
      </c>
      <c r="AD462" t="str">
        <f t="shared" si="85"/>
        <v>Yes</v>
      </c>
      <c r="AF462" t="str">
        <f t="shared" si="86"/>
        <v>No</v>
      </c>
      <c r="AG462">
        <v>1</v>
      </c>
      <c r="AH462" s="11" t="str">
        <f t="shared" si="87"/>
        <v>Yes</v>
      </c>
    </row>
    <row r="463" spans="1:34">
      <c r="A463">
        <v>5736</v>
      </c>
      <c r="B463" t="s">
        <v>42</v>
      </c>
      <c r="C463" t="s">
        <v>71</v>
      </c>
      <c r="D463" t="s">
        <v>72</v>
      </c>
      <c r="E463" t="s">
        <v>540</v>
      </c>
      <c r="F463" t="s">
        <v>36</v>
      </c>
      <c r="G463">
        <f t="shared" si="77"/>
        <v>1</v>
      </c>
      <c r="H463">
        <f t="shared" si="78"/>
        <v>1</v>
      </c>
      <c r="I463">
        <f t="shared" si="79"/>
        <v>2</v>
      </c>
      <c r="J463">
        <f t="shared" si="80"/>
        <v>1</v>
      </c>
      <c r="K463">
        <f t="shared" si="81"/>
        <v>1</v>
      </c>
      <c r="L463">
        <v>2</v>
      </c>
      <c r="M463">
        <v>4</v>
      </c>
      <c r="N463">
        <f>Needs[[#This Row],[Male]]-Needs[[#This Row],[Hasuband]]</f>
        <v>1</v>
      </c>
      <c r="O463">
        <f>Needs[[#This Row],[Female]]-Needs[[#This Row],[Wife]]</f>
        <v>3</v>
      </c>
      <c r="P463">
        <v>1</v>
      </c>
      <c r="Q463">
        <v>1</v>
      </c>
      <c r="R463">
        <v>0</v>
      </c>
      <c r="S463">
        <v>1</v>
      </c>
      <c r="T463">
        <v>3</v>
      </c>
      <c r="U463" t="s">
        <v>37</v>
      </c>
      <c r="W463">
        <v>1</v>
      </c>
      <c r="X463" t="str">
        <f t="shared" si="82"/>
        <v>No</v>
      </c>
      <c r="Z463" t="str">
        <f t="shared" si="83"/>
        <v>No</v>
      </c>
      <c r="AB463" t="str">
        <f t="shared" si="84"/>
        <v>No</v>
      </c>
      <c r="AD463" t="str">
        <f t="shared" si="85"/>
        <v>No</v>
      </c>
      <c r="AF463" t="str">
        <f t="shared" si="86"/>
        <v>No</v>
      </c>
      <c r="AG463">
        <v>1</v>
      </c>
      <c r="AH463" s="11" t="str">
        <f t="shared" si="87"/>
        <v>Yes</v>
      </c>
    </row>
    <row r="464" spans="1:34">
      <c r="A464">
        <v>6105</v>
      </c>
      <c r="B464" t="s">
        <v>47</v>
      </c>
      <c r="C464" t="s">
        <v>67</v>
      </c>
      <c r="D464" t="s">
        <v>68</v>
      </c>
      <c r="E464" t="s">
        <v>541</v>
      </c>
      <c r="F464" t="s">
        <v>36</v>
      </c>
      <c r="G464">
        <f t="shared" si="77"/>
        <v>1</v>
      </c>
      <c r="H464">
        <f t="shared" si="78"/>
        <v>1</v>
      </c>
      <c r="I464">
        <f t="shared" si="79"/>
        <v>2</v>
      </c>
      <c r="J464">
        <f t="shared" si="80"/>
        <v>2</v>
      </c>
      <c r="K464">
        <f t="shared" si="81"/>
        <v>3</v>
      </c>
      <c r="L464">
        <v>7</v>
      </c>
      <c r="M464">
        <v>2</v>
      </c>
      <c r="N464">
        <f>Needs[[#This Row],[Male]]-Needs[[#This Row],[Hasuband]]</f>
        <v>6</v>
      </c>
      <c r="O464">
        <f>Needs[[#This Row],[Female]]-Needs[[#This Row],[Wife]]</f>
        <v>1</v>
      </c>
      <c r="P464">
        <v>1</v>
      </c>
      <c r="Q464">
        <v>1</v>
      </c>
      <c r="R464">
        <v>2</v>
      </c>
      <c r="S464">
        <v>0</v>
      </c>
      <c r="T464">
        <v>5</v>
      </c>
      <c r="U464" t="s">
        <v>61</v>
      </c>
      <c r="W464">
        <v>1</v>
      </c>
      <c r="X464" t="str">
        <f t="shared" si="82"/>
        <v>No</v>
      </c>
      <c r="Z464" t="str">
        <f t="shared" si="83"/>
        <v>No</v>
      </c>
      <c r="AA464">
        <v>1</v>
      </c>
      <c r="AB464" t="str">
        <f t="shared" si="84"/>
        <v>Yes</v>
      </c>
      <c r="AC464">
        <v>1</v>
      </c>
      <c r="AD464" t="str">
        <f t="shared" si="85"/>
        <v>Yes</v>
      </c>
      <c r="AF464" t="str">
        <f t="shared" si="86"/>
        <v>No</v>
      </c>
      <c r="AG464">
        <v>1</v>
      </c>
      <c r="AH464" s="11" t="str">
        <f t="shared" si="87"/>
        <v>Yes</v>
      </c>
    </row>
    <row r="465" spans="1:34">
      <c r="A465">
        <v>5784</v>
      </c>
      <c r="B465" t="s">
        <v>47</v>
      </c>
      <c r="C465" t="s">
        <v>79</v>
      </c>
      <c r="D465" t="s">
        <v>80</v>
      </c>
      <c r="E465" t="s">
        <v>542</v>
      </c>
      <c r="F465" t="s">
        <v>36</v>
      </c>
      <c r="G465">
        <f t="shared" si="77"/>
        <v>1</v>
      </c>
      <c r="H465">
        <f t="shared" si="78"/>
        <v>1</v>
      </c>
      <c r="I465">
        <f t="shared" si="79"/>
        <v>1</v>
      </c>
      <c r="J465">
        <f t="shared" si="80"/>
        <v>6</v>
      </c>
      <c r="K465">
        <f t="shared" si="81"/>
        <v>1</v>
      </c>
      <c r="L465">
        <v>5</v>
      </c>
      <c r="M465">
        <v>5</v>
      </c>
      <c r="N465">
        <f>Needs[[#This Row],[Male]]-Needs[[#This Row],[Hasuband]]</f>
        <v>4</v>
      </c>
      <c r="O465">
        <f>Needs[[#This Row],[Female]]-Needs[[#This Row],[Wife]]</f>
        <v>4</v>
      </c>
      <c r="P465">
        <v>0</v>
      </c>
      <c r="Q465">
        <v>1</v>
      </c>
      <c r="R465">
        <v>3</v>
      </c>
      <c r="S465">
        <v>3</v>
      </c>
      <c r="T465">
        <v>3</v>
      </c>
      <c r="U465" t="s">
        <v>18</v>
      </c>
      <c r="W465">
        <v>1</v>
      </c>
      <c r="X465" t="str">
        <f t="shared" si="82"/>
        <v>No</v>
      </c>
      <c r="Z465" t="str">
        <f t="shared" si="83"/>
        <v>No</v>
      </c>
      <c r="AB465" t="str">
        <f t="shared" si="84"/>
        <v>No</v>
      </c>
      <c r="AC465">
        <v>1</v>
      </c>
      <c r="AD465" t="str">
        <f t="shared" si="85"/>
        <v>Yes</v>
      </c>
      <c r="AF465" t="str">
        <f t="shared" si="86"/>
        <v>No</v>
      </c>
      <c r="AG465">
        <v>1</v>
      </c>
      <c r="AH465" s="11" t="str">
        <f t="shared" si="87"/>
        <v>Yes</v>
      </c>
    </row>
    <row r="466" spans="1:34">
      <c r="A466">
        <v>4903</v>
      </c>
      <c r="B466" t="s">
        <v>32</v>
      </c>
      <c r="C466" t="s">
        <v>96</v>
      </c>
      <c r="D466" t="s">
        <v>97</v>
      </c>
      <c r="E466" t="s">
        <v>543</v>
      </c>
      <c r="F466" t="s">
        <v>36</v>
      </c>
      <c r="G466">
        <f t="shared" si="77"/>
        <v>1</v>
      </c>
      <c r="H466">
        <f t="shared" si="78"/>
        <v>1</v>
      </c>
      <c r="I466">
        <f t="shared" si="79"/>
        <v>2</v>
      </c>
      <c r="J466">
        <f t="shared" si="80"/>
        <v>1</v>
      </c>
      <c r="K466">
        <f t="shared" si="81"/>
        <v>0</v>
      </c>
      <c r="L466">
        <v>2</v>
      </c>
      <c r="M466">
        <v>3</v>
      </c>
      <c r="N466">
        <f>Needs[[#This Row],[Male]]-Needs[[#This Row],[Hasuband]]</f>
        <v>1</v>
      </c>
      <c r="O466">
        <f>Needs[[#This Row],[Female]]-Needs[[#This Row],[Wife]]</f>
        <v>2</v>
      </c>
      <c r="P466">
        <v>1</v>
      </c>
      <c r="Q466">
        <v>1</v>
      </c>
      <c r="R466">
        <v>0</v>
      </c>
      <c r="S466">
        <v>1</v>
      </c>
      <c r="T466">
        <v>2</v>
      </c>
      <c r="U466" t="s">
        <v>46</v>
      </c>
      <c r="W466">
        <v>1</v>
      </c>
      <c r="X466" t="str">
        <f t="shared" si="82"/>
        <v>No</v>
      </c>
      <c r="Y466">
        <v>110</v>
      </c>
      <c r="Z466" t="str">
        <f t="shared" si="83"/>
        <v>Yes</v>
      </c>
      <c r="AA466">
        <v>1</v>
      </c>
      <c r="AB466" t="str">
        <f t="shared" si="84"/>
        <v>Yes</v>
      </c>
      <c r="AC466">
        <v>1</v>
      </c>
      <c r="AD466" t="str">
        <f t="shared" si="85"/>
        <v>Yes</v>
      </c>
      <c r="AE466">
        <v>1</v>
      </c>
      <c r="AF466" t="str">
        <f t="shared" si="86"/>
        <v>Yes</v>
      </c>
      <c r="AG466">
        <v>1</v>
      </c>
      <c r="AH466" s="11" t="str">
        <f t="shared" si="87"/>
        <v>Yes</v>
      </c>
    </row>
    <row r="467" spans="1:34">
      <c r="A467">
        <v>5118</v>
      </c>
      <c r="B467" t="s">
        <v>42</v>
      </c>
      <c r="C467" t="s">
        <v>64</v>
      </c>
      <c r="D467" t="s">
        <v>65</v>
      </c>
      <c r="E467" t="s">
        <v>544</v>
      </c>
      <c r="F467" t="s">
        <v>51</v>
      </c>
      <c r="G467">
        <f t="shared" si="77"/>
        <v>0</v>
      </c>
      <c r="H467">
        <f t="shared" si="78"/>
        <v>1</v>
      </c>
      <c r="I467">
        <f t="shared" si="79"/>
        <v>0</v>
      </c>
      <c r="J467">
        <f t="shared" si="80"/>
        <v>2</v>
      </c>
      <c r="K467">
        <f t="shared" si="81"/>
        <v>4</v>
      </c>
      <c r="L467">
        <v>6</v>
      </c>
      <c r="M467">
        <v>1</v>
      </c>
      <c r="N467">
        <f>Needs[[#This Row],[Male]]-Needs[[#This Row],[Hasuband]]</f>
        <v>6</v>
      </c>
      <c r="O467">
        <f>Needs[[#This Row],[Female]]-Needs[[#This Row],[Wife]]</f>
        <v>0</v>
      </c>
      <c r="P467">
        <v>0</v>
      </c>
      <c r="Q467">
        <v>0</v>
      </c>
      <c r="R467">
        <v>2</v>
      </c>
      <c r="S467">
        <v>0</v>
      </c>
      <c r="T467">
        <v>5</v>
      </c>
      <c r="U467" t="s">
        <v>46</v>
      </c>
      <c r="W467">
        <v>1</v>
      </c>
      <c r="X467" t="str">
        <f t="shared" si="82"/>
        <v>No</v>
      </c>
      <c r="Y467">
        <v>84</v>
      </c>
      <c r="Z467" t="str">
        <f t="shared" si="83"/>
        <v>Yes</v>
      </c>
      <c r="AA467">
        <v>1</v>
      </c>
      <c r="AB467" t="str">
        <f t="shared" si="84"/>
        <v>Yes</v>
      </c>
      <c r="AD467" t="str">
        <f t="shared" si="85"/>
        <v>No</v>
      </c>
      <c r="AF467" t="str">
        <f t="shared" si="86"/>
        <v>No</v>
      </c>
      <c r="AG467">
        <v>1</v>
      </c>
      <c r="AH467" s="11" t="str">
        <f t="shared" si="87"/>
        <v>Yes</v>
      </c>
    </row>
    <row r="468" spans="1:34">
      <c r="A468">
        <v>6151</v>
      </c>
      <c r="B468" t="s">
        <v>47</v>
      </c>
      <c r="C468" t="s">
        <v>67</v>
      </c>
      <c r="D468" t="s">
        <v>68</v>
      </c>
      <c r="E468" t="s">
        <v>545</v>
      </c>
      <c r="F468" t="s">
        <v>36</v>
      </c>
      <c r="G468">
        <f t="shared" si="77"/>
        <v>1</v>
      </c>
      <c r="H468">
        <f t="shared" si="78"/>
        <v>1</v>
      </c>
      <c r="I468">
        <f t="shared" si="79"/>
        <v>2</v>
      </c>
      <c r="J468">
        <f t="shared" si="80"/>
        <v>2</v>
      </c>
      <c r="K468">
        <f t="shared" si="81"/>
        <v>0</v>
      </c>
      <c r="L468">
        <v>3</v>
      </c>
      <c r="M468">
        <v>3</v>
      </c>
      <c r="N468">
        <f>Needs[[#This Row],[Male]]-Needs[[#This Row],[Hasuband]]</f>
        <v>2</v>
      </c>
      <c r="O468">
        <f>Needs[[#This Row],[Female]]-Needs[[#This Row],[Wife]]</f>
        <v>2</v>
      </c>
      <c r="P468">
        <v>1</v>
      </c>
      <c r="Q468">
        <v>1</v>
      </c>
      <c r="R468">
        <v>1</v>
      </c>
      <c r="S468">
        <v>1</v>
      </c>
      <c r="T468">
        <v>2</v>
      </c>
      <c r="U468" t="s">
        <v>46</v>
      </c>
      <c r="W468">
        <v>1</v>
      </c>
      <c r="X468" t="str">
        <f t="shared" si="82"/>
        <v>No</v>
      </c>
      <c r="Z468" t="str">
        <f t="shared" si="83"/>
        <v>No</v>
      </c>
      <c r="AA468">
        <v>1</v>
      </c>
      <c r="AB468" t="str">
        <f t="shared" si="84"/>
        <v>Yes</v>
      </c>
      <c r="AC468">
        <v>1</v>
      </c>
      <c r="AD468" t="str">
        <f t="shared" si="85"/>
        <v>Yes</v>
      </c>
      <c r="AF468" t="str">
        <f t="shared" si="86"/>
        <v>No</v>
      </c>
      <c r="AG468">
        <v>1</v>
      </c>
      <c r="AH468" s="11" t="str">
        <f t="shared" si="87"/>
        <v>Yes</v>
      </c>
    </row>
    <row r="469" spans="1:34">
      <c r="A469">
        <v>4683</v>
      </c>
      <c r="B469" t="s">
        <v>38</v>
      </c>
      <c r="C469" t="s">
        <v>39</v>
      </c>
      <c r="D469" t="s">
        <v>40</v>
      </c>
      <c r="E469" t="s">
        <v>546</v>
      </c>
      <c r="F469" t="s">
        <v>51</v>
      </c>
      <c r="G469">
        <f t="shared" si="77"/>
        <v>0</v>
      </c>
      <c r="H469">
        <f t="shared" si="78"/>
        <v>1</v>
      </c>
      <c r="I469">
        <f t="shared" si="79"/>
        <v>2</v>
      </c>
      <c r="J469">
        <f t="shared" si="80"/>
        <v>2</v>
      </c>
      <c r="K469">
        <f t="shared" si="81"/>
        <v>3</v>
      </c>
      <c r="L469">
        <v>2</v>
      </c>
      <c r="M469">
        <v>6</v>
      </c>
      <c r="N469">
        <f>Needs[[#This Row],[Male]]-Needs[[#This Row],[Hasuband]]</f>
        <v>2</v>
      </c>
      <c r="O469">
        <f>Needs[[#This Row],[Female]]-Needs[[#This Row],[Wife]]</f>
        <v>5</v>
      </c>
      <c r="P469">
        <v>1</v>
      </c>
      <c r="Q469">
        <v>1</v>
      </c>
      <c r="R469">
        <v>0</v>
      </c>
      <c r="S469">
        <v>2</v>
      </c>
      <c r="T469">
        <v>4</v>
      </c>
      <c r="U469" t="s">
        <v>46</v>
      </c>
      <c r="W469">
        <v>1</v>
      </c>
      <c r="X469" t="str">
        <f t="shared" si="82"/>
        <v>No</v>
      </c>
      <c r="Z469" t="str">
        <f t="shared" si="83"/>
        <v>No</v>
      </c>
      <c r="AA469">
        <v>1</v>
      </c>
      <c r="AB469" t="str">
        <f t="shared" si="84"/>
        <v>Yes</v>
      </c>
      <c r="AD469" t="str">
        <f t="shared" si="85"/>
        <v>No</v>
      </c>
      <c r="AF469" t="str">
        <f t="shared" si="86"/>
        <v>No</v>
      </c>
      <c r="AG469">
        <v>1</v>
      </c>
      <c r="AH469" s="11" t="str">
        <f t="shared" si="87"/>
        <v>Yes</v>
      </c>
    </row>
    <row r="470" spans="1:34">
      <c r="A470">
        <v>5185</v>
      </c>
      <c r="B470" t="s">
        <v>42</v>
      </c>
      <c r="C470" t="s">
        <v>64</v>
      </c>
      <c r="D470" t="s">
        <v>65</v>
      </c>
      <c r="E470" t="s">
        <v>547</v>
      </c>
      <c r="F470" t="s">
        <v>51</v>
      </c>
      <c r="G470">
        <f t="shared" si="77"/>
        <v>0</v>
      </c>
      <c r="H470">
        <f t="shared" si="78"/>
        <v>1</v>
      </c>
      <c r="I470">
        <f t="shared" si="79"/>
        <v>2</v>
      </c>
      <c r="J470">
        <f t="shared" si="80"/>
        <v>7</v>
      </c>
      <c r="K470">
        <f t="shared" si="81"/>
        <v>0</v>
      </c>
      <c r="L470">
        <v>5</v>
      </c>
      <c r="M470">
        <v>5</v>
      </c>
      <c r="N470">
        <f>Needs[[#This Row],[Male]]-Needs[[#This Row],[Hasuband]]</f>
        <v>5</v>
      </c>
      <c r="O470">
        <f>Needs[[#This Row],[Female]]-Needs[[#This Row],[Wife]]</f>
        <v>4</v>
      </c>
      <c r="P470">
        <v>1</v>
      </c>
      <c r="Q470">
        <v>1</v>
      </c>
      <c r="R470">
        <v>4</v>
      </c>
      <c r="S470">
        <v>3</v>
      </c>
      <c r="T470">
        <v>1</v>
      </c>
      <c r="U470" t="s">
        <v>61</v>
      </c>
      <c r="V470">
        <v>1</v>
      </c>
      <c r="X470" t="str">
        <f t="shared" si="82"/>
        <v>Yes</v>
      </c>
      <c r="Y470">
        <v>173</v>
      </c>
      <c r="Z470" t="str">
        <f t="shared" si="83"/>
        <v>Yes</v>
      </c>
      <c r="AA470">
        <v>1</v>
      </c>
      <c r="AB470" t="str">
        <f t="shared" si="84"/>
        <v>Yes</v>
      </c>
      <c r="AC470">
        <v>1</v>
      </c>
      <c r="AD470" t="str">
        <f t="shared" si="85"/>
        <v>Yes</v>
      </c>
      <c r="AF470" t="str">
        <f t="shared" si="86"/>
        <v>No</v>
      </c>
      <c r="AH470" s="11" t="str">
        <f t="shared" si="87"/>
        <v>No</v>
      </c>
    </row>
    <row r="471" spans="1:34">
      <c r="A471">
        <v>4774</v>
      </c>
      <c r="B471" t="s">
        <v>38</v>
      </c>
      <c r="C471" t="s">
        <v>116</v>
      </c>
      <c r="D471" t="s">
        <v>117</v>
      </c>
      <c r="E471" t="s">
        <v>548</v>
      </c>
      <c r="F471" t="s">
        <v>36</v>
      </c>
      <c r="G471">
        <f t="shared" si="77"/>
        <v>1</v>
      </c>
      <c r="H471">
        <f t="shared" si="78"/>
        <v>1</v>
      </c>
      <c r="I471">
        <f t="shared" si="79"/>
        <v>1</v>
      </c>
      <c r="J471">
        <f t="shared" si="80"/>
        <v>2</v>
      </c>
      <c r="K471">
        <f t="shared" si="81"/>
        <v>1</v>
      </c>
      <c r="L471">
        <v>5</v>
      </c>
      <c r="M471">
        <v>1</v>
      </c>
      <c r="N471">
        <f>Needs[[#This Row],[Male]]-Needs[[#This Row],[Hasuband]]</f>
        <v>4</v>
      </c>
      <c r="O471">
        <f>Needs[[#This Row],[Female]]-Needs[[#This Row],[Wife]]</f>
        <v>0</v>
      </c>
      <c r="P471">
        <v>1</v>
      </c>
      <c r="Q471">
        <v>0</v>
      </c>
      <c r="R471">
        <v>2</v>
      </c>
      <c r="S471">
        <v>0</v>
      </c>
      <c r="T471">
        <v>3</v>
      </c>
      <c r="U471" t="s">
        <v>37</v>
      </c>
      <c r="W471">
        <v>1</v>
      </c>
      <c r="X471" t="str">
        <f t="shared" si="82"/>
        <v>No</v>
      </c>
      <c r="Y471">
        <v>108</v>
      </c>
      <c r="Z471" t="str">
        <f t="shared" si="83"/>
        <v>Yes</v>
      </c>
      <c r="AA471">
        <v>1</v>
      </c>
      <c r="AB471" t="str">
        <f t="shared" si="84"/>
        <v>Yes</v>
      </c>
      <c r="AD471" t="str">
        <f t="shared" si="85"/>
        <v>No</v>
      </c>
      <c r="AF471" t="str">
        <f t="shared" si="86"/>
        <v>No</v>
      </c>
      <c r="AG471">
        <v>1</v>
      </c>
      <c r="AH471" s="11" t="str">
        <f t="shared" si="87"/>
        <v>Yes</v>
      </c>
    </row>
    <row r="472" spans="1:34">
      <c r="A472">
        <v>5964</v>
      </c>
      <c r="B472" t="s">
        <v>47</v>
      </c>
      <c r="C472" t="s">
        <v>48</v>
      </c>
      <c r="D472" t="s">
        <v>49</v>
      </c>
      <c r="E472" t="s">
        <v>549</v>
      </c>
      <c r="F472" t="s">
        <v>36</v>
      </c>
      <c r="G472">
        <f t="shared" si="77"/>
        <v>1</v>
      </c>
      <c r="H472">
        <f t="shared" si="78"/>
        <v>1</v>
      </c>
      <c r="I472">
        <f t="shared" si="79"/>
        <v>0</v>
      </c>
      <c r="J472">
        <f t="shared" si="80"/>
        <v>2</v>
      </c>
      <c r="K472">
        <f t="shared" si="81"/>
        <v>6</v>
      </c>
      <c r="L472">
        <v>9</v>
      </c>
      <c r="M472">
        <v>1</v>
      </c>
      <c r="N472">
        <f>Needs[[#This Row],[Male]]-Needs[[#This Row],[Hasuband]]</f>
        <v>8</v>
      </c>
      <c r="O472">
        <f>Needs[[#This Row],[Female]]-Needs[[#This Row],[Wife]]</f>
        <v>0</v>
      </c>
      <c r="P472">
        <v>0</v>
      </c>
      <c r="Q472">
        <v>0</v>
      </c>
      <c r="R472">
        <v>2</v>
      </c>
      <c r="S472">
        <v>0</v>
      </c>
      <c r="T472">
        <v>8</v>
      </c>
      <c r="U472" t="s">
        <v>46</v>
      </c>
      <c r="W472">
        <v>1</v>
      </c>
      <c r="X472" t="str">
        <f t="shared" si="82"/>
        <v>No</v>
      </c>
      <c r="Z472" t="str">
        <f t="shared" si="83"/>
        <v>No</v>
      </c>
      <c r="AA472">
        <v>1</v>
      </c>
      <c r="AB472" t="str">
        <f t="shared" si="84"/>
        <v>Yes</v>
      </c>
      <c r="AD472" t="str">
        <f t="shared" si="85"/>
        <v>No</v>
      </c>
      <c r="AF472" t="str">
        <f t="shared" si="86"/>
        <v>No</v>
      </c>
      <c r="AG472">
        <v>1</v>
      </c>
      <c r="AH472" s="11" t="str">
        <f t="shared" si="87"/>
        <v>Yes</v>
      </c>
    </row>
    <row r="473" spans="1:34">
      <c r="A473">
        <v>5169</v>
      </c>
      <c r="B473" t="s">
        <v>42</v>
      </c>
      <c r="C473" t="s">
        <v>64</v>
      </c>
      <c r="D473" t="s">
        <v>65</v>
      </c>
      <c r="E473" t="s">
        <v>550</v>
      </c>
      <c r="F473" t="s">
        <v>36</v>
      </c>
      <c r="G473">
        <f t="shared" si="77"/>
        <v>1</v>
      </c>
      <c r="H473">
        <f t="shared" si="78"/>
        <v>1</v>
      </c>
      <c r="I473">
        <f t="shared" si="79"/>
        <v>2</v>
      </c>
      <c r="J473">
        <f t="shared" si="80"/>
        <v>2</v>
      </c>
      <c r="K473">
        <f t="shared" si="81"/>
        <v>3</v>
      </c>
      <c r="L473">
        <v>7</v>
      </c>
      <c r="M473">
        <v>2</v>
      </c>
      <c r="N473">
        <f>Needs[[#This Row],[Male]]-Needs[[#This Row],[Hasuband]]</f>
        <v>6</v>
      </c>
      <c r="O473">
        <f>Needs[[#This Row],[Female]]-Needs[[#This Row],[Wife]]</f>
        <v>1</v>
      </c>
      <c r="P473">
        <v>1</v>
      </c>
      <c r="Q473">
        <v>1</v>
      </c>
      <c r="R473">
        <v>2</v>
      </c>
      <c r="S473">
        <v>0</v>
      </c>
      <c r="T473">
        <v>5</v>
      </c>
      <c r="U473" t="s">
        <v>37</v>
      </c>
      <c r="W473">
        <v>1</v>
      </c>
      <c r="X473" t="str">
        <f t="shared" si="82"/>
        <v>No</v>
      </c>
      <c r="Y473">
        <v>81</v>
      </c>
      <c r="Z473" t="str">
        <f t="shared" si="83"/>
        <v>Yes</v>
      </c>
      <c r="AA473">
        <v>1</v>
      </c>
      <c r="AB473" t="str">
        <f t="shared" si="84"/>
        <v>Yes</v>
      </c>
      <c r="AC473">
        <v>1</v>
      </c>
      <c r="AD473" t="str">
        <f t="shared" si="85"/>
        <v>Yes</v>
      </c>
      <c r="AF473" t="str">
        <f t="shared" si="86"/>
        <v>No</v>
      </c>
      <c r="AG473">
        <v>1</v>
      </c>
      <c r="AH473" s="11" t="str">
        <f t="shared" si="87"/>
        <v>Yes</v>
      </c>
    </row>
    <row r="474" spans="1:34">
      <c r="A474">
        <v>6352</v>
      </c>
      <c r="B474" t="s">
        <v>47</v>
      </c>
      <c r="C474" t="s">
        <v>104</v>
      </c>
      <c r="D474" t="s">
        <v>105</v>
      </c>
      <c r="E474" t="s">
        <v>551</v>
      </c>
      <c r="F474" t="s">
        <v>36</v>
      </c>
      <c r="G474">
        <f t="shared" si="77"/>
        <v>1</v>
      </c>
      <c r="H474">
        <f t="shared" si="78"/>
        <v>1</v>
      </c>
      <c r="I474">
        <f t="shared" si="79"/>
        <v>2</v>
      </c>
      <c r="J474">
        <f t="shared" si="80"/>
        <v>3</v>
      </c>
      <c r="K474">
        <f t="shared" si="81"/>
        <v>3</v>
      </c>
      <c r="L474">
        <v>2</v>
      </c>
      <c r="M474">
        <v>8</v>
      </c>
      <c r="N474">
        <f>Needs[[#This Row],[Male]]-Needs[[#This Row],[Hasuband]]</f>
        <v>1</v>
      </c>
      <c r="O474">
        <f>Needs[[#This Row],[Female]]-Needs[[#This Row],[Wife]]</f>
        <v>7</v>
      </c>
      <c r="P474">
        <v>1</v>
      </c>
      <c r="Q474">
        <v>1</v>
      </c>
      <c r="R474">
        <v>0</v>
      </c>
      <c r="S474">
        <v>3</v>
      </c>
      <c r="T474">
        <v>5</v>
      </c>
      <c r="U474" t="s">
        <v>46</v>
      </c>
      <c r="V474">
        <v>1</v>
      </c>
      <c r="X474" t="str">
        <f t="shared" si="82"/>
        <v>Yes</v>
      </c>
      <c r="Y474">
        <v>230</v>
      </c>
      <c r="Z474" t="str">
        <f t="shared" si="83"/>
        <v>Yes</v>
      </c>
      <c r="AB474" t="str">
        <f t="shared" si="84"/>
        <v>No</v>
      </c>
      <c r="AC474">
        <v>1</v>
      </c>
      <c r="AD474" t="str">
        <f t="shared" si="85"/>
        <v>Yes</v>
      </c>
      <c r="AF474" t="str">
        <f t="shared" si="86"/>
        <v>No</v>
      </c>
      <c r="AG474">
        <v>1</v>
      </c>
      <c r="AH474" s="11" t="str">
        <f t="shared" si="87"/>
        <v>Yes</v>
      </c>
    </row>
    <row r="475" spans="1:34">
      <c r="A475">
        <v>5543</v>
      </c>
      <c r="B475" t="s">
        <v>42</v>
      </c>
      <c r="C475" t="s">
        <v>43</v>
      </c>
      <c r="D475" t="s">
        <v>44</v>
      </c>
      <c r="E475" t="s">
        <v>552</v>
      </c>
      <c r="F475" t="s">
        <v>36</v>
      </c>
      <c r="G475">
        <f t="shared" si="77"/>
        <v>1</v>
      </c>
      <c r="H475">
        <f t="shared" si="78"/>
        <v>1</v>
      </c>
      <c r="I475">
        <f t="shared" si="79"/>
        <v>1</v>
      </c>
      <c r="J475">
        <f t="shared" si="80"/>
        <v>2</v>
      </c>
      <c r="K475">
        <f t="shared" si="81"/>
        <v>1</v>
      </c>
      <c r="L475">
        <v>5</v>
      </c>
      <c r="M475">
        <v>1</v>
      </c>
      <c r="N475">
        <f>Needs[[#This Row],[Male]]-Needs[[#This Row],[Hasuband]]</f>
        <v>4</v>
      </c>
      <c r="O475">
        <f>Needs[[#This Row],[Female]]-Needs[[#This Row],[Wife]]</f>
        <v>0</v>
      </c>
      <c r="P475">
        <v>1</v>
      </c>
      <c r="Q475">
        <v>0</v>
      </c>
      <c r="R475">
        <v>2</v>
      </c>
      <c r="S475">
        <v>0</v>
      </c>
      <c r="T475">
        <v>3</v>
      </c>
      <c r="U475" t="s">
        <v>37</v>
      </c>
      <c r="W475">
        <v>1</v>
      </c>
      <c r="X475" t="str">
        <f t="shared" si="82"/>
        <v>No</v>
      </c>
      <c r="Y475">
        <v>81</v>
      </c>
      <c r="Z475" t="str">
        <f t="shared" si="83"/>
        <v>Yes</v>
      </c>
      <c r="AA475">
        <v>1</v>
      </c>
      <c r="AB475" t="str">
        <f t="shared" si="84"/>
        <v>Yes</v>
      </c>
      <c r="AC475">
        <v>1</v>
      </c>
      <c r="AD475" t="str">
        <f t="shared" si="85"/>
        <v>Yes</v>
      </c>
      <c r="AF475" t="str">
        <f t="shared" si="86"/>
        <v>No</v>
      </c>
      <c r="AG475">
        <v>1</v>
      </c>
      <c r="AH475" s="11" t="str">
        <f t="shared" si="87"/>
        <v>Yes</v>
      </c>
    </row>
    <row r="476" spans="1:34">
      <c r="A476">
        <v>5937</v>
      </c>
      <c r="B476" t="s">
        <v>47</v>
      </c>
      <c r="C476" t="s">
        <v>85</v>
      </c>
      <c r="D476" t="s">
        <v>86</v>
      </c>
      <c r="E476" t="s">
        <v>553</v>
      </c>
      <c r="F476" t="s">
        <v>51</v>
      </c>
      <c r="G476">
        <f t="shared" si="77"/>
        <v>0</v>
      </c>
      <c r="H476">
        <f t="shared" si="78"/>
        <v>1</v>
      </c>
      <c r="I476">
        <f t="shared" si="79"/>
        <v>2</v>
      </c>
      <c r="J476">
        <f t="shared" si="80"/>
        <v>3</v>
      </c>
      <c r="K476">
        <f t="shared" si="81"/>
        <v>4</v>
      </c>
      <c r="L476">
        <v>2</v>
      </c>
      <c r="M476">
        <v>8</v>
      </c>
      <c r="N476">
        <f>Needs[[#This Row],[Male]]-Needs[[#This Row],[Hasuband]]</f>
        <v>2</v>
      </c>
      <c r="O476">
        <f>Needs[[#This Row],[Female]]-Needs[[#This Row],[Wife]]</f>
        <v>7</v>
      </c>
      <c r="P476">
        <v>1</v>
      </c>
      <c r="Q476">
        <v>1</v>
      </c>
      <c r="R476">
        <v>0</v>
      </c>
      <c r="S476">
        <v>3</v>
      </c>
      <c r="T476">
        <v>5</v>
      </c>
      <c r="U476" t="s">
        <v>37</v>
      </c>
      <c r="W476">
        <v>1</v>
      </c>
      <c r="X476" t="str">
        <f t="shared" si="82"/>
        <v>No</v>
      </c>
      <c r="Z476" t="str">
        <f t="shared" si="83"/>
        <v>No</v>
      </c>
      <c r="AA476">
        <v>1</v>
      </c>
      <c r="AB476" t="str">
        <f t="shared" si="84"/>
        <v>Yes</v>
      </c>
      <c r="AC476">
        <v>1</v>
      </c>
      <c r="AD476" t="str">
        <f t="shared" si="85"/>
        <v>Yes</v>
      </c>
      <c r="AF476" t="str">
        <f t="shared" si="86"/>
        <v>No</v>
      </c>
      <c r="AG476">
        <v>1</v>
      </c>
      <c r="AH476" s="11" t="str">
        <f t="shared" si="87"/>
        <v>Yes</v>
      </c>
    </row>
    <row r="477" spans="1:34">
      <c r="A477">
        <v>5730</v>
      </c>
      <c r="B477" t="s">
        <v>42</v>
      </c>
      <c r="C477" t="s">
        <v>71</v>
      </c>
      <c r="D477" t="s">
        <v>72</v>
      </c>
      <c r="E477" t="s">
        <v>554</v>
      </c>
      <c r="F477" t="s">
        <v>51</v>
      </c>
      <c r="G477">
        <f t="shared" si="77"/>
        <v>0</v>
      </c>
      <c r="H477">
        <f t="shared" si="78"/>
        <v>1</v>
      </c>
      <c r="I477">
        <f t="shared" si="79"/>
        <v>3</v>
      </c>
      <c r="J477">
        <f t="shared" si="80"/>
        <v>3</v>
      </c>
      <c r="K477">
        <f t="shared" si="81"/>
        <v>2</v>
      </c>
      <c r="L477">
        <v>6</v>
      </c>
      <c r="M477">
        <v>3</v>
      </c>
      <c r="N477">
        <f>Needs[[#This Row],[Male]]-Needs[[#This Row],[Hasuband]]</f>
        <v>6</v>
      </c>
      <c r="O477">
        <f>Needs[[#This Row],[Female]]-Needs[[#This Row],[Wife]]</f>
        <v>2</v>
      </c>
      <c r="P477">
        <v>2</v>
      </c>
      <c r="Q477">
        <v>1</v>
      </c>
      <c r="R477">
        <v>2</v>
      </c>
      <c r="S477">
        <v>1</v>
      </c>
      <c r="T477">
        <v>3</v>
      </c>
      <c r="U477" t="s">
        <v>37</v>
      </c>
      <c r="V477">
        <v>1</v>
      </c>
      <c r="X477" t="str">
        <f t="shared" si="82"/>
        <v>Yes</v>
      </c>
      <c r="Y477">
        <v>216</v>
      </c>
      <c r="Z477" t="str">
        <f t="shared" si="83"/>
        <v>Yes</v>
      </c>
      <c r="AA477">
        <v>1</v>
      </c>
      <c r="AB477" t="str">
        <f t="shared" si="84"/>
        <v>Yes</v>
      </c>
      <c r="AD477" t="str">
        <f t="shared" si="85"/>
        <v>No</v>
      </c>
      <c r="AF477" t="str">
        <f t="shared" si="86"/>
        <v>No</v>
      </c>
      <c r="AH477" s="11" t="str">
        <f t="shared" si="87"/>
        <v>No</v>
      </c>
    </row>
    <row r="478" spans="1:34">
      <c r="A478">
        <v>5781</v>
      </c>
      <c r="B478" t="s">
        <v>47</v>
      </c>
      <c r="C478" t="s">
        <v>79</v>
      </c>
      <c r="D478" t="s">
        <v>80</v>
      </c>
      <c r="E478" t="s">
        <v>555</v>
      </c>
      <c r="F478" t="s">
        <v>36</v>
      </c>
      <c r="G478">
        <f t="shared" si="77"/>
        <v>1</v>
      </c>
      <c r="H478">
        <f t="shared" si="78"/>
        <v>1</v>
      </c>
      <c r="I478">
        <f t="shared" si="79"/>
        <v>3</v>
      </c>
      <c r="J478">
        <f t="shared" si="80"/>
        <v>1</v>
      </c>
      <c r="K478">
        <f t="shared" si="81"/>
        <v>1</v>
      </c>
      <c r="L478">
        <v>5</v>
      </c>
      <c r="M478">
        <v>2</v>
      </c>
      <c r="N478">
        <f>Needs[[#This Row],[Male]]-Needs[[#This Row],[Hasuband]]</f>
        <v>4</v>
      </c>
      <c r="O478">
        <f>Needs[[#This Row],[Female]]-Needs[[#This Row],[Wife]]</f>
        <v>1</v>
      </c>
      <c r="P478">
        <v>2</v>
      </c>
      <c r="Q478">
        <v>1</v>
      </c>
      <c r="R478">
        <v>1</v>
      </c>
      <c r="S478">
        <v>0</v>
      </c>
      <c r="T478">
        <v>3</v>
      </c>
      <c r="U478" t="s">
        <v>61</v>
      </c>
      <c r="V478">
        <v>1</v>
      </c>
      <c r="X478" t="str">
        <f t="shared" si="82"/>
        <v>Yes</v>
      </c>
      <c r="Y478">
        <v>169</v>
      </c>
      <c r="Z478" t="str">
        <f t="shared" si="83"/>
        <v>Yes</v>
      </c>
      <c r="AA478">
        <v>1</v>
      </c>
      <c r="AB478" t="str">
        <f t="shared" si="84"/>
        <v>Yes</v>
      </c>
      <c r="AC478">
        <v>1</v>
      </c>
      <c r="AD478" t="str">
        <f t="shared" si="85"/>
        <v>Yes</v>
      </c>
      <c r="AF478" t="str">
        <f t="shared" si="86"/>
        <v>No</v>
      </c>
      <c r="AH478" s="11" t="str">
        <f t="shared" si="87"/>
        <v>No</v>
      </c>
    </row>
    <row r="479" spans="1:34">
      <c r="A479">
        <v>4719</v>
      </c>
      <c r="B479" t="s">
        <v>38</v>
      </c>
      <c r="C479" t="s">
        <v>107</v>
      </c>
      <c r="D479" t="s">
        <v>108</v>
      </c>
      <c r="E479" t="s">
        <v>556</v>
      </c>
      <c r="F479" t="s">
        <v>36</v>
      </c>
      <c r="G479">
        <f t="shared" si="77"/>
        <v>1</v>
      </c>
      <c r="H479">
        <f t="shared" si="78"/>
        <v>1</v>
      </c>
      <c r="I479">
        <f t="shared" si="79"/>
        <v>2</v>
      </c>
      <c r="J479">
        <f t="shared" si="80"/>
        <v>3</v>
      </c>
      <c r="K479">
        <f t="shared" si="81"/>
        <v>2</v>
      </c>
      <c r="L479">
        <v>3</v>
      </c>
      <c r="M479">
        <v>6</v>
      </c>
      <c r="N479">
        <f>Needs[[#This Row],[Male]]-Needs[[#This Row],[Hasuband]]</f>
        <v>2</v>
      </c>
      <c r="O479">
        <f>Needs[[#This Row],[Female]]-Needs[[#This Row],[Wife]]</f>
        <v>5</v>
      </c>
      <c r="P479">
        <v>1</v>
      </c>
      <c r="Q479">
        <v>1</v>
      </c>
      <c r="R479">
        <v>1</v>
      </c>
      <c r="S479">
        <v>2</v>
      </c>
      <c r="T479">
        <v>4</v>
      </c>
      <c r="U479" t="s">
        <v>37</v>
      </c>
      <c r="W479">
        <v>1</v>
      </c>
      <c r="X479" t="str">
        <f t="shared" si="82"/>
        <v>No</v>
      </c>
      <c r="Z479" t="str">
        <f t="shared" si="83"/>
        <v>No</v>
      </c>
      <c r="AB479" t="str">
        <f t="shared" si="84"/>
        <v>No</v>
      </c>
      <c r="AD479" t="str">
        <f t="shared" si="85"/>
        <v>No</v>
      </c>
      <c r="AF479" t="str">
        <f t="shared" si="86"/>
        <v>No</v>
      </c>
      <c r="AG479">
        <v>1</v>
      </c>
      <c r="AH479" s="11" t="str">
        <f t="shared" si="87"/>
        <v>Yes</v>
      </c>
    </row>
    <row r="480" spans="1:34">
      <c r="A480">
        <v>4944</v>
      </c>
      <c r="B480" t="s">
        <v>32</v>
      </c>
      <c r="C480" t="s">
        <v>96</v>
      </c>
      <c r="D480" t="s">
        <v>97</v>
      </c>
      <c r="E480" t="s">
        <v>557</v>
      </c>
      <c r="F480" t="s">
        <v>36</v>
      </c>
      <c r="G480">
        <f t="shared" si="77"/>
        <v>1</v>
      </c>
      <c r="H480">
        <f t="shared" si="78"/>
        <v>1</v>
      </c>
      <c r="I480">
        <f t="shared" si="79"/>
        <v>1</v>
      </c>
      <c r="J480">
        <f t="shared" si="80"/>
        <v>2</v>
      </c>
      <c r="K480">
        <f t="shared" si="81"/>
        <v>1</v>
      </c>
      <c r="L480">
        <v>5</v>
      </c>
      <c r="M480">
        <v>1</v>
      </c>
      <c r="N480">
        <f>Needs[[#This Row],[Male]]-Needs[[#This Row],[Hasuband]]</f>
        <v>4</v>
      </c>
      <c r="O480">
        <f>Needs[[#This Row],[Female]]-Needs[[#This Row],[Wife]]</f>
        <v>0</v>
      </c>
      <c r="P480">
        <v>1</v>
      </c>
      <c r="Q480">
        <v>0</v>
      </c>
      <c r="R480">
        <v>2</v>
      </c>
      <c r="S480">
        <v>0</v>
      </c>
      <c r="T480">
        <v>3</v>
      </c>
      <c r="U480" t="s">
        <v>18</v>
      </c>
      <c r="V480">
        <v>1</v>
      </c>
      <c r="X480" t="str">
        <f t="shared" si="82"/>
        <v>Yes</v>
      </c>
      <c r="Y480">
        <v>179</v>
      </c>
      <c r="Z480" t="str">
        <f t="shared" si="83"/>
        <v>Yes</v>
      </c>
      <c r="AA480">
        <v>1</v>
      </c>
      <c r="AB480" t="str">
        <f t="shared" si="84"/>
        <v>Yes</v>
      </c>
      <c r="AD480" t="str">
        <f t="shared" si="85"/>
        <v>No</v>
      </c>
      <c r="AE480">
        <v>1</v>
      </c>
      <c r="AF480" t="str">
        <f t="shared" si="86"/>
        <v>Yes</v>
      </c>
      <c r="AH480" s="11" t="str">
        <f t="shared" si="87"/>
        <v>No</v>
      </c>
    </row>
    <row r="481" spans="1:34">
      <c r="A481">
        <v>5124</v>
      </c>
      <c r="B481" t="s">
        <v>42</v>
      </c>
      <c r="C481" t="s">
        <v>64</v>
      </c>
      <c r="D481" t="s">
        <v>65</v>
      </c>
      <c r="E481" t="s">
        <v>558</v>
      </c>
      <c r="F481" t="s">
        <v>51</v>
      </c>
      <c r="G481">
        <f t="shared" si="77"/>
        <v>0</v>
      </c>
      <c r="H481">
        <f t="shared" si="78"/>
        <v>1</v>
      </c>
      <c r="I481">
        <f t="shared" si="79"/>
        <v>2</v>
      </c>
      <c r="J481">
        <f t="shared" si="80"/>
        <v>2</v>
      </c>
      <c r="K481">
        <f t="shared" si="81"/>
        <v>2</v>
      </c>
      <c r="L481">
        <v>4</v>
      </c>
      <c r="M481">
        <v>3</v>
      </c>
      <c r="N481">
        <f>Needs[[#This Row],[Male]]-Needs[[#This Row],[Hasuband]]</f>
        <v>4</v>
      </c>
      <c r="O481">
        <f>Needs[[#This Row],[Female]]-Needs[[#This Row],[Wife]]</f>
        <v>2</v>
      </c>
      <c r="P481">
        <v>1</v>
      </c>
      <c r="Q481">
        <v>1</v>
      </c>
      <c r="R481">
        <v>1</v>
      </c>
      <c r="S481">
        <v>1</v>
      </c>
      <c r="T481">
        <v>3</v>
      </c>
      <c r="U481" t="s">
        <v>46</v>
      </c>
      <c r="W481">
        <v>1</v>
      </c>
      <c r="X481" t="str">
        <f t="shared" si="82"/>
        <v>No</v>
      </c>
      <c r="Y481">
        <v>103</v>
      </c>
      <c r="Z481" t="str">
        <f t="shared" si="83"/>
        <v>Yes</v>
      </c>
      <c r="AB481" t="str">
        <f t="shared" si="84"/>
        <v>No</v>
      </c>
      <c r="AD481" t="str">
        <f t="shared" si="85"/>
        <v>No</v>
      </c>
      <c r="AF481" t="str">
        <f t="shared" si="86"/>
        <v>No</v>
      </c>
      <c r="AG481">
        <v>1</v>
      </c>
      <c r="AH481" s="11" t="str">
        <f t="shared" si="87"/>
        <v>Yes</v>
      </c>
    </row>
    <row r="482" spans="1:34">
      <c r="A482">
        <v>6024</v>
      </c>
      <c r="B482" t="s">
        <v>47</v>
      </c>
      <c r="C482" t="s">
        <v>48</v>
      </c>
      <c r="D482" t="s">
        <v>49</v>
      </c>
      <c r="E482" t="s">
        <v>559</v>
      </c>
      <c r="F482" t="s">
        <v>51</v>
      </c>
      <c r="G482">
        <f t="shared" si="77"/>
        <v>0</v>
      </c>
      <c r="H482">
        <f t="shared" si="78"/>
        <v>1</v>
      </c>
      <c r="I482">
        <f t="shared" si="79"/>
        <v>3</v>
      </c>
      <c r="J482">
        <f t="shared" si="80"/>
        <v>4</v>
      </c>
      <c r="K482">
        <f t="shared" si="81"/>
        <v>2</v>
      </c>
      <c r="L482">
        <v>6</v>
      </c>
      <c r="M482">
        <v>4</v>
      </c>
      <c r="N482">
        <f>Needs[[#This Row],[Male]]-Needs[[#This Row],[Hasuband]]</f>
        <v>6</v>
      </c>
      <c r="O482">
        <f>Needs[[#This Row],[Female]]-Needs[[#This Row],[Wife]]</f>
        <v>3</v>
      </c>
      <c r="P482">
        <v>2</v>
      </c>
      <c r="Q482">
        <v>1</v>
      </c>
      <c r="R482">
        <v>3</v>
      </c>
      <c r="S482">
        <v>1</v>
      </c>
      <c r="T482">
        <v>3</v>
      </c>
      <c r="U482" t="s">
        <v>37</v>
      </c>
      <c r="W482">
        <v>1</v>
      </c>
      <c r="X482" t="str">
        <f t="shared" si="82"/>
        <v>No</v>
      </c>
      <c r="Y482">
        <v>114</v>
      </c>
      <c r="Z482" t="str">
        <f t="shared" si="83"/>
        <v>Yes</v>
      </c>
      <c r="AA482">
        <v>1</v>
      </c>
      <c r="AB482" t="str">
        <f t="shared" si="84"/>
        <v>Yes</v>
      </c>
      <c r="AD482" t="str">
        <f t="shared" si="85"/>
        <v>No</v>
      </c>
      <c r="AF482" t="str">
        <f t="shared" si="86"/>
        <v>No</v>
      </c>
      <c r="AG482">
        <v>1</v>
      </c>
      <c r="AH482" s="11" t="str">
        <f t="shared" si="87"/>
        <v>Yes</v>
      </c>
    </row>
    <row r="483" spans="1:34">
      <c r="A483">
        <v>6314</v>
      </c>
      <c r="B483" t="s">
        <v>47</v>
      </c>
      <c r="C483" t="s">
        <v>104</v>
      </c>
      <c r="D483" t="s">
        <v>105</v>
      </c>
      <c r="E483" t="s">
        <v>560</v>
      </c>
      <c r="F483" t="s">
        <v>36</v>
      </c>
      <c r="G483">
        <f t="shared" si="77"/>
        <v>1</v>
      </c>
      <c r="H483">
        <f t="shared" si="78"/>
        <v>1</v>
      </c>
      <c r="I483">
        <f t="shared" si="79"/>
        <v>1</v>
      </c>
      <c r="J483">
        <f t="shared" si="80"/>
        <v>1</v>
      </c>
      <c r="K483">
        <f t="shared" si="81"/>
        <v>3</v>
      </c>
      <c r="L483">
        <v>5</v>
      </c>
      <c r="M483">
        <v>2</v>
      </c>
      <c r="N483">
        <f>Needs[[#This Row],[Male]]-Needs[[#This Row],[Hasuband]]</f>
        <v>4</v>
      </c>
      <c r="O483">
        <f>Needs[[#This Row],[Female]]-Needs[[#This Row],[Wife]]</f>
        <v>1</v>
      </c>
      <c r="P483">
        <v>0</v>
      </c>
      <c r="Q483">
        <v>1</v>
      </c>
      <c r="R483">
        <v>1</v>
      </c>
      <c r="S483">
        <v>0</v>
      </c>
      <c r="T483">
        <v>5</v>
      </c>
      <c r="U483" t="s">
        <v>46</v>
      </c>
      <c r="W483">
        <v>1</v>
      </c>
      <c r="X483" t="str">
        <f t="shared" si="82"/>
        <v>No</v>
      </c>
      <c r="Z483" t="str">
        <f t="shared" si="83"/>
        <v>No</v>
      </c>
      <c r="AA483">
        <v>1</v>
      </c>
      <c r="AB483" t="str">
        <f t="shared" si="84"/>
        <v>Yes</v>
      </c>
      <c r="AD483" t="str">
        <f t="shared" si="85"/>
        <v>No</v>
      </c>
      <c r="AF483" t="str">
        <f t="shared" si="86"/>
        <v>No</v>
      </c>
      <c r="AG483">
        <v>1</v>
      </c>
      <c r="AH483" s="11" t="str">
        <f t="shared" si="87"/>
        <v>Yes</v>
      </c>
    </row>
    <row r="484" spans="1:34">
      <c r="A484">
        <v>6005</v>
      </c>
      <c r="B484" t="s">
        <v>47</v>
      </c>
      <c r="C484" t="s">
        <v>48</v>
      </c>
      <c r="D484" t="s">
        <v>49</v>
      </c>
      <c r="E484" t="s">
        <v>561</v>
      </c>
      <c r="F484" t="s">
        <v>36</v>
      </c>
      <c r="G484">
        <f t="shared" si="77"/>
        <v>1</v>
      </c>
      <c r="H484">
        <f t="shared" si="78"/>
        <v>1</v>
      </c>
      <c r="I484">
        <f t="shared" si="79"/>
        <v>1</v>
      </c>
      <c r="J484">
        <f t="shared" si="80"/>
        <v>2</v>
      </c>
      <c r="K484">
        <f t="shared" si="81"/>
        <v>3</v>
      </c>
      <c r="L484">
        <v>5</v>
      </c>
      <c r="M484">
        <v>3</v>
      </c>
      <c r="N484">
        <f>Needs[[#This Row],[Male]]-Needs[[#This Row],[Hasuband]]</f>
        <v>4</v>
      </c>
      <c r="O484">
        <f>Needs[[#This Row],[Female]]-Needs[[#This Row],[Wife]]</f>
        <v>2</v>
      </c>
      <c r="P484">
        <v>0</v>
      </c>
      <c r="Q484">
        <v>1</v>
      </c>
      <c r="R484">
        <v>1</v>
      </c>
      <c r="S484">
        <v>1</v>
      </c>
      <c r="T484">
        <v>5</v>
      </c>
      <c r="U484" t="s">
        <v>61</v>
      </c>
      <c r="W484">
        <v>1</v>
      </c>
      <c r="X484" t="str">
        <f t="shared" si="82"/>
        <v>No</v>
      </c>
      <c r="Z484" t="str">
        <f t="shared" si="83"/>
        <v>No</v>
      </c>
      <c r="AB484" t="str">
        <f t="shared" si="84"/>
        <v>No</v>
      </c>
      <c r="AC484">
        <v>1</v>
      </c>
      <c r="AD484" t="str">
        <f t="shared" si="85"/>
        <v>Yes</v>
      </c>
      <c r="AF484" t="str">
        <f t="shared" si="86"/>
        <v>No</v>
      </c>
      <c r="AG484">
        <v>1</v>
      </c>
      <c r="AH484" s="11" t="str">
        <f t="shared" si="87"/>
        <v>Yes</v>
      </c>
    </row>
    <row r="485" spans="1:34">
      <c r="A485">
        <v>5200</v>
      </c>
      <c r="B485" t="s">
        <v>42</v>
      </c>
      <c r="C485" t="s">
        <v>64</v>
      </c>
      <c r="D485" t="s">
        <v>65</v>
      </c>
      <c r="E485" t="s">
        <v>562</v>
      </c>
      <c r="F485" t="s">
        <v>36</v>
      </c>
      <c r="G485">
        <f t="shared" si="77"/>
        <v>1</v>
      </c>
      <c r="H485">
        <f t="shared" si="78"/>
        <v>1</v>
      </c>
      <c r="I485">
        <f t="shared" si="79"/>
        <v>1</v>
      </c>
      <c r="J485">
        <f t="shared" si="80"/>
        <v>1</v>
      </c>
      <c r="K485">
        <f t="shared" si="81"/>
        <v>0</v>
      </c>
      <c r="L485">
        <v>2</v>
      </c>
      <c r="M485">
        <v>2</v>
      </c>
      <c r="N485">
        <f>Needs[[#This Row],[Male]]-Needs[[#This Row],[Hasuband]]</f>
        <v>1</v>
      </c>
      <c r="O485">
        <f>Needs[[#This Row],[Female]]-Needs[[#This Row],[Wife]]</f>
        <v>1</v>
      </c>
      <c r="P485">
        <v>1</v>
      </c>
      <c r="Q485">
        <v>0</v>
      </c>
      <c r="R485">
        <v>0</v>
      </c>
      <c r="S485">
        <v>1</v>
      </c>
      <c r="T485">
        <v>2</v>
      </c>
      <c r="U485" t="s">
        <v>46</v>
      </c>
      <c r="V485">
        <v>1</v>
      </c>
      <c r="X485" t="str">
        <f t="shared" si="82"/>
        <v>Yes</v>
      </c>
      <c r="Y485">
        <v>180</v>
      </c>
      <c r="Z485" t="str">
        <f t="shared" si="83"/>
        <v>Yes</v>
      </c>
      <c r="AA485">
        <v>1</v>
      </c>
      <c r="AB485" t="str">
        <f t="shared" si="84"/>
        <v>Yes</v>
      </c>
      <c r="AD485" t="str">
        <f t="shared" si="85"/>
        <v>No</v>
      </c>
      <c r="AF485" t="str">
        <f t="shared" si="86"/>
        <v>No</v>
      </c>
      <c r="AH485" s="11" t="str">
        <f t="shared" si="87"/>
        <v>No</v>
      </c>
    </row>
    <row r="486" spans="1:34">
      <c r="A486">
        <v>5142</v>
      </c>
      <c r="B486" t="s">
        <v>42</v>
      </c>
      <c r="C486" t="s">
        <v>64</v>
      </c>
      <c r="D486" t="s">
        <v>65</v>
      </c>
      <c r="E486" t="s">
        <v>563</v>
      </c>
      <c r="F486" t="s">
        <v>51</v>
      </c>
      <c r="G486">
        <f t="shared" si="77"/>
        <v>0</v>
      </c>
      <c r="H486">
        <f t="shared" si="78"/>
        <v>1</v>
      </c>
      <c r="I486">
        <f t="shared" si="79"/>
        <v>2</v>
      </c>
      <c r="J486">
        <f t="shared" si="80"/>
        <v>1</v>
      </c>
      <c r="K486">
        <f t="shared" si="81"/>
        <v>0</v>
      </c>
      <c r="L486">
        <v>2</v>
      </c>
      <c r="M486">
        <v>2</v>
      </c>
      <c r="N486">
        <f>Needs[[#This Row],[Male]]-Needs[[#This Row],[Hasuband]]</f>
        <v>2</v>
      </c>
      <c r="O486">
        <f>Needs[[#This Row],[Female]]-Needs[[#This Row],[Wife]]</f>
        <v>1</v>
      </c>
      <c r="P486">
        <v>1</v>
      </c>
      <c r="Q486">
        <v>1</v>
      </c>
      <c r="R486">
        <v>1</v>
      </c>
      <c r="S486">
        <v>0</v>
      </c>
      <c r="T486">
        <v>1</v>
      </c>
      <c r="U486" t="s">
        <v>37</v>
      </c>
      <c r="V486">
        <v>1</v>
      </c>
      <c r="X486" t="str">
        <f t="shared" si="82"/>
        <v>Yes</v>
      </c>
      <c r="Y486">
        <v>225</v>
      </c>
      <c r="Z486" t="str">
        <f t="shared" si="83"/>
        <v>Yes</v>
      </c>
      <c r="AA486">
        <v>1</v>
      </c>
      <c r="AB486" t="str">
        <f t="shared" si="84"/>
        <v>Yes</v>
      </c>
      <c r="AD486" t="str">
        <f t="shared" si="85"/>
        <v>No</v>
      </c>
      <c r="AE486">
        <v>1</v>
      </c>
      <c r="AF486" t="str">
        <f t="shared" si="86"/>
        <v>Yes</v>
      </c>
      <c r="AH486" s="11" t="str">
        <f t="shared" si="87"/>
        <v>No</v>
      </c>
    </row>
    <row r="487" spans="1:34">
      <c r="A487">
        <v>5467</v>
      </c>
      <c r="B487" t="s">
        <v>42</v>
      </c>
      <c r="C487" t="s">
        <v>82</v>
      </c>
      <c r="D487" t="s">
        <v>83</v>
      </c>
      <c r="E487" t="s">
        <v>564</v>
      </c>
      <c r="F487" t="s">
        <v>51</v>
      </c>
      <c r="G487">
        <f t="shared" si="77"/>
        <v>0</v>
      </c>
      <c r="H487">
        <f t="shared" si="78"/>
        <v>1</v>
      </c>
      <c r="I487">
        <f t="shared" si="79"/>
        <v>2</v>
      </c>
      <c r="J487">
        <f t="shared" si="80"/>
        <v>2</v>
      </c>
      <c r="K487">
        <f t="shared" si="81"/>
        <v>1</v>
      </c>
      <c r="L487">
        <v>3</v>
      </c>
      <c r="M487">
        <v>3</v>
      </c>
      <c r="N487">
        <f>Needs[[#This Row],[Male]]-Needs[[#This Row],[Hasuband]]</f>
        <v>3</v>
      </c>
      <c r="O487">
        <f>Needs[[#This Row],[Female]]-Needs[[#This Row],[Wife]]</f>
        <v>2</v>
      </c>
      <c r="P487">
        <v>1</v>
      </c>
      <c r="Q487">
        <v>1</v>
      </c>
      <c r="R487">
        <v>1</v>
      </c>
      <c r="S487">
        <v>1</v>
      </c>
      <c r="T487">
        <v>2</v>
      </c>
      <c r="U487" t="s">
        <v>37</v>
      </c>
      <c r="W487">
        <v>1</v>
      </c>
      <c r="X487" t="str">
        <f t="shared" si="82"/>
        <v>No</v>
      </c>
      <c r="Z487" t="str">
        <f t="shared" si="83"/>
        <v>No</v>
      </c>
      <c r="AB487" t="str">
        <f t="shared" si="84"/>
        <v>No</v>
      </c>
      <c r="AD487" t="str">
        <f t="shared" si="85"/>
        <v>No</v>
      </c>
      <c r="AE487">
        <v>1</v>
      </c>
      <c r="AF487" t="str">
        <f t="shared" si="86"/>
        <v>Yes</v>
      </c>
      <c r="AG487">
        <v>1</v>
      </c>
      <c r="AH487" s="11" t="str">
        <f t="shared" si="87"/>
        <v>Yes</v>
      </c>
    </row>
    <row r="488" spans="1:34">
      <c r="A488">
        <v>6360</v>
      </c>
      <c r="B488" t="s">
        <v>47</v>
      </c>
      <c r="C488" t="s">
        <v>104</v>
      </c>
      <c r="D488" t="s">
        <v>105</v>
      </c>
      <c r="E488" t="s">
        <v>565</v>
      </c>
      <c r="F488" t="s">
        <v>51</v>
      </c>
      <c r="G488">
        <f t="shared" si="77"/>
        <v>0</v>
      </c>
      <c r="H488">
        <f t="shared" si="78"/>
        <v>1</v>
      </c>
      <c r="I488">
        <f t="shared" si="79"/>
        <v>3</v>
      </c>
      <c r="J488">
        <f t="shared" si="80"/>
        <v>2</v>
      </c>
      <c r="K488">
        <f t="shared" si="81"/>
        <v>2</v>
      </c>
      <c r="L488">
        <v>5</v>
      </c>
      <c r="M488">
        <v>3</v>
      </c>
      <c r="N488">
        <f>Needs[[#This Row],[Male]]-Needs[[#This Row],[Hasuband]]</f>
        <v>5</v>
      </c>
      <c r="O488">
        <f>Needs[[#This Row],[Female]]-Needs[[#This Row],[Wife]]</f>
        <v>2</v>
      </c>
      <c r="P488">
        <v>2</v>
      </c>
      <c r="Q488">
        <v>1</v>
      </c>
      <c r="R488">
        <v>1</v>
      </c>
      <c r="S488">
        <v>1</v>
      </c>
      <c r="T488">
        <v>3</v>
      </c>
      <c r="U488" t="s">
        <v>61</v>
      </c>
      <c r="W488">
        <v>1</v>
      </c>
      <c r="X488" t="str">
        <f t="shared" si="82"/>
        <v>No</v>
      </c>
      <c r="Z488" t="str">
        <f t="shared" si="83"/>
        <v>No</v>
      </c>
      <c r="AA488">
        <v>1</v>
      </c>
      <c r="AB488" t="str">
        <f t="shared" si="84"/>
        <v>Yes</v>
      </c>
      <c r="AD488" t="str">
        <f t="shared" si="85"/>
        <v>No</v>
      </c>
      <c r="AF488" t="str">
        <f t="shared" si="86"/>
        <v>No</v>
      </c>
      <c r="AG488">
        <v>1</v>
      </c>
      <c r="AH488" s="11" t="str">
        <f t="shared" si="87"/>
        <v>Yes</v>
      </c>
    </row>
    <row r="489" spans="1:34">
      <c r="A489">
        <v>6260</v>
      </c>
      <c r="B489" t="s">
        <v>47</v>
      </c>
      <c r="C489" t="s">
        <v>58</v>
      </c>
      <c r="D489" t="s">
        <v>59</v>
      </c>
      <c r="E489" t="s">
        <v>566</v>
      </c>
      <c r="F489" t="s">
        <v>51</v>
      </c>
      <c r="G489">
        <f t="shared" si="77"/>
        <v>0</v>
      </c>
      <c r="H489">
        <f t="shared" si="78"/>
        <v>1</v>
      </c>
      <c r="I489">
        <f t="shared" si="79"/>
        <v>2</v>
      </c>
      <c r="J489">
        <f t="shared" si="80"/>
        <v>2</v>
      </c>
      <c r="K489">
        <f t="shared" si="81"/>
        <v>3</v>
      </c>
      <c r="L489">
        <v>5</v>
      </c>
      <c r="M489">
        <v>3</v>
      </c>
      <c r="N489">
        <f>Needs[[#This Row],[Male]]-Needs[[#This Row],[Hasuband]]</f>
        <v>5</v>
      </c>
      <c r="O489">
        <f>Needs[[#This Row],[Female]]-Needs[[#This Row],[Wife]]</f>
        <v>2</v>
      </c>
      <c r="P489">
        <v>1</v>
      </c>
      <c r="Q489">
        <v>1</v>
      </c>
      <c r="R489">
        <v>1</v>
      </c>
      <c r="S489">
        <v>1</v>
      </c>
      <c r="T489">
        <v>4</v>
      </c>
      <c r="U489" t="s">
        <v>61</v>
      </c>
      <c r="V489">
        <v>1</v>
      </c>
      <c r="X489" t="str">
        <f t="shared" si="82"/>
        <v>Yes</v>
      </c>
      <c r="Y489">
        <v>211</v>
      </c>
      <c r="Z489" t="str">
        <f t="shared" si="83"/>
        <v>Yes</v>
      </c>
      <c r="AB489" t="str">
        <f t="shared" si="84"/>
        <v>No</v>
      </c>
      <c r="AC489">
        <v>1</v>
      </c>
      <c r="AD489" t="str">
        <f t="shared" si="85"/>
        <v>Yes</v>
      </c>
      <c r="AF489" t="str">
        <f t="shared" si="86"/>
        <v>No</v>
      </c>
      <c r="AH489" s="11" t="str">
        <f t="shared" si="87"/>
        <v>No</v>
      </c>
    </row>
    <row r="490" spans="1:34">
      <c r="A490">
        <v>6131</v>
      </c>
      <c r="B490" t="s">
        <v>47</v>
      </c>
      <c r="C490" t="s">
        <v>67</v>
      </c>
      <c r="D490" t="s">
        <v>68</v>
      </c>
      <c r="E490" t="s">
        <v>567</v>
      </c>
      <c r="F490" t="s">
        <v>36</v>
      </c>
      <c r="G490">
        <f t="shared" si="77"/>
        <v>1</v>
      </c>
      <c r="H490">
        <f t="shared" si="78"/>
        <v>1</v>
      </c>
      <c r="I490">
        <f t="shared" si="79"/>
        <v>0</v>
      </c>
      <c r="J490">
        <f t="shared" si="80"/>
        <v>4</v>
      </c>
      <c r="K490">
        <f t="shared" si="81"/>
        <v>3</v>
      </c>
      <c r="L490">
        <v>8</v>
      </c>
      <c r="M490">
        <v>1</v>
      </c>
      <c r="N490">
        <f>Needs[[#This Row],[Male]]-Needs[[#This Row],[Hasuband]]</f>
        <v>7</v>
      </c>
      <c r="O490">
        <f>Needs[[#This Row],[Female]]-Needs[[#This Row],[Wife]]</f>
        <v>0</v>
      </c>
      <c r="P490">
        <v>0</v>
      </c>
      <c r="Q490">
        <v>0</v>
      </c>
      <c r="R490">
        <v>4</v>
      </c>
      <c r="S490">
        <v>0</v>
      </c>
      <c r="T490">
        <v>5</v>
      </c>
      <c r="U490" t="s">
        <v>61</v>
      </c>
      <c r="W490">
        <v>1</v>
      </c>
      <c r="X490" t="str">
        <f t="shared" si="82"/>
        <v>No</v>
      </c>
      <c r="Y490">
        <v>62</v>
      </c>
      <c r="Z490" t="str">
        <f t="shared" si="83"/>
        <v>Yes</v>
      </c>
      <c r="AA490">
        <v>1</v>
      </c>
      <c r="AB490" t="str">
        <f t="shared" si="84"/>
        <v>Yes</v>
      </c>
      <c r="AD490" t="str">
        <f t="shared" si="85"/>
        <v>No</v>
      </c>
      <c r="AE490">
        <v>1</v>
      </c>
      <c r="AF490" t="str">
        <f t="shared" si="86"/>
        <v>Yes</v>
      </c>
      <c r="AG490">
        <v>1</v>
      </c>
      <c r="AH490" s="11" t="str">
        <f t="shared" si="87"/>
        <v>Yes</v>
      </c>
    </row>
    <row r="491" spans="1:34">
      <c r="A491">
        <v>6102</v>
      </c>
      <c r="B491" t="s">
        <v>47</v>
      </c>
      <c r="C491" t="s">
        <v>67</v>
      </c>
      <c r="D491" t="s">
        <v>68</v>
      </c>
      <c r="E491" t="s">
        <v>568</v>
      </c>
      <c r="F491" t="s">
        <v>36</v>
      </c>
      <c r="G491">
        <f t="shared" si="77"/>
        <v>1</v>
      </c>
      <c r="H491">
        <f t="shared" si="78"/>
        <v>1</v>
      </c>
      <c r="I491">
        <f t="shared" si="79"/>
        <v>2</v>
      </c>
      <c r="J491">
        <f t="shared" si="80"/>
        <v>1</v>
      </c>
      <c r="K491">
        <f t="shared" si="81"/>
        <v>0</v>
      </c>
      <c r="L491">
        <v>3</v>
      </c>
      <c r="M491">
        <v>2</v>
      </c>
      <c r="N491">
        <f>Needs[[#This Row],[Male]]-Needs[[#This Row],[Hasuband]]</f>
        <v>2</v>
      </c>
      <c r="O491">
        <f>Needs[[#This Row],[Female]]-Needs[[#This Row],[Wife]]</f>
        <v>1</v>
      </c>
      <c r="P491">
        <v>1</v>
      </c>
      <c r="Q491">
        <v>1</v>
      </c>
      <c r="R491">
        <v>1</v>
      </c>
      <c r="S491">
        <v>0</v>
      </c>
      <c r="T491">
        <v>2</v>
      </c>
      <c r="U491" t="s">
        <v>37</v>
      </c>
      <c r="W491">
        <v>1</v>
      </c>
      <c r="X491" t="str">
        <f t="shared" si="82"/>
        <v>No</v>
      </c>
      <c r="Z491" t="str">
        <f t="shared" si="83"/>
        <v>No</v>
      </c>
      <c r="AA491">
        <v>1</v>
      </c>
      <c r="AB491" t="str">
        <f t="shared" si="84"/>
        <v>Yes</v>
      </c>
      <c r="AC491">
        <v>1</v>
      </c>
      <c r="AD491" t="str">
        <f t="shared" si="85"/>
        <v>Yes</v>
      </c>
      <c r="AF491" t="str">
        <f t="shared" si="86"/>
        <v>No</v>
      </c>
      <c r="AG491">
        <v>1</v>
      </c>
      <c r="AH491" s="11" t="str">
        <f t="shared" si="87"/>
        <v>Yes</v>
      </c>
    </row>
    <row r="492" spans="1:34">
      <c r="A492">
        <v>5125</v>
      </c>
      <c r="B492" t="s">
        <v>42</v>
      </c>
      <c r="C492" t="s">
        <v>64</v>
      </c>
      <c r="D492" t="s">
        <v>65</v>
      </c>
      <c r="E492" t="s">
        <v>569</v>
      </c>
      <c r="F492" t="s">
        <v>36</v>
      </c>
      <c r="G492">
        <f t="shared" si="77"/>
        <v>1</v>
      </c>
      <c r="H492">
        <f t="shared" si="78"/>
        <v>1</v>
      </c>
      <c r="I492">
        <f t="shared" si="79"/>
        <v>3</v>
      </c>
      <c r="J492">
        <f t="shared" si="80"/>
        <v>4</v>
      </c>
      <c r="K492">
        <f t="shared" si="81"/>
        <v>1</v>
      </c>
      <c r="L492">
        <v>6</v>
      </c>
      <c r="M492">
        <v>4</v>
      </c>
      <c r="N492">
        <f>Needs[[#This Row],[Male]]-Needs[[#This Row],[Hasuband]]</f>
        <v>5</v>
      </c>
      <c r="O492">
        <f>Needs[[#This Row],[Female]]-Needs[[#This Row],[Wife]]</f>
        <v>3</v>
      </c>
      <c r="P492">
        <v>2</v>
      </c>
      <c r="Q492">
        <v>1</v>
      </c>
      <c r="R492">
        <v>3</v>
      </c>
      <c r="S492">
        <v>1</v>
      </c>
      <c r="T492">
        <v>3</v>
      </c>
      <c r="U492" t="s">
        <v>46</v>
      </c>
      <c r="W492">
        <v>1</v>
      </c>
      <c r="X492" t="str">
        <f t="shared" si="82"/>
        <v>No</v>
      </c>
      <c r="Z492" t="str">
        <f t="shared" si="83"/>
        <v>No</v>
      </c>
      <c r="AA492">
        <v>1</v>
      </c>
      <c r="AB492" t="str">
        <f t="shared" si="84"/>
        <v>Yes</v>
      </c>
      <c r="AD492" t="str">
        <f t="shared" si="85"/>
        <v>No</v>
      </c>
      <c r="AF492" t="str">
        <f t="shared" si="86"/>
        <v>No</v>
      </c>
      <c r="AG492">
        <v>1</v>
      </c>
      <c r="AH492" s="11" t="str">
        <f t="shared" si="87"/>
        <v>Yes</v>
      </c>
    </row>
    <row r="493" spans="1:34">
      <c r="A493">
        <v>5054</v>
      </c>
      <c r="B493" t="s">
        <v>32</v>
      </c>
      <c r="C493" t="s">
        <v>126</v>
      </c>
      <c r="D493" t="s">
        <v>127</v>
      </c>
      <c r="E493" t="s">
        <v>570</v>
      </c>
      <c r="F493" t="s">
        <v>36</v>
      </c>
      <c r="G493">
        <f t="shared" si="77"/>
        <v>1</v>
      </c>
      <c r="H493">
        <f t="shared" si="78"/>
        <v>1</v>
      </c>
      <c r="I493">
        <f t="shared" si="79"/>
        <v>1</v>
      </c>
      <c r="J493">
        <f t="shared" si="80"/>
        <v>1</v>
      </c>
      <c r="K493">
        <f t="shared" si="81"/>
        <v>1</v>
      </c>
      <c r="L493">
        <v>4</v>
      </c>
      <c r="M493">
        <v>1</v>
      </c>
      <c r="N493">
        <f>Needs[[#This Row],[Male]]-Needs[[#This Row],[Hasuband]]</f>
        <v>3</v>
      </c>
      <c r="O493">
        <f>Needs[[#This Row],[Female]]-Needs[[#This Row],[Wife]]</f>
        <v>0</v>
      </c>
      <c r="P493">
        <v>1</v>
      </c>
      <c r="Q493">
        <v>0</v>
      </c>
      <c r="R493">
        <v>1</v>
      </c>
      <c r="S493">
        <v>0</v>
      </c>
      <c r="T493">
        <v>3</v>
      </c>
      <c r="U493" t="s">
        <v>37</v>
      </c>
      <c r="V493">
        <v>1</v>
      </c>
      <c r="X493" t="str">
        <f t="shared" si="82"/>
        <v>Yes</v>
      </c>
      <c r="Y493">
        <v>206</v>
      </c>
      <c r="Z493" t="str">
        <f t="shared" si="83"/>
        <v>Yes</v>
      </c>
      <c r="AB493" t="str">
        <f t="shared" si="84"/>
        <v>No</v>
      </c>
      <c r="AD493" t="str">
        <f t="shared" si="85"/>
        <v>No</v>
      </c>
      <c r="AF493" t="str">
        <f t="shared" si="86"/>
        <v>No</v>
      </c>
      <c r="AG493">
        <v>1</v>
      </c>
      <c r="AH493" s="11" t="str">
        <f t="shared" si="87"/>
        <v>Yes</v>
      </c>
    </row>
    <row r="494" spans="1:34">
      <c r="A494">
        <v>5997</v>
      </c>
      <c r="B494" t="s">
        <v>47</v>
      </c>
      <c r="C494" t="s">
        <v>48</v>
      </c>
      <c r="D494" t="s">
        <v>49</v>
      </c>
      <c r="E494" t="s">
        <v>571</v>
      </c>
      <c r="F494" t="s">
        <v>51</v>
      </c>
      <c r="G494">
        <f t="shared" si="77"/>
        <v>0</v>
      </c>
      <c r="H494">
        <f t="shared" si="78"/>
        <v>1</v>
      </c>
      <c r="I494">
        <f t="shared" si="79"/>
        <v>2</v>
      </c>
      <c r="J494">
        <f t="shared" si="80"/>
        <v>1</v>
      </c>
      <c r="K494">
        <f t="shared" si="81"/>
        <v>2</v>
      </c>
      <c r="L494">
        <v>4</v>
      </c>
      <c r="M494">
        <v>2</v>
      </c>
      <c r="N494">
        <f>Needs[[#This Row],[Male]]-Needs[[#This Row],[Hasuband]]</f>
        <v>4</v>
      </c>
      <c r="O494">
        <f>Needs[[#This Row],[Female]]-Needs[[#This Row],[Wife]]</f>
        <v>1</v>
      </c>
      <c r="P494">
        <v>1</v>
      </c>
      <c r="Q494">
        <v>1</v>
      </c>
      <c r="R494">
        <v>1</v>
      </c>
      <c r="S494">
        <v>0</v>
      </c>
      <c r="T494">
        <v>3</v>
      </c>
      <c r="U494" t="s">
        <v>37</v>
      </c>
      <c r="V494">
        <v>1</v>
      </c>
      <c r="X494" t="str">
        <f t="shared" si="82"/>
        <v>Yes</v>
      </c>
      <c r="Y494">
        <v>187</v>
      </c>
      <c r="Z494" t="str">
        <f t="shared" si="83"/>
        <v>Yes</v>
      </c>
      <c r="AB494" t="str">
        <f t="shared" si="84"/>
        <v>No</v>
      </c>
      <c r="AD494" t="str">
        <f t="shared" si="85"/>
        <v>No</v>
      </c>
      <c r="AE494">
        <v>1</v>
      </c>
      <c r="AF494" t="str">
        <f t="shared" si="86"/>
        <v>Yes</v>
      </c>
      <c r="AG494">
        <v>1</v>
      </c>
      <c r="AH494" s="11" t="str">
        <f t="shared" si="87"/>
        <v>Yes</v>
      </c>
    </row>
    <row r="495" spans="1:34">
      <c r="A495">
        <v>5477</v>
      </c>
      <c r="B495" t="s">
        <v>42</v>
      </c>
      <c r="C495" t="s">
        <v>82</v>
      </c>
      <c r="D495" t="s">
        <v>83</v>
      </c>
      <c r="E495" t="s">
        <v>572</v>
      </c>
      <c r="F495" t="s">
        <v>36</v>
      </c>
      <c r="G495">
        <f t="shared" si="77"/>
        <v>1</v>
      </c>
      <c r="H495">
        <f t="shared" si="78"/>
        <v>1</v>
      </c>
      <c r="I495">
        <f t="shared" si="79"/>
        <v>1</v>
      </c>
      <c r="J495">
        <f t="shared" si="80"/>
        <v>5</v>
      </c>
      <c r="K495">
        <f t="shared" si="81"/>
        <v>1</v>
      </c>
      <c r="L495">
        <v>3</v>
      </c>
      <c r="M495">
        <v>6</v>
      </c>
      <c r="N495">
        <f>Needs[[#This Row],[Male]]-Needs[[#This Row],[Hasuband]]</f>
        <v>2</v>
      </c>
      <c r="O495">
        <f>Needs[[#This Row],[Female]]-Needs[[#This Row],[Wife]]</f>
        <v>5</v>
      </c>
      <c r="P495">
        <v>0</v>
      </c>
      <c r="Q495">
        <v>1</v>
      </c>
      <c r="R495">
        <v>1</v>
      </c>
      <c r="S495">
        <v>4</v>
      </c>
      <c r="T495">
        <v>3</v>
      </c>
      <c r="U495" t="s">
        <v>37</v>
      </c>
      <c r="W495">
        <v>1</v>
      </c>
      <c r="X495" t="str">
        <f t="shared" si="82"/>
        <v>No</v>
      </c>
      <c r="Y495">
        <v>89</v>
      </c>
      <c r="Z495" t="str">
        <f t="shared" si="83"/>
        <v>Yes</v>
      </c>
      <c r="AA495">
        <v>1</v>
      </c>
      <c r="AB495" t="str">
        <f t="shared" si="84"/>
        <v>Yes</v>
      </c>
      <c r="AD495" t="str">
        <f t="shared" si="85"/>
        <v>No</v>
      </c>
      <c r="AE495">
        <v>1</v>
      </c>
      <c r="AF495" t="str">
        <f t="shared" si="86"/>
        <v>Yes</v>
      </c>
      <c r="AG495">
        <v>1</v>
      </c>
      <c r="AH495" s="11" t="str">
        <f t="shared" si="87"/>
        <v>Yes</v>
      </c>
    </row>
    <row r="496" spans="1:34">
      <c r="A496">
        <v>4851</v>
      </c>
      <c r="B496" t="s">
        <v>38</v>
      </c>
      <c r="C496" t="s">
        <v>176</v>
      </c>
      <c r="D496" t="s">
        <v>177</v>
      </c>
      <c r="E496" t="s">
        <v>573</v>
      </c>
      <c r="F496" t="s">
        <v>36</v>
      </c>
      <c r="G496">
        <f t="shared" si="77"/>
        <v>1</v>
      </c>
      <c r="H496">
        <f t="shared" si="78"/>
        <v>1</v>
      </c>
      <c r="I496">
        <f t="shared" si="79"/>
        <v>1</v>
      </c>
      <c r="J496">
        <f t="shared" si="80"/>
        <v>2</v>
      </c>
      <c r="K496">
        <f t="shared" si="81"/>
        <v>3</v>
      </c>
      <c r="L496">
        <v>5</v>
      </c>
      <c r="M496">
        <v>3</v>
      </c>
      <c r="N496">
        <f>Needs[[#This Row],[Male]]-Needs[[#This Row],[Hasuband]]</f>
        <v>4</v>
      </c>
      <c r="O496">
        <f>Needs[[#This Row],[Female]]-Needs[[#This Row],[Wife]]</f>
        <v>2</v>
      </c>
      <c r="P496">
        <v>0</v>
      </c>
      <c r="Q496">
        <v>1</v>
      </c>
      <c r="R496">
        <v>1</v>
      </c>
      <c r="S496">
        <v>1</v>
      </c>
      <c r="T496">
        <v>5</v>
      </c>
      <c r="U496" t="s">
        <v>37</v>
      </c>
      <c r="W496">
        <v>1</v>
      </c>
      <c r="X496" t="str">
        <f t="shared" si="82"/>
        <v>No</v>
      </c>
      <c r="Y496">
        <v>64</v>
      </c>
      <c r="Z496" t="str">
        <f t="shared" si="83"/>
        <v>Yes</v>
      </c>
      <c r="AB496" t="str">
        <f t="shared" si="84"/>
        <v>No</v>
      </c>
      <c r="AD496" t="str">
        <f t="shared" si="85"/>
        <v>No</v>
      </c>
      <c r="AE496">
        <v>1</v>
      </c>
      <c r="AF496" t="str">
        <f t="shared" si="86"/>
        <v>Yes</v>
      </c>
      <c r="AG496">
        <v>1</v>
      </c>
      <c r="AH496" s="11" t="str">
        <f t="shared" si="87"/>
        <v>Yes</v>
      </c>
    </row>
    <row r="497" spans="1:34">
      <c r="A497">
        <v>4881</v>
      </c>
      <c r="B497" t="s">
        <v>38</v>
      </c>
      <c r="C497" t="s">
        <v>176</v>
      </c>
      <c r="D497" t="s">
        <v>177</v>
      </c>
      <c r="E497" t="s">
        <v>574</v>
      </c>
      <c r="F497" t="s">
        <v>36</v>
      </c>
      <c r="G497">
        <f t="shared" si="77"/>
        <v>1</v>
      </c>
      <c r="H497">
        <f t="shared" si="78"/>
        <v>1</v>
      </c>
      <c r="I497">
        <f t="shared" si="79"/>
        <v>2</v>
      </c>
      <c r="J497">
        <f t="shared" si="80"/>
        <v>2</v>
      </c>
      <c r="K497">
        <f t="shared" si="81"/>
        <v>1</v>
      </c>
      <c r="L497">
        <v>2</v>
      </c>
      <c r="M497">
        <v>5</v>
      </c>
      <c r="N497">
        <f>Needs[[#This Row],[Male]]-Needs[[#This Row],[Hasuband]]</f>
        <v>1</v>
      </c>
      <c r="O497">
        <f>Needs[[#This Row],[Female]]-Needs[[#This Row],[Wife]]</f>
        <v>4</v>
      </c>
      <c r="P497">
        <v>1</v>
      </c>
      <c r="Q497">
        <v>1</v>
      </c>
      <c r="R497">
        <v>0</v>
      </c>
      <c r="S497">
        <v>2</v>
      </c>
      <c r="T497">
        <v>3</v>
      </c>
      <c r="U497" t="s">
        <v>61</v>
      </c>
      <c r="V497">
        <v>1</v>
      </c>
      <c r="X497" t="str">
        <f t="shared" si="82"/>
        <v>Yes</v>
      </c>
      <c r="Y497">
        <v>104</v>
      </c>
      <c r="Z497" t="str">
        <f t="shared" si="83"/>
        <v>Yes</v>
      </c>
      <c r="AA497">
        <v>1</v>
      </c>
      <c r="AB497" t="str">
        <f t="shared" si="84"/>
        <v>Yes</v>
      </c>
      <c r="AD497" t="str">
        <f t="shared" si="85"/>
        <v>No</v>
      </c>
      <c r="AF497" t="str">
        <f t="shared" si="86"/>
        <v>No</v>
      </c>
      <c r="AG497">
        <v>1</v>
      </c>
      <c r="AH497" s="11" t="str">
        <f t="shared" si="87"/>
        <v>Yes</v>
      </c>
    </row>
    <row r="498" spans="1:34">
      <c r="A498">
        <v>5806</v>
      </c>
      <c r="B498" t="s">
        <v>47</v>
      </c>
      <c r="C498" t="s">
        <v>79</v>
      </c>
      <c r="D498" t="s">
        <v>80</v>
      </c>
      <c r="E498" t="s">
        <v>575</v>
      </c>
      <c r="F498" t="s">
        <v>36</v>
      </c>
      <c r="G498">
        <f t="shared" si="77"/>
        <v>1</v>
      </c>
      <c r="H498">
        <f t="shared" si="78"/>
        <v>1</v>
      </c>
      <c r="I498">
        <f t="shared" si="79"/>
        <v>1</v>
      </c>
      <c r="J498">
        <f t="shared" si="80"/>
        <v>7</v>
      </c>
      <c r="K498">
        <f t="shared" si="81"/>
        <v>0</v>
      </c>
      <c r="L498">
        <v>5</v>
      </c>
      <c r="M498">
        <v>5</v>
      </c>
      <c r="N498">
        <f>Needs[[#This Row],[Male]]-Needs[[#This Row],[Hasuband]]</f>
        <v>4</v>
      </c>
      <c r="O498">
        <f>Needs[[#This Row],[Female]]-Needs[[#This Row],[Wife]]</f>
        <v>4</v>
      </c>
      <c r="P498">
        <v>0</v>
      </c>
      <c r="Q498">
        <v>1</v>
      </c>
      <c r="R498">
        <v>4</v>
      </c>
      <c r="S498">
        <v>3</v>
      </c>
      <c r="T498">
        <v>2</v>
      </c>
      <c r="U498" t="s">
        <v>61</v>
      </c>
      <c r="V498">
        <v>1</v>
      </c>
      <c r="X498" t="str">
        <f t="shared" si="82"/>
        <v>Yes</v>
      </c>
      <c r="Y498">
        <v>206</v>
      </c>
      <c r="Z498" t="str">
        <f t="shared" si="83"/>
        <v>Yes</v>
      </c>
      <c r="AB498" t="str">
        <f t="shared" si="84"/>
        <v>No</v>
      </c>
      <c r="AD498" t="str">
        <f t="shared" si="85"/>
        <v>No</v>
      </c>
      <c r="AE498">
        <v>1</v>
      </c>
      <c r="AF498" t="str">
        <f t="shared" si="86"/>
        <v>Yes</v>
      </c>
      <c r="AH498" s="11" t="str">
        <f t="shared" si="87"/>
        <v>No</v>
      </c>
    </row>
    <row r="499" spans="1:34">
      <c r="A499">
        <v>5861</v>
      </c>
      <c r="B499" t="s">
        <v>47</v>
      </c>
      <c r="C499" t="s">
        <v>85</v>
      </c>
      <c r="D499" t="s">
        <v>86</v>
      </c>
      <c r="E499" t="s">
        <v>576</v>
      </c>
      <c r="F499" t="s">
        <v>51</v>
      </c>
      <c r="G499">
        <f t="shared" si="77"/>
        <v>0</v>
      </c>
      <c r="H499">
        <f t="shared" si="78"/>
        <v>1</v>
      </c>
      <c r="I499">
        <f t="shared" si="79"/>
        <v>1</v>
      </c>
      <c r="J499">
        <f t="shared" si="80"/>
        <v>1</v>
      </c>
      <c r="K499">
        <f t="shared" si="81"/>
        <v>1</v>
      </c>
      <c r="L499">
        <v>3</v>
      </c>
      <c r="M499">
        <v>1</v>
      </c>
      <c r="N499">
        <f>Needs[[#This Row],[Male]]-Needs[[#This Row],[Hasuband]]</f>
        <v>3</v>
      </c>
      <c r="O499">
        <f>Needs[[#This Row],[Female]]-Needs[[#This Row],[Wife]]</f>
        <v>0</v>
      </c>
      <c r="P499">
        <v>1</v>
      </c>
      <c r="Q499">
        <v>0</v>
      </c>
      <c r="R499">
        <v>1</v>
      </c>
      <c r="S499">
        <v>0</v>
      </c>
      <c r="T499">
        <v>2</v>
      </c>
      <c r="U499" t="s">
        <v>61</v>
      </c>
      <c r="V499">
        <v>1</v>
      </c>
      <c r="X499" t="str">
        <f t="shared" si="82"/>
        <v>Yes</v>
      </c>
      <c r="Y499">
        <v>113</v>
      </c>
      <c r="Z499" t="str">
        <f t="shared" si="83"/>
        <v>Yes</v>
      </c>
      <c r="AB499" t="str">
        <f t="shared" si="84"/>
        <v>No</v>
      </c>
      <c r="AD499" t="str">
        <f t="shared" si="85"/>
        <v>No</v>
      </c>
      <c r="AF499" t="str">
        <f t="shared" si="86"/>
        <v>No</v>
      </c>
      <c r="AH499" s="11" t="str">
        <f t="shared" si="87"/>
        <v>No</v>
      </c>
    </row>
    <row r="500" spans="1:34">
      <c r="A500">
        <v>4677</v>
      </c>
      <c r="B500" t="s">
        <v>38</v>
      </c>
      <c r="C500" t="s">
        <v>39</v>
      </c>
      <c r="D500" t="s">
        <v>40</v>
      </c>
      <c r="E500" t="s">
        <v>577</v>
      </c>
      <c r="F500" t="s">
        <v>36</v>
      </c>
      <c r="G500">
        <f t="shared" si="77"/>
        <v>1</v>
      </c>
      <c r="H500">
        <f t="shared" si="78"/>
        <v>1</v>
      </c>
      <c r="I500">
        <f t="shared" si="79"/>
        <v>2</v>
      </c>
      <c r="J500">
        <f t="shared" si="80"/>
        <v>1</v>
      </c>
      <c r="K500">
        <f t="shared" si="81"/>
        <v>1</v>
      </c>
      <c r="L500">
        <v>2</v>
      </c>
      <c r="M500">
        <v>4</v>
      </c>
      <c r="N500">
        <f>Needs[[#This Row],[Male]]-Needs[[#This Row],[Hasuband]]</f>
        <v>1</v>
      </c>
      <c r="O500">
        <f>Needs[[#This Row],[Female]]-Needs[[#This Row],[Wife]]</f>
        <v>3</v>
      </c>
      <c r="P500">
        <v>1</v>
      </c>
      <c r="Q500">
        <v>1</v>
      </c>
      <c r="R500">
        <v>0</v>
      </c>
      <c r="S500">
        <v>1</v>
      </c>
      <c r="T500">
        <v>3</v>
      </c>
      <c r="U500" t="s">
        <v>37</v>
      </c>
      <c r="W500">
        <v>1</v>
      </c>
      <c r="X500" t="str">
        <f t="shared" si="82"/>
        <v>No</v>
      </c>
      <c r="Z500" t="str">
        <f t="shared" si="83"/>
        <v>No</v>
      </c>
      <c r="AB500" t="str">
        <f t="shared" si="84"/>
        <v>No</v>
      </c>
      <c r="AD500" t="str">
        <f t="shared" si="85"/>
        <v>No</v>
      </c>
      <c r="AE500">
        <v>1</v>
      </c>
      <c r="AF500" t="str">
        <f t="shared" si="86"/>
        <v>Yes</v>
      </c>
      <c r="AG500">
        <v>1</v>
      </c>
      <c r="AH500" s="11" t="str">
        <f t="shared" si="87"/>
        <v>Yes</v>
      </c>
    </row>
    <row r="501" spans="1:34">
      <c r="A501">
        <v>5617</v>
      </c>
      <c r="B501" t="s">
        <v>42</v>
      </c>
      <c r="C501" t="s">
        <v>43</v>
      </c>
      <c r="D501" t="s">
        <v>44</v>
      </c>
      <c r="E501" t="s">
        <v>578</v>
      </c>
      <c r="F501" t="s">
        <v>36</v>
      </c>
      <c r="G501">
        <f t="shared" si="77"/>
        <v>1</v>
      </c>
      <c r="H501">
        <f t="shared" si="78"/>
        <v>1</v>
      </c>
      <c r="I501">
        <f t="shared" si="79"/>
        <v>3</v>
      </c>
      <c r="J501">
        <f t="shared" si="80"/>
        <v>2</v>
      </c>
      <c r="K501">
        <f t="shared" si="81"/>
        <v>2</v>
      </c>
      <c r="L501">
        <v>7</v>
      </c>
      <c r="M501">
        <v>2</v>
      </c>
      <c r="N501">
        <f>Needs[[#This Row],[Male]]-Needs[[#This Row],[Hasuband]]</f>
        <v>6</v>
      </c>
      <c r="O501">
        <f>Needs[[#This Row],[Female]]-Needs[[#This Row],[Wife]]</f>
        <v>1</v>
      </c>
      <c r="P501">
        <v>2</v>
      </c>
      <c r="Q501">
        <v>1</v>
      </c>
      <c r="R501">
        <v>2</v>
      </c>
      <c r="S501">
        <v>0</v>
      </c>
      <c r="T501">
        <v>4</v>
      </c>
      <c r="U501" t="s">
        <v>46</v>
      </c>
      <c r="V501">
        <v>1</v>
      </c>
      <c r="X501" t="str">
        <f t="shared" si="82"/>
        <v>Yes</v>
      </c>
      <c r="Y501">
        <v>222</v>
      </c>
      <c r="Z501" t="str">
        <f t="shared" si="83"/>
        <v>Yes</v>
      </c>
      <c r="AA501">
        <v>1</v>
      </c>
      <c r="AB501" t="str">
        <f t="shared" si="84"/>
        <v>Yes</v>
      </c>
      <c r="AD501" t="str">
        <f t="shared" si="85"/>
        <v>No</v>
      </c>
      <c r="AF501" t="str">
        <f t="shared" si="86"/>
        <v>No</v>
      </c>
      <c r="AH501" s="11" t="str">
        <f t="shared" si="87"/>
        <v>No</v>
      </c>
    </row>
    <row r="502" spans="1:34">
      <c r="A502">
        <v>5518</v>
      </c>
      <c r="B502" t="s">
        <v>42</v>
      </c>
      <c r="C502" t="s">
        <v>43</v>
      </c>
      <c r="D502" t="s">
        <v>44</v>
      </c>
      <c r="E502" t="s">
        <v>579</v>
      </c>
      <c r="F502" t="s">
        <v>36</v>
      </c>
      <c r="G502">
        <f t="shared" si="77"/>
        <v>1</v>
      </c>
      <c r="H502">
        <f t="shared" si="78"/>
        <v>1</v>
      </c>
      <c r="I502">
        <f t="shared" si="79"/>
        <v>2</v>
      </c>
      <c r="J502">
        <f t="shared" si="80"/>
        <v>2</v>
      </c>
      <c r="K502">
        <f t="shared" si="81"/>
        <v>0</v>
      </c>
      <c r="L502">
        <v>3</v>
      </c>
      <c r="M502">
        <v>3</v>
      </c>
      <c r="N502">
        <f>Needs[[#This Row],[Male]]-Needs[[#This Row],[Hasuband]]</f>
        <v>2</v>
      </c>
      <c r="O502">
        <f>Needs[[#This Row],[Female]]-Needs[[#This Row],[Wife]]</f>
        <v>2</v>
      </c>
      <c r="P502">
        <v>1</v>
      </c>
      <c r="Q502">
        <v>1</v>
      </c>
      <c r="R502">
        <v>1</v>
      </c>
      <c r="S502">
        <v>1</v>
      </c>
      <c r="T502">
        <v>2</v>
      </c>
      <c r="U502" t="s">
        <v>46</v>
      </c>
      <c r="V502">
        <v>1</v>
      </c>
      <c r="X502" t="str">
        <f t="shared" si="82"/>
        <v>Yes</v>
      </c>
      <c r="Y502">
        <v>117</v>
      </c>
      <c r="Z502" t="str">
        <f t="shared" si="83"/>
        <v>Yes</v>
      </c>
      <c r="AA502">
        <v>1</v>
      </c>
      <c r="AB502" t="str">
        <f t="shared" si="84"/>
        <v>Yes</v>
      </c>
      <c r="AD502" t="str">
        <f t="shared" si="85"/>
        <v>No</v>
      </c>
      <c r="AE502">
        <v>1</v>
      </c>
      <c r="AF502" t="str">
        <f t="shared" si="86"/>
        <v>Yes</v>
      </c>
      <c r="AH502" s="11" t="str">
        <f t="shared" si="87"/>
        <v>No</v>
      </c>
    </row>
    <row r="503" spans="1:34">
      <c r="A503">
        <v>4760</v>
      </c>
      <c r="B503" t="s">
        <v>38</v>
      </c>
      <c r="C503" t="s">
        <v>107</v>
      </c>
      <c r="D503" t="s">
        <v>108</v>
      </c>
      <c r="E503" t="s">
        <v>580</v>
      </c>
      <c r="F503" t="s">
        <v>36</v>
      </c>
      <c r="G503">
        <f t="shared" si="77"/>
        <v>1</v>
      </c>
      <c r="H503">
        <f t="shared" si="78"/>
        <v>1</v>
      </c>
      <c r="I503">
        <f t="shared" si="79"/>
        <v>3</v>
      </c>
      <c r="J503">
        <f t="shared" si="80"/>
        <v>2</v>
      </c>
      <c r="K503">
        <f t="shared" si="81"/>
        <v>2</v>
      </c>
      <c r="L503">
        <v>5</v>
      </c>
      <c r="M503">
        <v>4</v>
      </c>
      <c r="N503">
        <f>Needs[[#This Row],[Male]]-Needs[[#This Row],[Hasuband]]</f>
        <v>4</v>
      </c>
      <c r="O503">
        <f>Needs[[#This Row],[Female]]-Needs[[#This Row],[Wife]]</f>
        <v>3</v>
      </c>
      <c r="P503">
        <v>2</v>
      </c>
      <c r="Q503">
        <v>1</v>
      </c>
      <c r="R503">
        <v>1</v>
      </c>
      <c r="S503">
        <v>1</v>
      </c>
      <c r="T503">
        <v>4</v>
      </c>
      <c r="U503" t="s">
        <v>37</v>
      </c>
      <c r="W503">
        <v>1</v>
      </c>
      <c r="X503" t="str">
        <f t="shared" si="82"/>
        <v>No</v>
      </c>
      <c r="Z503" t="str">
        <f t="shared" si="83"/>
        <v>No</v>
      </c>
      <c r="AA503">
        <v>1</v>
      </c>
      <c r="AB503" t="str">
        <f t="shared" si="84"/>
        <v>Yes</v>
      </c>
      <c r="AC503">
        <v>1</v>
      </c>
      <c r="AD503" t="str">
        <f t="shared" si="85"/>
        <v>Yes</v>
      </c>
      <c r="AF503" t="str">
        <f t="shared" si="86"/>
        <v>No</v>
      </c>
      <c r="AG503">
        <v>1</v>
      </c>
      <c r="AH503" s="11" t="str">
        <f t="shared" si="87"/>
        <v>Yes</v>
      </c>
    </row>
    <row r="504" spans="1:34">
      <c r="A504">
        <v>6096</v>
      </c>
      <c r="B504" t="s">
        <v>47</v>
      </c>
      <c r="C504" t="s">
        <v>67</v>
      </c>
      <c r="D504" t="s">
        <v>68</v>
      </c>
      <c r="E504" t="s">
        <v>581</v>
      </c>
      <c r="F504" t="s">
        <v>36</v>
      </c>
      <c r="G504">
        <f t="shared" si="77"/>
        <v>1</v>
      </c>
      <c r="H504">
        <f t="shared" si="78"/>
        <v>1</v>
      </c>
      <c r="I504">
        <f t="shared" si="79"/>
        <v>2</v>
      </c>
      <c r="J504">
        <f t="shared" si="80"/>
        <v>1</v>
      </c>
      <c r="K504">
        <f t="shared" si="81"/>
        <v>0</v>
      </c>
      <c r="L504">
        <v>3</v>
      </c>
      <c r="M504">
        <v>2</v>
      </c>
      <c r="N504">
        <f>Needs[[#This Row],[Male]]-Needs[[#This Row],[Hasuband]]</f>
        <v>2</v>
      </c>
      <c r="O504">
        <f>Needs[[#This Row],[Female]]-Needs[[#This Row],[Wife]]</f>
        <v>1</v>
      </c>
      <c r="P504">
        <v>1</v>
      </c>
      <c r="Q504">
        <v>1</v>
      </c>
      <c r="R504">
        <v>1</v>
      </c>
      <c r="S504">
        <v>0</v>
      </c>
      <c r="T504">
        <v>2</v>
      </c>
      <c r="U504" t="s">
        <v>46</v>
      </c>
      <c r="W504">
        <v>1</v>
      </c>
      <c r="X504" t="str">
        <f t="shared" si="82"/>
        <v>No</v>
      </c>
      <c r="Y504">
        <v>77</v>
      </c>
      <c r="Z504" t="str">
        <f t="shared" si="83"/>
        <v>Yes</v>
      </c>
      <c r="AA504">
        <v>1</v>
      </c>
      <c r="AB504" t="str">
        <f t="shared" si="84"/>
        <v>Yes</v>
      </c>
      <c r="AC504">
        <v>1</v>
      </c>
      <c r="AD504" t="str">
        <f t="shared" si="85"/>
        <v>Yes</v>
      </c>
      <c r="AF504" t="str">
        <f t="shared" si="86"/>
        <v>No</v>
      </c>
      <c r="AG504">
        <v>1</v>
      </c>
      <c r="AH504" s="11" t="str">
        <f t="shared" si="87"/>
        <v>Yes</v>
      </c>
    </row>
    <row r="505" spans="1:34">
      <c r="A505">
        <v>6273</v>
      </c>
      <c r="B505" t="s">
        <v>47</v>
      </c>
      <c r="C505" t="s">
        <v>104</v>
      </c>
      <c r="D505" t="s">
        <v>105</v>
      </c>
      <c r="E505" t="s">
        <v>582</v>
      </c>
      <c r="F505" t="s">
        <v>51</v>
      </c>
      <c r="G505">
        <f t="shared" si="77"/>
        <v>0</v>
      </c>
      <c r="H505">
        <f t="shared" si="78"/>
        <v>1</v>
      </c>
      <c r="I505">
        <f t="shared" si="79"/>
        <v>2</v>
      </c>
      <c r="J505">
        <f t="shared" si="80"/>
        <v>2</v>
      </c>
      <c r="K505">
        <f t="shared" si="81"/>
        <v>3</v>
      </c>
      <c r="L505">
        <v>3</v>
      </c>
      <c r="M505">
        <v>5</v>
      </c>
      <c r="N505">
        <f>Needs[[#This Row],[Male]]-Needs[[#This Row],[Hasuband]]</f>
        <v>3</v>
      </c>
      <c r="O505">
        <f>Needs[[#This Row],[Female]]-Needs[[#This Row],[Wife]]</f>
        <v>4</v>
      </c>
      <c r="P505">
        <v>1</v>
      </c>
      <c r="Q505">
        <v>1</v>
      </c>
      <c r="R505">
        <v>1</v>
      </c>
      <c r="S505">
        <v>1</v>
      </c>
      <c r="T505">
        <v>4</v>
      </c>
      <c r="U505" t="s">
        <v>61</v>
      </c>
      <c r="V505">
        <v>1</v>
      </c>
      <c r="X505" t="str">
        <f t="shared" si="82"/>
        <v>Yes</v>
      </c>
      <c r="Y505">
        <v>171</v>
      </c>
      <c r="Z505" t="str">
        <f t="shared" si="83"/>
        <v>Yes</v>
      </c>
      <c r="AA505">
        <v>1</v>
      </c>
      <c r="AB505" t="str">
        <f t="shared" si="84"/>
        <v>Yes</v>
      </c>
      <c r="AD505" t="str">
        <f t="shared" si="85"/>
        <v>No</v>
      </c>
      <c r="AF505" t="str">
        <f t="shared" si="86"/>
        <v>No</v>
      </c>
      <c r="AG505">
        <v>1</v>
      </c>
      <c r="AH505" s="11" t="str">
        <f t="shared" si="87"/>
        <v>Yes</v>
      </c>
    </row>
    <row r="506" spans="1:34">
      <c r="A506">
        <v>6239</v>
      </c>
      <c r="B506" t="s">
        <v>47</v>
      </c>
      <c r="C506" t="s">
        <v>58</v>
      </c>
      <c r="D506" t="s">
        <v>59</v>
      </c>
      <c r="E506" t="s">
        <v>583</v>
      </c>
      <c r="F506" t="s">
        <v>36</v>
      </c>
      <c r="G506">
        <f t="shared" si="77"/>
        <v>1</v>
      </c>
      <c r="H506">
        <f t="shared" si="78"/>
        <v>1</v>
      </c>
      <c r="I506">
        <f t="shared" si="79"/>
        <v>1</v>
      </c>
      <c r="J506">
        <f t="shared" si="80"/>
        <v>2</v>
      </c>
      <c r="K506">
        <f t="shared" si="81"/>
        <v>1</v>
      </c>
      <c r="L506">
        <v>5</v>
      </c>
      <c r="M506">
        <v>1</v>
      </c>
      <c r="N506">
        <f>Needs[[#This Row],[Male]]-Needs[[#This Row],[Hasuband]]</f>
        <v>4</v>
      </c>
      <c r="O506">
        <f>Needs[[#This Row],[Female]]-Needs[[#This Row],[Wife]]</f>
        <v>0</v>
      </c>
      <c r="P506">
        <v>1</v>
      </c>
      <c r="Q506">
        <v>0</v>
      </c>
      <c r="R506">
        <v>2</v>
      </c>
      <c r="S506">
        <v>0</v>
      </c>
      <c r="T506">
        <v>3</v>
      </c>
      <c r="U506" t="s">
        <v>37</v>
      </c>
      <c r="V506">
        <v>1</v>
      </c>
      <c r="X506" t="str">
        <f t="shared" si="82"/>
        <v>Yes</v>
      </c>
      <c r="Y506">
        <v>182</v>
      </c>
      <c r="Z506" t="str">
        <f t="shared" si="83"/>
        <v>Yes</v>
      </c>
      <c r="AB506" t="str">
        <f t="shared" si="84"/>
        <v>No</v>
      </c>
      <c r="AC506">
        <v>1</v>
      </c>
      <c r="AD506" t="str">
        <f t="shared" si="85"/>
        <v>Yes</v>
      </c>
      <c r="AF506" t="str">
        <f t="shared" si="86"/>
        <v>No</v>
      </c>
      <c r="AG506">
        <v>1</v>
      </c>
      <c r="AH506" s="11" t="str">
        <f t="shared" si="87"/>
        <v>Yes</v>
      </c>
    </row>
    <row r="507" spans="1:34">
      <c r="A507">
        <v>4946</v>
      </c>
      <c r="B507" t="s">
        <v>32</v>
      </c>
      <c r="C507" t="s">
        <v>96</v>
      </c>
      <c r="D507" t="s">
        <v>97</v>
      </c>
      <c r="E507" t="s">
        <v>584</v>
      </c>
      <c r="F507" t="s">
        <v>36</v>
      </c>
      <c r="G507">
        <f t="shared" si="77"/>
        <v>1</v>
      </c>
      <c r="H507">
        <f t="shared" si="78"/>
        <v>1</v>
      </c>
      <c r="I507">
        <f t="shared" si="79"/>
        <v>2</v>
      </c>
      <c r="J507">
        <f t="shared" si="80"/>
        <v>0</v>
      </c>
      <c r="K507">
        <f t="shared" si="81"/>
        <v>0</v>
      </c>
      <c r="L507">
        <v>2</v>
      </c>
      <c r="M507">
        <v>2</v>
      </c>
      <c r="N507">
        <f>Needs[[#This Row],[Male]]-Needs[[#This Row],[Hasuband]]</f>
        <v>1</v>
      </c>
      <c r="O507">
        <f>Needs[[#This Row],[Female]]-Needs[[#This Row],[Wife]]</f>
        <v>1</v>
      </c>
      <c r="P507">
        <v>1</v>
      </c>
      <c r="Q507">
        <v>1</v>
      </c>
      <c r="R507">
        <v>0</v>
      </c>
      <c r="S507">
        <v>0</v>
      </c>
      <c r="T507">
        <v>2</v>
      </c>
      <c r="U507" t="s">
        <v>61</v>
      </c>
      <c r="W507">
        <v>1</v>
      </c>
      <c r="X507" t="str">
        <f t="shared" si="82"/>
        <v>No</v>
      </c>
      <c r="Z507" t="str">
        <f t="shared" si="83"/>
        <v>No</v>
      </c>
      <c r="AB507" t="str">
        <f t="shared" si="84"/>
        <v>No</v>
      </c>
      <c r="AC507">
        <v>1</v>
      </c>
      <c r="AD507" t="str">
        <f t="shared" si="85"/>
        <v>Yes</v>
      </c>
      <c r="AF507" t="str">
        <f t="shared" si="86"/>
        <v>No</v>
      </c>
      <c r="AG507">
        <v>1</v>
      </c>
      <c r="AH507" s="11" t="str">
        <f t="shared" si="87"/>
        <v>Yes</v>
      </c>
    </row>
    <row r="508" spans="1:34">
      <c r="A508">
        <v>5229</v>
      </c>
      <c r="B508" t="s">
        <v>42</v>
      </c>
      <c r="C508" t="s">
        <v>64</v>
      </c>
      <c r="D508" t="s">
        <v>65</v>
      </c>
      <c r="E508" t="s">
        <v>585</v>
      </c>
      <c r="F508" t="s">
        <v>51</v>
      </c>
      <c r="G508">
        <f t="shared" si="77"/>
        <v>0</v>
      </c>
      <c r="H508">
        <f t="shared" si="78"/>
        <v>1</v>
      </c>
      <c r="I508">
        <f t="shared" si="79"/>
        <v>2</v>
      </c>
      <c r="J508">
        <f t="shared" si="80"/>
        <v>3</v>
      </c>
      <c r="K508">
        <f t="shared" si="81"/>
        <v>3</v>
      </c>
      <c r="L508">
        <v>3</v>
      </c>
      <c r="M508">
        <v>6</v>
      </c>
      <c r="N508">
        <f>Needs[[#This Row],[Male]]-Needs[[#This Row],[Hasuband]]</f>
        <v>3</v>
      </c>
      <c r="O508">
        <f>Needs[[#This Row],[Female]]-Needs[[#This Row],[Wife]]</f>
        <v>5</v>
      </c>
      <c r="P508">
        <v>1</v>
      </c>
      <c r="Q508">
        <v>1</v>
      </c>
      <c r="R508">
        <v>1</v>
      </c>
      <c r="S508">
        <v>2</v>
      </c>
      <c r="T508">
        <v>4</v>
      </c>
      <c r="U508" t="s">
        <v>61</v>
      </c>
      <c r="W508">
        <v>1</v>
      </c>
      <c r="X508" t="str">
        <f t="shared" si="82"/>
        <v>No</v>
      </c>
      <c r="Z508" t="str">
        <f t="shared" si="83"/>
        <v>No</v>
      </c>
      <c r="AA508">
        <v>1</v>
      </c>
      <c r="AB508" t="str">
        <f t="shared" si="84"/>
        <v>Yes</v>
      </c>
      <c r="AD508" t="str">
        <f t="shared" si="85"/>
        <v>No</v>
      </c>
      <c r="AF508" t="str">
        <f t="shared" si="86"/>
        <v>No</v>
      </c>
      <c r="AG508">
        <v>1</v>
      </c>
      <c r="AH508" s="11" t="str">
        <f t="shared" si="87"/>
        <v>Yes</v>
      </c>
    </row>
    <row r="509" spans="1:34">
      <c r="A509">
        <v>4840</v>
      </c>
      <c r="B509" t="s">
        <v>38</v>
      </c>
      <c r="C509" t="s">
        <v>176</v>
      </c>
      <c r="D509" t="s">
        <v>177</v>
      </c>
      <c r="E509" t="s">
        <v>586</v>
      </c>
      <c r="F509" t="s">
        <v>36</v>
      </c>
      <c r="G509">
        <f t="shared" si="77"/>
        <v>1</v>
      </c>
      <c r="H509">
        <f t="shared" si="78"/>
        <v>1</v>
      </c>
      <c r="I509">
        <f t="shared" si="79"/>
        <v>1</v>
      </c>
      <c r="J509">
        <f t="shared" si="80"/>
        <v>1</v>
      </c>
      <c r="K509">
        <f t="shared" si="81"/>
        <v>1</v>
      </c>
      <c r="L509">
        <v>4</v>
      </c>
      <c r="M509">
        <v>1</v>
      </c>
      <c r="N509">
        <f>Needs[[#This Row],[Male]]-Needs[[#This Row],[Hasuband]]</f>
        <v>3</v>
      </c>
      <c r="O509">
        <f>Needs[[#This Row],[Female]]-Needs[[#This Row],[Wife]]</f>
        <v>0</v>
      </c>
      <c r="P509">
        <v>1</v>
      </c>
      <c r="Q509">
        <v>0</v>
      </c>
      <c r="R509">
        <v>1</v>
      </c>
      <c r="S509">
        <v>0</v>
      </c>
      <c r="T509">
        <v>3</v>
      </c>
      <c r="U509" t="s">
        <v>61</v>
      </c>
      <c r="W509">
        <v>1</v>
      </c>
      <c r="X509" t="str">
        <f t="shared" si="82"/>
        <v>No</v>
      </c>
      <c r="Y509">
        <v>110</v>
      </c>
      <c r="Z509" t="str">
        <f t="shared" si="83"/>
        <v>Yes</v>
      </c>
      <c r="AA509">
        <v>1</v>
      </c>
      <c r="AB509" t="str">
        <f t="shared" si="84"/>
        <v>Yes</v>
      </c>
      <c r="AD509" t="str">
        <f t="shared" si="85"/>
        <v>No</v>
      </c>
      <c r="AE509">
        <v>1</v>
      </c>
      <c r="AF509" t="str">
        <f t="shared" si="86"/>
        <v>Yes</v>
      </c>
      <c r="AG509">
        <v>1</v>
      </c>
      <c r="AH509" s="11" t="str">
        <f t="shared" si="87"/>
        <v>Yes</v>
      </c>
    </row>
    <row r="510" spans="1:34">
      <c r="A510">
        <v>5652</v>
      </c>
      <c r="B510" t="s">
        <v>42</v>
      </c>
      <c r="C510" t="s">
        <v>71</v>
      </c>
      <c r="D510" t="s">
        <v>72</v>
      </c>
      <c r="E510" t="s">
        <v>587</v>
      </c>
      <c r="F510" t="s">
        <v>51</v>
      </c>
      <c r="G510">
        <f t="shared" si="77"/>
        <v>0</v>
      </c>
      <c r="H510">
        <f t="shared" si="78"/>
        <v>1</v>
      </c>
      <c r="I510">
        <f t="shared" si="79"/>
        <v>2</v>
      </c>
      <c r="J510">
        <f t="shared" si="80"/>
        <v>2</v>
      </c>
      <c r="K510">
        <f t="shared" si="81"/>
        <v>3</v>
      </c>
      <c r="L510">
        <v>4</v>
      </c>
      <c r="M510">
        <v>4</v>
      </c>
      <c r="N510">
        <f>Needs[[#This Row],[Male]]-Needs[[#This Row],[Hasuband]]</f>
        <v>4</v>
      </c>
      <c r="O510">
        <f>Needs[[#This Row],[Female]]-Needs[[#This Row],[Wife]]</f>
        <v>3</v>
      </c>
      <c r="P510">
        <v>1</v>
      </c>
      <c r="Q510">
        <v>1</v>
      </c>
      <c r="R510">
        <v>1</v>
      </c>
      <c r="S510">
        <v>1</v>
      </c>
      <c r="T510">
        <v>4</v>
      </c>
      <c r="U510" t="s">
        <v>61</v>
      </c>
      <c r="V510">
        <v>1</v>
      </c>
      <c r="X510" t="str">
        <f t="shared" si="82"/>
        <v>Yes</v>
      </c>
      <c r="Y510">
        <v>107</v>
      </c>
      <c r="Z510" t="str">
        <f t="shared" si="83"/>
        <v>Yes</v>
      </c>
      <c r="AA510">
        <v>1</v>
      </c>
      <c r="AB510" t="str">
        <f t="shared" si="84"/>
        <v>Yes</v>
      </c>
      <c r="AD510" t="str">
        <f t="shared" si="85"/>
        <v>No</v>
      </c>
      <c r="AF510" t="str">
        <f t="shared" si="86"/>
        <v>No</v>
      </c>
      <c r="AG510">
        <v>1</v>
      </c>
      <c r="AH510" s="11" t="str">
        <f t="shared" si="87"/>
        <v>Yes</v>
      </c>
    </row>
    <row r="511" spans="1:34">
      <c r="A511">
        <v>6104</v>
      </c>
      <c r="B511" t="s">
        <v>47</v>
      </c>
      <c r="C511" t="s">
        <v>67</v>
      </c>
      <c r="D511" t="s">
        <v>68</v>
      </c>
      <c r="E511" t="s">
        <v>588</v>
      </c>
      <c r="F511" t="s">
        <v>36</v>
      </c>
      <c r="G511">
        <f t="shared" si="77"/>
        <v>1</v>
      </c>
      <c r="H511">
        <f t="shared" si="78"/>
        <v>1</v>
      </c>
      <c r="I511">
        <f t="shared" si="79"/>
        <v>2</v>
      </c>
      <c r="J511">
        <f t="shared" si="80"/>
        <v>3</v>
      </c>
      <c r="K511">
        <f t="shared" si="81"/>
        <v>3</v>
      </c>
      <c r="L511">
        <v>2</v>
      </c>
      <c r="M511">
        <v>8</v>
      </c>
      <c r="N511">
        <f>Needs[[#This Row],[Male]]-Needs[[#This Row],[Hasuband]]</f>
        <v>1</v>
      </c>
      <c r="O511">
        <f>Needs[[#This Row],[Female]]-Needs[[#This Row],[Wife]]</f>
        <v>7</v>
      </c>
      <c r="P511">
        <v>1</v>
      </c>
      <c r="Q511">
        <v>1</v>
      </c>
      <c r="R511">
        <v>0</v>
      </c>
      <c r="S511">
        <v>3</v>
      </c>
      <c r="T511">
        <v>5</v>
      </c>
      <c r="U511" t="s">
        <v>46</v>
      </c>
      <c r="W511">
        <v>1</v>
      </c>
      <c r="X511" t="str">
        <f t="shared" si="82"/>
        <v>No</v>
      </c>
      <c r="Y511">
        <v>91</v>
      </c>
      <c r="Z511" t="str">
        <f t="shared" si="83"/>
        <v>Yes</v>
      </c>
      <c r="AA511">
        <v>1</v>
      </c>
      <c r="AB511" t="str">
        <f t="shared" si="84"/>
        <v>Yes</v>
      </c>
      <c r="AD511" t="str">
        <f t="shared" si="85"/>
        <v>No</v>
      </c>
      <c r="AF511" t="str">
        <f t="shared" si="86"/>
        <v>No</v>
      </c>
      <c r="AG511">
        <v>1</v>
      </c>
      <c r="AH511" s="11" t="str">
        <f t="shared" si="87"/>
        <v>Yes</v>
      </c>
    </row>
    <row r="512" spans="1:34">
      <c r="A512">
        <v>6043</v>
      </c>
      <c r="B512" t="s">
        <v>47</v>
      </c>
      <c r="C512" t="s">
        <v>48</v>
      </c>
      <c r="D512" t="s">
        <v>49</v>
      </c>
      <c r="E512" t="s">
        <v>589</v>
      </c>
      <c r="F512" t="s">
        <v>36</v>
      </c>
      <c r="G512">
        <f t="shared" si="77"/>
        <v>1</v>
      </c>
      <c r="H512">
        <f t="shared" si="78"/>
        <v>1</v>
      </c>
      <c r="I512">
        <f t="shared" si="79"/>
        <v>2</v>
      </c>
      <c r="J512">
        <f t="shared" si="80"/>
        <v>1</v>
      </c>
      <c r="K512">
        <f t="shared" si="81"/>
        <v>1</v>
      </c>
      <c r="L512">
        <v>4</v>
      </c>
      <c r="M512">
        <v>2</v>
      </c>
      <c r="N512">
        <f>Needs[[#This Row],[Male]]-Needs[[#This Row],[Hasuband]]</f>
        <v>3</v>
      </c>
      <c r="O512">
        <f>Needs[[#This Row],[Female]]-Needs[[#This Row],[Wife]]</f>
        <v>1</v>
      </c>
      <c r="P512">
        <v>1</v>
      </c>
      <c r="Q512">
        <v>1</v>
      </c>
      <c r="R512">
        <v>1</v>
      </c>
      <c r="S512">
        <v>0</v>
      </c>
      <c r="T512">
        <v>3</v>
      </c>
      <c r="U512" t="s">
        <v>61</v>
      </c>
      <c r="V512">
        <v>1</v>
      </c>
      <c r="X512" t="str">
        <f t="shared" si="82"/>
        <v>Yes</v>
      </c>
      <c r="Y512">
        <v>204</v>
      </c>
      <c r="Z512" t="str">
        <f t="shared" si="83"/>
        <v>Yes</v>
      </c>
      <c r="AB512" t="str">
        <f t="shared" si="84"/>
        <v>No</v>
      </c>
      <c r="AC512">
        <v>1</v>
      </c>
      <c r="AD512" t="str">
        <f t="shared" si="85"/>
        <v>Yes</v>
      </c>
      <c r="AF512" t="str">
        <f t="shared" si="86"/>
        <v>No</v>
      </c>
      <c r="AG512">
        <v>1</v>
      </c>
      <c r="AH512" s="11" t="str">
        <f t="shared" si="87"/>
        <v>Yes</v>
      </c>
    </row>
    <row r="513" spans="1:34">
      <c r="A513">
        <v>4791</v>
      </c>
      <c r="B513" t="s">
        <v>38</v>
      </c>
      <c r="C513" t="s">
        <v>116</v>
      </c>
      <c r="D513" t="s">
        <v>117</v>
      </c>
      <c r="E513" t="s">
        <v>590</v>
      </c>
      <c r="F513" t="s">
        <v>36</v>
      </c>
      <c r="G513">
        <f t="shared" si="77"/>
        <v>1</v>
      </c>
      <c r="H513">
        <f t="shared" si="78"/>
        <v>1</v>
      </c>
      <c r="I513">
        <f t="shared" si="79"/>
        <v>2</v>
      </c>
      <c r="J513">
        <f t="shared" si="80"/>
        <v>1</v>
      </c>
      <c r="K513">
        <f t="shared" si="81"/>
        <v>1</v>
      </c>
      <c r="L513">
        <v>4</v>
      </c>
      <c r="M513">
        <v>2</v>
      </c>
      <c r="N513">
        <f>Needs[[#This Row],[Male]]-Needs[[#This Row],[Hasuband]]</f>
        <v>3</v>
      </c>
      <c r="O513">
        <f>Needs[[#This Row],[Female]]-Needs[[#This Row],[Wife]]</f>
        <v>1</v>
      </c>
      <c r="P513">
        <v>1</v>
      </c>
      <c r="Q513">
        <v>1</v>
      </c>
      <c r="R513">
        <v>1</v>
      </c>
      <c r="S513">
        <v>0</v>
      </c>
      <c r="T513">
        <v>3</v>
      </c>
      <c r="U513" t="s">
        <v>61</v>
      </c>
      <c r="W513">
        <v>1</v>
      </c>
      <c r="X513" t="str">
        <f t="shared" si="82"/>
        <v>No</v>
      </c>
      <c r="Z513" t="str">
        <f t="shared" si="83"/>
        <v>No</v>
      </c>
      <c r="AA513">
        <v>1</v>
      </c>
      <c r="AB513" t="str">
        <f t="shared" si="84"/>
        <v>Yes</v>
      </c>
      <c r="AC513">
        <v>1</v>
      </c>
      <c r="AD513" t="str">
        <f t="shared" si="85"/>
        <v>Yes</v>
      </c>
      <c r="AF513" t="str">
        <f t="shared" si="86"/>
        <v>No</v>
      </c>
      <c r="AG513">
        <v>1</v>
      </c>
      <c r="AH513" s="11" t="str">
        <f t="shared" si="87"/>
        <v>Yes</v>
      </c>
    </row>
    <row r="514" spans="1:34">
      <c r="A514">
        <v>6335</v>
      </c>
      <c r="B514" t="s">
        <v>47</v>
      </c>
      <c r="C514" t="s">
        <v>104</v>
      </c>
      <c r="D514" t="s">
        <v>105</v>
      </c>
      <c r="E514" t="s">
        <v>591</v>
      </c>
      <c r="F514" t="s">
        <v>51</v>
      </c>
      <c r="G514">
        <f t="shared" ref="G514:G577" si="88">IF(F514="Father",1,0)</f>
        <v>0</v>
      </c>
      <c r="H514">
        <f t="shared" ref="H514:H577" si="89">IF(F514="Mother",1,1)</f>
        <v>1</v>
      </c>
      <c r="I514">
        <f t="shared" ref="I514:I577" si="90">P514+Q514</f>
        <v>2</v>
      </c>
      <c r="J514">
        <f t="shared" ref="J514:J577" si="91">R514+S514</f>
        <v>2</v>
      </c>
      <c r="K514">
        <f t="shared" ref="K514:K577" si="92">T514-(G514+H514)</f>
        <v>1</v>
      </c>
      <c r="L514">
        <v>3</v>
      </c>
      <c r="M514">
        <v>3</v>
      </c>
      <c r="N514">
        <f>Needs[[#This Row],[Male]]-Needs[[#This Row],[Hasuband]]</f>
        <v>3</v>
      </c>
      <c r="O514">
        <f>Needs[[#This Row],[Female]]-Needs[[#This Row],[Wife]]</f>
        <v>2</v>
      </c>
      <c r="P514">
        <v>1</v>
      </c>
      <c r="Q514">
        <v>1</v>
      </c>
      <c r="R514">
        <v>1</v>
      </c>
      <c r="S514">
        <v>1</v>
      </c>
      <c r="T514">
        <v>2</v>
      </c>
      <c r="U514" t="s">
        <v>46</v>
      </c>
      <c r="V514">
        <v>1</v>
      </c>
      <c r="X514" t="str">
        <f t="shared" ref="X514:X577" si="93">IF(V514=1,"Yes",IF(V514="","No"))</f>
        <v>Yes</v>
      </c>
      <c r="Y514">
        <v>112</v>
      </c>
      <c r="Z514" t="str">
        <f t="shared" ref="Z514:Z577" si="94">IF(Y514="","No","Yes")</f>
        <v>Yes</v>
      </c>
      <c r="AA514">
        <v>1</v>
      </c>
      <c r="AB514" t="str">
        <f t="shared" ref="AB514:AB577" si="95">IF(AA514=1,"Yes",IF(AA514="","No"))</f>
        <v>Yes</v>
      </c>
      <c r="AD514" t="str">
        <f t="shared" ref="AD514:AD577" si="96">IF(AC514=1,"Yes",IF(AC514="","No"))</f>
        <v>No</v>
      </c>
      <c r="AE514">
        <v>1</v>
      </c>
      <c r="AF514" t="str">
        <f t="shared" ref="AF514:AF577" si="97">IF(AE514=1,"Yes",IF(AE514="","No"))</f>
        <v>Yes</v>
      </c>
      <c r="AH514" s="11" t="str">
        <f t="shared" ref="AH514:AH577" si="98">IF(AG514=1,"Yes",IF(AG514="","No"))</f>
        <v>No</v>
      </c>
    </row>
    <row r="515" spans="1:34">
      <c r="A515">
        <v>6146</v>
      </c>
      <c r="B515" t="s">
        <v>47</v>
      </c>
      <c r="C515" t="s">
        <v>67</v>
      </c>
      <c r="D515" t="s">
        <v>68</v>
      </c>
      <c r="E515" t="s">
        <v>592</v>
      </c>
      <c r="F515" t="s">
        <v>51</v>
      </c>
      <c r="G515">
        <f t="shared" si="88"/>
        <v>0</v>
      </c>
      <c r="H515">
        <f t="shared" si="89"/>
        <v>1</v>
      </c>
      <c r="I515">
        <f t="shared" si="90"/>
        <v>2</v>
      </c>
      <c r="J515">
        <f t="shared" si="91"/>
        <v>1</v>
      </c>
      <c r="K515">
        <f t="shared" si="92"/>
        <v>2</v>
      </c>
      <c r="L515">
        <v>2</v>
      </c>
      <c r="M515">
        <v>4</v>
      </c>
      <c r="N515">
        <f>Needs[[#This Row],[Male]]-Needs[[#This Row],[Hasuband]]</f>
        <v>2</v>
      </c>
      <c r="O515">
        <f>Needs[[#This Row],[Female]]-Needs[[#This Row],[Wife]]</f>
        <v>3</v>
      </c>
      <c r="P515">
        <v>1</v>
      </c>
      <c r="Q515">
        <v>1</v>
      </c>
      <c r="R515">
        <v>0</v>
      </c>
      <c r="S515">
        <v>1</v>
      </c>
      <c r="T515">
        <v>3</v>
      </c>
      <c r="U515" t="s">
        <v>46</v>
      </c>
      <c r="W515">
        <v>1</v>
      </c>
      <c r="X515" t="str">
        <f t="shared" si="93"/>
        <v>No</v>
      </c>
      <c r="Z515" t="str">
        <f t="shared" si="94"/>
        <v>No</v>
      </c>
      <c r="AA515">
        <v>1</v>
      </c>
      <c r="AB515" t="str">
        <f t="shared" si="95"/>
        <v>Yes</v>
      </c>
      <c r="AD515" t="str">
        <f t="shared" si="96"/>
        <v>No</v>
      </c>
      <c r="AF515" t="str">
        <f t="shared" si="97"/>
        <v>No</v>
      </c>
      <c r="AG515">
        <v>1</v>
      </c>
      <c r="AH515" s="11" t="str">
        <f t="shared" si="98"/>
        <v>Yes</v>
      </c>
    </row>
    <row r="516" spans="1:34">
      <c r="A516">
        <v>6354</v>
      </c>
      <c r="B516" t="s">
        <v>47</v>
      </c>
      <c r="C516" t="s">
        <v>104</v>
      </c>
      <c r="D516" t="s">
        <v>105</v>
      </c>
      <c r="E516" t="s">
        <v>593</v>
      </c>
      <c r="F516" t="s">
        <v>36</v>
      </c>
      <c r="G516">
        <f t="shared" si="88"/>
        <v>1</v>
      </c>
      <c r="H516">
        <f t="shared" si="89"/>
        <v>1</v>
      </c>
      <c r="I516">
        <f t="shared" si="90"/>
        <v>3</v>
      </c>
      <c r="J516">
        <f t="shared" si="91"/>
        <v>2</v>
      </c>
      <c r="K516">
        <f t="shared" si="92"/>
        <v>1</v>
      </c>
      <c r="L516">
        <v>6</v>
      </c>
      <c r="M516">
        <v>2</v>
      </c>
      <c r="N516">
        <f>Needs[[#This Row],[Male]]-Needs[[#This Row],[Hasuband]]</f>
        <v>5</v>
      </c>
      <c r="O516">
        <f>Needs[[#This Row],[Female]]-Needs[[#This Row],[Wife]]</f>
        <v>1</v>
      </c>
      <c r="P516">
        <v>2</v>
      </c>
      <c r="Q516">
        <v>1</v>
      </c>
      <c r="R516">
        <v>2</v>
      </c>
      <c r="S516">
        <v>0</v>
      </c>
      <c r="T516">
        <v>3</v>
      </c>
      <c r="U516" t="s">
        <v>37</v>
      </c>
      <c r="W516">
        <v>1</v>
      </c>
      <c r="X516" t="str">
        <f t="shared" si="93"/>
        <v>No</v>
      </c>
      <c r="Y516">
        <v>110</v>
      </c>
      <c r="Z516" t="str">
        <f t="shared" si="94"/>
        <v>Yes</v>
      </c>
      <c r="AA516">
        <v>1</v>
      </c>
      <c r="AB516" t="str">
        <f t="shared" si="95"/>
        <v>Yes</v>
      </c>
      <c r="AD516" t="str">
        <f t="shared" si="96"/>
        <v>No</v>
      </c>
      <c r="AF516" t="str">
        <f t="shared" si="97"/>
        <v>No</v>
      </c>
      <c r="AG516">
        <v>1</v>
      </c>
      <c r="AH516" s="11" t="str">
        <f t="shared" si="98"/>
        <v>Yes</v>
      </c>
    </row>
    <row r="517" spans="1:34">
      <c r="A517">
        <v>5110</v>
      </c>
      <c r="B517" t="s">
        <v>42</v>
      </c>
      <c r="C517" t="s">
        <v>64</v>
      </c>
      <c r="D517" t="s">
        <v>65</v>
      </c>
      <c r="E517" t="s">
        <v>594</v>
      </c>
      <c r="F517" t="s">
        <v>36</v>
      </c>
      <c r="G517">
        <f t="shared" si="88"/>
        <v>1</v>
      </c>
      <c r="H517">
        <f t="shared" si="89"/>
        <v>1</v>
      </c>
      <c r="I517">
        <f t="shared" si="90"/>
        <v>2</v>
      </c>
      <c r="J517">
        <f t="shared" si="91"/>
        <v>1</v>
      </c>
      <c r="K517">
        <f t="shared" si="92"/>
        <v>0</v>
      </c>
      <c r="L517">
        <v>3</v>
      </c>
      <c r="M517">
        <v>2</v>
      </c>
      <c r="N517">
        <f>Needs[[#This Row],[Male]]-Needs[[#This Row],[Hasuband]]</f>
        <v>2</v>
      </c>
      <c r="O517">
        <f>Needs[[#This Row],[Female]]-Needs[[#This Row],[Wife]]</f>
        <v>1</v>
      </c>
      <c r="P517">
        <v>1</v>
      </c>
      <c r="Q517">
        <v>1</v>
      </c>
      <c r="R517">
        <v>1</v>
      </c>
      <c r="S517">
        <v>0</v>
      </c>
      <c r="T517">
        <v>2</v>
      </c>
      <c r="U517" t="s">
        <v>37</v>
      </c>
      <c r="V517">
        <v>1</v>
      </c>
      <c r="X517" t="str">
        <f t="shared" si="93"/>
        <v>Yes</v>
      </c>
      <c r="Y517">
        <v>203</v>
      </c>
      <c r="Z517" t="str">
        <f t="shared" si="94"/>
        <v>Yes</v>
      </c>
      <c r="AA517">
        <v>1</v>
      </c>
      <c r="AB517" t="str">
        <f t="shared" si="95"/>
        <v>Yes</v>
      </c>
      <c r="AD517" t="str">
        <f t="shared" si="96"/>
        <v>No</v>
      </c>
      <c r="AE517">
        <v>1</v>
      </c>
      <c r="AF517" t="str">
        <f t="shared" si="97"/>
        <v>Yes</v>
      </c>
      <c r="AH517" s="11" t="str">
        <f t="shared" si="98"/>
        <v>No</v>
      </c>
    </row>
    <row r="518" spans="1:34">
      <c r="A518">
        <v>4769</v>
      </c>
      <c r="B518" t="s">
        <v>38</v>
      </c>
      <c r="C518" t="s">
        <v>107</v>
      </c>
      <c r="D518" t="s">
        <v>108</v>
      </c>
      <c r="E518" t="s">
        <v>595</v>
      </c>
      <c r="F518" t="s">
        <v>36</v>
      </c>
      <c r="G518">
        <f t="shared" si="88"/>
        <v>1</v>
      </c>
      <c r="H518">
        <f t="shared" si="89"/>
        <v>1</v>
      </c>
      <c r="I518">
        <f t="shared" si="90"/>
        <v>2</v>
      </c>
      <c r="J518">
        <f t="shared" si="91"/>
        <v>1</v>
      </c>
      <c r="K518">
        <f t="shared" si="92"/>
        <v>0</v>
      </c>
      <c r="L518">
        <v>2</v>
      </c>
      <c r="M518">
        <v>3</v>
      </c>
      <c r="N518">
        <f>Needs[[#This Row],[Male]]-Needs[[#This Row],[Hasuband]]</f>
        <v>1</v>
      </c>
      <c r="O518">
        <f>Needs[[#This Row],[Female]]-Needs[[#This Row],[Wife]]</f>
        <v>2</v>
      </c>
      <c r="P518">
        <v>1</v>
      </c>
      <c r="Q518">
        <v>1</v>
      </c>
      <c r="R518">
        <v>0</v>
      </c>
      <c r="S518">
        <v>1</v>
      </c>
      <c r="T518">
        <v>2</v>
      </c>
      <c r="U518" t="s">
        <v>18</v>
      </c>
      <c r="V518">
        <v>1</v>
      </c>
      <c r="X518" t="str">
        <f t="shared" si="93"/>
        <v>Yes</v>
      </c>
      <c r="Y518">
        <v>104</v>
      </c>
      <c r="Z518" t="str">
        <f t="shared" si="94"/>
        <v>Yes</v>
      </c>
      <c r="AA518">
        <v>1</v>
      </c>
      <c r="AB518" t="str">
        <f t="shared" si="95"/>
        <v>Yes</v>
      </c>
      <c r="AD518" t="str">
        <f t="shared" si="96"/>
        <v>No</v>
      </c>
      <c r="AF518" t="str">
        <f t="shared" si="97"/>
        <v>No</v>
      </c>
      <c r="AG518">
        <v>1</v>
      </c>
      <c r="AH518" s="11" t="str">
        <f t="shared" si="98"/>
        <v>Yes</v>
      </c>
    </row>
    <row r="519" spans="1:34">
      <c r="A519">
        <v>5457</v>
      </c>
      <c r="B519" t="s">
        <v>42</v>
      </c>
      <c r="C519" t="s">
        <v>82</v>
      </c>
      <c r="D519" t="s">
        <v>83</v>
      </c>
      <c r="E519" t="s">
        <v>596</v>
      </c>
      <c r="F519" t="s">
        <v>36</v>
      </c>
      <c r="G519">
        <f t="shared" si="88"/>
        <v>1</v>
      </c>
      <c r="H519">
        <f t="shared" si="89"/>
        <v>1</v>
      </c>
      <c r="I519">
        <f t="shared" si="90"/>
        <v>3</v>
      </c>
      <c r="J519">
        <f t="shared" si="91"/>
        <v>2</v>
      </c>
      <c r="K519">
        <f t="shared" si="92"/>
        <v>2</v>
      </c>
      <c r="L519">
        <v>4</v>
      </c>
      <c r="M519">
        <v>5</v>
      </c>
      <c r="N519">
        <f>Needs[[#This Row],[Male]]-Needs[[#This Row],[Hasuband]]</f>
        <v>3</v>
      </c>
      <c r="O519">
        <f>Needs[[#This Row],[Female]]-Needs[[#This Row],[Wife]]</f>
        <v>4</v>
      </c>
      <c r="P519">
        <v>2</v>
      </c>
      <c r="Q519">
        <v>1</v>
      </c>
      <c r="R519">
        <v>1</v>
      </c>
      <c r="S519">
        <v>1</v>
      </c>
      <c r="T519">
        <v>4</v>
      </c>
      <c r="U519" t="s">
        <v>37</v>
      </c>
      <c r="W519">
        <v>1</v>
      </c>
      <c r="X519" t="str">
        <f t="shared" si="93"/>
        <v>No</v>
      </c>
      <c r="Z519" t="str">
        <f t="shared" si="94"/>
        <v>No</v>
      </c>
      <c r="AA519">
        <v>1</v>
      </c>
      <c r="AB519" t="str">
        <f t="shared" si="95"/>
        <v>Yes</v>
      </c>
      <c r="AD519" t="str">
        <f t="shared" si="96"/>
        <v>No</v>
      </c>
      <c r="AE519">
        <v>1</v>
      </c>
      <c r="AF519" t="str">
        <f t="shared" si="97"/>
        <v>Yes</v>
      </c>
      <c r="AG519">
        <v>1</v>
      </c>
      <c r="AH519" s="11" t="str">
        <f t="shared" si="98"/>
        <v>Yes</v>
      </c>
    </row>
    <row r="520" spans="1:34">
      <c r="A520">
        <v>5261</v>
      </c>
      <c r="B520" t="s">
        <v>42</v>
      </c>
      <c r="C520" t="s">
        <v>52</v>
      </c>
      <c r="D520" t="s">
        <v>53</v>
      </c>
      <c r="E520" t="s">
        <v>597</v>
      </c>
      <c r="F520" t="s">
        <v>36</v>
      </c>
      <c r="G520">
        <f t="shared" si="88"/>
        <v>1</v>
      </c>
      <c r="H520">
        <f t="shared" si="89"/>
        <v>1</v>
      </c>
      <c r="I520">
        <f t="shared" si="90"/>
        <v>2</v>
      </c>
      <c r="J520">
        <f t="shared" si="91"/>
        <v>1</v>
      </c>
      <c r="K520">
        <f t="shared" si="92"/>
        <v>1</v>
      </c>
      <c r="L520">
        <v>2</v>
      </c>
      <c r="M520">
        <v>4</v>
      </c>
      <c r="N520">
        <f>Needs[[#This Row],[Male]]-Needs[[#This Row],[Hasuband]]</f>
        <v>1</v>
      </c>
      <c r="O520">
        <f>Needs[[#This Row],[Female]]-Needs[[#This Row],[Wife]]</f>
        <v>3</v>
      </c>
      <c r="P520">
        <v>1</v>
      </c>
      <c r="Q520">
        <v>1</v>
      </c>
      <c r="R520">
        <v>0</v>
      </c>
      <c r="S520">
        <v>1</v>
      </c>
      <c r="T520">
        <v>3</v>
      </c>
      <c r="U520" t="s">
        <v>46</v>
      </c>
      <c r="W520">
        <v>1</v>
      </c>
      <c r="X520" t="str">
        <f t="shared" si="93"/>
        <v>No</v>
      </c>
      <c r="Y520">
        <v>116</v>
      </c>
      <c r="Z520" t="str">
        <f t="shared" si="94"/>
        <v>Yes</v>
      </c>
      <c r="AA520">
        <v>1</v>
      </c>
      <c r="AB520" t="str">
        <f t="shared" si="95"/>
        <v>Yes</v>
      </c>
      <c r="AD520" t="str">
        <f t="shared" si="96"/>
        <v>No</v>
      </c>
      <c r="AF520" t="str">
        <f t="shared" si="97"/>
        <v>No</v>
      </c>
      <c r="AG520">
        <v>1</v>
      </c>
      <c r="AH520" s="11" t="str">
        <f t="shared" si="98"/>
        <v>Yes</v>
      </c>
    </row>
    <row r="521" spans="1:34">
      <c r="A521">
        <v>4958</v>
      </c>
      <c r="B521" t="s">
        <v>32</v>
      </c>
      <c r="C521" t="s">
        <v>33</v>
      </c>
      <c r="D521" t="s">
        <v>34</v>
      </c>
      <c r="E521" t="s">
        <v>598</v>
      </c>
      <c r="F521" t="s">
        <v>36</v>
      </c>
      <c r="G521">
        <f t="shared" si="88"/>
        <v>1</v>
      </c>
      <c r="H521">
        <f t="shared" si="89"/>
        <v>1</v>
      </c>
      <c r="I521">
        <f t="shared" si="90"/>
        <v>2</v>
      </c>
      <c r="J521">
        <f t="shared" si="91"/>
        <v>4</v>
      </c>
      <c r="K521">
        <f t="shared" si="92"/>
        <v>2</v>
      </c>
      <c r="L521">
        <v>9</v>
      </c>
      <c r="M521">
        <v>1</v>
      </c>
      <c r="N521">
        <f>Needs[[#This Row],[Male]]-Needs[[#This Row],[Hasuband]]</f>
        <v>8</v>
      </c>
      <c r="O521">
        <f>Needs[[#This Row],[Female]]-Needs[[#This Row],[Wife]]</f>
        <v>0</v>
      </c>
      <c r="P521">
        <v>2</v>
      </c>
      <c r="Q521">
        <v>0</v>
      </c>
      <c r="R521">
        <v>4</v>
      </c>
      <c r="S521">
        <v>0</v>
      </c>
      <c r="T521">
        <v>4</v>
      </c>
      <c r="U521" t="s">
        <v>37</v>
      </c>
      <c r="V521">
        <v>1</v>
      </c>
      <c r="X521" t="str">
        <f t="shared" si="93"/>
        <v>Yes</v>
      </c>
      <c r="Y521">
        <v>191</v>
      </c>
      <c r="Z521" t="str">
        <f t="shared" si="94"/>
        <v>Yes</v>
      </c>
      <c r="AB521" t="str">
        <f t="shared" si="95"/>
        <v>No</v>
      </c>
      <c r="AC521">
        <v>1</v>
      </c>
      <c r="AD521" t="str">
        <f t="shared" si="96"/>
        <v>Yes</v>
      </c>
      <c r="AE521">
        <v>1</v>
      </c>
      <c r="AF521" t="str">
        <f t="shared" si="97"/>
        <v>Yes</v>
      </c>
      <c r="AH521" s="11" t="str">
        <f t="shared" si="98"/>
        <v>No</v>
      </c>
    </row>
    <row r="522" spans="1:34">
      <c r="A522">
        <v>5770</v>
      </c>
      <c r="B522" t="s">
        <v>47</v>
      </c>
      <c r="C522" t="s">
        <v>79</v>
      </c>
      <c r="D522" t="s">
        <v>80</v>
      </c>
      <c r="E522" t="s">
        <v>599</v>
      </c>
      <c r="F522" t="s">
        <v>36</v>
      </c>
      <c r="G522">
        <f t="shared" si="88"/>
        <v>1</v>
      </c>
      <c r="H522">
        <f t="shared" si="89"/>
        <v>1</v>
      </c>
      <c r="I522">
        <f t="shared" si="90"/>
        <v>2</v>
      </c>
      <c r="J522">
        <f t="shared" si="91"/>
        <v>2</v>
      </c>
      <c r="K522">
        <f t="shared" si="92"/>
        <v>3</v>
      </c>
      <c r="L522">
        <v>7</v>
      </c>
      <c r="M522">
        <v>2</v>
      </c>
      <c r="N522">
        <f>Needs[[#This Row],[Male]]-Needs[[#This Row],[Hasuband]]</f>
        <v>6</v>
      </c>
      <c r="O522">
        <f>Needs[[#This Row],[Female]]-Needs[[#This Row],[Wife]]</f>
        <v>1</v>
      </c>
      <c r="P522">
        <v>1</v>
      </c>
      <c r="Q522">
        <v>1</v>
      </c>
      <c r="R522">
        <v>2</v>
      </c>
      <c r="S522">
        <v>0</v>
      </c>
      <c r="T522">
        <v>5</v>
      </c>
      <c r="U522" t="s">
        <v>37</v>
      </c>
      <c r="V522">
        <v>1</v>
      </c>
      <c r="X522" t="str">
        <f t="shared" si="93"/>
        <v>Yes</v>
      </c>
      <c r="Y522">
        <v>120</v>
      </c>
      <c r="Z522" t="str">
        <f t="shared" si="94"/>
        <v>Yes</v>
      </c>
      <c r="AA522">
        <v>1</v>
      </c>
      <c r="AB522" t="str">
        <f t="shared" si="95"/>
        <v>Yes</v>
      </c>
      <c r="AD522" t="str">
        <f t="shared" si="96"/>
        <v>No</v>
      </c>
      <c r="AF522" t="str">
        <f t="shared" si="97"/>
        <v>No</v>
      </c>
      <c r="AH522" s="11" t="str">
        <f t="shared" si="98"/>
        <v>No</v>
      </c>
    </row>
    <row r="523" spans="1:34">
      <c r="A523">
        <v>6186</v>
      </c>
      <c r="B523" t="s">
        <v>47</v>
      </c>
      <c r="C523" t="s">
        <v>58</v>
      </c>
      <c r="D523" t="s">
        <v>59</v>
      </c>
      <c r="E523" t="s">
        <v>600</v>
      </c>
      <c r="F523" t="s">
        <v>51</v>
      </c>
      <c r="G523">
        <f t="shared" si="88"/>
        <v>0</v>
      </c>
      <c r="H523">
        <f t="shared" si="89"/>
        <v>1</v>
      </c>
      <c r="I523">
        <f t="shared" si="90"/>
        <v>2</v>
      </c>
      <c r="J523">
        <f t="shared" si="91"/>
        <v>1</v>
      </c>
      <c r="K523">
        <f t="shared" si="92"/>
        <v>1</v>
      </c>
      <c r="L523">
        <v>3</v>
      </c>
      <c r="M523">
        <v>2</v>
      </c>
      <c r="N523">
        <f>Needs[[#This Row],[Male]]-Needs[[#This Row],[Hasuband]]</f>
        <v>3</v>
      </c>
      <c r="O523">
        <f>Needs[[#This Row],[Female]]-Needs[[#This Row],[Wife]]</f>
        <v>1</v>
      </c>
      <c r="P523">
        <v>1</v>
      </c>
      <c r="Q523">
        <v>1</v>
      </c>
      <c r="R523">
        <v>1</v>
      </c>
      <c r="S523">
        <v>0</v>
      </c>
      <c r="T523">
        <v>2</v>
      </c>
      <c r="U523" t="s">
        <v>46</v>
      </c>
      <c r="V523">
        <v>1</v>
      </c>
      <c r="X523" t="str">
        <f t="shared" si="93"/>
        <v>Yes</v>
      </c>
      <c r="Y523">
        <v>152</v>
      </c>
      <c r="Z523" t="str">
        <f t="shared" si="94"/>
        <v>Yes</v>
      </c>
      <c r="AA523">
        <v>1</v>
      </c>
      <c r="AB523" t="str">
        <f t="shared" si="95"/>
        <v>Yes</v>
      </c>
      <c r="AD523" t="str">
        <f t="shared" si="96"/>
        <v>No</v>
      </c>
      <c r="AF523" t="str">
        <f t="shared" si="97"/>
        <v>No</v>
      </c>
      <c r="AH523" s="11" t="str">
        <f t="shared" si="98"/>
        <v>No</v>
      </c>
    </row>
    <row r="524" spans="1:34">
      <c r="A524">
        <v>4805</v>
      </c>
      <c r="B524" t="s">
        <v>38</v>
      </c>
      <c r="C524" t="s">
        <v>116</v>
      </c>
      <c r="D524" t="s">
        <v>117</v>
      </c>
      <c r="E524" t="s">
        <v>601</v>
      </c>
      <c r="F524" t="s">
        <v>51</v>
      </c>
      <c r="G524">
        <f t="shared" si="88"/>
        <v>0</v>
      </c>
      <c r="H524">
        <f t="shared" si="89"/>
        <v>1</v>
      </c>
      <c r="I524">
        <f t="shared" si="90"/>
        <v>2</v>
      </c>
      <c r="J524">
        <f t="shared" si="91"/>
        <v>2</v>
      </c>
      <c r="K524">
        <f t="shared" si="92"/>
        <v>4</v>
      </c>
      <c r="L524">
        <v>2</v>
      </c>
      <c r="M524">
        <v>7</v>
      </c>
      <c r="N524">
        <f>Needs[[#This Row],[Male]]-Needs[[#This Row],[Hasuband]]</f>
        <v>2</v>
      </c>
      <c r="O524">
        <f>Needs[[#This Row],[Female]]-Needs[[#This Row],[Wife]]</f>
        <v>6</v>
      </c>
      <c r="P524">
        <v>1</v>
      </c>
      <c r="Q524">
        <v>1</v>
      </c>
      <c r="R524">
        <v>0</v>
      </c>
      <c r="S524">
        <v>2</v>
      </c>
      <c r="T524">
        <v>5</v>
      </c>
      <c r="U524" t="s">
        <v>37</v>
      </c>
      <c r="W524">
        <v>1</v>
      </c>
      <c r="X524" t="str">
        <f t="shared" si="93"/>
        <v>No</v>
      </c>
      <c r="Z524" t="str">
        <f t="shared" si="94"/>
        <v>No</v>
      </c>
      <c r="AB524" t="str">
        <f t="shared" si="95"/>
        <v>No</v>
      </c>
      <c r="AD524" t="str">
        <f t="shared" si="96"/>
        <v>No</v>
      </c>
      <c r="AE524">
        <v>1</v>
      </c>
      <c r="AF524" t="str">
        <f t="shared" si="97"/>
        <v>Yes</v>
      </c>
      <c r="AG524">
        <v>1</v>
      </c>
      <c r="AH524" s="11" t="str">
        <f t="shared" si="98"/>
        <v>Yes</v>
      </c>
    </row>
    <row r="525" spans="1:34">
      <c r="A525">
        <v>6051</v>
      </c>
      <c r="B525" t="s">
        <v>47</v>
      </c>
      <c r="C525" t="s">
        <v>48</v>
      </c>
      <c r="D525" t="s">
        <v>49</v>
      </c>
      <c r="E525" t="s">
        <v>602</v>
      </c>
      <c r="F525" t="s">
        <v>36</v>
      </c>
      <c r="G525">
        <f t="shared" si="88"/>
        <v>1</v>
      </c>
      <c r="H525">
        <f t="shared" si="89"/>
        <v>1</v>
      </c>
      <c r="I525">
        <f t="shared" si="90"/>
        <v>2</v>
      </c>
      <c r="J525">
        <f t="shared" si="91"/>
        <v>2</v>
      </c>
      <c r="K525">
        <f t="shared" si="92"/>
        <v>2</v>
      </c>
      <c r="L525">
        <v>2</v>
      </c>
      <c r="M525">
        <v>6</v>
      </c>
      <c r="N525">
        <f>Needs[[#This Row],[Male]]-Needs[[#This Row],[Hasuband]]</f>
        <v>1</v>
      </c>
      <c r="O525">
        <f>Needs[[#This Row],[Female]]-Needs[[#This Row],[Wife]]</f>
        <v>5</v>
      </c>
      <c r="P525">
        <v>1</v>
      </c>
      <c r="Q525">
        <v>1</v>
      </c>
      <c r="R525">
        <v>0</v>
      </c>
      <c r="S525">
        <v>2</v>
      </c>
      <c r="T525">
        <v>4</v>
      </c>
      <c r="U525" t="s">
        <v>46</v>
      </c>
      <c r="W525">
        <v>1</v>
      </c>
      <c r="X525" t="str">
        <f t="shared" si="93"/>
        <v>No</v>
      </c>
      <c r="Z525" t="str">
        <f t="shared" si="94"/>
        <v>No</v>
      </c>
      <c r="AA525">
        <v>1</v>
      </c>
      <c r="AB525" t="str">
        <f t="shared" si="95"/>
        <v>Yes</v>
      </c>
      <c r="AD525" t="str">
        <f t="shared" si="96"/>
        <v>No</v>
      </c>
      <c r="AF525" t="str">
        <f t="shared" si="97"/>
        <v>No</v>
      </c>
      <c r="AG525">
        <v>1</v>
      </c>
      <c r="AH525" s="11" t="str">
        <f t="shared" si="98"/>
        <v>Yes</v>
      </c>
    </row>
    <row r="526" spans="1:34">
      <c r="A526">
        <v>6058</v>
      </c>
      <c r="B526" t="s">
        <v>47</v>
      </c>
      <c r="C526" t="s">
        <v>67</v>
      </c>
      <c r="D526" t="s">
        <v>68</v>
      </c>
      <c r="E526" t="s">
        <v>603</v>
      </c>
      <c r="F526" t="s">
        <v>36</v>
      </c>
      <c r="G526">
        <f t="shared" si="88"/>
        <v>1</v>
      </c>
      <c r="H526">
        <f t="shared" si="89"/>
        <v>1</v>
      </c>
      <c r="I526">
        <f t="shared" si="90"/>
        <v>1</v>
      </c>
      <c r="J526">
        <f t="shared" si="91"/>
        <v>2</v>
      </c>
      <c r="K526">
        <f t="shared" si="92"/>
        <v>3</v>
      </c>
      <c r="L526">
        <v>5</v>
      </c>
      <c r="M526">
        <v>3</v>
      </c>
      <c r="N526">
        <f>Needs[[#This Row],[Male]]-Needs[[#This Row],[Hasuband]]</f>
        <v>4</v>
      </c>
      <c r="O526">
        <f>Needs[[#This Row],[Female]]-Needs[[#This Row],[Wife]]</f>
        <v>2</v>
      </c>
      <c r="P526">
        <v>0</v>
      </c>
      <c r="Q526">
        <v>1</v>
      </c>
      <c r="R526">
        <v>1</v>
      </c>
      <c r="S526">
        <v>1</v>
      </c>
      <c r="T526">
        <v>5</v>
      </c>
      <c r="U526" t="s">
        <v>46</v>
      </c>
      <c r="W526">
        <v>1</v>
      </c>
      <c r="X526" t="str">
        <f t="shared" si="93"/>
        <v>No</v>
      </c>
      <c r="Z526" t="str">
        <f t="shared" si="94"/>
        <v>No</v>
      </c>
      <c r="AB526" t="str">
        <f t="shared" si="95"/>
        <v>No</v>
      </c>
      <c r="AC526">
        <v>1</v>
      </c>
      <c r="AD526" t="str">
        <f t="shared" si="96"/>
        <v>Yes</v>
      </c>
      <c r="AF526" t="str">
        <f t="shared" si="97"/>
        <v>No</v>
      </c>
      <c r="AG526">
        <v>1</v>
      </c>
      <c r="AH526" s="11" t="str">
        <f t="shared" si="98"/>
        <v>Yes</v>
      </c>
    </row>
    <row r="527" spans="1:34">
      <c r="A527">
        <v>5133</v>
      </c>
      <c r="B527" t="s">
        <v>42</v>
      </c>
      <c r="C527" t="s">
        <v>64</v>
      </c>
      <c r="D527" t="s">
        <v>65</v>
      </c>
      <c r="E527" t="s">
        <v>604</v>
      </c>
      <c r="F527" t="s">
        <v>51</v>
      </c>
      <c r="G527">
        <f t="shared" si="88"/>
        <v>0</v>
      </c>
      <c r="H527">
        <f t="shared" si="89"/>
        <v>1</v>
      </c>
      <c r="I527">
        <f t="shared" si="90"/>
        <v>1</v>
      </c>
      <c r="J527">
        <f t="shared" si="91"/>
        <v>1</v>
      </c>
      <c r="K527">
        <f t="shared" si="92"/>
        <v>4</v>
      </c>
      <c r="L527">
        <v>5</v>
      </c>
      <c r="M527">
        <v>2</v>
      </c>
      <c r="N527">
        <f>Needs[[#This Row],[Male]]-Needs[[#This Row],[Hasuband]]</f>
        <v>5</v>
      </c>
      <c r="O527">
        <f>Needs[[#This Row],[Female]]-Needs[[#This Row],[Wife]]</f>
        <v>1</v>
      </c>
      <c r="P527">
        <v>0</v>
      </c>
      <c r="Q527">
        <v>1</v>
      </c>
      <c r="R527">
        <v>1</v>
      </c>
      <c r="S527">
        <v>0</v>
      </c>
      <c r="T527">
        <v>5</v>
      </c>
      <c r="U527" t="s">
        <v>46</v>
      </c>
      <c r="V527">
        <v>1</v>
      </c>
      <c r="X527" t="str">
        <f t="shared" si="93"/>
        <v>Yes</v>
      </c>
      <c r="Y527">
        <v>184</v>
      </c>
      <c r="Z527" t="str">
        <f t="shared" si="94"/>
        <v>Yes</v>
      </c>
      <c r="AB527" t="str">
        <f t="shared" si="95"/>
        <v>No</v>
      </c>
      <c r="AD527" t="str">
        <f t="shared" si="96"/>
        <v>No</v>
      </c>
      <c r="AF527" t="str">
        <f t="shared" si="97"/>
        <v>No</v>
      </c>
      <c r="AG527">
        <v>1</v>
      </c>
      <c r="AH527" s="11" t="str">
        <f t="shared" si="98"/>
        <v>Yes</v>
      </c>
    </row>
    <row r="528" spans="1:34">
      <c r="A528">
        <v>4929</v>
      </c>
      <c r="B528" t="s">
        <v>32</v>
      </c>
      <c r="C528" t="s">
        <v>96</v>
      </c>
      <c r="D528" t="s">
        <v>97</v>
      </c>
      <c r="E528" t="s">
        <v>605</v>
      </c>
      <c r="F528" t="s">
        <v>36</v>
      </c>
      <c r="G528">
        <f t="shared" si="88"/>
        <v>1</v>
      </c>
      <c r="H528">
        <f t="shared" si="89"/>
        <v>1</v>
      </c>
      <c r="I528">
        <f t="shared" si="90"/>
        <v>2</v>
      </c>
      <c r="J528">
        <f t="shared" si="91"/>
        <v>1</v>
      </c>
      <c r="K528">
        <f t="shared" si="92"/>
        <v>2</v>
      </c>
      <c r="L528">
        <v>2</v>
      </c>
      <c r="M528">
        <v>5</v>
      </c>
      <c r="N528">
        <f>Needs[[#This Row],[Male]]-Needs[[#This Row],[Hasuband]]</f>
        <v>1</v>
      </c>
      <c r="O528">
        <f>Needs[[#This Row],[Female]]-Needs[[#This Row],[Wife]]</f>
        <v>4</v>
      </c>
      <c r="P528">
        <v>1</v>
      </c>
      <c r="Q528">
        <v>1</v>
      </c>
      <c r="R528">
        <v>0</v>
      </c>
      <c r="S528">
        <v>1</v>
      </c>
      <c r="T528">
        <v>4</v>
      </c>
      <c r="U528" t="s">
        <v>46</v>
      </c>
      <c r="W528">
        <v>1</v>
      </c>
      <c r="X528" t="str">
        <f t="shared" si="93"/>
        <v>No</v>
      </c>
      <c r="Z528" t="str">
        <f t="shared" si="94"/>
        <v>No</v>
      </c>
      <c r="AA528">
        <v>1</v>
      </c>
      <c r="AB528" t="str">
        <f t="shared" si="95"/>
        <v>Yes</v>
      </c>
      <c r="AC528">
        <v>1</v>
      </c>
      <c r="AD528" t="str">
        <f t="shared" si="96"/>
        <v>Yes</v>
      </c>
      <c r="AF528" t="str">
        <f t="shared" si="97"/>
        <v>No</v>
      </c>
      <c r="AG528">
        <v>1</v>
      </c>
      <c r="AH528" s="11" t="str">
        <f t="shared" si="98"/>
        <v>Yes</v>
      </c>
    </row>
    <row r="529" spans="1:34">
      <c r="A529">
        <v>4780</v>
      </c>
      <c r="B529" t="s">
        <v>38</v>
      </c>
      <c r="C529" t="s">
        <v>116</v>
      </c>
      <c r="D529" t="s">
        <v>117</v>
      </c>
      <c r="E529" t="s">
        <v>606</v>
      </c>
      <c r="F529" t="s">
        <v>51</v>
      </c>
      <c r="G529">
        <f t="shared" si="88"/>
        <v>0</v>
      </c>
      <c r="H529">
        <f t="shared" si="89"/>
        <v>1</v>
      </c>
      <c r="I529">
        <f t="shared" si="90"/>
        <v>2</v>
      </c>
      <c r="J529">
        <f t="shared" si="91"/>
        <v>3</v>
      </c>
      <c r="K529">
        <f t="shared" si="92"/>
        <v>4</v>
      </c>
      <c r="L529">
        <v>7</v>
      </c>
      <c r="M529">
        <v>3</v>
      </c>
      <c r="N529">
        <f>Needs[[#This Row],[Male]]-Needs[[#This Row],[Hasuband]]</f>
        <v>7</v>
      </c>
      <c r="O529">
        <f>Needs[[#This Row],[Female]]-Needs[[#This Row],[Wife]]</f>
        <v>2</v>
      </c>
      <c r="P529">
        <v>1</v>
      </c>
      <c r="Q529">
        <v>1</v>
      </c>
      <c r="R529">
        <v>2</v>
      </c>
      <c r="S529">
        <v>1</v>
      </c>
      <c r="T529">
        <v>5</v>
      </c>
      <c r="U529" t="s">
        <v>37</v>
      </c>
      <c r="W529">
        <v>1</v>
      </c>
      <c r="X529" t="str">
        <f t="shared" si="93"/>
        <v>No</v>
      </c>
      <c r="Z529" t="str">
        <f t="shared" si="94"/>
        <v>No</v>
      </c>
      <c r="AA529">
        <v>1</v>
      </c>
      <c r="AB529" t="str">
        <f t="shared" si="95"/>
        <v>Yes</v>
      </c>
      <c r="AD529" t="str">
        <f t="shared" si="96"/>
        <v>No</v>
      </c>
      <c r="AF529" t="str">
        <f t="shared" si="97"/>
        <v>No</v>
      </c>
      <c r="AG529">
        <v>1</v>
      </c>
      <c r="AH529" s="11" t="str">
        <f t="shared" si="98"/>
        <v>Yes</v>
      </c>
    </row>
    <row r="530" spans="1:34">
      <c r="A530">
        <v>6267</v>
      </c>
      <c r="B530" t="s">
        <v>47</v>
      </c>
      <c r="C530" t="s">
        <v>58</v>
      </c>
      <c r="D530" t="s">
        <v>59</v>
      </c>
      <c r="E530" t="s">
        <v>607</v>
      </c>
      <c r="F530" t="s">
        <v>36</v>
      </c>
      <c r="G530">
        <f t="shared" si="88"/>
        <v>1</v>
      </c>
      <c r="H530">
        <f t="shared" si="89"/>
        <v>1</v>
      </c>
      <c r="I530">
        <f t="shared" si="90"/>
        <v>1</v>
      </c>
      <c r="J530">
        <f t="shared" si="91"/>
        <v>1</v>
      </c>
      <c r="K530">
        <f t="shared" si="92"/>
        <v>0</v>
      </c>
      <c r="L530">
        <v>3</v>
      </c>
      <c r="M530">
        <v>1</v>
      </c>
      <c r="N530">
        <f>Needs[[#This Row],[Male]]-Needs[[#This Row],[Hasuband]]</f>
        <v>2</v>
      </c>
      <c r="O530">
        <f>Needs[[#This Row],[Female]]-Needs[[#This Row],[Wife]]</f>
        <v>0</v>
      </c>
      <c r="P530">
        <v>1</v>
      </c>
      <c r="Q530">
        <v>0</v>
      </c>
      <c r="R530">
        <v>1</v>
      </c>
      <c r="S530">
        <v>0</v>
      </c>
      <c r="T530">
        <v>2</v>
      </c>
      <c r="U530" t="s">
        <v>37</v>
      </c>
      <c r="W530">
        <v>1</v>
      </c>
      <c r="X530" t="str">
        <f t="shared" si="93"/>
        <v>No</v>
      </c>
      <c r="Z530" t="str">
        <f t="shared" si="94"/>
        <v>No</v>
      </c>
      <c r="AA530">
        <v>1</v>
      </c>
      <c r="AB530" t="str">
        <f t="shared" si="95"/>
        <v>Yes</v>
      </c>
      <c r="AD530" t="str">
        <f t="shared" si="96"/>
        <v>No</v>
      </c>
      <c r="AE530">
        <v>1</v>
      </c>
      <c r="AF530" t="str">
        <f t="shared" si="97"/>
        <v>Yes</v>
      </c>
      <c r="AG530">
        <v>1</v>
      </c>
      <c r="AH530" s="11" t="str">
        <f t="shared" si="98"/>
        <v>Yes</v>
      </c>
    </row>
    <row r="531" spans="1:34">
      <c r="A531">
        <v>6237</v>
      </c>
      <c r="B531" t="s">
        <v>47</v>
      </c>
      <c r="C531" t="s">
        <v>58</v>
      </c>
      <c r="D531" t="s">
        <v>59</v>
      </c>
      <c r="E531" t="s">
        <v>608</v>
      </c>
      <c r="F531" t="s">
        <v>36</v>
      </c>
      <c r="G531">
        <f t="shared" si="88"/>
        <v>1</v>
      </c>
      <c r="H531">
        <f t="shared" si="89"/>
        <v>1</v>
      </c>
      <c r="I531">
        <f t="shared" si="90"/>
        <v>3</v>
      </c>
      <c r="J531">
        <f t="shared" si="91"/>
        <v>2</v>
      </c>
      <c r="K531">
        <f t="shared" si="92"/>
        <v>3</v>
      </c>
      <c r="L531">
        <v>8</v>
      </c>
      <c r="M531">
        <v>2</v>
      </c>
      <c r="N531">
        <f>Needs[[#This Row],[Male]]-Needs[[#This Row],[Hasuband]]</f>
        <v>7</v>
      </c>
      <c r="O531">
        <f>Needs[[#This Row],[Female]]-Needs[[#This Row],[Wife]]</f>
        <v>1</v>
      </c>
      <c r="P531">
        <v>2</v>
      </c>
      <c r="Q531">
        <v>1</v>
      </c>
      <c r="R531">
        <v>2</v>
      </c>
      <c r="S531">
        <v>0</v>
      </c>
      <c r="T531">
        <v>5</v>
      </c>
      <c r="U531" t="s">
        <v>46</v>
      </c>
      <c r="W531">
        <v>1</v>
      </c>
      <c r="X531" t="str">
        <f t="shared" si="93"/>
        <v>No</v>
      </c>
      <c r="Y531">
        <v>114</v>
      </c>
      <c r="Z531" t="str">
        <f t="shared" si="94"/>
        <v>Yes</v>
      </c>
      <c r="AA531">
        <v>1</v>
      </c>
      <c r="AB531" t="str">
        <f t="shared" si="95"/>
        <v>Yes</v>
      </c>
      <c r="AC531">
        <v>1</v>
      </c>
      <c r="AD531" t="str">
        <f t="shared" si="96"/>
        <v>Yes</v>
      </c>
      <c r="AE531">
        <v>1</v>
      </c>
      <c r="AF531" t="str">
        <f t="shared" si="97"/>
        <v>Yes</v>
      </c>
      <c r="AG531">
        <v>1</v>
      </c>
      <c r="AH531" s="11" t="str">
        <f t="shared" si="98"/>
        <v>Yes</v>
      </c>
    </row>
    <row r="532" spans="1:34">
      <c r="A532">
        <v>4767</v>
      </c>
      <c r="B532" t="s">
        <v>38</v>
      </c>
      <c r="C532" t="s">
        <v>107</v>
      </c>
      <c r="D532" t="s">
        <v>108</v>
      </c>
      <c r="E532" t="s">
        <v>609</v>
      </c>
      <c r="F532" t="s">
        <v>51</v>
      </c>
      <c r="G532">
        <f t="shared" si="88"/>
        <v>0</v>
      </c>
      <c r="H532">
        <f t="shared" si="89"/>
        <v>1</v>
      </c>
      <c r="I532">
        <f t="shared" si="90"/>
        <v>2</v>
      </c>
      <c r="J532">
        <f t="shared" si="91"/>
        <v>2</v>
      </c>
      <c r="K532">
        <f t="shared" si="92"/>
        <v>3</v>
      </c>
      <c r="L532">
        <v>2</v>
      </c>
      <c r="M532">
        <v>6</v>
      </c>
      <c r="N532">
        <f>Needs[[#This Row],[Male]]-Needs[[#This Row],[Hasuband]]</f>
        <v>2</v>
      </c>
      <c r="O532">
        <f>Needs[[#This Row],[Female]]-Needs[[#This Row],[Wife]]</f>
        <v>5</v>
      </c>
      <c r="P532">
        <v>1</v>
      </c>
      <c r="Q532">
        <v>1</v>
      </c>
      <c r="R532">
        <v>0</v>
      </c>
      <c r="S532">
        <v>2</v>
      </c>
      <c r="T532">
        <v>4</v>
      </c>
      <c r="U532" t="s">
        <v>18</v>
      </c>
      <c r="W532">
        <v>1</v>
      </c>
      <c r="X532" t="str">
        <f t="shared" si="93"/>
        <v>No</v>
      </c>
      <c r="Z532" t="str">
        <f t="shared" si="94"/>
        <v>No</v>
      </c>
      <c r="AA532">
        <v>1</v>
      </c>
      <c r="AB532" t="str">
        <f t="shared" si="95"/>
        <v>Yes</v>
      </c>
      <c r="AC532">
        <v>1</v>
      </c>
      <c r="AD532" t="str">
        <f t="shared" si="96"/>
        <v>Yes</v>
      </c>
      <c r="AF532" t="str">
        <f t="shared" si="97"/>
        <v>No</v>
      </c>
      <c r="AG532">
        <v>1</v>
      </c>
      <c r="AH532" s="11" t="str">
        <f t="shared" si="98"/>
        <v>Yes</v>
      </c>
    </row>
    <row r="533" spans="1:34">
      <c r="A533">
        <v>4975</v>
      </c>
      <c r="B533" t="s">
        <v>32</v>
      </c>
      <c r="C533" t="s">
        <v>33</v>
      </c>
      <c r="D533" t="s">
        <v>34</v>
      </c>
      <c r="E533" t="s">
        <v>610</v>
      </c>
      <c r="F533" t="s">
        <v>36</v>
      </c>
      <c r="G533">
        <f t="shared" si="88"/>
        <v>1</v>
      </c>
      <c r="H533">
        <f t="shared" si="89"/>
        <v>1</v>
      </c>
      <c r="I533">
        <f t="shared" si="90"/>
        <v>2</v>
      </c>
      <c r="J533">
        <f t="shared" si="91"/>
        <v>1</v>
      </c>
      <c r="K533">
        <f t="shared" si="92"/>
        <v>0</v>
      </c>
      <c r="L533">
        <v>3</v>
      </c>
      <c r="M533">
        <v>2</v>
      </c>
      <c r="N533">
        <f>Needs[[#This Row],[Male]]-Needs[[#This Row],[Hasuband]]</f>
        <v>2</v>
      </c>
      <c r="O533">
        <f>Needs[[#This Row],[Female]]-Needs[[#This Row],[Wife]]</f>
        <v>1</v>
      </c>
      <c r="P533">
        <v>1</v>
      </c>
      <c r="Q533">
        <v>1</v>
      </c>
      <c r="R533">
        <v>1</v>
      </c>
      <c r="S533">
        <v>0</v>
      </c>
      <c r="T533">
        <v>2</v>
      </c>
      <c r="U533" t="s">
        <v>46</v>
      </c>
      <c r="V533">
        <v>1</v>
      </c>
      <c r="X533" t="str">
        <f t="shared" si="93"/>
        <v>Yes</v>
      </c>
      <c r="Y533">
        <v>101</v>
      </c>
      <c r="Z533" t="str">
        <f t="shared" si="94"/>
        <v>Yes</v>
      </c>
      <c r="AA533">
        <v>1</v>
      </c>
      <c r="AB533" t="str">
        <f t="shared" si="95"/>
        <v>Yes</v>
      </c>
      <c r="AD533" t="str">
        <f t="shared" si="96"/>
        <v>No</v>
      </c>
      <c r="AF533" t="str">
        <f t="shared" si="97"/>
        <v>No</v>
      </c>
      <c r="AH533" s="11" t="str">
        <f t="shared" si="98"/>
        <v>No</v>
      </c>
    </row>
    <row r="534" spans="1:34">
      <c r="A534">
        <v>5836</v>
      </c>
      <c r="B534" t="s">
        <v>47</v>
      </c>
      <c r="C534" t="s">
        <v>79</v>
      </c>
      <c r="D534" t="s">
        <v>80</v>
      </c>
      <c r="E534" t="s">
        <v>611</v>
      </c>
      <c r="F534" t="s">
        <v>51</v>
      </c>
      <c r="G534">
        <f t="shared" si="88"/>
        <v>0</v>
      </c>
      <c r="H534">
        <f t="shared" si="89"/>
        <v>1</v>
      </c>
      <c r="I534">
        <f t="shared" si="90"/>
        <v>1</v>
      </c>
      <c r="J534">
        <f t="shared" si="91"/>
        <v>1</v>
      </c>
      <c r="K534">
        <f t="shared" si="92"/>
        <v>1</v>
      </c>
      <c r="L534">
        <v>3</v>
      </c>
      <c r="M534">
        <v>1</v>
      </c>
      <c r="N534">
        <f>Needs[[#This Row],[Male]]-Needs[[#This Row],[Hasuband]]</f>
        <v>3</v>
      </c>
      <c r="O534">
        <f>Needs[[#This Row],[Female]]-Needs[[#This Row],[Wife]]</f>
        <v>0</v>
      </c>
      <c r="P534">
        <v>1</v>
      </c>
      <c r="Q534">
        <v>0</v>
      </c>
      <c r="R534">
        <v>1</v>
      </c>
      <c r="S534">
        <v>0</v>
      </c>
      <c r="T534">
        <v>2</v>
      </c>
      <c r="U534" t="s">
        <v>46</v>
      </c>
      <c r="W534">
        <v>1</v>
      </c>
      <c r="X534" t="str">
        <f t="shared" si="93"/>
        <v>No</v>
      </c>
      <c r="Y534">
        <v>67</v>
      </c>
      <c r="Z534" t="str">
        <f t="shared" si="94"/>
        <v>Yes</v>
      </c>
      <c r="AB534" t="str">
        <f t="shared" si="95"/>
        <v>No</v>
      </c>
      <c r="AD534" t="str">
        <f t="shared" si="96"/>
        <v>No</v>
      </c>
      <c r="AF534" t="str">
        <f t="shared" si="97"/>
        <v>No</v>
      </c>
      <c r="AG534">
        <v>1</v>
      </c>
      <c r="AH534" s="11" t="str">
        <f t="shared" si="98"/>
        <v>Yes</v>
      </c>
    </row>
    <row r="535" spans="1:34">
      <c r="A535">
        <v>6154</v>
      </c>
      <c r="B535" t="s">
        <v>47</v>
      </c>
      <c r="C535" t="s">
        <v>58</v>
      </c>
      <c r="D535" t="s">
        <v>59</v>
      </c>
      <c r="E535" t="s">
        <v>612</v>
      </c>
      <c r="F535" t="s">
        <v>36</v>
      </c>
      <c r="G535">
        <f t="shared" si="88"/>
        <v>1</v>
      </c>
      <c r="H535">
        <f t="shared" si="89"/>
        <v>1</v>
      </c>
      <c r="I535">
        <f t="shared" si="90"/>
        <v>2</v>
      </c>
      <c r="J535">
        <f t="shared" si="91"/>
        <v>2</v>
      </c>
      <c r="K535">
        <f t="shared" si="92"/>
        <v>1</v>
      </c>
      <c r="L535">
        <v>2</v>
      </c>
      <c r="M535">
        <v>5</v>
      </c>
      <c r="N535">
        <f>Needs[[#This Row],[Male]]-Needs[[#This Row],[Hasuband]]</f>
        <v>1</v>
      </c>
      <c r="O535">
        <f>Needs[[#This Row],[Female]]-Needs[[#This Row],[Wife]]</f>
        <v>4</v>
      </c>
      <c r="P535">
        <v>1</v>
      </c>
      <c r="Q535">
        <v>1</v>
      </c>
      <c r="R535">
        <v>0</v>
      </c>
      <c r="S535">
        <v>2</v>
      </c>
      <c r="T535">
        <v>3</v>
      </c>
      <c r="U535" t="s">
        <v>61</v>
      </c>
      <c r="W535">
        <v>1</v>
      </c>
      <c r="X535" t="str">
        <f t="shared" si="93"/>
        <v>No</v>
      </c>
      <c r="Y535">
        <v>98</v>
      </c>
      <c r="Z535" t="str">
        <f t="shared" si="94"/>
        <v>Yes</v>
      </c>
      <c r="AB535" t="str">
        <f t="shared" si="95"/>
        <v>No</v>
      </c>
      <c r="AC535">
        <v>1</v>
      </c>
      <c r="AD535" t="str">
        <f t="shared" si="96"/>
        <v>Yes</v>
      </c>
      <c r="AF535" t="str">
        <f t="shared" si="97"/>
        <v>No</v>
      </c>
      <c r="AG535">
        <v>1</v>
      </c>
      <c r="AH535" s="11" t="str">
        <f t="shared" si="98"/>
        <v>Yes</v>
      </c>
    </row>
    <row r="536" spans="1:34">
      <c r="A536">
        <v>5560</v>
      </c>
      <c r="B536" t="s">
        <v>42</v>
      </c>
      <c r="C536" t="s">
        <v>43</v>
      </c>
      <c r="D536" t="s">
        <v>44</v>
      </c>
      <c r="E536" t="s">
        <v>613</v>
      </c>
      <c r="F536" t="s">
        <v>36</v>
      </c>
      <c r="G536">
        <f t="shared" si="88"/>
        <v>1</v>
      </c>
      <c r="H536">
        <f t="shared" si="89"/>
        <v>1</v>
      </c>
      <c r="I536">
        <f t="shared" si="90"/>
        <v>2</v>
      </c>
      <c r="J536">
        <f t="shared" si="91"/>
        <v>2</v>
      </c>
      <c r="K536">
        <f t="shared" si="92"/>
        <v>2</v>
      </c>
      <c r="L536">
        <v>2</v>
      </c>
      <c r="M536">
        <v>6</v>
      </c>
      <c r="N536">
        <f>Needs[[#This Row],[Male]]-Needs[[#This Row],[Hasuband]]</f>
        <v>1</v>
      </c>
      <c r="O536">
        <f>Needs[[#This Row],[Female]]-Needs[[#This Row],[Wife]]</f>
        <v>5</v>
      </c>
      <c r="P536">
        <v>1</v>
      </c>
      <c r="Q536">
        <v>1</v>
      </c>
      <c r="R536">
        <v>0</v>
      </c>
      <c r="S536">
        <v>2</v>
      </c>
      <c r="T536">
        <v>4</v>
      </c>
      <c r="U536" t="s">
        <v>61</v>
      </c>
      <c r="W536">
        <v>1</v>
      </c>
      <c r="X536" t="str">
        <f t="shared" si="93"/>
        <v>No</v>
      </c>
      <c r="Y536">
        <v>96</v>
      </c>
      <c r="Z536" t="str">
        <f t="shared" si="94"/>
        <v>Yes</v>
      </c>
      <c r="AB536" t="str">
        <f t="shared" si="95"/>
        <v>No</v>
      </c>
      <c r="AD536" t="str">
        <f t="shared" si="96"/>
        <v>No</v>
      </c>
      <c r="AE536">
        <v>1</v>
      </c>
      <c r="AF536" t="str">
        <f t="shared" si="97"/>
        <v>Yes</v>
      </c>
      <c r="AG536">
        <v>1</v>
      </c>
      <c r="AH536" s="11" t="str">
        <f t="shared" si="98"/>
        <v>Yes</v>
      </c>
    </row>
    <row r="537" spans="1:34">
      <c r="A537">
        <v>5355</v>
      </c>
      <c r="B537" t="s">
        <v>42</v>
      </c>
      <c r="C537" t="s">
        <v>52</v>
      </c>
      <c r="D537" t="s">
        <v>53</v>
      </c>
      <c r="E537" t="s">
        <v>614</v>
      </c>
      <c r="F537" t="s">
        <v>36</v>
      </c>
      <c r="G537">
        <f t="shared" si="88"/>
        <v>1</v>
      </c>
      <c r="H537">
        <f t="shared" si="89"/>
        <v>1</v>
      </c>
      <c r="I537">
        <f t="shared" si="90"/>
        <v>2</v>
      </c>
      <c r="J537">
        <f t="shared" si="91"/>
        <v>1</v>
      </c>
      <c r="K537">
        <f t="shared" si="92"/>
        <v>1</v>
      </c>
      <c r="L537">
        <v>4</v>
      </c>
      <c r="M537">
        <v>2</v>
      </c>
      <c r="N537">
        <f>Needs[[#This Row],[Male]]-Needs[[#This Row],[Hasuband]]</f>
        <v>3</v>
      </c>
      <c r="O537">
        <f>Needs[[#This Row],[Female]]-Needs[[#This Row],[Wife]]</f>
        <v>1</v>
      </c>
      <c r="P537">
        <v>1</v>
      </c>
      <c r="Q537">
        <v>1</v>
      </c>
      <c r="R537">
        <v>1</v>
      </c>
      <c r="S537">
        <v>0</v>
      </c>
      <c r="T537">
        <v>3</v>
      </c>
      <c r="U537" t="s">
        <v>37</v>
      </c>
      <c r="W537">
        <v>1</v>
      </c>
      <c r="X537" t="str">
        <f t="shared" si="93"/>
        <v>No</v>
      </c>
      <c r="Y537">
        <v>86</v>
      </c>
      <c r="Z537" t="str">
        <f t="shared" si="94"/>
        <v>Yes</v>
      </c>
      <c r="AA537">
        <v>1</v>
      </c>
      <c r="AB537" t="str">
        <f t="shared" si="95"/>
        <v>Yes</v>
      </c>
      <c r="AD537" t="str">
        <f t="shared" si="96"/>
        <v>No</v>
      </c>
      <c r="AE537">
        <v>1</v>
      </c>
      <c r="AF537" t="str">
        <f t="shared" si="97"/>
        <v>Yes</v>
      </c>
      <c r="AG537">
        <v>1</v>
      </c>
      <c r="AH537" s="11" t="str">
        <f t="shared" si="98"/>
        <v>Yes</v>
      </c>
    </row>
    <row r="538" spans="1:34">
      <c r="A538">
        <v>5928</v>
      </c>
      <c r="B538" t="s">
        <v>47</v>
      </c>
      <c r="C538" t="s">
        <v>85</v>
      </c>
      <c r="D538" t="s">
        <v>86</v>
      </c>
      <c r="E538" t="s">
        <v>615</v>
      </c>
      <c r="F538" t="s">
        <v>36</v>
      </c>
      <c r="G538">
        <f t="shared" si="88"/>
        <v>1</v>
      </c>
      <c r="H538">
        <f t="shared" si="89"/>
        <v>1</v>
      </c>
      <c r="I538">
        <f t="shared" si="90"/>
        <v>1</v>
      </c>
      <c r="J538">
        <f t="shared" si="91"/>
        <v>1</v>
      </c>
      <c r="K538">
        <f t="shared" si="92"/>
        <v>0</v>
      </c>
      <c r="L538">
        <v>2</v>
      </c>
      <c r="M538">
        <v>2</v>
      </c>
      <c r="N538">
        <f>Needs[[#This Row],[Male]]-Needs[[#This Row],[Hasuband]]</f>
        <v>1</v>
      </c>
      <c r="O538">
        <f>Needs[[#This Row],[Female]]-Needs[[#This Row],[Wife]]</f>
        <v>1</v>
      </c>
      <c r="P538">
        <v>0</v>
      </c>
      <c r="Q538">
        <v>1</v>
      </c>
      <c r="R538">
        <v>1</v>
      </c>
      <c r="S538">
        <v>0</v>
      </c>
      <c r="T538">
        <v>2</v>
      </c>
      <c r="U538" t="s">
        <v>37</v>
      </c>
      <c r="V538">
        <v>1</v>
      </c>
      <c r="X538" t="str">
        <f t="shared" si="93"/>
        <v>Yes</v>
      </c>
      <c r="Y538">
        <v>212</v>
      </c>
      <c r="Z538" t="str">
        <f t="shared" si="94"/>
        <v>Yes</v>
      </c>
      <c r="AB538" t="str">
        <f t="shared" si="95"/>
        <v>No</v>
      </c>
      <c r="AC538">
        <v>1</v>
      </c>
      <c r="AD538" t="str">
        <f t="shared" si="96"/>
        <v>Yes</v>
      </c>
      <c r="AF538" t="str">
        <f t="shared" si="97"/>
        <v>No</v>
      </c>
      <c r="AH538" s="11" t="str">
        <f t="shared" si="98"/>
        <v>No</v>
      </c>
    </row>
    <row r="539" spans="1:34">
      <c r="A539">
        <v>5221</v>
      </c>
      <c r="B539" t="s">
        <v>42</v>
      </c>
      <c r="C539" t="s">
        <v>64</v>
      </c>
      <c r="D539" t="s">
        <v>65</v>
      </c>
      <c r="E539" t="s">
        <v>616</v>
      </c>
      <c r="F539" t="s">
        <v>36</v>
      </c>
      <c r="G539">
        <f t="shared" si="88"/>
        <v>1</v>
      </c>
      <c r="H539">
        <f t="shared" si="89"/>
        <v>1</v>
      </c>
      <c r="I539">
        <f t="shared" si="90"/>
        <v>2</v>
      </c>
      <c r="J539">
        <f t="shared" si="91"/>
        <v>3</v>
      </c>
      <c r="K539">
        <f t="shared" si="92"/>
        <v>2</v>
      </c>
      <c r="L539">
        <v>3</v>
      </c>
      <c r="M539">
        <v>6</v>
      </c>
      <c r="N539">
        <f>Needs[[#This Row],[Male]]-Needs[[#This Row],[Hasuband]]</f>
        <v>2</v>
      </c>
      <c r="O539">
        <f>Needs[[#This Row],[Female]]-Needs[[#This Row],[Wife]]</f>
        <v>5</v>
      </c>
      <c r="P539">
        <v>1</v>
      </c>
      <c r="Q539">
        <v>1</v>
      </c>
      <c r="R539">
        <v>1</v>
      </c>
      <c r="S539">
        <v>2</v>
      </c>
      <c r="T539">
        <v>4</v>
      </c>
      <c r="U539" t="s">
        <v>46</v>
      </c>
      <c r="V539">
        <v>1</v>
      </c>
      <c r="X539" t="str">
        <f t="shared" si="93"/>
        <v>Yes</v>
      </c>
      <c r="Y539">
        <v>138</v>
      </c>
      <c r="Z539" t="str">
        <f t="shared" si="94"/>
        <v>Yes</v>
      </c>
      <c r="AA539">
        <v>1</v>
      </c>
      <c r="AB539" t="str">
        <f t="shared" si="95"/>
        <v>Yes</v>
      </c>
      <c r="AC539">
        <v>1</v>
      </c>
      <c r="AD539" t="str">
        <f t="shared" si="96"/>
        <v>Yes</v>
      </c>
      <c r="AE539">
        <v>1</v>
      </c>
      <c r="AF539" t="str">
        <f t="shared" si="97"/>
        <v>Yes</v>
      </c>
      <c r="AG539">
        <v>1</v>
      </c>
      <c r="AH539" s="11" t="str">
        <f t="shared" si="98"/>
        <v>Yes</v>
      </c>
    </row>
    <row r="540" spans="1:34">
      <c r="A540">
        <v>5918</v>
      </c>
      <c r="B540" t="s">
        <v>47</v>
      </c>
      <c r="C540" t="s">
        <v>85</v>
      </c>
      <c r="D540" t="s">
        <v>86</v>
      </c>
      <c r="E540" t="s">
        <v>617</v>
      </c>
      <c r="F540" t="s">
        <v>36</v>
      </c>
      <c r="G540">
        <f t="shared" si="88"/>
        <v>1</v>
      </c>
      <c r="H540">
        <f t="shared" si="89"/>
        <v>1</v>
      </c>
      <c r="I540">
        <f t="shared" si="90"/>
        <v>2</v>
      </c>
      <c r="J540">
        <f t="shared" si="91"/>
        <v>1</v>
      </c>
      <c r="K540">
        <f t="shared" si="92"/>
        <v>1</v>
      </c>
      <c r="L540">
        <v>4</v>
      </c>
      <c r="M540">
        <v>2</v>
      </c>
      <c r="N540">
        <f>Needs[[#This Row],[Male]]-Needs[[#This Row],[Hasuband]]</f>
        <v>3</v>
      </c>
      <c r="O540">
        <f>Needs[[#This Row],[Female]]-Needs[[#This Row],[Wife]]</f>
        <v>1</v>
      </c>
      <c r="P540">
        <v>1</v>
      </c>
      <c r="Q540">
        <v>1</v>
      </c>
      <c r="R540">
        <v>1</v>
      </c>
      <c r="S540">
        <v>0</v>
      </c>
      <c r="T540">
        <v>3</v>
      </c>
      <c r="U540" t="s">
        <v>18</v>
      </c>
      <c r="W540">
        <v>1</v>
      </c>
      <c r="X540" t="str">
        <f t="shared" si="93"/>
        <v>No</v>
      </c>
      <c r="Y540">
        <v>110</v>
      </c>
      <c r="Z540" t="str">
        <f t="shared" si="94"/>
        <v>Yes</v>
      </c>
      <c r="AA540">
        <v>1</v>
      </c>
      <c r="AB540" t="str">
        <f t="shared" si="95"/>
        <v>Yes</v>
      </c>
      <c r="AD540" t="str">
        <f t="shared" si="96"/>
        <v>No</v>
      </c>
      <c r="AF540" t="str">
        <f t="shared" si="97"/>
        <v>No</v>
      </c>
      <c r="AG540">
        <v>1</v>
      </c>
      <c r="AH540" s="11" t="str">
        <f t="shared" si="98"/>
        <v>Yes</v>
      </c>
    </row>
    <row r="541" spans="1:34">
      <c r="A541">
        <v>6009</v>
      </c>
      <c r="B541" t="s">
        <v>47</v>
      </c>
      <c r="C541" t="s">
        <v>48</v>
      </c>
      <c r="D541" t="s">
        <v>49</v>
      </c>
      <c r="E541" t="s">
        <v>618</v>
      </c>
      <c r="F541" t="s">
        <v>36</v>
      </c>
      <c r="G541">
        <f t="shared" si="88"/>
        <v>1</v>
      </c>
      <c r="H541">
        <f t="shared" si="89"/>
        <v>1</v>
      </c>
      <c r="I541">
        <f t="shared" si="90"/>
        <v>1</v>
      </c>
      <c r="J541">
        <f t="shared" si="91"/>
        <v>1</v>
      </c>
      <c r="K541">
        <f t="shared" si="92"/>
        <v>3</v>
      </c>
      <c r="L541">
        <v>5</v>
      </c>
      <c r="M541">
        <v>2</v>
      </c>
      <c r="N541">
        <f>Needs[[#This Row],[Male]]-Needs[[#This Row],[Hasuband]]</f>
        <v>4</v>
      </c>
      <c r="O541">
        <f>Needs[[#This Row],[Female]]-Needs[[#This Row],[Wife]]</f>
        <v>1</v>
      </c>
      <c r="P541">
        <v>0</v>
      </c>
      <c r="Q541">
        <v>1</v>
      </c>
      <c r="R541">
        <v>1</v>
      </c>
      <c r="S541">
        <v>0</v>
      </c>
      <c r="T541">
        <v>5</v>
      </c>
      <c r="U541" t="s">
        <v>18</v>
      </c>
      <c r="W541">
        <v>1</v>
      </c>
      <c r="X541" t="str">
        <f t="shared" si="93"/>
        <v>No</v>
      </c>
      <c r="Y541">
        <v>90</v>
      </c>
      <c r="Z541" t="str">
        <f t="shared" si="94"/>
        <v>Yes</v>
      </c>
      <c r="AB541" t="str">
        <f t="shared" si="95"/>
        <v>No</v>
      </c>
      <c r="AD541" t="str">
        <f t="shared" si="96"/>
        <v>No</v>
      </c>
      <c r="AF541" t="str">
        <f t="shared" si="97"/>
        <v>No</v>
      </c>
      <c r="AG541">
        <v>1</v>
      </c>
      <c r="AH541" s="11" t="str">
        <f t="shared" si="98"/>
        <v>Yes</v>
      </c>
    </row>
    <row r="542" spans="1:34">
      <c r="A542">
        <v>6119</v>
      </c>
      <c r="B542" t="s">
        <v>47</v>
      </c>
      <c r="C542" t="s">
        <v>67</v>
      </c>
      <c r="D542" t="s">
        <v>68</v>
      </c>
      <c r="E542" t="s">
        <v>619</v>
      </c>
      <c r="F542" t="s">
        <v>51</v>
      </c>
      <c r="G542">
        <f t="shared" si="88"/>
        <v>0</v>
      </c>
      <c r="H542">
        <f t="shared" si="89"/>
        <v>1</v>
      </c>
      <c r="I542">
        <f t="shared" si="90"/>
        <v>2</v>
      </c>
      <c r="J542">
        <f t="shared" si="91"/>
        <v>3</v>
      </c>
      <c r="K542">
        <f t="shared" si="92"/>
        <v>4</v>
      </c>
      <c r="L542">
        <v>7</v>
      </c>
      <c r="M542">
        <v>3</v>
      </c>
      <c r="N542">
        <f>Needs[[#This Row],[Male]]-Needs[[#This Row],[Hasuband]]</f>
        <v>7</v>
      </c>
      <c r="O542">
        <f>Needs[[#This Row],[Female]]-Needs[[#This Row],[Wife]]</f>
        <v>2</v>
      </c>
      <c r="P542">
        <v>1</v>
      </c>
      <c r="Q542">
        <v>1</v>
      </c>
      <c r="R542">
        <v>2</v>
      </c>
      <c r="S542">
        <v>1</v>
      </c>
      <c r="T542">
        <v>5</v>
      </c>
      <c r="U542" t="s">
        <v>61</v>
      </c>
      <c r="V542">
        <v>1</v>
      </c>
      <c r="X542" t="str">
        <f t="shared" si="93"/>
        <v>Yes</v>
      </c>
      <c r="Y542">
        <v>102</v>
      </c>
      <c r="Z542" t="str">
        <f t="shared" si="94"/>
        <v>Yes</v>
      </c>
      <c r="AA542">
        <v>1</v>
      </c>
      <c r="AB542" t="str">
        <f t="shared" si="95"/>
        <v>Yes</v>
      </c>
      <c r="AC542">
        <v>1</v>
      </c>
      <c r="AD542" t="str">
        <f t="shared" si="96"/>
        <v>Yes</v>
      </c>
      <c r="AF542" t="str">
        <f t="shared" si="97"/>
        <v>No</v>
      </c>
      <c r="AH542" s="11" t="str">
        <f t="shared" si="98"/>
        <v>No</v>
      </c>
    </row>
    <row r="543" spans="1:34">
      <c r="A543">
        <v>5144</v>
      </c>
      <c r="B543" t="s">
        <v>42</v>
      </c>
      <c r="C543" t="s">
        <v>64</v>
      </c>
      <c r="D543" t="s">
        <v>65</v>
      </c>
      <c r="E543" t="s">
        <v>620</v>
      </c>
      <c r="F543" t="s">
        <v>51</v>
      </c>
      <c r="G543">
        <f t="shared" si="88"/>
        <v>0</v>
      </c>
      <c r="H543">
        <f t="shared" si="89"/>
        <v>1</v>
      </c>
      <c r="I543">
        <f t="shared" si="90"/>
        <v>0</v>
      </c>
      <c r="J543">
        <f t="shared" si="91"/>
        <v>2</v>
      </c>
      <c r="K543">
        <f t="shared" si="92"/>
        <v>7</v>
      </c>
      <c r="L543">
        <v>9</v>
      </c>
      <c r="M543">
        <v>1</v>
      </c>
      <c r="N543">
        <f>Needs[[#This Row],[Male]]-Needs[[#This Row],[Hasuband]]</f>
        <v>9</v>
      </c>
      <c r="O543">
        <f>Needs[[#This Row],[Female]]-Needs[[#This Row],[Wife]]</f>
        <v>0</v>
      </c>
      <c r="P543">
        <v>0</v>
      </c>
      <c r="Q543">
        <v>0</v>
      </c>
      <c r="R543">
        <v>2</v>
      </c>
      <c r="S543">
        <v>0</v>
      </c>
      <c r="T543">
        <v>8</v>
      </c>
      <c r="U543" t="s">
        <v>46</v>
      </c>
      <c r="V543">
        <v>1</v>
      </c>
      <c r="X543" t="str">
        <f t="shared" si="93"/>
        <v>Yes</v>
      </c>
      <c r="Y543">
        <v>157</v>
      </c>
      <c r="Z543" t="str">
        <f t="shared" si="94"/>
        <v>Yes</v>
      </c>
      <c r="AA543">
        <v>1</v>
      </c>
      <c r="AB543" t="str">
        <f t="shared" si="95"/>
        <v>Yes</v>
      </c>
      <c r="AC543">
        <v>1</v>
      </c>
      <c r="AD543" t="str">
        <f t="shared" si="96"/>
        <v>Yes</v>
      </c>
      <c r="AF543" t="str">
        <f t="shared" si="97"/>
        <v>No</v>
      </c>
      <c r="AH543" s="11" t="str">
        <f t="shared" si="98"/>
        <v>No</v>
      </c>
    </row>
    <row r="544" spans="1:34">
      <c r="A544">
        <v>6029</v>
      </c>
      <c r="B544" t="s">
        <v>47</v>
      </c>
      <c r="C544" t="s">
        <v>48</v>
      </c>
      <c r="D544" t="s">
        <v>49</v>
      </c>
      <c r="E544" t="s">
        <v>621</v>
      </c>
      <c r="F544" t="s">
        <v>36</v>
      </c>
      <c r="G544">
        <f t="shared" si="88"/>
        <v>1</v>
      </c>
      <c r="H544">
        <f t="shared" si="89"/>
        <v>1</v>
      </c>
      <c r="I544">
        <f t="shared" si="90"/>
        <v>2</v>
      </c>
      <c r="J544">
        <f t="shared" si="91"/>
        <v>2</v>
      </c>
      <c r="K544">
        <f t="shared" si="92"/>
        <v>1</v>
      </c>
      <c r="L544">
        <v>4</v>
      </c>
      <c r="M544">
        <v>3</v>
      </c>
      <c r="N544">
        <f>Needs[[#This Row],[Male]]-Needs[[#This Row],[Hasuband]]</f>
        <v>3</v>
      </c>
      <c r="O544">
        <f>Needs[[#This Row],[Female]]-Needs[[#This Row],[Wife]]</f>
        <v>2</v>
      </c>
      <c r="P544">
        <v>1</v>
      </c>
      <c r="Q544">
        <v>1</v>
      </c>
      <c r="R544">
        <v>1</v>
      </c>
      <c r="S544">
        <v>1</v>
      </c>
      <c r="T544">
        <v>3</v>
      </c>
      <c r="U544" t="s">
        <v>61</v>
      </c>
      <c r="W544">
        <v>1</v>
      </c>
      <c r="X544" t="str">
        <f t="shared" si="93"/>
        <v>No</v>
      </c>
      <c r="Z544" t="str">
        <f t="shared" si="94"/>
        <v>No</v>
      </c>
      <c r="AB544" t="str">
        <f t="shared" si="95"/>
        <v>No</v>
      </c>
      <c r="AC544">
        <v>1</v>
      </c>
      <c r="AD544" t="str">
        <f t="shared" si="96"/>
        <v>Yes</v>
      </c>
      <c r="AE544">
        <v>1</v>
      </c>
      <c r="AF544" t="str">
        <f t="shared" si="97"/>
        <v>Yes</v>
      </c>
      <c r="AG544">
        <v>1</v>
      </c>
      <c r="AH544" s="11" t="str">
        <f t="shared" si="98"/>
        <v>Yes</v>
      </c>
    </row>
    <row r="545" spans="1:34">
      <c r="A545">
        <v>4792</v>
      </c>
      <c r="B545" t="s">
        <v>38</v>
      </c>
      <c r="C545" t="s">
        <v>116</v>
      </c>
      <c r="D545" t="s">
        <v>117</v>
      </c>
      <c r="E545" t="s">
        <v>622</v>
      </c>
      <c r="F545" t="s">
        <v>36</v>
      </c>
      <c r="G545">
        <f t="shared" si="88"/>
        <v>1</v>
      </c>
      <c r="H545">
        <f t="shared" si="89"/>
        <v>1</v>
      </c>
      <c r="I545">
        <f t="shared" si="90"/>
        <v>2</v>
      </c>
      <c r="J545">
        <f t="shared" si="91"/>
        <v>2</v>
      </c>
      <c r="K545">
        <f t="shared" si="92"/>
        <v>0</v>
      </c>
      <c r="L545">
        <v>3</v>
      </c>
      <c r="M545">
        <v>3</v>
      </c>
      <c r="N545">
        <f>Needs[[#This Row],[Male]]-Needs[[#This Row],[Hasuband]]</f>
        <v>2</v>
      </c>
      <c r="O545">
        <f>Needs[[#This Row],[Female]]-Needs[[#This Row],[Wife]]</f>
        <v>2</v>
      </c>
      <c r="P545">
        <v>1</v>
      </c>
      <c r="Q545">
        <v>1</v>
      </c>
      <c r="R545">
        <v>1</v>
      </c>
      <c r="S545">
        <v>1</v>
      </c>
      <c r="T545">
        <v>2</v>
      </c>
      <c r="U545" t="s">
        <v>61</v>
      </c>
      <c r="V545">
        <v>1</v>
      </c>
      <c r="X545" t="str">
        <f t="shared" si="93"/>
        <v>Yes</v>
      </c>
      <c r="Y545">
        <v>213</v>
      </c>
      <c r="Z545" t="str">
        <f t="shared" si="94"/>
        <v>Yes</v>
      </c>
      <c r="AB545" t="str">
        <f t="shared" si="95"/>
        <v>No</v>
      </c>
      <c r="AC545">
        <v>1</v>
      </c>
      <c r="AD545" t="str">
        <f t="shared" si="96"/>
        <v>Yes</v>
      </c>
      <c r="AF545" t="str">
        <f t="shared" si="97"/>
        <v>No</v>
      </c>
      <c r="AG545">
        <v>1</v>
      </c>
      <c r="AH545" s="11" t="str">
        <f t="shared" si="98"/>
        <v>Yes</v>
      </c>
    </row>
    <row r="546" spans="1:34">
      <c r="A546">
        <v>4956</v>
      </c>
      <c r="B546" t="s">
        <v>32</v>
      </c>
      <c r="C546" t="s">
        <v>33</v>
      </c>
      <c r="D546" t="s">
        <v>34</v>
      </c>
      <c r="E546" t="s">
        <v>623</v>
      </c>
      <c r="F546" t="s">
        <v>51</v>
      </c>
      <c r="G546">
        <f t="shared" si="88"/>
        <v>0</v>
      </c>
      <c r="H546">
        <f t="shared" si="89"/>
        <v>1</v>
      </c>
      <c r="I546">
        <f t="shared" si="90"/>
        <v>2</v>
      </c>
      <c r="J546">
        <f t="shared" si="91"/>
        <v>1</v>
      </c>
      <c r="K546">
        <f t="shared" si="92"/>
        <v>1</v>
      </c>
      <c r="L546">
        <v>3</v>
      </c>
      <c r="M546">
        <v>2</v>
      </c>
      <c r="N546">
        <f>Needs[[#This Row],[Male]]-Needs[[#This Row],[Hasuband]]</f>
        <v>3</v>
      </c>
      <c r="O546">
        <f>Needs[[#This Row],[Female]]-Needs[[#This Row],[Wife]]</f>
        <v>1</v>
      </c>
      <c r="P546">
        <v>1</v>
      </c>
      <c r="Q546">
        <v>1</v>
      </c>
      <c r="R546">
        <v>1</v>
      </c>
      <c r="S546">
        <v>0</v>
      </c>
      <c r="T546">
        <v>2</v>
      </c>
      <c r="U546" t="s">
        <v>61</v>
      </c>
      <c r="V546">
        <v>1</v>
      </c>
      <c r="X546" t="str">
        <f t="shared" si="93"/>
        <v>Yes</v>
      </c>
      <c r="Y546">
        <v>211</v>
      </c>
      <c r="Z546" t="str">
        <f t="shared" si="94"/>
        <v>Yes</v>
      </c>
      <c r="AA546">
        <v>1</v>
      </c>
      <c r="AB546" t="str">
        <f t="shared" si="95"/>
        <v>Yes</v>
      </c>
      <c r="AD546" t="str">
        <f t="shared" si="96"/>
        <v>No</v>
      </c>
      <c r="AE546">
        <v>1</v>
      </c>
      <c r="AF546" t="str">
        <f t="shared" si="97"/>
        <v>Yes</v>
      </c>
      <c r="AG546">
        <v>1</v>
      </c>
      <c r="AH546" s="11" t="str">
        <f t="shared" si="98"/>
        <v>Yes</v>
      </c>
    </row>
    <row r="547" spans="1:34">
      <c r="A547">
        <v>4913</v>
      </c>
      <c r="B547" t="s">
        <v>32</v>
      </c>
      <c r="C547" t="s">
        <v>96</v>
      </c>
      <c r="D547" t="s">
        <v>97</v>
      </c>
      <c r="E547" t="s">
        <v>624</v>
      </c>
      <c r="F547" t="s">
        <v>51</v>
      </c>
      <c r="G547">
        <f t="shared" si="88"/>
        <v>0</v>
      </c>
      <c r="H547">
        <f t="shared" si="89"/>
        <v>1</v>
      </c>
      <c r="I547">
        <f t="shared" si="90"/>
        <v>2</v>
      </c>
      <c r="J547">
        <f t="shared" si="91"/>
        <v>2</v>
      </c>
      <c r="K547">
        <f t="shared" si="92"/>
        <v>3</v>
      </c>
      <c r="L547">
        <v>3</v>
      </c>
      <c r="M547">
        <v>5</v>
      </c>
      <c r="N547">
        <f>Needs[[#This Row],[Male]]-Needs[[#This Row],[Hasuband]]</f>
        <v>3</v>
      </c>
      <c r="O547">
        <f>Needs[[#This Row],[Female]]-Needs[[#This Row],[Wife]]</f>
        <v>4</v>
      </c>
      <c r="P547">
        <v>1</v>
      </c>
      <c r="Q547">
        <v>1</v>
      </c>
      <c r="R547">
        <v>1</v>
      </c>
      <c r="S547">
        <v>1</v>
      </c>
      <c r="T547">
        <v>4</v>
      </c>
      <c r="U547" t="s">
        <v>37</v>
      </c>
      <c r="W547">
        <v>1</v>
      </c>
      <c r="X547" t="str">
        <f t="shared" si="93"/>
        <v>No</v>
      </c>
      <c r="Z547" t="str">
        <f t="shared" si="94"/>
        <v>No</v>
      </c>
      <c r="AA547">
        <v>1</v>
      </c>
      <c r="AB547" t="str">
        <f t="shared" si="95"/>
        <v>Yes</v>
      </c>
      <c r="AD547" t="str">
        <f t="shared" si="96"/>
        <v>No</v>
      </c>
      <c r="AE547">
        <v>1</v>
      </c>
      <c r="AF547" t="str">
        <f t="shared" si="97"/>
        <v>Yes</v>
      </c>
      <c r="AG547">
        <v>1</v>
      </c>
      <c r="AH547" s="11" t="str">
        <f t="shared" si="98"/>
        <v>Yes</v>
      </c>
    </row>
    <row r="548" spans="1:34">
      <c r="A548">
        <v>5339</v>
      </c>
      <c r="B548" t="s">
        <v>42</v>
      </c>
      <c r="C548" t="s">
        <v>52</v>
      </c>
      <c r="D548" t="s">
        <v>53</v>
      </c>
      <c r="E548" t="s">
        <v>625</v>
      </c>
      <c r="F548" t="s">
        <v>51</v>
      </c>
      <c r="G548">
        <f t="shared" si="88"/>
        <v>0</v>
      </c>
      <c r="H548">
        <f t="shared" si="89"/>
        <v>1</v>
      </c>
      <c r="I548">
        <f t="shared" si="90"/>
        <v>2</v>
      </c>
      <c r="J548">
        <f t="shared" si="91"/>
        <v>2</v>
      </c>
      <c r="K548">
        <f t="shared" si="92"/>
        <v>4</v>
      </c>
      <c r="L548">
        <v>2</v>
      </c>
      <c r="M548">
        <v>7</v>
      </c>
      <c r="N548">
        <f>Needs[[#This Row],[Male]]-Needs[[#This Row],[Hasuband]]</f>
        <v>2</v>
      </c>
      <c r="O548">
        <f>Needs[[#This Row],[Female]]-Needs[[#This Row],[Wife]]</f>
        <v>6</v>
      </c>
      <c r="P548">
        <v>1</v>
      </c>
      <c r="Q548">
        <v>1</v>
      </c>
      <c r="R548">
        <v>0</v>
      </c>
      <c r="S548">
        <v>2</v>
      </c>
      <c r="T548">
        <v>5</v>
      </c>
      <c r="U548" t="s">
        <v>37</v>
      </c>
      <c r="W548">
        <v>1</v>
      </c>
      <c r="X548" t="str">
        <f t="shared" si="93"/>
        <v>No</v>
      </c>
      <c r="Y548">
        <v>97</v>
      </c>
      <c r="Z548" t="str">
        <f t="shared" si="94"/>
        <v>Yes</v>
      </c>
      <c r="AA548">
        <v>1</v>
      </c>
      <c r="AB548" t="str">
        <f t="shared" si="95"/>
        <v>Yes</v>
      </c>
      <c r="AD548" t="str">
        <f t="shared" si="96"/>
        <v>No</v>
      </c>
      <c r="AF548" t="str">
        <f t="shared" si="97"/>
        <v>No</v>
      </c>
      <c r="AG548">
        <v>1</v>
      </c>
      <c r="AH548" s="11" t="str">
        <f t="shared" si="98"/>
        <v>Yes</v>
      </c>
    </row>
    <row r="549" spans="1:34">
      <c r="A549">
        <v>5343</v>
      </c>
      <c r="B549" t="s">
        <v>42</v>
      </c>
      <c r="C549" t="s">
        <v>52</v>
      </c>
      <c r="D549" t="s">
        <v>53</v>
      </c>
      <c r="E549" t="s">
        <v>626</v>
      </c>
      <c r="F549" t="s">
        <v>36</v>
      </c>
      <c r="G549">
        <f t="shared" si="88"/>
        <v>1</v>
      </c>
      <c r="H549">
        <f t="shared" si="89"/>
        <v>1</v>
      </c>
      <c r="I549">
        <f t="shared" si="90"/>
        <v>2</v>
      </c>
      <c r="J549">
        <f t="shared" si="91"/>
        <v>2</v>
      </c>
      <c r="K549">
        <f t="shared" si="92"/>
        <v>3</v>
      </c>
      <c r="L549">
        <v>5</v>
      </c>
      <c r="M549">
        <v>4</v>
      </c>
      <c r="N549">
        <f>Needs[[#This Row],[Male]]-Needs[[#This Row],[Hasuband]]</f>
        <v>4</v>
      </c>
      <c r="O549">
        <f>Needs[[#This Row],[Female]]-Needs[[#This Row],[Wife]]</f>
        <v>3</v>
      </c>
      <c r="P549">
        <v>1</v>
      </c>
      <c r="Q549">
        <v>1</v>
      </c>
      <c r="R549">
        <v>1</v>
      </c>
      <c r="S549">
        <v>1</v>
      </c>
      <c r="T549">
        <v>5</v>
      </c>
      <c r="U549" t="s">
        <v>46</v>
      </c>
      <c r="W549">
        <v>1</v>
      </c>
      <c r="X549" t="str">
        <f t="shared" si="93"/>
        <v>No</v>
      </c>
      <c r="Z549" t="str">
        <f t="shared" si="94"/>
        <v>No</v>
      </c>
      <c r="AA549">
        <v>1</v>
      </c>
      <c r="AB549" t="str">
        <f t="shared" si="95"/>
        <v>Yes</v>
      </c>
      <c r="AD549" t="str">
        <f t="shared" si="96"/>
        <v>No</v>
      </c>
      <c r="AF549" t="str">
        <f t="shared" si="97"/>
        <v>No</v>
      </c>
      <c r="AG549">
        <v>1</v>
      </c>
      <c r="AH549" s="11" t="str">
        <f t="shared" si="98"/>
        <v>Yes</v>
      </c>
    </row>
    <row r="550" spans="1:34">
      <c r="A550">
        <v>5625</v>
      </c>
      <c r="B550" t="s">
        <v>42</v>
      </c>
      <c r="C550" t="s">
        <v>43</v>
      </c>
      <c r="D550" t="s">
        <v>44</v>
      </c>
      <c r="E550" t="s">
        <v>627</v>
      </c>
      <c r="F550" t="s">
        <v>36</v>
      </c>
      <c r="G550">
        <f t="shared" si="88"/>
        <v>1</v>
      </c>
      <c r="H550">
        <f t="shared" si="89"/>
        <v>1</v>
      </c>
      <c r="I550">
        <f t="shared" si="90"/>
        <v>1</v>
      </c>
      <c r="J550">
        <f t="shared" si="91"/>
        <v>4</v>
      </c>
      <c r="K550">
        <f t="shared" si="92"/>
        <v>2</v>
      </c>
      <c r="L550">
        <v>8</v>
      </c>
      <c r="M550">
        <v>1</v>
      </c>
      <c r="N550">
        <f>Needs[[#This Row],[Male]]-Needs[[#This Row],[Hasuband]]</f>
        <v>7</v>
      </c>
      <c r="O550">
        <f>Needs[[#This Row],[Female]]-Needs[[#This Row],[Wife]]</f>
        <v>0</v>
      </c>
      <c r="P550">
        <v>1</v>
      </c>
      <c r="Q550">
        <v>0</v>
      </c>
      <c r="R550">
        <v>4</v>
      </c>
      <c r="S550">
        <v>0</v>
      </c>
      <c r="T550">
        <v>4</v>
      </c>
      <c r="U550" t="s">
        <v>37</v>
      </c>
      <c r="W550">
        <v>1</v>
      </c>
      <c r="X550" t="str">
        <f t="shared" si="93"/>
        <v>No</v>
      </c>
      <c r="Y550">
        <v>85</v>
      </c>
      <c r="Z550" t="str">
        <f t="shared" si="94"/>
        <v>Yes</v>
      </c>
      <c r="AA550">
        <v>1</v>
      </c>
      <c r="AB550" t="str">
        <f t="shared" si="95"/>
        <v>Yes</v>
      </c>
      <c r="AC550">
        <v>1</v>
      </c>
      <c r="AD550" t="str">
        <f t="shared" si="96"/>
        <v>Yes</v>
      </c>
      <c r="AF550" t="str">
        <f t="shared" si="97"/>
        <v>No</v>
      </c>
      <c r="AG550">
        <v>1</v>
      </c>
      <c r="AH550" s="11" t="str">
        <f t="shared" si="98"/>
        <v>Yes</v>
      </c>
    </row>
    <row r="551" spans="1:34">
      <c r="A551">
        <v>5247</v>
      </c>
      <c r="B551" t="s">
        <v>42</v>
      </c>
      <c r="C551" t="s">
        <v>52</v>
      </c>
      <c r="D551" t="s">
        <v>53</v>
      </c>
      <c r="E551" t="s">
        <v>628</v>
      </c>
      <c r="F551" t="s">
        <v>51</v>
      </c>
      <c r="G551">
        <f t="shared" si="88"/>
        <v>0</v>
      </c>
      <c r="H551">
        <f t="shared" si="89"/>
        <v>1</v>
      </c>
      <c r="I551">
        <f t="shared" si="90"/>
        <v>2</v>
      </c>
      <c r="J551">
        <f t="shared" si="91"/>
        <v>3</v>
      </c>
      <c r="K551">
        <f t="shared" si="92"/>
        <v>3</v>
      </c>
      <c r="L551">
        <v>3</v>
      </c>
      <c r="M551">
        <v>6</v>
      </c>
      <c r="N551">
        <f>Needs[[#This Row],[Male]]-Needs[[#This Row],[Hasuband]]</f>
        <v>3</v>
      </c>
      <c r="O551">
        <f>Needs[[#This Row],[Female]]-Needs[[#This Row],[Wife]]</f>
        <v>5</v>
      </c>
      <c r="P551">
        <v>1</v>
      </c>
      <c r="Q551">
        <v>1</v>
      </c>
      <c r="R551">
        <v>1</v>
      </c>
      <c r="S551">
        <v>2</v>
      </c>
      <c r="T551">
        <v>4</v>
      </c>
      <c r="U551" t="s">
        <v>61</v>
      </c>
      <c r="V551">
        <v>1</v>
      </c>
      <c r="X551" t="str">
        <f t="shared" si="93"/>
        <v>Yes</v>
      </c>
      <c r="Y551">
        <v>186</v>
      </c>
      <c r="Z551" t="str">
        <f t="shared" si="94"/>
        <v>Yes</v>
      </c>
      <c r="AB551" t="str">
        <f t="shared" si="95"/>
        <v>No</v>
      </c>
      <c r="AD551" t="str">
        <f t="shared" si="96"/>
        <v>No</v>
      </c>
      <c r="AF551" t="str">
        <f t="shared" si="97"/>
        <v>No</v>
      </c>
      <c r="AG551">
        <v>1</v>
      </c>
      <c r="AH551" s="11" t="str">
        <f t="shared" si="98"/>
        <v>Yes</v>
      </c>
    </row>
    <row r="552" spans="1:34">
      <c r="A552">
        <v>6039</v>
      </c>
      <c r="B552" t="s">
        <v>47</v>
      </c>
      <c r="C552" t="s">
        <v>48</v>
      </c>
      <c r="D552" t="s">
        <v>49</v>
      </c>
      <c r="E552" t="s">
        <v>629</v>
      </c>
      <c r="F552" t="s">
        <v>36</v>
      </c>
      <c r="G552">
        <f t="shared" si="88"/>
        <v>1</v>
      </c>
      <c r="H552">
        <f t="shared" si="89"/>
        <v>1</v>
      </c>
      <c r="I552">
        <f t="shared" si="90"/>
        <v>2</v>
      </c>
      <c r="J552">
        <f t="shared" si="91"/>
        <v>2</v>
      </c>
      <c r="K552">
        <f t="shared" si="92"/>
        <v>1</v>
      </c>
      <c r="L552">
        <v>2</v>
      </c>
      <c r="M552">
        <v>5</v>
      </c>
      <c r="N552">
        <f>Needs[[#This Row],[Male]]-Needs[[#This Row],[Hasuband]]</f>
        <v>1</v>
      </c>
      <c r="O552">
        <f>Needs[[#This Row],[Female]]-Needs[[#This Row],[Wife]]</f>
        <v>4</v>
      </c>
      <c r="P552">
        <v>1</v>
      </c>
      <c r="Q552">
        <v>1</v>
      </c>
      <c r="R552">
        <v>0</v>
      </c>
      <c r="S552">
        <v>2</v>
      </c>
      <c r="T552">
        <v>3</v>
      </c>
      <c r="U552" t="s">
        <v>18</v>
      </c>
      <c r="V552">
        <v>1</v>
      </c>
      <c r="X552" t="str">
        <f t="shared" si="93"/>
        <v>Yes</v>
      </c>
      <c r="Y552">
        <v>116</v>
      </c>
      <c r="Z552" t="str">
        <f t="shared" si="94"/>
        <v>Yes</v>
      </c>
      <c r="AB552" t="str">
        <f t="shared" si="95"/>
        <v>No</v>
      </c>
      <c r="AD552" t="str">
        <f t="shared" si="96"/>
        <v>No</v>
      </c>
      <c r="AF552" t="str">
        <f t="shared" si="97"/>
        <v>No</v>
      </c>
      <c r="AG552">
        <v>1</v>
      </c>
      <c r="AH552" s="11" t="str">
        <f t="shared" si="98"/>
        <v>Yes</v>
      </c>
    </row>
    <row r="553" spans="1:34">
      <c r="A553">
        <v>5535</v>
      </c>
      <c r="B553" t="s">
        <v>42</v>
      </c>
      <c r="C553" t="s">
        <v>43</v>
      </c>
      <c r="D553" t="s">
        <v>44</v>
      </c>
      <c r="E553" t="s">
        <v>630</v>
      </c>
      <c r="F553" t="s">
        <v>51</v>
      </c>
      <c r="G553">
        <f t="shared" si="88"/>
        <v>0</v>
      </c>
      <c r="H553">
        <f t="shared" si="89"/>
        <v>1</v>
      </c>
      <c r="I553">
        <f t="shared" si="90"/>
        <v>2</v>
      </c>
      <c r="J553">
        <f t="shared" si="91"/>
        <v>1</v>
      </c>
      <c r="K553">
        <f t="shared" si="92"/>
        <v>1</v>
      </c>
      <c r="L553">
        <v>3</v>
      </c>
      <c r="M553">
        <v>2</v>
      </c>
      <c r="N553">
        <f>Needs[[#This Row],[Male]]-Needs[[#This Row],[Hasuband]]</f>
        <v>3</v>
      </c>
      <c r="O553">
        <f>Needs[[#This Row],[Female]]-Needs[[#This Row],[Wife]]</f>
        <v>1</v>
      </c>
      <c r="P553">
        <v>1</v>
      </c>
      <c r="Q553">
        <v>1</v>
      </c>
      <c r="R553">
        <v>1</v>
      </c>
      <c r="S553">
        <v>0</v>
      </c>
      <c r="T553">
        <v>2</v>
      </c>
      <c r="U553" t="s">
        <v>37</v>
      </c>
      <c r="V553">
        <v>1</v>
      </c>
      <c r="X553" t="str">
        <f t="shared" si="93"/>
        <v>Yes</v>
      </c>
      <c r="Y553">
        <v>177</v>
      </c>
      <c r="Z553" t="str">
        <f t="shared" si="94"/>
        <v>Yes</v>
      </c>
      <c r="AA553">
        <v>1</v>
      </c>
      <c r="AB553" t="str">
        <f t="shared" si="95"/>
        <v>Yes</v>
      </c>
      <c r="AC553">
        <v>1</v>
      </c>
      <c r="AD553" t="str">
        <f t="shared" si="96"/>
        <v>Yes</v>
      </c>
      <c r="AE553">
        <v>1</v>
      </c>
      <c r="AF553" t="str">
        <f t="shared" si="97"/>
        <v>Yes</v>
      </c>
      <c r="AH553" s="11" t="str">
        <f t="shared" si="98"/>
        <v>No</v>
      </c>
    </row>
    <row r="554" spans="1:34">
      <c r="A554">
        <v>4985</v>
      </c>
      <c r="B554" t="s">
        <v>32</v>
      </c>
      <c r="C554" t="s">
        <v>33</v>
      </c>
      <c r="D554" t="s">
        <v>34</v>
      </c>
      <c r="E554" t="s">
        <v>631</v>
      </c>
      <c r="F554" t="s">
        <v>36</v>
      </c>
      <c r="G554">
        <f t="shared" si="88"/>
        <v>1</v>
      </c>
      <c r="H554">
        <f t="shared" si="89"/>
        <v>1</v>
      </c>
      <c r="I554">
        <f t="shared" si="90"/>
        <v>2</v>
      </c>
      <c r="J554">
        <f t="shared" si="91"/>
        <v>3</v>
      </c>
      <c r="K554">
        <f t="shared" si="92"/>
        <v>3</v>
      </c>
      <c r="L554">
        <v>2</v>
      </c>
      <c r="M554">
        <v>8</v>
      </c>
      <c r="N554">
        <f>Needs[[#This Row],[Male]]-Needs[[#This Row],[Hasuband]]</f>
        <v>1</v>
      </c>
      <c r="O554">
        <f>Needs[[#This Row],[Female]]-Needs[[#This Row],[Wife]]</f>
        <v>7</v>
      </c>
      <c r="P554">
        <v>1</v>
      </c>
      <c r="Q554">
        <v>1</v>
      </c>
      <c r="R554">
        <v>0</v>
      </c>
      <c r="S554">
        <v>3</v>
      </c>
      <c r="T554">
        <v>5</v>
      </c>
      <c r="U554" t="s">
        <v>46</v>
      </c>
      <c r="W554">
        <v>1</v>
      </c>
      <c r="X554" t="str">
        <f t="shared" si="93"/>
        <v>No</v>
      </c>
      <c r="Z554" t="str">
        <f t="shared" si="94"/>
        <v>No</v>
      </c>
      <c r="AA554">
        <v>1</v>
      </c>
      <c r="AB554" t="str">
        <f t="shared" si="95"/>
        <v>Yes</v>
      </c>
      <c r="AD554" t="str">
        <f t="shared" si="96"/>
        <v>No</v>
      </c>
      <c r="AF554" t="str">
        <f t="shared" si="97"/>
        <v>No</v>
      </c>
      <c r="AG554">
        <v>1</v>
      </c>
      <c r="AH554" s="11" t="str">
        <f t="shared" si="98"/>
        <v>Yes</v>
      </c>
    </row>
    <row r="555" spans="1:34">
      <c r="A555">
        <v>5265</v>
      </c>
      <c r="B555" t="s">
        <v>42</v>
      </c>
      <c r="C555" t="s">
        <v>52</v>
      </c>
      <c r="D555" t="s">
        <v>53</v>
      </c>
      <c r="E555" t="s">
        <v>632</v>
      </c>
      <c r="F555" t="s">
        <v>36</v>
      </c>
      <c r="G555">
        <f t="shared" si="88"/>
        <v>1</v>
      </c>
      <c r="H555">
        <f t="shared" si="89"/>
        <v>1</v>
      </c>
      <c r="I555">
        <f t="shared" si="90"/>
        <v>2</v>
      </c>
      <c r="J555">
        <f t="shared" si="91"/>
        <v>2</v>
      </c>
      <c r="K555">
        <f t="shared" si="92"/>
        <v>1</v>
      </c>
      <c r="L555">
        <v>3</v>
      </c>
      <c r="M555">
        <v>4</v>
      </c>
      <c r="N555">
        <f>Needs[[#This Row],[Male]]-Needs[[#This Row],[Hasuband]]</f>
        <v>2</v>
      </c>
      <c r="O555">
        <f>Needs[[#This Row],[Female]]-Needs[[#This Row],[Wife]]</f>
        <v>3</v>
      </c>
      <c r="P555">
        <v>1</v>
      </c>
      <c r="Q555">
        <v>1</v>
      </c>
      <c r="R555">
        <v>1</v>
      </c>
      <c r="S555">
        <v>1</v>
      </c>
      <c r="T555">
        <v>3</v>
      </c>
      <c r="U555" t="s">
        <v>61</v>
      </c>
      <c r="V555">
        <v>1</v>
      </c>
      <c r="X555" t="str">
        <f t="shared" si="93"/>
        <v>Yes</v>
      </c>
      <c r="Y555">
        <v>120</v>
      </c>
      <c r="Z555" t="str">
        <f t="shared" si="94"/>
        <v>Yes</v>
      </c>
      <c r="AA555">
        <v>1</v>
      </c>
      <c r="AB555" t="str">
        <f t="shared" si="95"/>
        <v>Yes</v>
      </c>
      <c r="AC555">
        <v>1</v>
      </c>
      <c r="AD555" t="str">
        <f t="shared" si="96"/>
        <v>Yes</v>
      </c>
      <c r="AE555">
        <v>1</v>
      </c>
      <c r="AF555" t="str">
        <f t="shared" si="97"/>
        <v>Yes</v>
      </c>
      <c r="AH555" s="11" t="str">
        <f t="shared" si="98"/>
        <v>No</v>
      </c>
    </row>
    <row r="556" spans="1:34">
      <c r="A556">
        <v>6197</v>
      </c>
      <c r="B556" t="s">
        <v>47</v>
      </c>
      <c r="C556" t="s">
        <v>58</v>
      </c>
      <c r="D556" t="s">
        <v>59</v>
      </c>
      <c r="E556" t="s">
        <v>633</v>
      </c>
      <c r="F556" t="s">
        <v>36</v>
      </c>
      <c r="G556">
        <f t="shared" si="88"/>
        <v>1</v>
      </c>
      <c r="H556">
        <f t="shared" si="89"/>
        <v>1</v>
      </c>
      <c r="I556">
        <f t="shared" si="90"/>
        <v>1</v>
      </c>
      <c r="J556">
        <f t="shared" si="91"/>
        <v>4</v>
      </c>
      <c r="K556">
        <f t="shared" si="92"/>
        <v>3</v>
      </c>
      <c r="L556">
        <v>9</v>
      </c>
      <c r="M556">
        <v>1</v>
      </c>
      <c r="N556">
        <f>Needs[[#This Row],[Male]]-Needs[[#This Row],[Hasuband]]</f>
        <v>8</v>
      </c>
      <c r="O556">
        <f>Needs[[#This Row],[Female]]-Needs[[#This Row],[Wife]]</f>
        <v>0</v>
      </c>
      <c r="P556">
        <v>1</v>
      </c>
      <c r="Q556">
        <v>0</v>
      </c>
      <c r="R556">
        <v>4</v>
      </c>
      <c r="S556">
        <v>0</v>
      </c>
      <c r="T556">
        <v>5</v>
      </c>
      <c r="U556" t="s">
        <v>37</v>
      </c>
      <c r="V556">
        <v>1</v>
      </c>
      <c r="X556" t="str">
        <f t="shared" si="93"/>
        <v>Yes</v>
      </c>
      <c r="Y556">
        <v>117</v>
      </c>
      <c r="Z556" t="str">
        <f t="shared" si="94"/>
        <v>Yes</v>
      </c>
      <c r="AA556">
        <v>1</v>
      </c>
      <c r="AB556" t="str">
        <f t="shared" si="95"/>
        <v>Yes</v>
      </c>
      <c r="AD556" t="str">
        <f t="shared" si="96"/>
        <v>No</v>
      </c>
      <c r="AF556" t="str">
        <f t="shared" si="97"/>
        <v>No</v>
      </c>
      <c r="AH556" s="11" t="str">
        <f t="shared" si="98"/>
        <v>No</v>
      </c>
    </row>
    <row r="557" spans="1:34">
      <c r="A557">
        <v>6175</v>
      </c>
      <c r="B557" t="s">
        <v>47</v>
      </c>
      <c r="C557" t="s">
        <v>58</v>
      </c>
      <c r="D557" t="s">
        <v>59</v>
      </c>
      <c r="E557" t="s">
        <v>634</v>
      </c>
      <c r="F557" t="s">
        <v>36</v>
      </c>
      <c r="G557">
        <f t="shared" si="88"/>
        <v>1</v>
      </c>
      <c r="H557">
        <f t="shared" si="89"/>
        <v>1</v>
      </c>
      <c r="I557">
        <f t="shared" si="90"/>
        <v>1</v>
      </c>
      <c r="J557">
        <f t="shared" si="91"/>
        <v>1</v>
      </c>
      <c r="K557">
        <f t="shared" si="92"/>
        <v>0</v>
      </c>
      <c r="L557">
        <v>2</v>
      </c>
      <c r="M557">
        <v>2</v>
      </c>
      <c r="N557">
        <f>Needs[[#This Row],[Male]]-Needs[[#This Row],[Hasuband]]</f>
        <v>1</v>
      </c>
      <c r="O557">
        <f>Needs[[#This Row],[Female]]-Needs[[#This Row],[Wife]]</f>
        <v>1</v>
      </c>
      <c r="P557">
        <v>0</v>
      </c>
      <c r="Q557">
        <v>1</v>
      </c>
      <c r="R557">
        <v>1</v>
      </c>
      <c r="S557">
        <v>0</v>
      </c>
      <c r="T557">
        <v>2</v>
      </c>
      <c r="U557" t="s">
        <v>46</v>
      </c>
      <c r="W557">
        <v>1</v>
      </c>
      <c r="X557" t="str">
        <f t="shared" si="93"/>
        <v>No</v>
      </c>
      <c r="Y557">
        <v>108</v>
      </c>
      <c r="Z557" t="str">
        <f t="shared" si="94"/>
        <v>Yes</v>
      </c>
      <c r="AA557">
        <v>1</v>
      </c>
      <c r="AB557" t="str">
        <f t="shared" si="95"/>
        <v>Yes</v>
      </c>
      <c r="AD557" t="str">
        <f t="shared" si="96"/>
        <v>No</v>
      </c>
      <c r="AF557" t="str">
        <f t="shared" si="97"/>
        <v>No</v>
      </c>
      <c r="AG557">
        <v>1</v>
      </c>
      <c r="AH557" s="11" t="str">
        <f t="shared" si="98"/>
        <v>Yes</v>
      </c>
    </row>
    <row r="558" spans="1:34">
      <c r="A558">
        <v>5571</v>
      </c>
      <c r="B558" t="s">
        <v>42</v>
      </c>
      <c r="C558" t="s">
        <v>43</v>
      </c>
      <c r="D558" t="s">
        <v>44</v>
      </c>
      <c r="E558" t="s">
        <v>635</v>
      </c>
      <c r="F558" t="s">
        <v>51</v>
      </c>
      <c r="G558">
        <f t="shared" si="88"/>
        <v>0</v>
      </c>
      <c r="H558">
        <f t="shared" si="89"/>
        <v>1</v>
      </c>
      <c r="I558">
        <f t="shared" si="90"/>
        <v>2</v>
      </c>
      <c r="J558">
        <f t="shared" si="91"/>
        <v>3</v>
      </c>
      <c r="K558">
        <f t="shared" si="92"/>
        <v>4</v>
      </c>
      <c r="L558">
        <v>3</v>
      </c>
      <c r="M558">
        <v>7</v>
      </c>
      <c r="N558">
        <f>Needs[[#This Row],[Male]]-Needs[[#This Row],[Hasuband]]</f>
        <v>3</v>
      </c>
      <c r="O558">
        <f>Needs[[#This Row],[Female]]-Needs[[#This Row],[Wife]]</f>
        <v>6</v>
      </c>
      <c r="P558">
        <v>1</v>
      </c>
      <c r="Q558">
        <v>1</v>
      </c>
      <c r="R558">
        <v>1</v>
      </c>
      <c r="S558">
        <v>2</v>
      </c>
      <c r="T558">
        <v>5</v>
      </c>
      <c r="U558" t="s">
        <v>37</v>
      </c>
      <c r="W558">
        <v>1</v>
      </c>
      <c r="X558" t="str">
        <f t="shared" si="93"/>
        <v>No</v>
      </c>
      <c r="Z558" t="str">
        <f t="shared" si="94"/>
        <v>No</v>
      </c>
      <c r="AA558">
        <v>1</v>
      </c>
      <c r="AB558" t="str">
        <f t="shared" si="95"/>
        <v>Yes</v>
      </c>
      <c r="AC558">
        <v>1</v>
      </c>
      <c r="AD558" t="str">
        <f t="shared" si="96"/>
        <v>Yes</v>
      </c>
      <c r="AF558" t="str">
        <f t="shared" si="97"/>
        <v>No</v>
      </c>
      <c r="AG558">
        <v>1</v>
      </c>
      <c r="AH558" s="11" t="str">
        <f t="shared" si="98"/>
        <v>Yes</v>
      </c>
    </row>
    <row r="559" spans="1:34">
      <c r="A559">
        <v>4809</v>
      </c>
      <c r="B559" t="s">
        <v>38</v>
      </c>
      <c r="C559" t="s">
        <v>116</v>
      </c>
      <c r="D559" t="s">
        <v>117</v>
      </c>
      <c r="E559" t="s">
        <v>636</v>
      </c>
      <c r="F559" t="s">
        <v>36</v>
      </c>
      <c r="G559">
        <f t="shared" si="88"/>
        <v>1</v>
      </c>
      <c r="H559">
        <f t="shared" si="89"/>
        <v>1</v>
      </c>
      <c r="I559">
        <f t="shared" si="90"/>
        <v>1</v>
      </c>
      <c r="J559">
        <f t="shared" si="91"/>
        <v>1</v>
      </c>
      <c r="K559">
        <f t="shared" si="92"/>
        <v>0</v>
      </c>
      <c r="L559">
        <v>3</v>
      </c>
      <c r="M559">
        <v>1</v>
      </c>
      <c r="N559">
        <f>Needs[[#This Row],[Male]]-Needs[[#This Row],[Hasuband]]</f>
        <v>2</v>
      </c>
      <c r="O559">
        <f>Needs[[#This Row],[Female]]-Needs[[#This Row],[Wife]]</f>
        <v>0</v>
      </c>
      <c r="P559">
        <v>1</v>
      </c>
      <c r="Q559">
        <v>0</v>
      </c>
      <c r="R559">
        <v>1</v>
      </c>
      <c r="S559">
        <v>0</v>
      </c>
      <c r="T559">
        <v>2</v>
      </c>
      <c r="U559" t="s">
        <v>37</v>
      </c>
      <c r="W559">
        <v>1</v>
      </c>
      <c r="X559" t="str">
        <f t="shared" si="93"/>
        <v>No</v>
      </c>
      <c r="Y559">
        <v>54</v>
      </c>
      <c r="Z559" t="str">
        <f t="shared" si="94"/>
        <v>Yes</v>
      </c>
      <c r="AA559">
        <v>1</v>
      </c>
      <c r="AB559" t="str">
        <f t="shared" si="95"/>
        <v>Yes</v>
      </c>
      <c r="AD559" t="str">
        <f t="shared" si="96"/>
        <v>No</v>
      </c>
      <c r="AF559" t="str">
        <f t="shared" si="97"/>
        <v>No</v>
      </c>
      <c r="AG559">
        <v>1</v>
      </c>
      <c r="AH559" s="11" t="str">
        <f t="shared" si="98"/>
        <v>Yes</v>
      </c>
    </row>
    <row r="560" spans="1:34">
      <c r="A560">
        <v>5592</v>
      </c>
      <c r="B560" t="s">
        <v>42</v>
      </c>
      <c r="C560" t="s">
        <v>43</v>
      </c>
      <c r="D560" t="s">
        <v>44</v>
      </c>
      <c r="E560" t="s">
        <v>637</v>
      </c>
      <c r="F560" t="s">
        <v>51</v>
      </c>
      <c r="G560">
        <f t="shared" si="88"/>
        <v>0</v>
      </c>
      <c r="H560">
        <f t="shared" si="89"/>
        <v>1</v>
      </c>
      <c r="I560">
        <f t="shared" si="90"/>
        <v>0</v>
      </c>
      <c r="J560">
        <f t="shared" si="91"/>
        <v>4</v>
      </c>
      <c r="K560">
        <f t="shared" si="92"/>
        <v>3</v>
      </c>
      <c r="L560">
        <v>7</v>
      </c>
      <c r="M560">
        <v>1</v>
      </c>
      <c r="N560">
        <f>Needs[[#This Row],[Male]]-Needs[[#This Row],[Hasuband]]</f>
        <v>7</v>
      </c>
      <c r="O560">
        <f>Needs[[#This Row],[Female]]-Needs[[#This Row],[Wife]]</f>
        <v>0</v>
      </c>
      <c r="P560">
        <v>0</v>
      </c>
      <c r="Q560">
        <v>0</v>
      </c>
      <c r="R560">
        <v>4</v>
      </c>
      <c r="S560">
        <v>0</v>
      </c>
      <c r="T560">
        <v>4</v>
      </c>
      <c r="U560" t="s">
        <v>61</v>
      </c>
      <c r="W560">
        <v>1</v>
      </c>
      <c r="X560" t="str">
        <f t="shared" si="93"/>
        <v>No</v>
      </c>
      <c r="Z560" t="str">
        <f t="shared" si="94"/>
        <v>No</v>
      </c>
      <c r="AA560">
        <v>1</v>
      </c>
      <c r="AB560" t="str">
        <f t="shared" si="95"/>
        <v>Yes</v>
      </c>
      <c r="AC560">
        <v>1</v>
      </c>
      <c r="AD560" t="str">
        <f t="shared" si="96"/>
        <v>Yes</v>
      </c>
      <c r="AF560" t="str">
        <f t="shared" si="97"/>
        <v>No</v>
      </c>
      <c r="AG560">
        <v>1</v>
      </c>
      <c r="AH560" s="11" t="str">
        <f t="shared" si="98"/>
        <v>Yes</v>
      </c>
    </row>
    <row r="561" spans="1:34">
      <c r="A561">
        <v>5743</v>
      </c>
      <c r="B561" t="s">
        <v>42</v>
      </c>
      <c r="C561" t="s">
        <v>71</v>
      </c>
      <c r="D561" t="s">
        <v>72</v>
      </c>
      <c r="E561" t="s">
        <v>638</v>
      </c>
      <c r="F561" t="s">
        <v>36</v>
      </c>
      <c r="G561">
        <f t="shared" si="88"/>
        <v>1</v>
      </c>
      <c r="H561">
        <f t="shared" si="89"/>
        <v>1</v>
      </c>
      <c r="I561">
        <f t="shared" si="90"/>
        <v>2</v>
      </c>
      <c r="J561">
        <f t="shared" si="91"/>
        <v>0</v>
      </c>
      <c r="K561">
        <f t="shared" si="92"/>
        <v>0</v>
      </c>
      <c r="L561">
        <v>2</v>
      </c>
      <c r="M561">
        <v>2</v>
      </c>
      <c r="N561">
        <f>Needs[[#This Row],[Male]]-Needs[[#This Row],[Hasuband]]</f>
        <v>1</v>
      </c>
      <c r="O561">
        <f>Needs[[#This Row],[Female]]-Needs[[#This Row],[Wife]]</f>
        <v>1</v>
      </c>
      <c r="P561">
        <v>1</v>
      </c>
      <c r="Q561">
        <v>1</v>
      </c>
      <c r="R561">
        <v>0</v>
      </c>
      <c r="S561">
        <v>0</v>
      </c>
      <c r="T561">
        <v>2</v>
      </c>
      <c r="U561" t="s">
        <v>37</v>
      </c>
      <c r="W561">
        <v>1</v>
      </c>
      <c r="X561" t="str">
        <f t="shared" si="93"/>
        <v>No</v>
      </c>
      <c r="Y561">
        <v>95</v>
      </c>
      <c r="Z561" t="str">
        <f t="shared" si="94"/>
        <v>Yes</v>
      </c>
      <c r="AA561">
        <v>1</v>
      </c>
      <c r="AB561" t="str">
        <f t="shared" si="95"/>
        <v>Yes</v>
      </c>
      <c r="AC561">
        <v>1</v>
      </c>
      <c r="AD561" t="str">
        <f t="shared" si="96"/>
        <v>Yes</v>
      </c>
      <c r="AF561" t="str">
        <f t="shared" si="97"/>
        <v>No</v>
      </c>
      <c r="AG561">
        <v>1</v>
      </c>
      <c r="AH561" s="11" t="str">
        <f t="shared" si="98"/>
        <v>Yes</v>
      </c>
    </row>
    <row r="562" spans="1:34">
      <c r="A562">
        <v>5426</v>
      </c>
      <c r="B562" t="s">
        <v>42</v>
      </c>
      <c r="C562" t="s">
        <v>82</v>
      </c>
      <c r="D562" t="s">
        <v>83</v>
      </c>
      <c r="E562" t="s">
        <v>639</v>
      </c>
      <c r="F562" t="s">
        <v>36</v>
      </c>
      <c r="G562">
        <f t="shared" si="88"/>
        <v>1</v>
      </c>
      <c r="H562">
        <f t="shared" si="89"/>
        <v>1</v>
      </c>
      <c r="I562">
        <f t="shared" si="90"/>
        <v>1</v>
      </c>
      <c r="J562">
        <f t="shared" si="91"/>
        <v>4</v>
      </c>
      <c r="K562">
        <f t="shared" si="92"/>
        <v>2</v>
      </c>
      <c r="L562">
        <v>8</v>
      </c>
      <c r="M562">
        <v>1</v>
      </c>
      <c r="N562">
        <f>Needs[[#This Row],[Male]]-Needs[[#This Row],[Hasuband]]</f>
        <v>7</v>
      </c>
      <c r="O562">
        <f>Needs[[#This Row],[Female]]-Needs[[#This Row],[Wife]]</f>
        <v>0</v>
      </c>
      <c r="P562">
        <v>1</v>
      </c>
      <c r="Q562">
        <v>0</v>
      </c>
      <c r="R562">
        <v>4</v>
      </c>
      <c r="S562">
        <v>0</v>
      </c>
      <c r="T562">
        <v>4</v>
      </c>
      <c r="U562" t="s">
        <v>46</v>
      </c>
      <c r="V562">
        <v>1</v>
      </c>
      <c r="X562" t="str">
        <f t="shared" si="93"/>
        <v>Yes</v>
      </c>
      <c r="Y562">
        <v>212</v>
      </c>
      <c r="Z562" t="str">
        <f t="shared" si="94"/>
        <v>Yes</v>
      </c>
      <c r="AA562">
        <v>1</v>
      </c>
      <c r="AB562" t="str">
        <f t="shared" si="95"/>
        <v>Yes</v>
      </c>
      <c r="AD562" t="str">
        <f t="shared" si="96"/>
        <v>No</v>
      </c>
      <c r="AF562" t="str">
        <f t="shared" si="97"/>
        <v>No</v>
      </c>
      <c r="AH562" s="11" t="str">
        <f t="shared" si="98"/>
        <v>No</v>
      </c>
    </row>
    <row r="563" spans="1:34">
      <c r="A563">
        <v>5226</v>
      </c>
      <c r="B563" t="s">
        <v>42</v>
      </c>
      <c r="C563" t="s">
        <v>64</v>
      </c>
      <c r="D563" t="s">
        <v>65</v>
      </c>
      <c r="E563" t="s">
        <v>640</v>
      </c>
      <c r="F563" t="s">
        <v>51</v>
      </c>
      <c r="G563">
        <f t="shared" si="88"/>
        <v>0</v>
      </c>
      <c r="H563">
        <f t="shared" si="89"/>
        <v>1</v>
      </c>
      <c r="I563">
        <f t="shared" si="90"/>
        <v>2</v>
      </c>
      <c r="J563">
        <f t="shared" si="91"/>
        <v>1</v>
      </c>
      <c r="K563">
        <f t="shared" si="92"/>
        <v>1</v>
      </c>
      <c r="L563">
        <v>3</v>
      </c>
      <c r="M563">
        <v>2</v>
      </c>
      <c r="N563">
        <f>Needs[[#This Row],[Male]]-Needs[[#This Row],[Hasuband]]</f>
        <v>3</v>
      </c>
      <c r="O563">
        <f>Needs[[#This Row],[Female]]-Needs[[#This Row],[Wife]]</f>
        <v>1</v>
      </c>
      <c r="P563">
        <v>1</v>
      </c>
      <c r="Q563">
        <v>1</v>
      </c>
      <c r="R563">
        <v>1</v>
      </c>
      <c r="S563">
        <v>0</v>
      </c>
      <c r="T563">
        <v>2</v>
      </c>
      <c r="U563" t="s">
        <v>46</v>
      </c>
      <c r="W563">
        <v>1</v>
      </c>
      <c r="X563" t="str">
        <f t="shared" si="93"/>
        <v>No</v>
      </c>
      <c r="Z563" t="str">
        <f t="shared" si="94"/>
        <v>No</v>
      </c>
      <c r="AB563" t="str">
        <f t="shared" si="95"/>
        <v>No</v>
      </c>
      <c r="AC563">
        <v>1</v>
      </c>
      <c r="AD563" t="str">
        <f t="shared" si="96"/>
        <v>Yes</v>
      </c>
      <c r="AF563" t="str">
        <f t="shared" si="97"/>
        <v>No</v>
      </c>
      <c r="AG563">
        <v>1</v>
      </c>
      <c r="AH563" s="11" t="str">
        <f t="shared" si="98"/>
        <v>Yes</v>
      </c>
    </row>
    <row r="564" spans="1:34">
      <c r="A564">
        <v>5417</v>
      </c>
      <c r="B564" t="s">
        <v>42</v>
      </c>
      <c r="C564" t="s">
        <v>82</v>
      </c>
      <c r="D564" t="s">
        <v>83</v>
      </c>
      <c r="E564" t="s">
        <v>641</v>
      </c>
      <c r="F564" t="s">
        <v>36</v>
      </c>
      <c r="G564">
        <f t="shared" si="88"/>
        <v>1</v>
      </c>
      <c r="H564">
        <f t="shared" si="89"/>
        <v>1</v>
      </c>
      <c r="I564">
        <f t="shared" si="90"/>
        <v>1</v>
      </c>
      <c r="J564">
        <f t="shared" si="91"/>
        <v>1</v>
      </c>
      <c r="K564">
        <f t="shared" si="92"/>
        <v>0</v>
      </c>
      <c r="L564">
        <v>2</v>
      </c>
      <c r="M564">
        <v>2</v>
      </c>
      <c r="N564">
        <f>Needs[[#This Row],[Male]]-Needs[[#This Row],[Hasuband]]</f>
        <v>1</v>
      </c>
      <c r="O564">
        <f>Needs[[#This Row],[Female]]-Needs[[#This Row],[Wife]]</f>
        <v>1</v>
      </c>
      <c r="P564">
        <v>0</v>
      </c>
      <c r="Q564">
        <v>1</v>
      </c>
      <c r="R564">
        <v>1</v>
      </c>
      <c r="S564">
        <v>0</v>
      </c>
      <c r="T564">
        <v>2</v>
      </c>
      <c r="U564" t="s">
        <v>37</v>
      </c>
      <c r="V564">
        <v>1</v>
      </c>
      <c r="X564" t="str">
        <f t="shared" si="93"/>
        <v>Yes</v>
      </c>
      <c r="Y564">
        <v>176</v>
      </c>
      <c r="Z564" t="str">
        <f t="shared" si="94"/>
        <v>Yes</v>
      </c>
      <c r="AB564" t="str">
        <f t="shared" si="95"/>
        <v>No</v>
      </c>
      <c r="AC564">
        <v>1</v>
      </c>
      <c r="AD564" t="str">
        <f t="shared" si="96"/>
        <v>Yes</v>
      </c>
      <c r="AE564">
        <v>1</v>
      </c>
      <c r="AF564" t="str">
        <f t="shared" si="97"/>
        <v>Yes</v>
      </c>
      <c r="AG564">
        <v>1</v>
      </c>
      <c r="AH564" s="11" t="str">
        <f t="shared" si="98"/>
        <v>Yes</v>
      </c>
    </row>
    <row r="565" spans="1:34">
      <c r="A565">
        <v>4715</v>
      </c>
      <c r="B565" t="s">
        <v>38</v>
      </c>
      <c r="C565" t="s">
        <v>39</v>
      </c>
      <c r="D565" t="s">
        <v>40</v>
      </c>
      <c r="E565" t="s">
        <v>642</v>
      </c>
      <c r="F565" t="s">
        <v>36</v>
      </c>
      <c r="G565">
        <f t="shared" si="88"/>
        <v>1</v>
      </c>
      <c r="H565">
        <f t="shared" si="89"/>
        <v>1</v>
      </c>
      <c r="I565">
        <f t="shared" si="90"/>
        <v>0</v>
      </c>
      <c r="J565">
        <f t="shared" si="91"/>
        <v>7</v>
      </c>
      <c r="K565">
        <f t="shared" si="92"/>
        <v>0</v>
      </c>
      <c r="L565">
        <v>4</v>
      </c>
      <c r="M565">
        <v>5</v>
      </c>
      <c r="N565">
        <f>Needs[[#This Row],[Male]]-Needs[[#This Row],[Hasuband]]</f>
        <v>3</v>
      </c>
      <c r="O565">
        <f>Needs[[#This Row],[Female]]-Needs[[#This Row],[Wife]]</f>
        <v>4</v>
      </c>
      <c r="P565">
        <v>0</v>
      </c>
      <c r="Q565">
        <v>0</v>
      </c>
      <c r="R565">
        <v>3</v>
      </c>
      <c r="S565">
        <v>4</v>
      </c>
      <c r="T565">
        <v>2</v>
      </c>
      <c r="U565" t="s">
        <v>37</v>
      </c>
      <c r="W565">
        <v>1</v>
      </c>
      <c r="X565" t="str">
        <f t="shared" si="93"/>
        <v>No</v>
      </c>
      <c r="Z565" t="str">
        <f t="shared" si="94"/>
        <v>No</v>
      </c>
      <c r="AA565">
        <v>1</v>
      </c>
      <c r="AB565" t="str">
        <f t="shared" si="95"/>
        <v>Yes</v>
      </c>
      <c r="AD565" t="str">
        <f t="shared" si="96"/>
        <v>No</v>
      </c>
      <c r="AF565" t="str">
        <f t="shared" si="97"/>
        <v>No</v>
      </c>
      <c r="AG565">
        <v>1</v>
      </c>
      <c r="AH565" s="11" t="str">
        <f t="shared" si="98"/>
        <v>Yes</v>
      </c>
    </row>
    <row r="566" spans="1:34">
      <c r="A566">
        <v>5940</v>
      </c>
      <c r="B566" t="s">
        <v>47</v>
      </c>
      <c r="C566" t="s">
        <v>85</v>
      </c>
      <c r="D566" t="s">
        <v>86</v>
      </c>
      <c r="E566" t="s">
        <v>643</v>
      </c>
      <c r="F566" t="s">
        <v>36</v>
      </c>
      <c r="G566">
        <f t="shared" si="88"/>
        <v>1</v>
      </c>
      <c r="H566">
        <f t="shared" si="89"/>
        <v>1</v>
      </c>
      <c r="I566">
        <f t="shared" si="90"/>
        <v>0</v>
      </c>
      <c r="J566">
        <f t="shared" si="91"/>
        <v>3</v>
      </c>
      <c r="K566">
        <f t="shared" si="92"/>
        <v>4</v>
      </c>
      <c r="L566">
        <v>8</v>
      </c>
      <c r="M566">
        <v>1</v>
      </c>
      <c r="N566">
        <f>Needs[[#This Row],[Male]]-Needs[[#This Row],[Hasuband]]</f>
        <v>7</v>
      </c>
      <c r="O566">
        <f>Needs[[#This Row],[Female]]-Needs[[#This Row],[Wife]]</f>
        <v>0</v>
      </c>
      <c r="P566">
        <v>0</v>
      </c>
      <c r="Q566">
        <v>0</v>
      </c>
      <c r="R566">
        <v>3</v>
      </c>
      <c r="S566">
        <v>0</v>
      </c>
      <c r="T566">
        <v>6</v>
      </c>
      <c r="U566" t="s">
        <v>61</v>
      </c>
      <c r="W566">
        <v>1</v>
      </c>
      <c r="X566" t="str">
        <f t="shared" si="93"/>
        <v>No</v>
      </c>
      <c r="Z566" t="str">
        <f t="shared" si="94"/>
        <v>No</v>
      </c>
      <c r="AA566">
        <v>1</v>
      </c>
      <c r="AB566" t="str">
        <f t="shared" si="95"/>
        <v>Yes</v>
      </c>
      <c r="AD566" t="str">
        <f t="shared" si="96"/>
        <v>No</v>
      </c>
      <c r="AF566" t="str">
        <f t="shared" si="97"/>
        <v>No</v>
      </c>
      <c r="AG566">
        <v>1</v>
      </c>
      <c r="AH566" s="11" t="str">
        <f t="shared" si="98"/>
        <v>Yes</v>
      </c>
    </row>
    <row r="567" spans="1:34">
      <c r="A567">
        <v>4867</v>
      </c>
      <c r="B567" t="s">
        <v>38</v>
      </c>
      <c r="C567" t="s">
        <v>176</v>
      </c>
      <c r="D567" t="s">
        <v>177</v>
      </c>
      <c r="E567" t="s">
        <v>644</v>
      </c>
      <c r="F567" t="s">
        <v>36</v>
      </c>
      <c r="G567">
        <f t="shared" si="88"/>
        <v>1</v>
      </c>
      <c r="H567">
        <f t="shared" si="89"/>
        <v>1</v>
      </c>
      <c r="I567">
        <f t="shared" si="90"/>
        <v>2</v>
      </c>
      <c r="J567">
        <f t="shared" si="91"/>
        <v>4</v>
      </c>
      <c r="K567">
        <f t="shared" si="92"/>
        <v>2</v>
      </c>
      <c r="L567">
        <v>5</v>
      </c>
      <c r="M567">
        <v>5</v>
      </c>
      <c r="N567">
        <f>Needs[[#This Row],[Male]]-Needs[[#This Row],[Hasuband]]</f>
        <v>4</v>
      </c>
      <c r="O567">
        <f>Needs[[#This Row],[Female]]-Needs[[#This Row],[Wife]]</f>
        <v>4</v>
      </c>
      <c r="P567">
        <v>1</v>
      </c>
      <c r="Q567">
        <v>1</v>
      </c>
      <c r="R567">
        <v>3</v>
      </c>
      <c r="S567">
        <v>1</v>
      </c>
      <c r="T567">
        <v>4</v>
      </c>
      <c r="U567" t="s">
        <v>46</v>
      </c>
      <c r="W567">
        <v>1</v>
      </c>
      <c r="X567" t="str">
        <f t="shared" si="93"/>
        <v>No</v>
      </c>
      <c r="Z567" t="str">
        <f t="shared" si="94"/>
        <v>No</v>
      </c>
      <c r="AA567">
        <v>1</v>
      </c>
      <c r="AB567" t="str">
        <f t="shared" si="95"/>
        <v>Yes</v>
      </c>
      <c r="AD567" t="str">
        <f t="shared" si="96"/>
        <v>No</v>
      </c>
      <c r="AE567">
        <v>1</v>
      </c>
      <c r="AF567" t="str">
        <f t="shared" si="97"/>
        <v>Yes</v>
      </c>
      <c r="AG567">
        <v>1</v>
      </c>
      <c r="AH567" s="11" t="str">
        <f t="shared" si="98"/>
        <v>Yes</v>
      </c>
    </row>
    <row r="568" spans="1:34">
      <c r="A568">
        <v>4771</v>
      </c>
      <c r="B568" t="s">
        <v>38</v>
      </c>
      <c r="C568" t="s">
        <v>107</v>
      </c>
      <c r="D568" t="s">
        <v>108</v>
      </c>
      <c r="E568" t="s">
        <v>645</v>
      </c>
      <c r="F568" t="s">
        <v>51</v>
      </c>
      <c r="G568">
        <f t="shared" si="88"/>
        <v>0</v>
      </c>
      <c r="H568">
        <f t="shared" si="89"/>
        <v>1</v>
      </c>
      <c r="I568">
        <f t="shared" si="90"/>
        <v>2</v>
      </c>
      <c r="J568">
        <f t="shared" si="91"/>
        <v>1</v>
      </c>
      <c r="K568">
        <f t="shared" si="92"/>
        <v>1</v>
      </c>
      <c r="L568">
        <v>2</v>
      </c>
      <c r="M568">
        <v>3</v>
      </c>
      <c r="N568">
        <f>Needs[[#This Row],[Male]]-Needs[[#This Row],[Hasuband]]</f>
        <v>2</v>
      </c>
      <c r="O568">
        <f>Needs[[#This Row],[Female]]-Needs[[#This Row],[Wife]]</f>
        <v>2</v>
      </c>
      <c r="P568">
        <v>1</v>
      </c>
      <c r="Q568">
        <v>1</v>
      </c>
      <c r="R568">
        <v>0</v>
      </c>
      <c r="S568">
        <v>1</v>
      </c>
      <c r="T568">
        <v>2</v>
      </c>
      <c r="U568" t="s">
        <v>37</v>
      </c>
      <c r="W568">
        <v>1</v>
      </c>
      <c r="X568" t="str">
        <f t="shared" si="93"/>
        <v>No</v>
      </c>
      <c r="Y568">
        <v>67</v>
      </c>
      <c r="Z568" t="str">
        <f t="shared" si="94"/>
        <v>Yes</v>
      </c>
      <c r="AB568" t="str">
        <f t="shared" si="95"/>
        <v>No</v>
      </c>
      <c r="AC568">
        <v>1</v>
      </c>
      <c r="AD568" t="str">
        <f t="shared" si="96"/>
        <v>Yes</v>
      </c>
      <c r="AE568">
        <v>1</v>
      </c>
      <c r="AF568" t="str">
        <f t="shared" si="97"/>
        <v>Yes</v>
      </c>
      <c r="AG568">
        <v>1</v>
      </c>
      <c r="AH568" s="11" t="str">
        <f t="shared" si="98"/>
        <v>Yes</v>
      </c>
    </row>
    <row r="569" spans="1:34">
      <c r="A569">
        <v>5582</v>
      </c>
      <c r="B569" t="s">
        <v>42</v>
      </c>
      <c r="C569" t="s">
        <v>43</v>
      </c>
      <c r="D569" t="s">
        <v>44</v>
      </c>
      <c r="E569" t="s">
        <v>646</v>
      </c>
      <c r="F569" t="s">
        <v>36</v>
      </c>
      <c r="G569">
        <f t="shared" si="88"/>
        <v>1</v>
      </c>
      <c r="H569">
        <f t="shared" si="89"/>
        <v>1</v>
      </c>
      <c r="I569">
        <f t="shared" si="90"/>
        <v>2</v>
      </c>
      <c r="J569">
        <f t="shared" si="91"/>
        <v>2</v>
      </c>
      <c r="K569">
        <f t="shared" si="92"/>
        <v>2</v>
      </c>
      <c r="L569">
        <v>4</v>
      </c>
      <c r="M569">
        <v>4</v>
      </c>
      <c r="N569">
        <f>Needs[[#This Row],[Male]]-Needs[[#This Row],[Hasuband]]</f>
        <v>3</v>
      </c>
      <c r="O569">
        <f>Needs[[#This Row],[Female]]-Needs[[#This Row],[Wife]]</f>
        <v>3</v>
      </c>
      <c r="P569">
        <v>1</v>
      </c>
      <c r="Q569">
        <v>1</v>
      </c>
      <c r="R569">
        <v>1</v>
      </c>
      <c r="S569">
        <v>1</v>
      </c>
      <c r="T569">
        <v>4</v>
      </c>
      <c r="U569" t="s">
        <v>46</v>
      </c>
      <c r="W569">
        <v>1</v>
      </c>
      <c r="X569" t="str">
        <f t="shared" si="93"/>
        <v>No</v>
      </c>
      <c r="Z569" t="str">
        <f t="shared" si="94"/>
        <v>No</v>
      </c>
      <c r="AA569">
        <v>1</v>
      </c>
      <c r="AB569" t="str">
        <f t="shared" si="95"/>
        <v>Yes</v>
      </c>
      <c r="AC569">
        <v>1</v>
      </c>
      <c r="AD569" t="str">
        <f t="shared" si="96"/>
        <v>Yes</v>
      </c>
      <c r="AF569" t="str">
        <f t="shared" si="97"/>
        <v>No</v>
      </c>
      <c r="AG569">
        <v>1</v>
      </c>
      <c r="AH569" s="11" t="str">
        <f t="shared" si="98"/>
        <v>Yes</v>
      </c>
    </row>
    <row r="570" spans="1:34">
      <c r="A570">
        <v>5473</v>
      </c>
      <c r="B570" t="s">
        <v>42</v>
      </c>
      <c r="C570" t="s">
        <v>82</v>
      </c>
      <c r="D570" t="s">
        <v>83</v>
      </c>
      <c r="E570" t="s">
        <v>647</v>
      </c>
      <c r="F570" t="s">
        <v>36</v>
      </c>
      <c r="G570">
        <f t="shared" si="88"/>
        <v>1</v>
      </c>
      <c r="H570">
        <f t="shared" si="89"/>
        <v>1</v>
      </c>
      <c r="I570">
        <f t="shared" si="90"/>
        <v>2</v>
      </c>
      <c r="J570">
        <f t="shared" si="91"/>
        <v>2</v>
      </c>
      <c r="K570">
        <f t="shared" si="92"/>
        <v>2</v>
      </c>
      <c r="L570">
        <v>5</v>
      </c>
      <c r="M570">
        <v>3</v>
      </c>
      <c r="N570">
        <f>Needs[[#This Row],[Male]]-Needs[[#This Row],[Hasuband]]</f>
        <v>4</v>
      </c>
      <c r="O570">
        <f>Needs[[#This Row],[Female]]-Needs[[#This Row],[Wife]]</f>
        <v>2</v>
      </c>
      <c r="P570">
        <v>1</v>
      </c>
      <c r="Q570">
        <v>1</v>
      </c>
      <c r="R570">
        <v>1</v>
      </c>
      <c r="S570">
        <v>1</v>
      </c>
      <c r="T570">
        <v>4</v>
      </c>
      <c r="U570" t="s">
        <v>61</v>
      </c>
      <c r="V570">
        <v>1</v>
      </c>
      <c r="X570" t="str">
        <f t="shared" si="93"/>
        <v>Yes</v>
      </c>
      <c r="Y570">
        <v>211</v>
      </c>
      <c r="Z570" t="str">
        <f t="shared" si="94"/>
        <v>Yes</v>
      </c>
      <c r="AA570">
        <v>1</v>
      </c>
      <c r="AB570" t="str">
        <f t="shared" si="95"/>
        <v>Yes</v>
      </c>
      <c r="AD570" t="str">
        <f t="shared" si="96"/>
        <v>No</v>
      </c>
      <c r="AF570" t="str">
        <f t="shared" si="97"/>
        <v>No</v>
      </c>
      <c r="AH570" s="11" t="str">
        <f t="shared" si="98"/>
        <v>No</v>
      </c>
    </row>
    <row r="571" spans="1:34">
      <c r="A571">
        <v>5919</v>
      </c>
      <c r="B571" t="s">
        <v>47</v>
      </c>
      <c r="C571" t="s">
        <v>85</v>
      </c>
      <c r="D571" t="s">
        <v>86</v>
      </c>
      <c r="E571" t="s">
        <v>648</v>
      </c>
      <c r="F571" t="s">
        <v>36</v>
      </c>
      <c r="G571">
        <f t="shared" si="88"/>
        <v>1</v>
      </c>
      <c r="H571">
        <f t="shared" si="89"/>
        <v>1</v>
      </c>
      <c r="I571">
        <f t="shared" si="90"/>
        <v>1</v>
      </c>
      <c r="J571">
        <f t="shared" si="91"/>
        <v>4</v>
      </c>
      <c r="K571">
        <f t="shared" si="92"/>
        <v>3</v>
      </c>
      <c r="L571">
        <v>5</v>
      </c>
      <c r="M571">
        <v>5</v>
      </c>
      <c r="N571">
        <f>Needs[[#This Row],[Male]]-Needs[[#This Row],[Hasuband]]</f>
        <v>4</v>
      </c>
      <c r="O571">
        <f>Needs[[#This Row],[Female]]-Needs[[#This Row],[Wife]]</f>
        <v>4</v>
      </c>
      <c r="P571">
        <v>0</v>
      </c>
      <c r="Q571">
        <v>1</v>
      </c>
      <c r="R571">
        <v>3</v>
      </c>
      <c r="S571">
        <v>1</v>
      </c>
      <c r="T571">
        <v>5</v>
      </c>
      <c r="U571" t="s">
        <v>46</v>
      </c>
      <c r="W571">
        <v>1</v>
      </c>
      <c r="X571" t="str">
        <f t="shared" si="93"/>
        <v>No</v>
      </c>
      <c r="Z571" t="str">
        <f t="shared" si="94"/>
        <v>No</v>
      </c>
      <c r="AB571" t="str">
        <f t="shared" si="95"/>
        <v>No</v>
      </c>
      <c r="AD571" t="str">
        <f t="shared" si="96"/>
        <v>No</v>
      </c>
      <c r="AE571">
        <v>1</v>
      </c>
      <c r="AF571" t="str">
        <f t="shared" si="97"/>
        <v>Yes</v>
      </c>
      <c r="AG571">
        <v>1</v>
      </c>
      <c r="AH571" s="11" t="str">
        <f t="shared" si="98"/>
        <v>Yes</v>
      </c>
    </row>
    <row r="572" spans="1:34">
      <c r="A572">
        <v>5115</v>
      </c>
      <c r="B572" t="s">
        <v>42</v>
      </c>
      <c r="C572" t="s">
        <v>64</v>
      </c>
      <c r="D572" t="s">
        <v>65</v>
      </c>
      <c r="E572" t="s">
        <v>649</v>
      </c>
      <c r="F572" t="s">
        <v>51</v>
      </c>
      <c r="G572">
        <f t="shared" si="88"/>
        <v>0</v>
      </c>
      <c r="H572">
        <f t="shared" si="89"/>
        <v>1</v>
      </c>
      <c r="I572">
        <f t="shared" si="90"/>
        <v>2</v>
      </c>
      <c r="J572">
        <f t="shared" si="91"/>
        <v>1</v>
      </c>
      <c r="K572">
        <f t="shared" si="92"/>
        <v>0</v>
      </c>
      <c r="L572">
        <v>1</v>
      </c>
      <c r="M572">
        <v>3</v>
      </c>
      <c r="N572">
        <f>Needs[[#This Row],[Male]]-Needs[[#This Row],[Hasuband]]</f>
        <v>1</v>
      </c>
      <c r="O572">
        <f>Needs[[#This Row],[Female]]-Needs[[#This Row],[Wife]]</f>
        <v>2</v>
      </c>
      <c r="P572">
        <v>1</v>
      </c>
      <c r="Q572">
        <v>1</v>
      </c>
      <c r="R572">
        <v>0</v>
      </c>
      <c r="S572">
        <v>1</v>
      </c>
      <c r="T572">
        <v>1</v>
      </c>
      <c r="U572" t="s">
        <v>46</v>
      </c>
      <c r="W572">
        <v>1</v>
      </c>
      <c r="X572" t="str">
        <f t="shared" si="93"/>
        <v>No</v>
      </c>
      <c r="Z572" t="str">
        <f t="shared" si="94"/>
        <v>No</v>
      </c>
      <c r="AA572">
        <v>1</v>
      </c>
      <c r="AB572" t="str">
        <f t="shared" si="95"/>
        <v>Yes</v>
      </c>
      <c r="AD572" t="str">
        <f t="shared" si="96"/>
        <v>No</v>
      </c>
      <c r="AF572" t="str">
        <f t="shared" si="97"/>
        <v>No</v>
      </c>
      <c r="AG572">
        <v>1</v>
      </c>
      <c r="AH572" s="11" t="str">
        <f t="shared" si="98"/>
        <v>Yes</v>
      </c>
    </row>
    <row r="573" spans="1:34">
      <c r="A573">
        <v>4763</v>
      </c>
      <c r="B573" t="s">
        <v>38</v>
      </c>
      <c r="C573" t="s">
        <v>107</v>
      </c>
      <c r="D573" t="s">
        <v>108</v>
      </c>
      <c r="E573" t="s">
        <v>650</v>
      </c>
      <c r="F573" t="s">
        <v>36</v>
      </c>
      <c r="G573">
        <f t="shared" si="88"/>
        <v>1</v>
      </c>
      <c r="H573">
        <f t="shared" si="89"/>
        <v>1</v>
      </c>
      <c r="I573">
        <f t="shared" si="90"/>
        <v>1</v>
      </c>
      <c r="J573">
        <f t="shared" si="91"/>
        <v>3</v>
      </c>
      <c r="K573">
        <f t="shared" si="92"/>
        <v>3</v>
      </c>
      <c r="L573">
        <v>4</v>
      </c>
      <c r="M573">
        <v>5</v>
      </c>
      <c r="N573">
        <f>Needs[[#This Row],[Male]]-Needs[[#This Row],[Hasuband]]</f>
        <v>3</v>
      </c>
      <c r="O573">
        <f>Needs[[#This Row],[Female]]-Needs[[#This Row],[Wife]]</f>
        <v>4</v>
      </c>
      <c r="P573">
        <v>0</v>
      </c>
      <c r="Q573">
        <v>1</v>
      </c>
      <c r="R573">
        <v>2</v>
      </c>
      <c r="S573">
        <v>1</v>
      </c>
      <c r="T573">
        <v>5</v>
      </c>
      <c r="U573" t="s">
        <v>46</v>
      </c>
      <c r="V573">
        <v>1</v>
      </c>
      <c r="X573" t="str">
        <f t="shared" si="93"/>
        <v>Yes</v>
      </c>
      <c r="Y573">
        <v>101</v>
      </c>
      <c r="Z573" t="str">
        <f t="shared" si="94"/>
        <v>Yes</v>
      </c>
      <c r="AA573">
        <v>1</v>
      </c>
      <c r="AB573" t="str">
        <f t="shared" si="95"/>
        <v>Yes</v>
      </c>
      <c r="AC573">
        <v>1</v>
      </c>
      <c r="AD573" t="str">
        <f t="shared" si="96"/>
        <v>Yes</v>
      </c>
      <c r="AF573" t="str">
        <f t="shared" si="97"/>
        <v>No</v>
      </c>
      <c r="AH573" s="11" t="str">
        <f t="shared" si="98"/>
        <v>No</v>
      </c>
    </row>
    <row r="574" spans="1:34">
      <c r="A574">
        <v>5945</v>
      </c>
      <c r="B574" t="s">
        <v>47</v>
      </c>
      <c r="C574" t="s">
        <v>85</v>
      </c>
      <c r="D574" t="s">
        <v>86</v>
      </c>
      <c r="E574" t="s">
        <v>651</v>
      </c>
      <c r="F574" t="s">
        <v>36</v>
      </c>
      <c r="G574">
        <f t="shared" si="88"/>
        <v>1</v>
      </c>
      <c r="H574">
        <f t="shared" si="89"/>
        <v>1</v>
      </c>
      <c r="I574">
        <f t="shared" si="90"/>
        <v>3</v>
      </c>
      <c r="J574">
        <f t="shared" si="91"/>
        <v>1</v>
      </c>
      <c r="K574">
        <f t="shared" si="92"/>
        <v>1</v>
      </c>
      <c r="L574">
        <v>5</v>
      </c>
      <c r="M574">
        <v>2</v>
      </c>
      <c r="N574">
        <f>Needs[[#This Row],[Male]]-Needs[[#This Row],[Hasuband]]</f>
        <v>4</v>
      </c>
      <c r="O574">
        <f>Needs[[#This Row],[Female]]-Needs[[#This Row],[Wife]]</f>
        <v>1</v>
      </c>
      <c r="P574">
        <v>2</v>
      </c>
      <c r="Q574">
        <v>1</v>
      </c>
      <c r="R574">
        <v>1</v>
      </c>
      <c r="S574">
        <v>0</v>
      </c>
      <c r="T574">
        <v>3</v>
      </c>
      <c r="U574" t="s">
        <v>37</v>
      </c>
      <c r="W574">
        <v>1</v>
      </c>
      <c r="X574" t="str">
        <f t="shared" si="93"/>
        <v>No</v>
      </c>
      <c r="Z574" t="str">
        <f t="shared" si="94"/>
        <v>No</v>
      </c>
      <c r="AA574">
        <v>1</v>
      </c>
      <c r="AB574" t="str">
        <f t="shared" si="95"/>
        <v>Yes</v>
      </c>
      <c r="AD574" t="str">
        <f t="shared" si="96"/>
        <v>No</v>
      </c>
      <c r="AF574" t="str">
        <f t="shared" si="97"/>
        <v>No</v>
      </c>
      <c r="AG574">
        <v>1</v>
      </c>
      <c r="AH574" s="11" t="str">
        <f t="shared" si="98"/>
        <v>Yes</v>
      </c>
    </row>
    <row r="575" spans="1:34">
      <c r="A575">
        <v>5263</v>
      </c>
      <c r="B575" t="s">
        <v>42</v>
      </c>
      <c r="C575" t="s">
        <v>52</v>
      </c>
      <c r="D575" t="s">
        <v>53</v>
      </c>
      <c r="E575" t="s">
        <v>652</v>
      </c>
      <c r="F575" t="s">
        <v>36</v>
      </c>
      <c r="G575">
        <f t="shared" si="88"/>
        <v>1</v>
      </c>
      <c r="H575">
        <f t="shared" si="89"/>
        <v>1</v>
      </c>
      <c r="I575">
        <f t="shared" si="90"/>
        <v>2</v>
      </c>
      <c r="J575">
        <f t="shared" si="91"/>
        <v>2</v>
      </c>
      <c r="K575">
        <f t="shared" si="92"/>
        <v>0</v>
      </c>
      <c r="L575">
        <v>3</v>
      </c>
      <c r="M575">
        <v>3</v>
      </c>
      <c r="N575">
        <f>Needs[[#This Row],[Male]]-Needs[[#This Row],[Hasuband]]</f>
        <v>2</v>
      </c>
      <c r="O575">
        <f>Needs[[#This Row],[Female]]-Needs[[#This Row],[Wife]]</f>
        <v>2</v>
      </c>
      <c r="P575">
        <v>1</v>
      </c>
      <c r="Q575">
        <v>1</v>
      </c>
      <c r="R575">
        <v>1</v>
      </c>
      <c r="S575">
        <v>1</v>
      </c>
      <c r="T575">
        <v>2</v>
      </c>
      <c r="U575" t="s">
        <v>61</v>
      </c>
      <c r="W575">
        <v>1</v>
      </c>
      <c r="X575" t="str">
        <f t="shared" si="93"/>
        <v>No</v>
      </c>
      <c r="Z575" t="str">
        <f t="shared" si="94"/>
        <v>No</v>
      </c>
      <c r="AA575">
        <v>1</v>
      </c>
      <c r="AB575" t="str">
        <f t="shared" si="95"/>
        <v>Yes</v>
      </c>
      <c r="AC575">
        <v>1</v>
      </c>
      <c r="AD575" t="str">
        <f t="shared" si="96"/>
        <v>Yes</v>
      </c>
      <c r="AF575" t="str">
        <f t="shared" si="97"/>
        <v>No</v>
      </c>
      <c r="AG575">
        <v>1</v>
      </c>
      <c r="AH575" s="11" t="str">
        <f t="shared" si="98"/>
        <v>Yes</v>
      </c>
    </row>
    <row r="576" spans="1:34">
      <c r="A576">
        <v>6172</v>
      </c>
      <c r="B576" t="s">
        <v>47</v>
      </c>
      <c r="C576" t="s">
        <v>58</v>
      </c>
      <c r="D576" t="s">
        <v>59</v>
      </c>
      <c r="E576" t="s">
        <v>653</v>
      </c>
      <c r="F576" t="s">
        <v>36</v>
      </c>
      <c r="G576">
        <f t="shared" si="88"/>
        <v>1</v>
      </c>
      <c r="H576">
        <f t="shared" si="89"/>
        <v>1</v>
      </c>
      <c r="I576">
        <f t="shared" si="90"/>
        <v>3</v>
      </c>
      <c r="J576">
        <f t="shared" si="91"/>
        <v>2</v>
      </c>
      <c r="K576">
        <f t="shared" si="92"/>
        <v>2</v>
      </c>
      <c r="L576">
        <v>5</v>
      </c>
      <c r="M576">
        <v>4</v>
      </c>
      <c r="N576">
        <f>Needs[[#This Row],[Male]]-Needs[[#This Row],[Hasuband]]</f>
        <v>4</v>
      </c>
      <c r="O576">
        <f>Needs[[#This Row],[Female]]-Needs[[#This Row],[Wife]]</f>
        <v>3</v>
      </c>
      <c r="P576">
        <v>2</v>
      </c>
      <c r="Q576">
        <v>1</v>
      </c>
      <c r="R576">
        <v>1</v>
      </c>
      <c r="S576">
        <v>1</v>
      </c>
      <c r="T576">
        <v>4</v>
      </c>
      <c r="U576" t="s">
        <v>18</v>
      </c>
      <c r="W576">
        <v>1</v>
      </c>
      <c r="X576" t="str">
        <f t="shared" si="93"/>
        <v>No</v>
      </c>
      <c r="Z576" t="str">
        <f t="shared" si="94"/>
        <v>No</v>
      </c>
      <c r="AB576" t="str">
        <f t="shared" si="95"/>
        <v>No</v>
      </c>
      <c r="AD576" t="str">
        <f t="shared" si="96"/>
        <v>No</v>
      </c>
      <c r="AE576">
        <v>1</v>
      </c>
      <c r="AF576" t="str">
        <f t="shared" si="97"/>
        <v>Yes</v>
      </c>
      <c r="AG576">
        <v>1</v>
      </c>
      <c r="AH576" s="11" t="str">
        <f t="shared" si="98"/>
        <v>Yes</v>
      </c>
    </row>
    <row r="577" spans="1:34">
      <c r="A577">
        <v>4744</v>
      </c>
      <c r="B577" t="s">
        <v>38</v>
      </c>
      <c r="C577" t="s">
        <v>107</v>
      </c>
      <c r="D577" t="s">
        <v>108</v>
      </c>
      <c r="E577" t="s">
        <v>654</v>
      </c>
      <c r="F577" t="s">
        <v>36</v>
      </c>
      <c r="G577">
        <f t="shared" si="88"/>
        <v>1</v>
      </c>
      <c r="H577">
        <f t="shared" si="89"/>
        <v>1</v>
      </c>
      <c r="I577">
        <f t="shared" si="90"/>
        <v>1</v>
      </c>
      <c r="J577">
        <f t="shared" si="91"/>
        <v>3</v>
      </c>
      <c r="K577">
        <f t="shared" si="92"/>
        <v>3</v>
      </c>
      <c r="L577">
        <v>6</v>
      </c>
      <c r="M577">
        <v>3</v>
      </c>
      <c r="N577">
        <f>Needs[[#This Row],[Male]]-Needs[[#This Row],[Hasuband]]</f>
        <v>5</v>
      </c>
      <c r="O577">
        <f>Needs[[#This Row],[Female]]-Needs[[#This Row],[Wife]]</f>
        <v>2</v>
      </c>
      <c r="P577">
        <v>0</v>
      </c>
      <c r="Q577">
        <v>1</v>
      </c>
      <c r="R577">
        <v>2</v>
      </c>
      <c r="S577">
        <v>1</v>
      </c>
      <c r="T577">
        <v>5</v>
      </c>
      <c r="U577" t="s">
        <v>46</v>
      </c>
      <c r="W577">
        <v>1</v>
      </c>
      <c r="X577" t="str">
        <f t="shared" si="93"/>
        <v>No</v>
      </c>
      <c r="Z577" t="str">
        <f t="shared" si="94"/>
        <v>No</v>
      </c>
      <c r="AA577">
        <v>1</v>
      </c>
      <c r="AB577" t="str">
        <f t="shared" si="95"/>
        <v>Yes</v>
      </c>
      <c r="AC577">
        <v>1</v>
      </c>
      <c r="AD577" t="str">
        <f t="shared" si="96"/>
        <v>Yes</v>
      </c>
      <c r="AF577" t="str">
        <f t="shared" si="97"/>
        <v>No</v>
      </c>
      <c r="AG577">
        <v>1</v>
      </c>
      <c r="AH577" s="11" t="str">
        <f t="shared" si="98"/>
        <v>Yes</v>
      </c>
    </row>
    <row r="578" spans="1:34">
      <c r="A578">
        <v>5843</v>
      </c>
      <c r="B578" t="s">
        <v>47</v>
      </c>
      <c r="C578" t="s">
        <v>79</v>
      </c>
      <c r="D578" t="s">
        <v>80</v>
      </c>
      <c r="E578" t="s">
        <v>655</v>
      </c>
      <c r="F578" t="s">
        <v>51</v>
      </c>
      <c r="G578">
        <f t="shared" ref="G578:G641" si="99">IF(F578="Father",1,0)</f>
        <v>0</v>
      </c>
      <c r="H578">
        <f t="shared" ref="H578:H641" si="100">IF(F578="Mother",1,1)</f>
        <v>1</v>
      </c>
      <c r="I578">
        <f t="shared" ref="I578:I641" si="101">P578+Q578</f>
        <v>1</v>
      </c>
      <c r="J578">
        <f t="shared" ref="J578:J641" si="102">R578+S578</f>
        <v>2</v>
      </c>
      <c r="K578">
        <f t="shared" ref="K578:K641" si="103">T578-(G578+H578)</f>
        <v>2</v>
      </c>
      <c r="L578">
        <v>5</v>
      </c>
      <c r="M578">
        <v>1</v>
      </c>
      <c r="N578">
        <f>Needs[[#This Row],[Male]]-Needs[[#This Row],[Hasuband]]</f>
        <v>5</v>
      </c>
      <c r="O578">
        <f>Needs[[#This Row],[Female]]-Needs[[#This Row],[Wife]]</f>
        <v>0</v>
      </c>
      <c r="P578">
        <v>1</v>
      </c>
      <c r="Q578">
        <v>0</v>
      </c>
      <c r="R578">
        <v>2</v>
      </c>
      <c r="S578">
        <v>0</v>
      </c>
      <c r="T578">
        <v>3</v>
      </c>
      <c r="U578" t="s">
        <v>37</v>
      </c>
      <c r="W578">
        <v>1</v>
      </c>
      <c r="X578" t="str">
        <f t="shared" ref="X578:X641" si="104">IF(V578=1,"Yes",IF(V578="","No"))</f>
        <v>No</v>
      </c>
      <c r="Z578" t="str">
        <f t="shared" ref="Z578:Z641" si="105">IF(Y578="","No","Yes")</f>
        <v>No</v>
      </c>
      <c r="AA578">
        <v>1</v>
      </c>
      <c r="AB578" t="str">
        <f t="shared" ref="AB578:AB641" si="106">IF(AA578=1,"Yes",IF(AA578="","No"))</f>
        <v>Yes</v>
      </c>
      <c r="AC578">
        <v>1</v>
      </c>
      <c r="AD578" t="str">
        <f t="shared" ref="AD578:AD641" si="107">IF(AC578=1,"Yes",IF(AC578="","No"))</f>
        <v>Yes</v>
      </c>
      <c r="AF578" t="str">
        <f t="shared" ref="AF578:AF641" si="108">IF(AE578=1,"Yes",IF(AE578="","No"))</f>
        <v>No</v>
      </c>
      <c r="AG578">
        <v>1</v>
      </c>
      <c r="AH578" s="11" t="str">
        <f t="shared" ref="AH578:AH641" si="109">IF(AG578=1,"Yes",IF(AG578="","No"))</f>
        <v>Yes</v>
      </c>
    </row>
    <row r="579" spans="1:34">
      <c r="A579">
        <v>5600</v>
      </c>
      <c r="B579" t="s">
        <v>42</v>
      </c>
      <c r="C579" t="s">
        <v>43</v>
      </c>
      <c r="D579" t="s">
        <v>44</v>
      </c>
      <c r="E579" t="s">
        <v>656</v>
      </c>
      <c r="F579" t="s">
        <v>36</v>
      </c>
      <c r="G579">
        <f t="shared" si="99"/>
        <v>1</v>
      </c>
      <c r="H579">
        <f t="shared" si="100"/>
        <v>1</v>
      </c>
      <c r="I579">
        <f t="shared" si="101"/>
        <v>1</v>
      </c>
      <c r="J579">
        <f t="shared" si="102"/>
        <v>4</v>
      </c>
      <c r="K579">
        <f t="shared" si="103"/>
        <v>3</v>
      </c>
      <c r="L579">
        <v>9</v>
      </c>
      <c r="M579">
        <v>1</v>
      </c>
      <c r="N579">
        <f>Needs[[#This Row],[Male]]-Needs[[#This Row],[Hasuband]]</f>
        <v>8</v>
      </c>
      <c r="O579">
        <f>Needs[[#This Row],[Female]]-Needs[[#This Row],[Wife]]</f>
        <v>0</v>
      </c>
      <c r="P579">
        <v>1</v>
      </c>
      <c r="Q579">
        <v>0</v>
      </c>
      <c r="R579">
        <v>4</v>
      </c>
      <c r="S579">
        <v>0</v>
      </c>
      <c r="T579">
        <v>5</v>
      </c>
      <c r="U579" t="s">
        <v>37</v>
      </c>
      <c r="V579">
        <v>1</v>
      </c>
      <c r="X579" t="str">
        <f t="shared" si="104"/>
        <v>Yes</v>
      </c>
      <c r="Y579">
        <v>113</v>
      </c>
      <c r="Z579" t="str">
        <f t="shared" si="105"/>
        <v>Yes</v>
      </c>
      <c r="AB579" t="str">
        <f t="shared" si="106"/>
        <v>No</v>
      </c>
      <c r="AC579">
        <v>1</v>
      </c>
      <c r="AD579" t="str">
        <f t="shared" si="107"/>
        <v>Yes</v>
      </c>
      <c r="AF579" t="str">
        <f t="shared" si="108"/>
        <v>No</v>
      </c>
      <c r="AH579" s="11" t="str">
        <f t="shared" si="109"/>
        <v>No</v>
      </c>
    </row>
    <row r="580" spans="1:34">
      <c r="A580">
        <v>5480</v>
      </c>
      <c r="B580" t="s">
        <v>42</v>
      </c>
      <c r="C580" t="s">
        <v>82</v>
      </c>
      <c r="D580" t="s">
        <v>83</v>
      </c>
      <c r="E580" t="s">
        <v>657</v>
      </c>
      <c r="F580" t="s">
        <v>51</v>
      </c>
      <c r="G580">
        <f t="shared" si="99"/>
        <v>0</v>
      </c>
      <c r="H580">
        <f t="shared" si="100"/>
        <v>1</v>
      </c>
      <c r="I580">
        <f t="shared" si="101"/>
        <v>2</v>
      </c>
      <c r="J580">
        <f t="shared" si="102"/>
        <v>2</v>
      </c>
      <c r="K580">
        <f t="shared" si="103"/>
        <v>3</v>
      </c>
      <c r="L580">
        <v>2</v>
      </c>
      <c r="M580">
        <v>6</v>
      </c>
      <c r="N580">
        <f>Needs[[#This Row],[Male]]-Needs[[#This Row],[Hasuband]]</f>
        <v>2</v>
      </c>
      <c r="O580">
        <f>Needs[[#This Row],[Female]]-Needs[[#This Row],[Wife]]</f>
        <v>5</v>
      </c>
      <c r="P580">
        <v>1</v>
      </c>
      <c r="Q580">
        <v>1</v>
      </c>
      <c r="R580">
        <v>0</v>
      </c>
      <c r="S580">
        <v>2</v>
      </c>
      <c r="T580">
        <v>4</v>
      </c>
      <c r="U580" t="s">
        <v>61</v>
      </c>
      <c r="W580">
        <v>1</v>
      </c>
      <c r="X580" t="str">
        <f t="shared" si="104"/>
        <v>No</v>
      </c>
      <c r="Z580" t="str">
        <f t="shared" si="105"/>
        <v>No</v>
      </c>
      <c r="AA580">
        <v>1</v>
      </c>
      <c r="AB580" t="str">
        <f t="shared" si="106"/>
        <v>Yes</v>
      </c>
      <c r="AD580" t="str">
        <f t="shared" si="107"/>
        <v>No</v>
      </c>
      <c r="AF580" t="str">
        <f t="shared" si="108"/>
        <v>No</v>
      </c>
      <c r="AG580">
        <v>1</v>
      </c>
      <c r="AH580" s="11" t="str">
        <f t="shared" si="109"/>
        <v>Yes</v>
      </c>
    </row>
    <row r="581" spans="1:34">
      <c r="A581">
        <v>5973</v>
      </c>
      <c r="B581" t="s">
        <v>47</v>
      </c>
      <c r="C581" t="s">
        <v>48</v>
      </c>
      <c r="D581" t="s">
        <v>49</v>
      </c>
      <c r="E581" t="s">
        <v>658</v>
      </c>
      <c r="F581" t="s">
        <v>51</v>
      </c>
      <c r="G581">
        <f t="shared" si="99"/>
        <v>0</v>
      </c>
      <c r="H581">
        <f t="shared" si="100"/>
        <v>1</v>
      </c>
      <c r="I581">
        <f t="shared" si="101"/>
        <v>3</v>
      </c>
      <c r="J581">
        <f t="shared" si="102"/>
        <v>2</v>
      </c>
      <c r="K581">
        <f t="shared" si="103"/>
        <v>2</v>
      </c>
      <c r="L581">
        <v>6</v>
      </c>
      <c r="M581">
        <v>2</v>
      </c>
      <c r="N581">
        <f>Needs[[#This Row],[Male]]-Needs[[#This Row],[Hasuband]]</f>
        <v>6</v>
      </c>
      <c r="O581">
        <f>Needs[[#This Row],[Female]]-Needs[[#This Row],[Wife]]</f>
        <v>1</v>
      </c>
      <c r="P581">
        <v>2</v>
      </c>
      <c r="Q581">
        <v>1</v>
      </c>
      <c r="R581">
        <v>2</v>
      </c>
      <c r="S581">
        <v>0</v>
      </c>
      <c r="T581">
        <v>3</v>
      </c>
      <c r="U581" t="s">
        <v>46</v>
      </c>
      <c r="W581">
        <v>1</v>
      </c>
      <c r="X581" t="str">
        <f t="shared" si="104"/>
        <v>No</v>
      </c>
      <c r="Z581" t="str">
        <f t="shared" si="105"/>
        <v>No</v>
      </c>
      <c r="AA581">
        <v>1</v>
      </c>
      <c r="AB581" t="str">
        <f t="shared" si="106"/>
        <v>Yes</v>
      </c>
      <c r="AC581">
        <v>1</v>
      </c>
      <c r="AD581" t="str">
        <f t="shared" si="107"/>
        <v>Yes</v>
      </c>
      <c r="AF581" t="str">
        <f t="shared" si="108"/>
        <v>No</v>
      </c>
      <c r="AG581">
        <v>1</v>
      </c>
      <c r="AH581" s="11" t="str">
        <f t="shared" si="109"/>
        <v>Yes</v>
      </c>
    </row>
    <row r="582" spans="1:34">
      <c r="A582">
        <v>5598</v>
      </c>
      <c r="B582" t="s">
        <v>42</v>
      </c>
      <c r="C582" t="s">
        <v>43</v>
      </c>
      <c r="D582" t="s">
        <v>44</v>
      </c>
      <c r="E582" t="s">
        <v>659</v>
      </c>
      <c r="F582" t="s">
        <v>51</v>
      </c>
      <c r="G582">
        <f t="shared" si="99"/>
        <v>0</v>
      </c>
      <c r="H582">
        <f t="shared" si="100"/>
        <v>1</v>
      </c>
      <c r="I582">
        <f t="shared" si="101"/>
        <v>1</v>
      </c>
      <c r="J582">
        <f t="shared" si="102"/>
        <v>2</v>
      </c>
      <c r="K582">
        <f t="shared" si="103"/>
        <v>4</v>
      </c>
      <c r="L582">
        <v>5</v>
      </c>
      <c r="M582">
        <v>3</v>
      </c>
      <c r="N582">
        <f>Needs[[#This Row],[Male]]-Needs[[#This Row],[Hasuband]]</f>
        <v>5</v>
      </c>
      <c r="O582">
        <f>Needs[[#This Row],[Female]]-Needs[[#This Row],[Wife]]</f>
        <v>2</v>
      </c>
      <c r="P582">
        <v>0</v>
      </c>
      <c r="Q582">
        <v>1</v>
      </c>
      <c r="R582">
        <v>1</v>
      </c>
      <c r="S582">
        <v>1</v>
      </c>
      <c r="T582">
        <v>5</v>
      </c>
      <c r="U582" t="s">
        <v>37</v>
      </c>
      <c r="V582">
        <v>1</v>
      </c>
      <c r="X582" t="str">
        <f t="shared" si="104"/>
        <v>Yes</v>
      </c>
      <c r="Y582">
        <v>192</v>
      </c>
      <c r="Z582" t="str">
        <f t="shared" si="105"/>
        <v>Yes</v>
      </c>
      <c r="AA582">
        <v>1</v>
      </c>
      <c r="AB582" t="str">
        <f t="shared" si="106"/>
        <v>Yes</v>
      </c>
      <c r="AC582">
        <v>1</v>
      </c>
      <c r="AD582" t="str">
        <f t="shared" si="107"/>
        <v>Yes</v>
      </c>
      <c r="AF582" t="str">
        <f t="shared" si="108"/>
        <v>No</v>
      </c>
      <c r="AG582">
        <v>1</v>
      </c>
      <c r="AH582" s="11" t="str">
        <f t="shared" si="109"/>
        <v>Yes</v>
      </c>
    </row>
    <row r="583" spans="1:34">
      <c r="A583">
        <v>5464</v>
      </c>
      <c r="B583" t="s">
        <v>42</v>
      </c>
      <c r="C583" t="s">
        <v>82</v>
      </c>
      <c r="D583" t="s">
        <v>83</v>
      </c>
      <c r="E583" t="s">
        <v>660</v>
      </c>
      <c r="F583" t="s">
        <v>51</v>
      </c>
      <c r="G583">
        <f t="shared" si="99"/>
        <v>0</v>
      </c>
      <c r="H583">
        <f t="shared" si="100"/>
        <v>1</v>
      </c>
      <c r="I583">
        <f t="shared" si="101"/>
        <v>1</v>
      </c>
      <c r="J583">
        <f t="shared" si="102"/>
        <v>2</v>
      </c>
      <c r="K583">
        <f t="shared" si="103"/>
        <v>4</v>
      </c>
      <c r="L583">
        <v>5</v>
      </c>
      <c r="M583">
        <v>3</v>
      </c>
      <c r="N583">
        <f>Needs[[#This Row],[Male]]-Needs[[#This Row],[Hasuband]]</f>
        <v>5</v>
      </c>
      <c r="O583">
        <f>Needs[[#This Row],[Female]]-Needs[[#This Row],[Wife]]</f>
        <v>2</v>
      </c>
      <c r="P583">
        <v>0</v>
      </c>
      <c r="Q583">
        <v>1</v>
      </c>
      <c r="R583">
        <v>1</v>
      </c>
      <c r="S583">
        <v>1</v>
      </c>
      <c r="T583">
        <v>5</v>
      </c>
      <c r="U583" t="s">
        <v>18</v>
      </c>
      <c r="V583">
        <v>1</v>
      </c>
      <c r="X583" t="str">
        <f t="shared" si="104"/>
        <v>Yes</v>
      </c>
      <c r="Y583">
        <v>170</v>
      </c>
      <c r="Z583" t="str">
        <f t="shared" si="105"/>
        <v>Yes</v>
      </c>
      <c r="AA583">
        <v>1</v>
      </c>
      <c r="AB583" t="str">
        <f t="shared" si="106"/>
        <v>Yes</v>
      </c>
      <c r="AD583" t="str">
        <f t="shared" si="107"/>
        <v>No</v>
      </c>
      <c r="AF583" t="str">
        <f t="shared" si="108"/>
        <v>No</v>
      </c>
      <c r="AG583">
        <v>1</v>
      </c>
      <c r="AH583" s="11" t="str">
        <f t="shared" si="109"/>
        <v>Yes</v>
      </c>
    </row>
    <row r="584" spans="1:34">
      <c r="A584">
        <v>6290</v>
      </c>
      <c r="B584" t="s">
        <v>47</v>
      </c>
      <c r="C584" t="s">
        <v>104</v>
      </c>
      <c r="D584" t="s">
        <v>105</v>
      </c>
      <c r="E584" t="s">
        <v>661</v>
      </c>
      <c r="F584" t="s">
        <v>36</v>
      </c>
      <c r="G584">
        <f t="shared" si="99"/>
        <v>1</v>
      </c>
      <c r="H584">
        <f t="shared" si="100"/>
        <v>1</v>
      </c>
      <c r="I584">
        <f t="shared" si="101"/>
        <v>2</v>
      </c>
      <c r="J584">
        <f t="shared" si="102"/>
        <v>3</v>
      </c>
      <c r="K584">
        <f t="shared" si="103"/>
        <v>2</v>
      </c>
      <c r="L584">
        <v>2</v>
      </c>
      <c r="M584">
        <v>7</v>
      </c>
      <c r="N584">
        <f>Needs[[#This Row],[Male]]-Needs[[#This Row],[Hasuband]]</f>
        <v>1</v>
      </c>
      <c r="O584">
        <f>Needs[[#This Row],[Female]]-Needs[[#This Row],[Wife]]</f>
        <v>6</v>
      </c>
      <c r="P584">
        <v>1</v>
      </c>
      <c r="Q584">
        <v>1</v>
      </c>
      <c r="R584">
        <v>0</v>
      </c>
      <c r="S584">
        <v>3</v>
      </c>
      <c r="T584">
        <v>4</v>
      </c>
      <c r="U584" t="s">
        <v>18</v>
      </c>
      <c r="W584">
        <v>1</v>
      </c>
      <c r="X584" t="str">
        <f t="shared" si="104"/>
        <v>No</v>
      </c>
      <c r="Y584">
        <v>100</v>
      </c>
      <c r="Z584" t="str">
        <f t="shared" si="105"/>
        <v>Yes</v>
      </c>
      <c r="AA584">
        <v>1</v>
      </c>
      <c r="AB584" t="str">
        <f t="shared" si="106"/>
        <v>Yes</v>
      </c>
      <c r="AD584" t="str">
        <f t="shared" si="107"/>
        <v>No</v>
      </c>
      <c r="AF584" t="str">
        <f t="shared" si="108"/>
        <v>No</v>
      </c>
      <c r="AG584">
        <v>1</v>
      </c>
      <c r="AH584" s="11" t="str">
        <f t="shared" si="109"/>
        <v>Yes</v>
      </c>
    </row>
    <row r="585" spans="1:34">
      <c r="A585">
        <v>6215</v>
      </c>
      <c r="B585" t="s">
        <v>47</v>
      </c>
      <c r="C585" t="s">
        <v>58</v>
      </c>
      <c r="D585" t="s">
        <v>59</v>
      </c>
      <c r="E585" t="s">
        <v>662</v>
      </c>
      <c r="F585" t="s">
        <v>36</v>
      </c>
      <c r="G585">
        <f t="shared" si="99"/>
        <v>1</v>
      </c>
      <c r="H585">
        <f t="shared" si="100"/>
        <v>1</v>
      </c>
      <c r="I585">
        <f t="shared" si="101"/>
        <v>1</v>
      </c>
      <c r="J585">
        <f t="shared" si="102"/>
        <v>4</v>
      </c>
      <c r="K585">
        <f t="shared" si="103"/>
        <v>3</v>
      </c>
      <c r="L585">
        <v>4</v>
      </c>
      <c r="M585">
        <v>6</v>
      </c>
      <c r="N585">
        <f>Needs[[#This Row],[Male]]-Needs[[#This Row],[Hasuband]]</f>
        <v>3</v>
      </c>
      <c r="O585">
        <f>Needs[[#This Row],[Female]]-Needs[[#This Row],[Wife]]</f>
        <v>5</v>
      </c>
      <c r="P585">
        <v>0</v>
      </c>
      <c r="Q585">
        <v>1</v>
      </c>
      <c r="R585">
        <v>2</v>
      </c>
      <c r="S585">
        <v>2</v>
      </c>
      <c r="T585">
        <v>5</v>
      </c>
      <c r="U585" t="s">
        <v>46</v>
      </c>
      <c r="V585">
        <v>1</v>
      </c>
      <c r="X585" t="str">
        <f t="shared" si="104"/>
        <v>Yes</v>
      </c>
      <c r="Y585">
        <v>145</v>
      </c>
      <c r="Z585" t="str">
        <f t="shared" si="105"/>
        <v>Yes</v>
      </c>
      <c r="AA585">
        <v>1</v>
      </c>
      <c r="AB585" t="str">
        <f t="shared" si="106"/>
        <v>Yes</v>
      </c>
      <c r="AD585" t="str">
        <f t="shared" si="107"/>
        <v>No</v>
      </c>
      <c r="AE585">
        <v>1</v>
      </c>
      <c r="AF585" t="str">
        <f t="shared" si="108"/>
        <v>Yes</v>
      </c>
      <c r="AG585">
        <v>1</v>
      </c>
      <c r="AH585" s="11" t="str">
        <f t="shared" si="109"/>
        <v>Yes</v>
      </c>
    </row>
    <row r="586" spans="1:34">
      <c r="A586">
        <v>5025</v>
      </c>
      <c r="B586" t="s">
        <v>32</v>
      </c>
      <c r="C586" t="s">
        <v>126</v>
      </c>
      <c r="D586" t="s">
        <v>127</v>
      </c>
      <c r="E586" t="s">
        <v>663</v>
      </c>
      <c r="F586" t="s">
        <v>36</v>
      </c>
      <c r="G586">
        <f t="shared" si="99"/>
        <v>1</v>
      </c>
      <c r="H586">
        <f t="shared" si="100"/>
        <v>1</v>
      </c>
      <c r="I586">
        <f t="shared" si="101"/>
        <v>2</v>
      </c>
      <c r="J586">
        <f t="shared" si="102"/>
        <v>1</v>
      </c>
      <c r="K586">
        <f t="shared" si="103"/>
        <v>1</v>
      </c>
      <c r="L586">
        <v>4</v>
      </c>
      <c r="M586">
        <v>2</v>
      </c>
      <c r="N586">
        <f>Needs[[#This Row],[Male]]-Needs[[#This Row],[Hasuband]]</f>
        <v>3</v>
      </c>
      <c r="O586">
        <f>Needs[[#This Row],[Female]]-Needs[[#This Row],[Wife]]</f>
        <v>1</v>
      </c>
      <c r="P586">
        <v>1</v>
      </c>
      <c r="Q586">
        <v>1</v>
      </c>
      <c r="R586">
        <v>1</v>
      </c>
      <c r="S586">
        <v>0</v>
      </c>
      <c r="T586">
        <v>3</v>
      </c>
      <c r="U586" t="s">
        <v>37</v>
      </c>
      <c r="W586">
        <v>1</v>
      </c>
      <c r="X586" t="str">
        <f t="shared" si="104"/>
        <v>No</v>
      </c>
      <c r="Z586" t="str">
        <f t="shared" si="105"/>
        <v>No</v>
      </c>
      <c r="AA586">
        <v>1</v>
      </c>
      <c r="AB586" t="str">
        <f t="shared" si="106"/>
        <v>Yes</v>
      </c>
      <c r="AD586" t="str">
        <f t="shared" si="107"/>
        <v>No</v>
      </c>
      <c r="AF586" t="str">
        <f t="shared" si="108"/>
        <v>No</v>
      </c>
      <c r="AG586">
        <v>1</v>
      </c>
      <c r="AH586" s="11" t="str">
        <f t="shared" si="109"/>
        <v>Yes</v>
      </c>
    </row>
    <row r="587" spans="1:34">
      <c r="A587">
        <v>4764</v>
      </c>
      <c r="B587" t="s">
        <v>38</v>
      </c>
      <c r="C587" t="s">
        <v>107</v>
      </c>
      <c r="D587" t="s">
        <v>108</v>
      </c>
      <c r="E587" t="s">
        <v>664</v>
      </c>
      <c r="F587" t="s">
        <v>51</v>
      </c>
      <c r="G587">
        <f t="shared" si="99"/>
        <v>0</v>
      </c>
      <c r="H587">
        <f t="shared" si="100"/>
        <v>1</v>
      </c>
      <c r="I587">
        <f t="shared" si="101"/>
        <v>2</v>
      </c>
      <c r="J587">
        <f t="shared" si="102"/>
        <v>2</v>
      </c>
      <c r="K587">
        <f t="shared" si="103"/>
        <v>1</v>
      </c>
      <c r="L587">
        <v>3</v>
      </c>
      <c r="M587">
        <v>3</v>
      </c>
      <c r="N587">
        <f>Needs[[#This Row],[Male]]-Needs[[#This Row],[Hasuband]]</f>
        <v>3</v>
      </c>
      <c r="O587">
        <f>Needs[[#This Row],[Female]]-Needs[[#This Row],[Wife]]</f>
        <v>2</v>
      </c>
      <c r="P587">
        <v>1</v>
      </c>
      <c r="Q587">
        <v>1</v>
      </c>
      <c r="R587">
        <v>1</v>
      </c>
      <c r="S587">
        <v>1</v>
      </c>
      <c r="T587">
        <v>2</v>
      </c>
      <c r="U587" t="s">
        <v>46</v>
      </c>
      <c r="W587">
        <v>1</v>
      </c>
      <c r="X587" t="str">
        <f t="shared" si="104"/>
        <v>No</v>
      </c>
      <c r="Z587" t="str">
        <f t="shared" si="105"/>
        <v>No</v>
      </c>
      <c r="AB587" t="str">
        <f t="shared" si="106"/>
        <v>No</v>
      </c>
      <c r="AC587">
        <v>1</v>
      </c>
      <c r="AD587" t="str">
        <f t="shared" si="107"/>
        <v>Yes</v>
      </c>
      <c r="AF587" t="str">
        <f t="shared" si="108"/>
        <v>No</v>
      </c>
      <c r="AG587">
        <v>1</v>
      </c>
      <c r="AH587" s="11" t="str">
        <f t="shared" si="109"/>
        <v>Yes</v>
      </c>
    </row>
    <row r="588" spans="1:34">
      <c r="A588">
        <v>5449</v>
      </c>
      <c r="B588" t="s">
        <v>42</v>
      </c>
      <c r="C588" t="s">
        <v>82</v>
      </c>
      <c r="D588" t="s">
        <v>83</v>
      </c>
      <c r="E588" t="s">
        <v>665</v>
      </c>
      <c r="F588" t="s">
        <v>36</v>
      </c>
      <c r="G588">
        <f t="shared" si="99"/>
        <v>1</v>
      </c>
      <c r="H588">
        <f t="shared" si="100"/>
        <v>1</v>
      </c>
      <c r="I588">
        <f t="shared" si="101"/>
        <v>1</v>
      </c>
      <c r="J588">
        <f t="shared" si="102"/>
        <v>3</v>
      </c>
      <c r="K588">
        <f t="shared" si="103"/>
        <v>3</v>
      </c>
      <c r="L588">
        <v>6</v>
      </c>
      <c r="M588">
        <v>3</v>
      </c>
      <c r="N588">
        <f>Needs[[#This Row],[Male]]-Needs[[#This Row],[Hasuband]]</f>
        <v>5</v>
      </c>
      <c r="O588">
        <f>Needs[[#This Row],[Female]]-Needs[[#This Row],[Wife]]</f>
        <v>2</v>
      </c>
      <c r="P588">
        <v>0</v>
      </c>
      <c r="Q588">
        <v>1</v>
      </c>
      <c r="R588">
        <v>2</v>
      </c>
      <c r="S588">
        <v>1</v>
      </c>
      <c r="T588">
        <v>5</v>
      </c>
      <c r="U588" t="s">
        <v>46</v>
      </c>
      <c r="V588">
        <v>1</v>
      </c>
      <c r="X588" t="str">
        <f t="shared" si="104"/>
        <v>Yes</v>
      </c>
      <c r="Y588">
        <v>133</v>
      </c>
      <c r="Z588" t="str">
        <f t="shared" si="105"/>
        <v>Yes</v>
      </c>
      <c r="AA588">
        <v>1</v>
      </c>
      <c r="AB588" t="str">
        <f t="shared" si="106"/>
        <v>Yes</v>
      </c>
      <c r="AD588" t="str">
        <f t="shared" si="107"/>
        <v>No</v>
      </c>
      <c r="AF588" t="str">
        <f t="shared" si="108"/>
        <v>No</v>
      </c>
      <c r="AG588">
        <v>1</v>
      </c>
      <c r="AH588" s="11" t="str">
        <f t="shared" si="109"/>
        <v>Yes</v>
      </c>
    </row>
    <row r="589" spans="1:34">
      <c r="A589">
        <v>4728</v>
      </c>
      <c r="B589" t="s">
        <v>38</v>
      </c>
      <c r="C589" t="s">
        <v>107</v>
      </c>
      <c r="D589" t="s">
        <v>108</v>
      </c>
      <c r="E589" t="s">
        <v>666</v>
      </c>
      <c r="F589" t="s">
        <v>36</v>
      </c>
      <c r="G589">
        <f t="shared" si="99"/>
        <v>1</v>
      </c>
      <c r="H589">
        <f t="shared" si="100"/>
        <v>1</v>
      </c>
      <c r="I589">
        <f t="shared" si="101"/>
        <v>2</v>
      </c>
      <c r="J589">
        <f t="shared" si="102"/>
        <v>1</v>
      </c>
      <c r="K589">
        <f t="shared" si="103"/>
        <v>1</v>
      </c>
      <c r="L589">
        <v>4</v>
      </c>
      <c r="M589">
        <v>2</v>
      </c>
      <c r="N589">
        <f>Needs[[#This Row],[Male]]-Needs[[#This Row],[Hasuband]]</f>
        <v>3</v>
      </c>
      <c r="O589">
        <f>Needs[[#This Row],[Female]]-Needs[[#This Row],[Wife]]</f>
        <v>1</v>
      </c>
      <c r="P589">
        <v>1</v>
      </c>
      <c r="Q589">
        <v>1</v>
      </c>
      <c r="R589">
        <v>1</v>
      </c>
      <c r="S589">
        <v>0</v>
      </c>
      <c r="T589">
        <v>3</v>
      </c>
      <c r="U589" t="s">
        <v>46</v>
      </c>
      <c r="W589">
        <v>1</v>
      </c>
      <c r="X589" t="str">
        <f t="shared" si="104"/>
        <v>No</v>
      </c>
      <c r="Z589" t="str">
        <f t="shared" si="105"/>
        <v>No</v>
      </c>
      <c r="AA589">
        <v>1</v>
      </c>
      <c r="AB589" t="str">
        <f t="shared" si="106"/>
        <v>Yes</v>
      </c>
      <c r="AD589" t="str">
        <f t="shared" si="107"/>
        <v>No</v>
      </c>
      <c r="AF589" t="str">
        <f t="shared" si="108"/>
        <v>No</v>
      </c>
      <c r="AG589">
        <v>1</v>
      </c>
      <c r="AH589" s="11" t="str">
        <f t="shared" si="109"/>
        <v>Yes</v>
      </c>
    </row>
    <row r="590" spans="1:34">
      <c r="A590">
        <v>6302</v>
      </c>
      <c r="B590" t="s">
        <v>47</v>
      </c>
      <c r="C590" t="s">
        <v>104</v>
      </c>
      <c r="D590" t="s">
        <v>105</v>
      </c>
      <c r="E590" t="s">
        <v>667</v>
      </c>
      <c r="F590" t="s">
        <v>51</v>
      </c>
      <c r="G590">
        <f t="shared" si="99"/>
        <v>0</v>
      </c>
      <c r="H590">
        <f t="shared" si="100"/>
        <v>1</v>
      </c>
      <c r="I590">
        <f t="shared" si="101"/>
        <v>1</v>
      </c>
      <c r="J590">
        <f t="shared" si="102"/>
        <v>2</v>
      </c>
      <c r="K590">
        <f t="shared" si="103"/>
        <v>4</v>
      </c>
      <c r="L590">
        <v>4</v>
      </c>
      <c r="M590">
        <v>4</v>
      </c>
      <c r="N590">
        <f>Needs[[#This Row],[Male]]-Needs[[#This Row],[Hasuband]]</f>
        <v>4</v>
      </c>
      <c r="O590">
        <f>Needs[[#This Row],[Female]]-Needs[[#This Row],[Wife]]</f>
        <v>3</v>
      </c>
      <c r="P590">
        <v>0</v>
      </c>
      <c r="Q590">
        <v>1</v>
      </c>
      <c r="R590">
        <v>1</v>
      </c>
      <c r="S590">
        <v>1</v>
      </c>
      <c r="T590">
        <v>5</v>
      </c>
      <c r="U590" t="s">
        <v>37</v>
      </c>
      <c r="W590">
        <v>1</v>
      </c>
      <c r="X590" t="str">
        <f t="shared" si="104"/>
        <v>No</v>
      </c>
      <c r="Y590">
        <v>91</v>
      </c>
      <c r="Z590" t="str">
        <f t="shared" si="105"/>
        <v>Yes</v>
      </c>
      <c r="AA590">
        <v>1</v>
      </c>
      <c r="AB590" t="str">
        <f t="shared" si="106"/>
        <v>Yes</v>
      </c>
      <c r="AD590" t="str">
        <f t="shared" si="107"/>
        <v>No</v>
      </c>
      <c r="AE590">
        <v>1</v>
      </c>
      <c r="AF590" t="str">
        <f t="shared" si="108"/>
        <v>Yes</v>
      </c>
      <c r="AG590">
        <v>1</v>
      </c>
      <c r="AH590" s="11" t="str">
        <f t="shared" si="109"/>
        <v>Yes</v>
      </c>
    </row>
    <row r="591" spans="1:34">
      <c r="A591">
        <v>5424</v>
      </c>
      <c r="B591" t="s">
        <v>42</v>
      </c>
      <c r="C591" t="s">
        <v>82</v>
      </c>
      <c r="D591" t="s">
        <v>83</v>
      </c>
      <c r="E591" t="s">
        <v>668</v>
      </c>
      <c r="F591" t="s">
        <v>36</v>
      </c>
      <c r="G591">
        <f t="shared" si="99"/>
        <v>1</v>
      </c>
      <c r="H591">
        <f t="shared" si="100"/>
        <v>1</v>
      </c>
      <c r="I591">
        <f t="shared" si="101"/>
        <v>1</v>
      </c>
      <c r="J591">
        <f t="shared" si="102"/>
        <v>1</v>
      </c>
      <c r="K591">
        <f t="shared" si="103"/>
        <v>0</v>
      </c>
      <c r="L591">
        <v>3</v>
      </c>
      <c r="M591">
        <v>1</v>
      </c>
      <c r="N591">
        <f>Needs[[#This Row],[Male]]-Needs[[#This Row],[Hasuband]]</f>
        <v>2</v>
      </c>
      <c r="O591">
        <f>Needs[[#This Row],[Female]]-Needs[[#This Row],[Wife]]</f>
        <v>0</v>
      </c>
      <c r="P591">
        <v>1</v>
      </c>
      <c r="Q591">
        <v>0</v>
      </c>
      <c r="R591">
        <v>1</v>
      </c>
      <c r="S591">
        <v>0</v>
      </c>
      <c r="T591">
        <v>2</v>
      </c>
      <c r="U591" t="s">
        <v>37</v>
      </c>
      <c r="W591">
        <v>1</v>
      </c>
      <c r="X591" t="str">
        <f t="shared" si="104"/>
        <v>No</v>
      </c>
      <c r="Z591" t="str">
        <f t="shared" si="105"/>
        <v>No</v>
      </c>
      <c r="AA591">
        <v>1</v>
      </c>
      <c r="AB591" t="str">
        <f t="shared" si="106"/>
        <v>Yes</v>
      </c>
      <c r="AC591">
        <v>1</v>
      </c>
      <c r="AD591" t="str">
        <f t="shared" si="107"/>
        <v>Yes</v>
      </c>
      <c r="AE591">
        <v>1</v>
      </c>
      <c r="AF591" t="str">
        <f t="shared" si="108"/>
        <v>Yes</v>
      </c>
      <c r="AG591">
        <v>1</v>
      </c>
      <c r="AH591" s="11" t="str">
        <f t="shared" si="109"/>
        <v>Yes</v>
      </c>
    </row>
    <row r="592" spans="1:34">
      <c r="A592">
        <v>5611</v>
      </c>
      <c r="B592" t="s">
        <v>42</v>
      </c>
      <c r="C592" t="s">
        <v>43</v>
      </c>
      <c r="D592" t="s">
        <v>44</v>
      </c>
      <c r="E592" t="s">
        <v>669</v>
      </c>
      <c r="F592" t="s">
        <v>51</v>
      </c>
      <c r="G592">
        <f t="shared" si="99"/>
        <v>0</v>
      </c>
      <c r="H592">
        <f t="shared" si="100"/>
        <v>1</v>
      </c>
      <c r="I592">
        <f t="shared" si="101"/>
        <v>2</v>
      </c>
      <c r="J592">
        <f t="shared" si="102"/>
        <v>1</v>
      </c>
      <c r="K592">
        <f t="shared" si="103"/>
        <v>1</v>
      </c>
      <c r="L592">
        <v>2</v>
      </c>
      <c r="M592">
        <v>3</v>
      </c>
      <c r="N592">
        <f>Needs[[#This Row],[Male]]-Needs[[#This Row],[Hasuband]]</f>
        <v>2</v>
      </c>
      <c r="O592">
        <f>Needs[[#This Row],[Female]]-Needs[[#This Row],[Wife]]</f>
        <v>2</v>
      </c>
      <c r="P592">
        <v>1</v>
      </c>
      <c r="Q592">
        <v>1</v>
      </c>
      <c r="R592">
        <v>0</v>
      </c>
      <c r="S592">
        <v>1</v>
      </c>
      <c r="T592">
        <v>2</v>
      </c>
      <c r="U592" t="s">
        <v>46</v>
      </c>
      <c r="W592">
        <v>1</v>
      </c>
      <c r="X592" t="str">
        <f t="shared" si="104"/>
        <v>No</v>
      </c>
      <c r="Z592" t="str">
        <f t="shared" si="105"/>
        <v>No</v>
      </c>
      <c r="AA592">
        <v>1</v>
      </c>
      <c r="AB592" t="str">
        <f t="shared" si="106"/>
        <v>Yes</v>
      </c>
      <c r="AC592">
        <v>1</v>
      </c>
      <c r="AD592" t="str">
        <f t="shared" si="107"/>
        <v>Yes</v>
      </c>
      <c r="AF592" t="str">
        <f t="shared" si="108"/>
        <v>No</v>
      </c>
      <c r="AG592">
        <v>1</v>
      </c>
      <c r="AH592" s="11" t="str">
        <f t="shared" si="109"/>
        <v>Yes</v>
      </c>
    </row>
    <row r="593" spans="1:34">
      <c r="A593">
        <v>4905</v>
      </c>
      <c r="B593" t="s">
        <v>32</v>
      </c>
      <c r="C593" t="s">
        <v>96</v>
      </c>
      <c r="D593" t="s">
        <v>97</v>
      </c>
      <c r="E593" t="s">
        <v>670</v>
      </c>
      <c r="F593" t="s">
        <v>51</v>
      </c>
      <c r="G593">
        <f t="shared" si="99"/>
        <v>0</v>
      </c>
      <c r="H593">
        <f t="shared" si="100"/>
        <v>1</v>
      </c>
      <c r="I593">
        <f t="shared" si="101"/>
        <v>2</v>
      </c>
      <c r="J593">
        <f t="shared" si="102"/>
        <v>2</v>
      </c>
      <c r="K593">
        <f t="shared" si="103"/>
        <v>2</v>
      </c>
      <c r="L593">
        <v>4</v>
      </c>
      <c r="M593">
        <v>3</v>
      </c>
      <c r="N593">
        <f>Needs[[#This Row],[Male]]-Needs[[#This Row],[Hasuband]]</f>
        <v>4</v>
      </c>
      <c r="O593">
        <f>Needs[[#This Row],[Female]]-Needs[[#This Row],[Wife]]</f>
        <v>2</v>
      </c>
      <c r="P593">
        <v>1</v>
      </c>
      <c r="Q593">
        <v>1</v>
      </c>
      <c r="R593">
        <v>1</v>
      </c>
      <c r="S593">
        <v>1</v>
      </c>
      <c r="T593">
        <v>3</v>
      </c>
      <c r="U593" t="s">
        <v>46</v>
      </c>
      <c r="W593">
        <v>1</v>
      </c>
      <c r="X593" t="str">
        <f t="shared" si="104"/>
        <v>No</v>
      </c>
      <c r="Z593" t="str">
        <f t="shared" si="105"/>
        <v>No</v>
      </c>
      <c r="AA593">
        <v>1</v>
      </c>
      <c r="AB593" t="str">
        <f t="shared" si="106"/>
        <v>Yes</v>
      </c>
      <c r="AD593" t="str">
        <f t="shared" si="107"/>
        <v>No</v>
      </c>
      <c r="AF593" t="str">
        <f t="shared" si="108"/>
        <v>No</v>
      </c>
      <c r="AG593">
        <v>1</v>
      </c>
      <c r="AH593" s="11" t="str">
        <f t="shared" si="109"/>
        <v>Yes</v>
      </c>
    </row>
    <row r="594" spans="1:34">
      <c r="A594">
        <v>6304</v>
      </c>
      <c r="B594" t="s">
        <v>47</v>
      </c>
      <c r="C594" t="s">
        <v>104</v>
      </c>
      <c r="D594" t="s">
        <v>105</v>
      </c>
      <c r="E594" t="s">
        <v>671</v>
      </c>
      <c r="F594" t="s">
        <v>51</v>
      </c>
      <c r="G594">
        <f t="shared" si="99"/>
        <v>0</v>
      </c>
      <c r="H594">
        <f t="shared" si="100"/>
        <v>1</v>
      </c>
      <c r="I594">
        <f t="shared" si="101"/>
        <v>1</v>
      </c>
      <c r="J594">
        <f t="shared" si="102"/>
        <v>1</v>
      </c>
      <c r="K594">
        <f t="shared" si="103"/>
        <v>1</v>
      </c>
      <c r="L594">
        <v>3</v>
      </c>
      <c r="M594">
        <v>1</v>
      </c>
      <c r="N594">
        <f>Needs[[#This Row],[Male]]-Needs[[#This Row],[Hasuband]]</f>
        <v>3</v>
      </c>
      <c r="O594">
        <f>Needs[[#This Row],[Female]]-Needs[[#This Row],[Wife]]</f>
        <v>0</v>
      </c>
      <c r="P594">
        <v>1</v>
      </c>
      <c r="Q594">
        <v>0</v>
      </c>
      <c r="R594">
        <v>1</v>
      </c>
      <c r="S594">
        <v>0</v>
      </c>
      <c r="T594">
        <v>2</v>
      </c>
      <c r="U594" t="s">
        <v>46</v>
      </c>
      <c r="V594">
        <v>1</v>
      </c>
      <c r="X594" t="str">
        <f t="shared" si="104"/>
        <v>Yes</v>
      </c>
      <c r="Y594">
        <v>161</v>
      </c>
      <c r="Z594" t="str">
        <f t="shared" si="105"/>
        <v>Yes</v>
      </c>
      <c r="AA594">
        <v>1</v>
      </c>
      <c r="AB594" t="str">
        <f t="shared" si="106"/>
        <v>Yes</v>
      </c>
      <c r="AD594" t="str">
        <f t="shared" si="107"/>
        <v>No</v>
      </c>
      <c r="AF594" t="str">
        <f t="shared" si="108"/>
        <v>No</v>
      </c>
      <c r="AH594" s="11" t="str">
        <f t="shared" si="109"/>
        <v>No</v>
      </c>
    </row>
    <row r="595" spans="1:34">
      <c r="A595">
        <v>5321</v>
      </c>
      <c r="B595" t="s">
        <v>42</v>
      </c>
      <c r="C595" t="s">
        <v>52</v>
      </c>
      <c r="D595" t="s">
        <v>53</v>
      </c>
      <c r="E595" t="s">
        <v>672</v>
      </c>
      <c r="F595" t="s">
        <v>51</v>
      </c>
      <c r="G595">
        <f t="shared" si="99"/>
        <v>0</v>
      </c>
      <c r="H595">
        <f t="shared" si="100"/>
        <v>1</v>
      </c>
      <c r="I595">
        <f t="shared" si="101"/>
        <v>2</v>
      </c>
      <c r="J595">
        <f t="shared" si="102"/>
        <v>1</v>
      </c>
      <c r="K595">
        <f t="shared" si="103"/>
        <v>2</v>
      </c>
      <c r="L595">
        <v>4</v>
      </c>
      <c r="M595">
        <v>2</v>
      </c>
      <c r="N595">
        <f>Needs[[#This Row],[Male]]-Needs[[#This Row],[Hasuband]]</f>
        <v>4</v>
      </c>
      <c r="O595">
        <f>Needs[[#This Row],[Female]]-Needs[[#This Row],[Wife]]</f>
        <v>1</v>
      </c>
      <c r="P595">
        <v>1</v>
      </c>
      <c r="Q595">
        <v>1</v>
      </c>
      <c r="R595">
        <v>1</v>
      </c>
      <c r="S595">
        <v>0</v>
      </c>
      <c r="T595">
        <v>3</v>
      </c>
      <c r="U595" t="s">
        <v>46</v>
      </c>
      <c r="W595">
        <v>1</v>
      </c>
      <c r="X595" t="str">
        <f t="shared" si="104"/>
        <v>No</v>
      </c>
      <c r="Z595" t="str">
        <f t="shared" si="105"/>
        <v>No</v>
      </c>
      <c r="AA595">
        <v>1</v>
      </c>
      <c r="AB595" t="str">
        <f t="shared" si="106"/>
        <v>Yes</v>
      </c>
      <c r="AC595">
        <v>1</v>
      </c>
      <c r="AD595" t="str">
        <f t="shared" si="107"/>
        <v>Yes</v>
      </c>
      <c r="AF595" t="str">
        <f t="shared" si="108"/>
        <v>No</v>
      </c>
      <c r="AG595">
        <v>1</v>
      </c>
      <c r="AH595" s="11" t="str">
        <f t="shared" si="109"/>
        <v>Yes</v>
      </c>
    </row>
    <row r="596" spans="1:34">
      <c r="A596">
        <v>5512</v>
      </c>
      <c r="B596" t="s">
        <v>42</v>
      </c>
      <c r="C596" t="s">
        <v>43</v>
      </c>
      <c r="D596" t="s">
        <v>44</v>
      </c>
      <c r="E596" t="s">
        <v>673</v>
      </c>
      <c r="F596" t="s">
        <v>36</v>
      </c>
      <c r="G596">
        <f t="shared" si="99"/>
        <v>1</v>
      </c>
      <c r="H596">
        <f t="shared" si="100"/>
        <v>1</v>
      </c>
      <c r="I596">
        <f t="shared" si="101"/>
        <v>2</v>
      </c>
      <c r="J596">
        <f t="shared" si="102"/>
        <v>2</v>
      </c>
      <c r="K596">
        <f t="shared" si="103"/>
        <v>2</v>
      </c>
      <c r="L596">
        <v>3</v>
      </c>
      <c r="M596">
        <v>5</v>
      </c>
      <c r="N596">
        <f>Needs[[#This Row],[Male]]-Needs[[#This Row],[Hasuband]]</f>
        <v>2</v>
      </c>
      <c r="O596">
        <f>Needs[[#This Row],[Female]]-Needs[[#This Row],[Wife]]</f>
        <v>4</v>
      </c>
      <c r="P596">
        <v>1</v>
      </c>
      <c r="Q596">
        <v>1</v>
      </c>
      <c r="R596">
        <v>1</v>
      </c>
      <c r="S596">
        <v>1</v>
      </c>
      <c r="T596">
        <v>4</v>
      </c>
      <c r="U596" t="s">
        <v>46</v>
      </c>
      <c r="W596">
        <v>1</v>
      </c>
      <c r="X596" t="str">
        <f t="shared" si="104"/>
        <v>No</v>
      </c>
      <c r="Z596" t="str">
        <f t="shared" si="105"/>
        <v>No</v>
      </c>
      <c r="AA596">
        <v>1</v>
      </c>
      <c r="AB596" t="str">
        <f t="shared" si="106"/>
        <v>Yes</v>
      </c>
      <c r="AC596">
        <v>1</v>
      </c>
      <c r="AD596" t="str">
        <f t="shared" si="107"/>
        <v>Yes</v>
      </c>
      <c r="AE596">
        <v>1</v>
      </c>
      <c r="AF596" t="str">
        <f t="shared" si="108"/>
        <v>Yes</v>
      </c>
      <c r="AG596">
        <v>1</v>
      </c>
      <c r="AH596" s="11" t="str">
        <f t="shared" si="109"/>
        <v>Yes</v>
      </c>
    </row>
    <row r="597" spans="1:34">
      <c r="A597">
        <v>5947</v>
      </c>
      <c r="B597" t="s">
        <v>47</v>
      </c>
      <c r="C597" t="s">
        <v>85</v>
      </c>
      <c r="D597" t="s">
        <v>86</v>
      </c>
      <c r="E597" t="s">
        <v>674</v>
      </c>
      <c r="F597" t="s">
        <v>36</v>
      </c>
      <c r="G597">
        <f t="shared" si="99"/>
        <v>1</v>
      </c>
      <c r="H597">
        <f t="shared" si="100"/>
        <v>1</v>
      </c>
      <c r="I597">
        <f t="shared" si="101"/>
        <v>1</v>
      </c>
      <c r="J597">
        <f t="shared" si="102"/>
        <v>2</v>
      </c>
      <c r="K597">
        <f t="shared" si="103"/>
        <v>3</v>
      </c>
      <c r="L597">
        <v>7</v>
      </c>
      <c r="M597">
        <v>1</v>
      </c>
      <c r="N597">
        <f>Needs[[#This Row],[Male]]-Needs[[#This Row],[Hasuband]]</f>
        <v>6</v>
      </c>
      <c r="O597">
        <f>Needs[[#This Row],[Female]]-Needs[[#This Row],[Wife]]</f>
        <v>0</v>
      </c>
      <c r="P597">
        <v>1</v>
      </c>
      <c r="Q597">
        <v>0</v>
      </c>
      <c r="R597">
        <v>2</v>
      </c>
      <c r="S597">
        <v>0</v>
      </c>
      <c r="T597">
        <v>5</v>
      </c>
      <c r="U597" t="s">
        <v>46</v>
      </c>
      <c r="V597">
        <v>1</v>
      </c>
      <c r="X597" t="str">
        <f t="shared" si="104"/>
        <v>Yes</v>
      </c>
      <c r="Y597">
        <v>156</v>
      </c>
      <c r="Z597" t="str">
        <f t="shared" si="105"/>
        <v>Yes</v>
      </c>
      <c r="AA597">
        <v>1</v>
      </c>
      <c r="AB597" t="str">
        <f t="shared" si="106"/>
        <v>Yes</v>
      </c>
      <c r="AC597">
        <v>1</v>
      </c>
      <c r="AD597" t="str">
        <f t="shared" si="107"/>
        <v>Yes</v>
      </c>
      <c r="AF597" t="str">
        <f t="shared" si="108"/>
        <v>No</v>
      </c>
      <c r="AH597" s="11" t="str">
        <f t="shared" si="109"/>
        <v>No</v>
      </c>
    </row>
    <row r="598" spans="1:34">
      <c r="A598">
        <v>6245</v>
      </c>
      <c r="B598" t="s">
        <v>47</v>
      </c>
      <c r="C598" t="s">
        <v>58</v>
      </c>
      <c r="D598" t="s">
        <v>59</v>
      </c>
      <c r="E598" t="s">
        <v>675</v>
      </c>
      <c r="F598" t="s">
        <v>51</v>
      </c>
      <c r="G598">
        <f t="shared" si="99"/>
        <v>0</v>
      </c>
      <c r="H598">
        <f t="shared" si="100"/>
        <v>1</v>
      </c>
      <c r="I598">
        <f t="shared" si="101"/>
        <v>3</v>
      </c>
      <c r="J598">
        <f t="shared" si="102"/>
        <v>2</v>
      </c>
      <c r="K598">
        <f t="shared" si="103"/>
        <v>3</v>
      </c>
      <c r="L598">
        <v>7</v>
      </c>
      <c r="M598">
        <v>2</v>
      </c>
      <c r="N598">
        <f>Needs[[#This Row],[Male]]-Needs[[#This Row],[Hasuband]]</f>
        <v>7</v>
      </c>
      <c r="O598">
        <f>Needs[[#This Row],[Female]]-Needs[[#This Row],[Wife]]</f>
        <v>1</v>
      </c>
      <c r="P598">
        <v>2</v>
      </c>
      <c r="Q598">
        <v>1</v>
      </c>
      <c r="R598">
        <v>2</v>
      </c>
      <c r="S598">
        <v>0</v>
      </c>
      <c r="T598">
        <v>4</v>
      </c>
      <c r="U598" t="s">
        <v>61</v>
      </c>
      <c r="V598">
        <v>1</v>
      </c>
      <c r="X598" t="str">
        <f t="shared" si="104"/>
        <v>Yes</v>
      </c>
      <c r="Y598">
        <v>229</v>
      </c>
      <c r="Z598" t="str">
        <f t="shared" si="105"/>
        <v>Yes</v>
      </c>
      <c r="AA598">
        <v>1</v>
      </c>
      <c r="AB598" t="str">
        <f t="shared" si="106"/>
        <v>Yes</v>
      </c>
      <c r="AD598" t="str">
        <f t="shared" si="107"/>
        <v>No</v>
      </c>
      <c r="AF598" t="str">
        <f t="shared" si="108"/>
        <v>No</v>
      </c>
      <c r="AG598">
        <v>1</v>
      </c>
      <c r="AH598" s="11" t="str">
        <f t="shared" si="109"/>
        <v>Yes</v>
      </c>
    </row>
    <row r="599" spans="1:34">
      <c r="A599">
        <v>4962</v>
      </c>
      <c r="B599" t="s">
        <v>32</v>
      </c>
      <c r="C599" t="s">
        <v>33</v>
      </c>
      <c r="D599" t="s">
        <v>34</v>
      </c>
      <c r="E599" t="s">
        <v>676</v>
      </c>
      <c r="F599" t="s">
        <v>36</v>
      </c>
      <c r="G599">
        <f t="shared" si="99"/>
        <v>1</v>
      </c>
      <c r="H599">
        <f t="shared" si="100"/>
        <v>1</v>
      </c>
      <c r="I599">
        <f t="shared" si="101"/>
        <v>2</v>
      </c>
      <c r="J599">
        <f t="shared" si="102"/>
        <v>2</v>
      </c>
      <c r="K599">
        <f t="shared" si="103"/>
        <v>1</v>
      </c>
      <c r="L599">
        <v>3</v>
      </c>
      <c r="M599">
        <v>4</v>
      </c>
      <c r="N599">
        <f>Needs[[#This Row],[Male]]-Needs[[#This Row],[Hasuband]]</f>
        <v>2</v>
      </c>
      <c r="O599">
        <f>Needs[[#This Row],[Female]]-Needs[[#This Row],[Wife]]</f>
        <v>3</v>
      </c>
      <c r="P599">
        <v>1</v>
      </c>
      <c r="Q599">
        <v>1</v>
      </c>
      <c r="R599">
        <v>1</v>
      </c>
      <c r="S599">
        <v>1</v>
      </c>
      <c r="T599">
        <v>3</v>
      </c>
      <c r="U599" t="s">
        <v>46</v>
      </c>
      <c r="W599">
        <v>1</v>
      </c>
      <c r="X599" t="str">
        <f t="shared" si="104"/>
        <v>No</v>
      </c>
      <c r="Z599" t="str">
        <f t="shared" si="105"/>
        <v>No</v>
      </c>
      <c r="AA599">
        <v>1</v>
      </c>
      <c r="AB599" t="str">
        <f t="shared" si="106"/>
        <v>Yes</v>
      </c>
      <c r="AD599" t="str">
        <f t="shared" si="107"/>
        <v>No</v>
      </c>
      <c r="AF599" t="str">
        <f t="shared" si="108"/>
        <v>No</v>
      </c>
      <c r="AG599">
        <v>1</v>
      </c>
      <c r="AH599" s="11" t="str">
        <f t="shared" si="109"/>
        <v>Yes</v>
      </c>
    </row>
    <row r="600" spans="1:34">
      <c r="A600">
        <v>4948</v>
      </c>
      <c r="B600" t="s">
        <v>32</v>
      </c>
      <c r="C600" t="s">
        <v>96</v>
      </c>
      <c r="D600" t="s">
        <v>97</v>
      </c>
      <c r="E600" t="s">
        <v>677</v>
      </c>
      <c r="F600" t="s">
        <v>36</v>
      </c>
      <c r="G600">
        <f t="shared" si="99"/>
        <v>1</v>
      </c>
      <c r="H600">
        <f t="shared" si="100"/>
        <v>1</v>
      </c>
      <c r="I600">
        <f t="shared" si="101"/>
        <v>1</v>
      </c>
      <c r="J600">
        <f t="shared" si="102"/>
        <v>1</v>
      </c>
      <c r="K600">
        <f t="shared" si="103"/>
        <v>0</v>
      </c>
      <c r="L600">
        <v>2</v>
      </c>
      <c r="M600">
        <v>2</v>
      </c>
      <c r="N600">
        <f>Needs[[#This Row],[Male]]-Needs[[#This Row],[Hasuband]]</f>
        <v>1</v>
      </c>
      <c r="O600">
        <f>Needs[[#This Row],[Female]]-Needs[[#This Row],[Wife]]</f>
        <v>1</v>
      </c>
      <c r="P600">
        <v>1</v>
      </c>
      <c r="Q600">
        <v>0</v>
      </c>
      <c r="R600">
        <v>0</v>
      </c>
      <c r="S600">
        <v>1</v>
      </c>
      <c r="T600">
        <v>2</v>
      </c>
      <c r="U600" t="s">
        <v>37</v>
      </c>
      <c r="V600">
        <v>1</v>
      </c>
      <c r="X600" t="str">
        <f t="shared" si="104"/>
        <v>Yes</v>
      </c>
      <c r="Y600">
        <v>108</v>
      </c>
      <c r="Z600" t="str">
        <f t="shared" si="105"/>
        <v>Yes</v>
      </c>
      <c r="AA600">
        <v>1</v>
      </c>
      <c r="AB600" t="str">
        <f t="shared" si="106"/>
        <v>Yes</v>
      </c>
      <c r="AC600">
        <v>1</v>
      </c>
      <c r="AD600" t="str">
        <f t="shared" si="107"/>
        <v>Yes</v>
      </c>
      <c r="AE600">
        <v>1</v>
      </c>
      <c r="AF600" t="str">
        <f t="shared" si="108"/>
        <v>Yes</v>
      </c>
      <c r="AG600">
        <v>1</v>
      </c>
      <c r="AH600" s="11" t="str">
        <f t="shared" si="109"/>
        <v>Yes</v>
      </c>
    </row>
    <row r="601" spans="1:34">
      <c r="A601">
        <v>5925</v>
      </c>
      <c r="B601" t="s">
        <v>47</v>
      </c>
      <c r="C601" t="s">
        <v>85</v>
      </c>
      <c r="D601" t="s">
        <v>86</v>
      </c>
      <c r="E601" t="s">
        <v>678</v>
      </c>
      <c r="F601" t="s">
        <v>51</v>
      </c>
      <c r="G601">
        <f t="shared" si="99"/>
        <v>0</v>
      </c>
      <c r="H601">
        <f t="shared" si="100"/>
        <v>1</v>
      </c>
      <c r="I601">
        <f t="shared" si="101"/>
        <v>1</v>
      </c>
      <c r="J601">
        <f t="shared" si="102"/>
        <v>3</v>
      </c>
      <c r="K601">
        <f t="shared" si="103"/>
        <v>4</v>
      </c>
      <c r="L601">
        <v>6</v>
      </c>
      <c r="M601">
        <v>3</v>
      </c>
      <c r="N601">
        <f>Needs[[#This Row],[Male]]-Needs[[#This Row],[Hasuband]]</f>
        <v>6</v>
      </c>
      <c r="O601">
        <f>Needs[[#This Row],[Female]]-Needs[[#This Row],[Wife]]</f>
        <v>2</v>
      </c>
      <c r="P601">
        <v>0</v>
      </c>
      <c r="Q601">
        <v>1</v>
      </c>
      <c r="R601">
        <v>2</v>
      </c>
      <c r="S601">
        <v>1</v>
      </c>
      <c r="T601">
        <v>5</v>
      </c>
      <c r="U601" t="s">
        <v>46</v>
      </c>
      <c r="W601">
        <v>1</v>
      </c>
      <c r="X601" t="str">
        <f t="shared" si="104"/>
        <v>No</v>
      </c>
      <c r="Z601" t="str">
        <f t="shared" si="105"/>
        <v>No</v>
      </c>
      <c r="AB601" t="str">
        <f t="shared" si="106"/>
        <v>No</v>
      </c>
      <c r="AD601" t="str">
        <f t="shared" si="107"/>
        <v>No</v>
      </c>
      <c r="AF601" t="str">
        <f t="shared" si="108"/>
        <v>No</v>
      </c>
      <c r="AG601">
        <v>1</v>
      </c>
      <c r="AH601" s="11" t="str">
        <f t="shared" si="109"/>
        <v>Yes</v>
      </c>
    </row>
    <row r="602" spans="1:34">
      <c r="A602">
        <v>6157</v>
      </c>
      <c r="B602" t="s">
        <v>47</v>
      </c>
      <c r="C602" t="s">
        <v>58</v>
      </c>
      <c r="D602" t="s">
        <v>59</v>
      </c>
      <c r="E602" t="s">
        <v>679</v>
      </c>
      <c r="F602" t="s">
        <v>36</v>
      </c>
      <c r="G602">
        <f t="shared" si="99"/>
        <v>1</v>
      </c>
      <c r="H602">
        <f t="shared" si="100"/>
        <v>1</v>
      </c>
      <c r="I602">
        <f t="shared" si="101"/>
        <v>2</v>
      </c>
      <c r="J602">
        <f t="shared" si="102"/>
        <v>3</v>
      </c>
      <c r="K602">
        <f t="shared" si="103"/>
        <v>2</v>
      </c>
      <c r="L602">
        <v>6</v>
      </c>
      <c r="M602">
        <v>3</v>
      </c>
      <c r="N602">
        <f>Needs[[#This Row],[Male]]-Needs[[#This Row],[Hasuband]]</f>
        <v>5</v>
      </c>
      <c r="O602">
        <f>Needs[[#This Row],[Female]]-Needs[[#This Row],[Wife]]</f>
        <v>2</v>
      </c>
      <c r="P602">
        <v>1</v>
      </c>
      <c r="Q602">
        <v>1</v>
      </c>
      <c r="R602">
        <v>2</v>
      </c>
      <c r="S602">
        <v>1</v>
      </c>
      <c r="T602">
        <v>4</v>
      </c>
      <c r="U602" t="s">
        <v>61</v>
      </c>
      <c r="V602">
        <v>1</v>
      </c>
      <c r="X602" t="str">
        <f t="shared" si="104"/>
        <v>Yes</v>
      </c>
      <c r="Y602">
        <v>163</v>
      </c>
      <c r="Z602" t="str">
        <f t="shared" si="105"/>
        <v>Yes</v>
      </c>
      <c r="AB602" t="str">
        <f t="shared" si="106"/>
        <v>No</v>
      </c>
      <c r="AD602" t="str">
        <f t="shared" si="107"/>
        <v>No</v>
      </c>
      <c r="AF602" t="str">
        <f t="shared" si="108"/>
        <v>No</v>
      </c>
      <c r="AG602">
        <v>1</v>
      </c>
      <c r="AH602" s="11" t="str">
        <f t="shared" si="109"/>
        <v>Yes</v>
      </c>
    </row>
    <row r="603" spans="1:34">
      <c r="A603">
        <v>5550</v>
      </c>
      <c r="B603" t="s">
        <v>42</v>
      </c>
      <c r="C603" t="s">
        <v>43</v>
      </c>
      <c r="D603" t="s">
        <v>44</v>
      </c>
      <c r="E603" t="s">
        <v>680</v>
      </c>
      <c r="F603" t="s">
        <v>36</v>
      </c>
      <c r="G603">
        <f t="shared" si="99"/>
        <v>1</v>
      </c>
      <c r="H603">
        <f t="shared" si="100"/>
        <v>1</v>
      </c>
      <c r="I603">
        <f t="shared" si="101"/>
        <v>1</v>
      </c>
      <c r="J603">
        <f t="shared" si="102"/>
        <v>1</v>
      </c>
      <c r="K603">
        <f t="shared" si="103"/>
        <v>1</v>
      </c>
      <c r="L603">
        <v>4</v>
      </c>
      <c r="M603">
        <v>1</v>
      </c>
      <c r="N603">
        <f>Needs[[#This Row],[Male]]-Needs[[#This Row],[Hasuband]]</f>
        <v>3</v>
      </c>
      <c r="O603">
        <f>Needs[[#This Row],[Female]]-Needs[[#This Row],[Wife]]</f>
        <v>0</v>
      </c>
      <c r="P603">
        <v>1</v>
      </c>
      <c r="Q603">
        <v>0</v>
      </c>
      <c r="R603">
        <v>1</v>
      </c>
      <c r="S603">
        <v>0</v>
      </c>
      <c r="T603">
        <v>3</v>
      </c>
      <c r="U603" t="s">
        <v>37</v>
      </c>
      <c r="V603">
        <v>1</v>
      </c>
      <c r="X603" t="str">
        <f t="shared" si="104"/>
        <v>Yes</v>
      </c>
      <c r="Y603">
        <v>190</v>
      </c>
      <c r="Z603" t="str">
        <f t="shared" si="105"/>
        <v>Yes</v>
      </c>
      <c r="AA603">
        <v>1</v>
      </c>
      <c r="AB603" t="str">
        <f t="shared" si="106"/>
        <v>Yes</v>
      </c>
      <c r="AD603" t="str">
        <f t="shared" si="107"/>
        <v>No</v>
      </c>
      <c r="AF603" t="str">
        <f t="shared" si="108"/>
        <v>No</v>
      </c>
      <c r="AG603">
        <v>1</v>
      </c>
      <c r="AH603" s="11" t="str">
        <f t="shared" si="109"/>
        <v>Yes</v>
      </c>
    </row>
    <row r="604" spans="1:34">
      <c r="A604">
        <v>5767</v>
      </c>
      <c r="B604" t="s">
        <v>47</v>
      </c>
      <c r="C604" t="s">
        <v>79</v>
      </c>
      <c r="D604" t="s">
        <v>80</v>
      </c>
      <c r="E604" t="s">
        <v>681</v>
      </c>
      <c r="F604" t="s">
        <v>36</v>
      </c>
      <c r="G604">
        <f t="shared" si="99"/>
        <v>1</v>
      </c>
      <c r="H604">
        <f t="shared" si="100"/>
        <v>1</v>
      </c>
      <c r="I604">
        <f t="shared" si="101"/>
        <v>2</v>
      </c>
      <c r="J604">
        <f t="shared" si="102"/>
        <v>1</v>
      </c>
      <c r="K604">
        <f t="shared" si="103"/>
        <v>1</v>
      </c>
      <c r="L604">
        <v>2</v>
      </c>
      <c r="M604">
        <v>4</v>
      </c>
      <c r="N604">
        <f>Needs[[#This Row],[Male]]-Needs[[#This Row],[Hasuband]]</f>
        <v>1</v>
      </c>
      <c r="O604">
        <f>Needs[[#This Row],[Female]]-Needs[[#This Row],[Wife]]</f>
        <v>3</v>
      </c>
      <c r="P604">
        <v>1</v>
      </c>
      <c r="Q604">
        <v>1</v>
      </c>
      <c r="R604">
        <v>0</v>
      </c>
      <c r="S604">
        <v>1</v>
      </c>
      <c r="T604">
        <v>3</v>
      </c>
      <c r="U604" t="s">
        <v>37</v>
      </c>
      <c r="V604">
        <v>1</v>
      </c>
      <c r="X604" t="str">
        <f t="shared" si="104"/>
        <v>Yes</v>
      </c>
      <c r="Y604">
        <v>119</v>
      </c>
      <c r="Z604" t="str">
        <f t="shared" si="105"/>
        <v>Yes</v>
      </c>
      <c r="AA604">
        <v>1</v>
      </c>
      <c r="AB604" t="str">
        <f t="shared" si="106"/>
        <v>Yes</v>
      </c>
      <c r="AD604" t="str">
        <f t="shared" si="107"/>
        <v>No</v>
      </c>
      <c r="AF604" t="str">
        <f t="shared" si="108"/>
        <v>No</v>
      </c>
      <c r="AH604" s="11" t="str">
        <f t="shared" si="109"/>
        <v>No</v>
      </c>
    </row>
    <row r="605" spans="1:34">
      <c r="A605">
        <v>6334</v>
      </c>
      <c r="B605" t="s">
        <v>47</v>
      </c>
      <c r="C605" t="s">
        <v>104</v>
      </c>
      <c r="D605" t="s">
        <v>105</v>
      </c>
      <c r="E605" t="s">
        <v>682</v>
      </c>
      <c r="F605" t="s">
        <v>51</v>
      </c>
      <c r="G605">
        <f t="shared" si="99"/>
        <v>0</v>
      </c>
      <c r="H605">
        <f t="shared" si="100"/>
        <v>1</v>
      </c>
      <c r="I605">
        <f t="shared" si="101"/>
        <v>2</v>
      </c>
      <c r="J605">
        <f t="shared" si="102"/>
        <v>3</v>
      </c>
      <c r="K605">
        <f t="shared" si="103"/>
        <v>3</v>
      </c>
      <c r="L605">
        <v>3</v>
      </c>
      <c r="M605">
        <v>6</v>
      </c>
      <c r="N605">
        <f>Needs[[#This Row],[Male]]-Needs[[#This Row],[Hasuband]]</f>
        <v>3</v>
      </c>
      <c r="O605">
        <f>Needs[[#This Row],[Female]]-Needs[[#This Row],[Wife]]</f>
        <v>5</v>
      </c>
      <c r="P605">
        <v>1</v>
      </c>
      <c r="Q605">
        <v>1</v>
      </c>
      <c r="R605">
        <v>1</v>
      </c>
      <c r="S605">
        <v>2</v>
      </c>
      <c r="T605">
        <v>4</v>
      </c>
      <c r="U605" t="s">
        <v>37</v>
      </c>
      <c r="V605">
        <v>1</v>
      </c>
      <c r="X605" t="str">
        <f t="shared" si="104"/>
        <v>Yes</v>
      </c>
      <c r="Y605">
        <v>115</v>
      </c>
      <c r="Z605" t="str">
        <f t="shared" si="105"/>
        <v>Yes</v>
      </c>
      <c r="AB605" t="str">
        <f t="shared" si="106"/>
        <v>No</v>
      </c>
      <c r="AD605" t="str">
        <f t="shared" si="107"/>
        <v>No</v>
      </c>
      <c r="AF605" t="str">
        <f t="shared" si="108"/>
        <v>No</v>
      </c>
      <c r="AG605">
        <v>1</v>
      </c>
      <c r="AH605" s="11" t="str">
        <f t="shared" si="109"/>
        <v>Yes</v>
      </c>
    </row>
    <row r="606" spans="1:34">
      <c r="A606">
        <v>6083</v>
      </c>
      <c r="B606" t="s">
        <v>47</v>
      </c>
      <c r="C606" t="s">
        <v>67</v>
      </c>
      <c r="D606" t="s">
        <v>68</v>
      </c>
      <c r="E606" t="s">
        <v>683</v>
      </c>
      <c r="F606" t="s">
        <v>36</v>
      </c>
      <c r="G606">
        <f t="shared" si="99"/>
        <v>1</v>
      </c>
      <c r="H606">
        <f t="shared" si="100"/>
        <v>1</v>
      </c>
      <c r="I606">
        <f t="shared" si="101"/>
        <v>2</v>
      </c>
      <c r="J606">
        <f t="shared" si="102"/>
        <v>1</v>
      </c>
      <c r="K606">
        <f t="shared" si="103"/>
        <v>0</v>
      </c>
      <c r="L606">
        <v>3</v>
      </c>
      <c r="M606">
        <v>2</v>
      </c>
      <c r="N606">
        <f>Needs[[#This Row],[Male]]-Needs[[#This Row],[Hasuband]]</f>
        <v>2</v>
      </c>
      <c r="O606">
        <f>Needs[[#This Row],[Female]]-Needs[[#This Row],[Wife]]</f>
        <v>1</v>
      </c>
      <c r="P606">
        <v>1</v>
      </c>
      <c r="Q606">
        <v>1</v>
      </c>
      <c r="R606">
        <v>1</v>
      </c>
      <c r="S606">
        <v>0</v>
      </c>
      <c r="T606">
        <v>2</v>
      </c>
      <c r="U606" t="s">
        <v>37</v>
      </c>
      <c r="W606">
        <v>1</v>
      </c>
      <c r="X606" t="str">
        <f t="shared" si="104"/>
        <v>No</v>
      </c>
      <c r="Y606">
        <v>111</v>
      </c>
      <c r="Z606" t="str">
        <f t="shared" si="105"/>
        <v>Yes</v>
      </c>
      <c r="AA606">
        <v>1</v>
      </c>
      <c r="AB606" t="str">
        <f t="shared" si="106"/>
        <v>Yes</v>
      </c>
      <c r="AD606" t="str">
        <f t="shared" si="107"/>
        <v>No</v>
      </c>
      <c r="AF606" t="str">
        <f t="shared" si="108"/>
        <v>No</v>
      </c>
      <c r="AG606">
        <v>1</v>
      </c>
      <c r="AH606" s="11" t="str">
        <f t="shared" si="109"/>
        <v>Yes</v>
      </c>
    </row>
    <row r="607" spans="1:34">
      <c r="A607">
        <v>5718</v>
      </c>
      <c r="B607" t="s">
        <v>42</v>
      </c>
      <c r="C607" t="s">
        <v>71</v>
      </c>
      <c r="D607" t="s">
        <v>72</v>
      </c>
      <c r="E607" t="s">
        <v>684</v>
      </c>
      <c r="F607" t="s">
        <v>36</v>
      </c>
      <c r="G607">
        <f t="shared" si="99"/>
        <v>1</v>
      </c>
      <c r="H607">
        <f t="shared" si="100"/>
        <v>1</v>
      </c>
      <c r="I607">
        <f t="shared" si="101"/>
        <v>1</v>
      </c>
      <c r="J607">
        <f t="shared" si="102"/>
        <v>1</v>
      </c>
      <c r="K607">
        <f t="shared" si="103"/>
        <v>0</v>
      </c>
      <c r="L607">
        <v>2</v>
      </c>
      <c r="M607">
        <v>2</v>
      </c>
      <c r="N607">
        <f>Needs[[#This Row],[Male]]-Needs[[#This Row],[Hasuband]]</f>
        <v>1</v>
      </c>
      <c r="O607">
        <f>Needs[[#This Row],[Female]]-Needs[[#This Row],[Wife]]</f>
        <v>1</v>
      </c>
      <c r="P607">
        <v>1</v>
      </c>
      <c r="Q607">
        <v>0</v>
      </c>
      <c r="R607">
        <v>0</v>
      </c>
      <c r="S607">
        <v>1</v>
      </c>
      <c r="T607">
        <v>2</v>
      </c>
      <c r="U607" t="s">
        <v>61</v>
      </c>
      <c r="V607">
        <v>1</v>
      </c>
      <c r="X607" t="str">
        <f t="shared" si="104"/>
        <v>Yes</v>
      </c>
      <c r="Y607">
        <v>220</v>
      </c>
      <c r="Z607" t="str">
        <f t="shared" si="105"/>
        <v>Yes</v>
      </c>
      <c r="AA607">
        <v>1</v>
      </c>
      <c r="AB607" t="str">
        <f t="shared" si="106"/>
        <v>Yes</v>
      </c>
      <c r="AC607">
        <v>1</v>
      </c>
      <c r="AD607" t="str">
        <f t="shared" si="107"/>
        <v>Yes</v>
      </c>
      <c r="AF607" t="str">
        <f t="shared" si="108"/>
        <v>No</v>
      </c>
      <c r="AG607">
        <v>1</v>
      </c>
      <c r="AH607" s="11" t="str">
        <f t="shared" si="109"/>
        <v>Yes</v>
      </c>
    </row>
    <row r="608" spans="1:34">
      <c r="A608">
        <v>5644</v>
      </c>
      <c r="B608" t="s">
        <v>42</v>
      </c>
      <c r="C608" t="s">
        <v>71</v>
      </c>
      <c r="D608" t="s">
        <v>72</v>
      </c>
      <c r="E608" t="s">
        <v>685</v>
      </c>
      <c r="F608" t="s">
        <v>36</v>
      </c>
      <c r="G608">
        <f t="shared" si="99"/>
        <v>1</v>
      </c>
      <c r="H608">
        <f t="shared" si="100"/>
        <v>1</v>
      </c>
      <c r="I608">
        <f t="shared" si="101"/>
        <v>2</v>
      </c>
      <c r="J608">
        <f t="shared" si="102"/>
        <v>1</v>
      </c>
      <c r="K608">
        <f t="shared" si="103"/>
        <v>1</v>
      </c>
      <c r="L608">
        <v>2</v>
      </c>
      <c r="M608">
        <v>4</v>
      </c>
      <c r="N608">
        <f>Needs[[#This Row],[Male]]-Needs[[#This Row],[Hasuband]]</f>
        <v>1</v>
      </c>
      <c r="O608">
        <f>Needs[[#This Row],[Female]]-Needs[[#This Row],[Wife]]</f>
        <v>3</v>
      </c>
      <c r="P608">
        <v>1</v>
      </c>
      <c r="Q608">
        <v>1</v>
      </c>
      <c r="R608">
        <v>0</v>
      </c>
      <c r="S608">
        <v>1</v>
      </c>
      <c r="T608">
        <v>3</v>
      </c>
      <c r="U608" t="s">
        <v>46</v>
      </c>
      <c r="W608">
        <v>1</v>
      </c>
      <c r="X608" t="str">
        <f t="shared" si="104"/>
        <v>No</v>
      </c>
      <c r="Y608">
        <v>105</v>
      </c>
      <c r="Z608" t="str">
        <f t="shared" si="105"/>
        <v>Yes</v>
      </c>
      <c r="AB608" t="str">
        <f t="shared" si="106"/>
        <v>No</v>
      </c>
      <c r="AC608">
        <v>1</v>
      </c>
      <c r="AD608" t="str">
        <f t="shared" si="107"/>
        <v>Yes</v>
      </c>
      <c r="AE608">
        <v>1</v>
      </c>
      <c r="AF608" t="str">
        <f t="shared" si="108"/>
        <v>Yes</v>
      </c>
      <c r="AG608">
        <v>1</v>
      </c>
      <c r="AH608" s="11" t="str">
        <f t="shared" si="109"/>
        <v>Yes</v>
      </c>
    </row>
    <row r="609" spans="1:34">
      <c r="A609">
        <v>5489</v>
      </c>
      <c r="B609" t="s">
        <v>42</v>
      </c>
      <c r="C609" t="s">
        <v>82</v>
      </c>
      <c r="D609" t="s">
        <v>83</v>
      </c>
      <c r="E609" t="s">
        <v>686</v>
      </c>
      <c r="F609" t="s">
        <v>36</v>
      </c>
      <c r="G609">
        <f t="shared" si="99"/>
        <v>1</v>
      </c>
      <c r="H609">
        <f t="shared" si="100"/>
        <v>1</v>
      </c>
      <c r="I609">
        <f t="shared" si="101"/>
        <v>2</v>
      </c>
      <c r="J609">
        <f t="shared" si="102"/>
        <v>1</v>
      </c>
      <c r="K609">
        <f t="shared" si="103"/>
        <v>0</v>
      </c>
      <c r="L609">
        <v>3</v>
      </c>
      <c r="M609">
        <v>2</v>
      </c>
      <c r="N609">
        <f>Needs[[#This Row],[Male]]-Needs[[#This Row],[Hasuband]]</f>
        <v>2</v>
      </c>
      <c r="O609">
        <f>Needs[[#This Row],[Female]]-Needs[[#This Row],[Wife]]</f>
        <v>1</v>
      </c>
      <c r="P609">
        <v>1</v>
      </c>
      <c r="Q609">
        <v>1</v>
      </c>
      <c r="R609">
        <v>1</v>
      </c>
      <c r="S609">
        <v>0</v>
      </c>
      <c r="T609">
        <v>2</v>
      </c>
      <c r="U609" t="s">
        <v>46</v>
      </c>
      <c r="W609">
        <v>1</v>
      </c>
      <c r="X609" t="str">
        <f t="shared" si="104"/>
        <v>No</v>
      </c>
      <c r="Z609" t="str">
        <f t="shared" si="105"/>
        <v>No</v>
      </c>
      <c r="AB609" t="str">
        <f t="shared" si="106"/>
        <v>No</v>
      </c>
      <c r="AD609" t="str">
        <f t="shared" si="107"/>
        <v>No</v>
      </c>
      <c r="AF609" t="str">
        <f t="shared" si="108"/>
        <v>No</v>
      </c>
      <c r="AG609">
        <v>1</v>
      </c>
      <c r="AH609" s="11" t="str">
        <f t="shared" si="109"/>
        <v>Yes</v>
      </c>
    </row>
    <row r="610" spans="1:34">
      <c r="A610">
        <v>5609</v>
      </c>
      <c r="B610" t="s">
        <v>42</v>
      </c>
      <c r="C610" t="s">
        <v>43</v>
      </c>
      <c r="D610" t="s">
        <v>44</v>
      </c>
      <c r="E610" t="s">
        <v>687</v>
      </c>
      <c r="F610" t="s">
        <v>36</v>
      </c>
      <c r="G610">
        <f t="shared" si="99"/>
        <v>1</v>
      </c>
      <c r="H610">
        <f t="shared" si="100"/>
        <v>1</v>
      </c>
      <c r="I610">
        <f t="shared" si="101"/>
        <v>2</v>
      </c>
      <c r="J610">
        <f t="shared" si="102"/>
        <v>2</v>
      </c>
      <c r="K610">
        <f t="shared" si="103"/>
        <v>3</v>
      </c>
      <c r="L610">
        <v>2</v>
      </c>
      <c r="M610">
        <v>7</v>
      </c>
      <c r="N610">
        <f>Needs[[#This Row],[Male]]-Needs[[#This Row],[Hasuband]]</f>
        <v>1</v>
      </c>
      <c r="O610">
        <f>Needs[[#This Row],[Female]]-Needs[[#This Row],[Wife]]</f>
        <v>6</v>
      </c>
      <c r="P610">
        <v>1</v>
      </c>
      <c r="Q610">
        <v>1</v>
      </c>
      <c r="R610">
        <v>0</v>
      </c>
      <c r="S610">
        <v>2</v>
      </c>
      <c r="T610">
        <v>5</v>
      </c>
      <c r="U610" t="s">
        <v>37</v>
      </c>
      <c r="V610">
        <v>1</v>
      </c>
      <c r="X610" t="str">
        <f t="shared" si="104"/>
        <v>Yes</v>
      </c>
      <c r="Y610">
        <v>128</v>
      </c>
      <c r="Z610" t="str">
        <f t="shared" si="105"/>
        <v>Yes</v>
      </c>
      <c r="AA610">
        <v>1</v>
      </c>
      <c r="AB610" t="str">
        <f t="shared" si="106"/>
        <v>Yes</v>
      </c>
      <c r="AD610" t="str">
        <f t="shared" si="107"/>
        <v>No</v>
      </c>
      <c r="AF610" t="str">
        <f t="shared" si="108"/>
        <v>No</v>
      </c>
      <c r="AG610">
        <v>1</v>
      </c>
      <c r="AH610" s="11" t="str">
        <f t="shared" si="109"/>
        <v>Yes</v>
      </c>
    </row>
    <row r="611" spans="1:34">
      <c r="A611">
        <v>5404</v>
      </c>
      <c r="B611" t="s">
        <v>42</v>
      </c>
      <c r="C611" t="s">
        <v>82</v>
      </c>
      <c r="D611" t="s">
        <v>83</v>
      </c>
      <c r="E611" t="s">
        <v>688</v>
      </c>
      <c r="F611" t="s">
        <v>51</v>
      </c>
      <c r="G611">
        <f t="shared" si="99"/>
        <v>0</v>
      </c>
      <c r="H611">
        <f t="shared" si="100"/>
        <v>1</v>
      </c>
      <c r="I611">
        <f t="shared" si="101"/>
        <v>2</v>
      </c>
      <c r="J611">
        <f t="shared" si="102"/>
        <v>2</v>
      </c>
      <c r="K611">
        <f t="shared" si="103"/>
        <v>2</v>
      </c>
      <c r="L611">
        <v>5</v>
      </c>
      <c r="M611">
        <v>2</v>
      </c>
      <c r="N611">
        <f>Needs[[#This Row],[Male]]-Needs[[#This Row],[Hasuband]]</f>
        <v>5</v>
      </c>
      <c r="O611">
        <f>Needs[[#This Row],[Female]]-Needs[[#This Row],[Wife]]</f>
        <v>1</v>
      </c>
      <c r="P611">
        <v>1</v>
      </c>
      <c r="Q611">
        <v>1</v>
      </c>
      <c r="R611">
        <v>2</v>
      </c>
      <c r="S611">
        <v>0</v>
      </c>
      <c r="T611">
        <v>3</v>
      </c>
      <c r="U611" t="s">
        <v>61</v>
      </c>
      <c r="W611">
        <v>1</v>
      </c>
      <c r="X611" t="str">
        <f t="shared" si="104"/>
        <v>No</v>
      </c>
      <c r="Y611">
        <v>108</v>
      </c>
      <c r="Z611" t="str">
        <f t="shared" si="105"/>
        <v>Yes</v>
      </c>
      <c r="AB611" t="str">
        <f t="shared" si="106"/>
        <v>No</v>
      </c>
      <c r="AD611" t="str">
        <f t="shared" si="107"/>
        <v>No</v>
      </c>
      <c r="AF611" t="str">
        <f t="shared" si="108"/>
        <v>No</v>
      </c>
      <c r="AG611">
        <v>1</v>
      </c>
      <c r="AH611" s="11" t="str">
        <f t="shared" si="109"/>
        <v>Yes</v>
      </c>
    </row>
    <row r="612" spans="1:34">
      <c r="A612">
        <v>5275</v>
      </c>
      <c r="B612" t="s">
        <v>42</v>
      </c>
      <c r="C612" t="s">
        <v>52</v>
      </c>
      <c r="D612" t="s">
        <v>53</v>
      </c>
      <c r="E612" t="s">
        <v>689</v>
      </c>
      <c r="F612" t="s">
        <v>36</v>
      </c>
      <c r="G612">
        <f t="shared" si="99"/>
        <v>1</v>
      </c>
      <c r="H612">
        <f t="shared" si="100"/>
        <v>1</v>
      </c>
      <c r="I612">
        <f t="shared" si="101"/>
        <v>2</v>
      </c>
      <c r="J612">
        <f t="shared" si="102"/>
        <v>2</v>
      </c>
      <c r="K612">
        <f t="shared" si="103"/>
        <v>2</v>
      </c>
      <c r="L612">
        <v>6</v>
      </c>
      <c r="M612">
        <v>2</v>
      </c>
      <c r="N612">
        <f>Needs[[#This Row],[Male]]-Needs[[#This Row],[Hasuband]]</f>
        <v>5</v>
      </c>
      <c r="O612">
        <f>Needs[[#This Row],[Female]]-Needs[[#This Row],[Wife]]</f>
        <v>1</v>
      </c>
      <c r="P612">
        <v>1</v>
      </c>
      <c r="Q612">
        <v>1</v>
      </c>
      <c r="R612">
        <v>2</v>
      </c>
      <c r="S612">
        <v>0</v>
      </c>
      <c r="T612">
        <v>4</v>
      </c>
      <c r="U612" t="s">
        <v>61</v>
      </c>
      <c r="V612">
        <v>1</v>
      </c>
      <c r="X612" t="str">
        <f t="shared" si="104"/>
        <v>Yes</v>
      </c>
      <c r="Y612">
        <v>128</v>
      </c>
      <c r="Z612" t="str">
        <f t="shared" si="105"/>
        <v>Yes</v>
      </c>
      <c r="AA612">
        <v>1</v>
      </c>
      <c r="AB612" t="str">
        <f t="shared" si="106"/>
        <v>Yes</v>
      </c>
      <c r="AD612" t="str">
        <f t="shared" si="107"/>
        <v>No</v>
      </c>
      <c r="AF612" t="str">
        <f t="shared" si="108"/>
        <v>No</v>
      </c>
      <c r="AH612" s="11" t="str">
        <f t="shared" si="109"/>
        <v>No</v>
      </c>
    </row>
    <row r="613" spans="1:34">
      <c r="A613">
        <v>6180</v>
      </c>
      <c r="B613" t="s">
        <v>47</v>
      </c>
      <c r="C613" t="s">
        <v>58</v>
      </c>
      <c r="D613" t="s">
        <v>59</v>
      </c>
      <c r="E613" t="s">
        <v>690</v>
      </c>
      <c r="F613" t="s">
        <v>36</v>
      </c>
      <c r="G613">
        <f t="shared" si="99"/>
        <v>1</v>
      </c>
      <c r="H613">
        <f t="shared" si="100"/>
        <v>1</v>
      </c>
      <c r="I613">
        <f t="shared" si="101"/>
        <v>2</v>
      </c>
      <c r="J613">
        <f t="shared" si="102"/>
        <v>6</v>
      </c>
      <c r="K613">
        <f t="shared" si="103"/>
        <v>0</v>
      </c>
      <c r="L613">
        <v>5</v>
      </c>
      <c r="M613">
        <v>5</v>
      </c>
      <c r="N613">
        <f>Needs[[#This Row],[Male]]-Needs[[#This Row],[Hasuband]]</f>
        <v>4</v>
      </c>
      <c r="O613">
        <f>Needs[[#This Row],[Female]]-Needs[[#This Row],[Wife]]</f>
        <v>4</v>
      </c>
      <c r="P613">
        <v>1</v>
      </c>
      <c r="Q613">
        <v>1</v>
      </c>
      <c r="R613">
        <v>3</v>
      </c>
      <c r="S613">
        <v>3</v>
      </c>
      <c r="T613">
        <v>2</v>
      </c>
      <c r="U613" t="s">
        <v>37</v>
      </c>
      <c r="W613">
        <v>1</v>
      </c>
      <c r="X613" t="str">
        <f t="shared" si="104"/>
        <v>No</v>
      </c>
      <c r="Z613" t="str">
        <f t="shared" si="105"/>
        <v>No</v>
      </c>
      <c r="AB613" t="str">
        <f t="shared" si="106"/>
        <v>No</v>
      </c>
      <c r="AD613" t="str">
        <f t="shared" si="107"/>
        <v>No</v>
      </c>
      <c r="AF613" t="str">
        <f t="shared" si="108"/>
        <v>No</v>
      </c>
      <c r="AG613">
        <v>1</v>
      </c>
      <c r="AH613" s="11" t="str">
        <f t="shared" si="109"/>
        <v>Yes</v>
      </c>
    </row>
    <row r="614" spans="1:34">
      <c r="A614">
        <v>5872</v>
      </c>
      <c r="B614" t="s">
        <v>47</v>
      </c>
      <c r="C614" t="s">
        <v>85</v>
      </c>
      <c r="D614" t="s">
        <v>86</v>
      </c>
      <c r="E614" t="s">
        <v>691</v>
      </c>
      <c r="F614" t="s">
        <v>36</v>
      </c>
      <c r="G614">
        <f t="shared" si="99"/>
        <v>1</v>
      </c>
      <c r="H614">
        <f t="shared" si="100"/>
        <v>1</v>
      </c>
      <c r="I614">
        <f t="shared" si="101"/>
        <v>1</v>
      </c>
      <c r="J614">
        <f t="shared" si="102"/>
        <v>1</v>
      </c>
      <c r="K614">
        <f t="shared" si="103"/>
        <v>0</v>
      </c>
      <c r="L614">
        <v>1</v>
      </c>
      <c r="M614">
        <v>3</v>
      </c>
      <c r="N614">
        <f>Needs[[#This Row],[Male]]-Needs[[#This Row],[Hasuband]]</f>
        <v>0</v>
      </c>
      <c r="O614">
        <f>Needs[[#This Row],[Female]]-Needs[[#This Row],[Wife]]</f>
        <v>2</v>
      </c>
      <c r="P614">
        <v>0</v>
      </c>
      <c r="Q614">
        <v>1</v>
      </c>
      <c r="R614">
        <v>0</v>
      </c>
      <c r="S614">
        <v>1</v>
      </c>
      <c r="T614">
        <v>2</v>
      </c>
      <c r="U614" t="s">
        <v>61</v>
      </c>
      <c r="V614">
        <v>1</v>
      </c>
      <c r="X614" t="str">
        <f t="shared" si="104"/>
        <v>Yes</v>
      </c>
      <c r="Y614">
        <v>136</v>
      </c>
      <c r="Z614" t="str">
        <f t="shared" si="105"/>
        <v>Yes</v>
      </c>
      <c r="AA614">
        <v>1</v>
      </c>
      <c r="AB614" t="str">
        <f t="shared" si="106"/>
        <v>Yes</v>
      </c>
      <c r="AD614" t="str">
        <f t="shared" si="107"/>
        <v>No</v>
      </c>
      <c r="AF614" t="str">
        <f t="shared" si="108"/>
        <v>No</v>
      </c>
      <c r="AH614" s="11" t="str">
        <f t="shared" si="109"/>
        <v>No</v>
      </c>
    </row>
    <row r="615" spans="1:34">
      <c r="A615">
        <v>4694</v>
      </c>
      <c r="B615" t="s">
        <v>38</v>
      </c>
      <c r="C615" t="s">
        <v>39</v>
      </c>
      <c r="D615" t="s">
        <v>40</v>
      </c>
      <c r="E615" t="s">
        <v>692</v>
      </c>
      <c r="F615" t="s">
        <v>51</v>
      </c>
      <c r="G615">
        <f t="shared" si="99"/>
        <v>0</v>
      </c>
      <c r="H615">
        <f t="shared" si="100"/>
        <v>1</v>
      </c>
      <c r="I615">
        <f t="shared" si="101"/>
        <v>2</v>
      </c>
      <c r="J615">
        <f t="shared" si="102"/>
        <v>2</v>
      </c>
      <c r="K615">
        <f t="shared" si="103"/>
        <v>3</v>
      </c>
      <c r="L615">
        <v>3</v>
      </c>
      <c r="M615">
        <v>5</v>
      </c>
      <c r="N615">
        <f>Needs[[#This Row],[Male]]-Needs[[#This Row],[Hasuband]]</f>
        <v>3</v>
      </c>
      <c r="O615">
        <f>Needs[[#This Row],[Female]]-Needs[[#This Row],[Wife]]</f>
        <v>4</v>
      </c>
      <c r="P615">
        <v>1</v>
      </c>
      <c r="Q615">
        <v>1</v>
      </c>
      <c r="R615">
        <v>1</v>
      </c>
      <c r="S615">
        <v>1</v>
      </c>
      <c r="T615">
        <v>4</v>
      </c>
      <c r="U615" t="s">
        <v>61</v>
      </c>
      <c r="W615">
        <v>1</v>
      </c>
      <c r="X615" t="str">
        <f t="shared" si="104"/>
        <v>No</v>
      </c>
      <c r="Z615" t="str">
        <f t="shared" si="105"/>
        <v>No</v>
      </c>
      <c r="AB615" t="str">
        <f t="shared" si="106"/>
        <v>No</v>
      </c>
      <c r="AD615" t="str">
        <f t="shared" si="107"/>
        <v>No</v>
      </c>
      <c r="AF615" t="str">
        <f t="shared" si="108"/>
        <v>No</v>
      </c>
      <c r="AG615">
        <v>1</v>
      </c>
      <c r="AH615" s="11" t="str">
        <f t="shared" si="109"/>
        <v>Yes</v>
      </c>
    </row>
    <row r="616" spans="1:34">
      <c r="A616">
        <v>6006</v>
      </c>
      <c r="B616" t="s">
        <v>47</v>
      </c>
      <c r="C616" t="s">
        <v>48</v>
      </c>
      <c r="D616" t="s">
        <v>49</v>
      </c>
      <c r="E616" t="s">
        <v>693</v>
      </c>
      <c r="F616" t="s">
        <v>51</v>
      </c>
      <c r="G616">
        <f t="shared" si="99"/>
        <v>0</v>
      </c>
      <c r="H616">
        <f t="shared" si="100"/>
        <v>1</v>
      </c>
      <c r="I616">
        <f t="shared" si="101"/>
        <v>2</v>
      </c>
      <c r="J616">
        <f t="shared" si="102"/>
        <v>2</v>
      </c>
      <c r="K616">
        <f t="shared" si="103"/>
        <v>2</v>
      </c>
      <c r="L616">
        <v>2</v>
      </c>
      <c r="M616">
        <v>5</v>
      </c>
      <c r="N616">
        <f>Needs[[#This Row],[Male]]-Needs[[#This Row],[Hasuband]]</f>
        <v>2</v>
      </c>
      <c r="O616">
        <f>Needs[[#This Row],[Female]]-Needs[[#This Row],[Wife]]</f>
        <v>4</v>
      </c>
      <c r="P616">
        <v>1</v>
      </c>
      <c r="Q616">
        <v>1</v>
      </c>
      <c r="R616">
        <v>0</v>
      </c>
      <c r="S616">
        <v>2</v>
      </c>
      <c r="T616">
        <v>3</v>
      </c>
      <c r="U616" t="s">
        <v>37</v>
      </c>
      <c r="W616">
        <v>1</v>
      </c>
      <c r="X616" t="str">
        <f t="shared" si="104"/>
        <v>No</v>
      </c>
      <c r="Z616" t="str">
        <f t="shared" si="105"/>
        <v>No</v>
      </c>
      <c r="AA616">
        <v>1</v>
      </c>
      <c r="AB616" t="str">
        <f t="shared" si="106"/>
        <v>Yes</v>
      </c>
      <c r="AD616" t="str">
        <f t="shared" si="107"/>
        <v>No</v>
      </c>
      <c r="AF616" t="str">
        <f t="shared" si="108"/>
        <v>No</v>
      </c>
      <c r="AG616">
        <v>1</v>
      </c>
      <c r="AH616" s="11" t="str">
        <f t="shared" si="109"/>
        <v>Yes</v>
      </c>
    </row>
    <row r="617" spans="1:34">
      <c r="A617">
        <v>4796</v>
      </c>
      <c r="B617" t="s">
        <v>38</v>
      </c>
      <c r="C617" t="s">
        <v>116</v>
      </c>
      <c r="D617" t="s">
        <v>117</v>
      </c>
      <c r="E617" t="s">
        <v>694</v>
      </c>
      <c r="F617" t="s">
        <v>36</v>
      </c>
      <c r="G617">
        <f t="shared" si="99"/>
        <v>1</v>
      </c>
      <c r="H617">
        <f t="shared" si="100"/>
        <v>1</v>
      </c>
      <c r="I617">
        <f t="shared" si="101"/>
        <v>1</v>
      </c>
      <c r="J617">
        <f t="shared" si="102"/>
        <v>1</v>
      </c>
      <c r="K617">
        <f t="shared" si="103"/>
        <v>0</v>
      </c>
      <c r="L617">
        <v>2</v>
      </c>
      <c r="M617">
        <v>2</v>
      </c>
      <c r="N617">
        <f>Needs[[#This Row],[Male]]-Needs[[#This Row],[Hasuband]]</f>
        <v>1</v>
      </c>
      <c r="O617">
        <f>Needs[[#This Row],[Female]]-Needs[[#This Row],[Wife]]</f>
        <v>1</v>
      </c>
      <c r="P617">
        <v>0</v>
      </c>
      <c r="Q617">
        <v>1</v>
      </c>
      <c r="R617">
        <v>1</v>
      </c>
      <c r="S617">
        <v>0</v>
      </c>
      <c r="T617">
        <v>2</v>
      </c>
      <c r="U617" t="s">
        <v>46</v>
      </c>
      <c r="V617">
        <v>1</v>
      </c>
      <c r="X617" t="str">
        <f t="shared" si="104"/>
        <v>Yes</v>
      </c>
      <c r="Y617">
        <v>117</v>
      </c>
      <c r="Z617" t="str">
        <f t="shared" si="105"/>
        <v>Yes</v>
      </c>
      <c r="AA617">
        <v>1</v>
      </c>
      <c r="AB617" t="str">
        <f t="shared" si="106"/>
        <v>Yes</v>
      </c>
      <c r="AC617">
        <v>1</v>
      </c>
      <c r="AD617" t="str">
        <f t="shared" si="107"/>
        <v>Yes</v>
      </c>
      <c r="AF617" t="str">
        <f t="shared" si="108"/>
        <v>No</v>
      </c>
      <c r="AG617">
        <v>1</v>
      </c>
      <c r="AH617" s="11" t="str">
        <f t="shared" si="109"/>
        <v>Yes</v>
      </c>
    </row>
    <row r="618" spans="1:34">
      <c r="A618">
        <v>6063</v>
      </c>
      <c r="B618" t="s">
        <v>47</v>
      </c>
      <c r="C618" t="s">
        <v>67</v>
      </c>
      <c r="D618" t="s">
        <v>68</v>
      </c>
      <c r="E618" t="s">
        <v>695</v>
      </c>
      <c r="F618" t="s">
        <v>51</v>
      </c>
      <c r="G618">
        <f t="shared" si="99"/>
        <v>0</v>
      </c>
      <c r="H618">
        <f t="shared" si="100"/>
        <v>1</v>
      </c>
      <c r="I618">
        <f t="shared" si="101"/>
        <v>3</v>
      </c>
      <c r="J618">
        <f t="shared" si="102"/>
        <v>2</v>
      </c>
      <c r="K618">
        <f t="shared" si="103"/>
        <v>4</v>
      </c>
      <c r="L618">
        <v>8</v>
      </c>
      <c r="M618">
        <v>2</v>
      </c>
      <c r="N618">
        <f>Needs[[#This Row],[Male]]-Needs[[#This Row],[Hasuband]]</f>
        <v>8</v>
      </c>
      <c r="O618">
        <f>Needs[[#This Row],[Female]]-Needs[[#This Row],[Wife]]</f>
        <v>1</v>
      </c>
      <c r="P618">
        <v>2</v>
      </c>
      <c r="Q618">
        <v>1</v>
      </c>
      <c r="R618">
        <v>2</v>
      </c>
      <c r="S618">
        <v>0</v>
      </c>
      <c r="T618">
        <v>5</v>
      </c>
      <c r="U618" t="s">
        <v>18</v>
      </c>
      <c r="V618">
        <v>1</v>
      </c>
      <c r="X618" t="str">
        <f t="shared" si="104"/>
        <v>Yes</v>
      </c>
      <c r="Y618">
        <v>207</v>
      </c>
      <c r="Z618" t="str">
        <f t="shared" si="105"/>
        <v>Yes</v>
      </c>
      <c r="AA618">
        <v>1</v>
      </c>
      <c r="AB618" t="str">
        <f t="shared" si="106"/>
        <v>Yes</v>
      </c>
      <c r="AD618" t="str">
        <f t="shared" si="107"/>
        <v>No</v>
      </c>
      <c r="AF618" t="str">
        <f t="shared" si="108"/>
        <v>No</v>
      </c>
      <c r="AH618" s="11" t="str">
        <f t="shared" si="109"/>
        <v>No</v>
      </c>
    </row>
    <row r="619" spans="1:34">
      <c r="A619">
        <v>6222</v>
      </c>
      <c r="B619" t="s">
        <v>47</v>
      </c>
      <c r="C619" t="s">
        <v>58</v>
      </c>
      <c r="D619" t="s">
        <v>59</v>
      </c>
      <c r="E619" t="s">
        <v>696</v>
      </c>
      <c r="F619" t="s">
        <v>36</v>
      </c>
      <c r="G619">
        <f t="shared" si="99"/>
        <v>1</v>
      </c>
      <c r="H619">
        <f t="shared" si="100"/>
        <v>1</v>
      </c>
      <c r="I619">
        <f t="shared" si="101"/>
        <v>1</v>
      </c>
      <c r="J619">
        <f t="shared" si="102"/>
        <v>2</v>
      </c>
      <c r="K619">
        <f t="shared" si="103"/>
        <v>1</v>
      </c>
      <c r="L619">
        <v>5</v>
      </c>
      <c r="M619">
        <v>1</v>
      </c>
      <c r="N619">
        <f>Needs[[#This Row],[Male]]-Needs[[#This Row],[Hasuband]]</f>
        <v>4</v>
      </c>
      <c r="O619">
        <f>Needs[[#This Row],[Female]]-Needs[[#This Row],[Wife]]</f>
        <v>0</v>
      </c>
      <c r="P619">
        <v>1</v>
      </c>
      <c r="Q619">
        <v>0</v>
      </c>
      <c r="R619">
        <v>2</v>
      </c>
      <c r="S619">
        <v>0</v>
      </c>
      <c r="T619">
        <v>3</v>
      </c>
      <c r="U619" t="s">
        <v>37</v>
      </c>
      <c r="W619">
        <v>1</v>
      </c>
      <c r="X619" t="str">
        <f t="shared" si="104"/>
        <v>No</v>
      </c>
      <c r="Y619">
        <v>84</v>
      </c>
      <c r="Z619" t="str">
        <f t="shared" si="105"/>
        <v>Yes</v>
      </c>
      <c r="AB619" t="str">
        <f t="shared" si="106"/>
        <v>No</v>
      </c>
      <c r="AC619">
        <v>1</v>
      </c>
      <c r="AD619" t="str">
        <f t="shared" si="107"/>
        <v>Yes</v>
      </c>
      <c r="AF619" t="str">
        <f t="shared" si="108"/>
        <v>No</v>
      </c>
      <c r="AG619">
        <v>1</v>
      </c>
      <c r="AH619" s="11" t="str">
        <f t="shared" si="109"/>
        <v>Yes</v>
      </c>
    </row>
    <row r="620" spans="1:34">
      <c r="A620">
        <v>6353</v>
      </c>
      <c r="B620" t="s">
        <v>47</v>
      </c>
      <c r="C620" t="s">
        <v>104</v>
      </c>
      <c r="D620" t="s">
        <v>105</v>
      </c>
      <c r="E620" t="s">
        <v>697</v>
      </c>
      <c r="F620" t="s">
        <v>36</v>
      </c>
      <c r="G620">
        <f t="shared" si="99"/>
        <v>1</v>
      </c>
      <c r="H620">
        <f t="shared" si="100"/>
        <v>1</v>
      </c>
      <c r="I620">
        <f t="shared" si="101"/>
        <v>2</v>
      </c>
      <c r="J620">
        <f t="shared" si="102"/>
        <v>1</v>
      </c>
      <c r="K620">
        <f t="shared" si="103"/>
        <v>0</v>
      </c>
      <c r="L620">
        <v>3</v>
      </c>
      <c r="M620">
        <v>2</v>
      </c>
      <c r="N620">
        <f>Needs[[#This Row],[Male]]-Needs[[#This Row],[Hasuband]]</f>
        <v>2</v>
      </c>
      <c r="O620">
        <f>Needs[[#This Row],[Female]]-Needs[[#This Row],[Wife]]</f>
        <v>1</v>
      </c>
      <c r="P620">
        <v>1</v>
      </c>
      <c r="Q620">
        <v>1</v>
      </c>
      <c r="R620">
        <v>1</v>
      </c>
      <c r="S620">
        <v>0</v>
      </c>
      <c r="T620">
        <v>2</v>
      </c>
      <c r="U620" t="s">
        <v>46</v>
      </c>
      <c r="V620">
        <v>1</v>
      </c>
      <c r="X620" t="str">
        <f t="shared" si="104"/>
        <v>Yes</v>
      </c>
      <c r="Y620">
        <v>120</v>
      </c>
      <c r="Z620" t="str">
        <f t="shared" si="105"/>
        <v>Yes</v>
      </c>
      <c r="AA620">
        <v>1</v>
      </c>
      <c r="AB620" t="str">
        <f t="shared" si="106"/>
        <v>Yes</v>
      </c>
      <c r="AD620" t="str">
        <f t="shared" si="107"/>
        <v>No</v>
      </c>
      <c r="AF620" t="str">
        <f t="shared" si="108"/>
        <v>No</v>
      </c>
      <c r="AH620" s="11" t="str">
        <f t="shared" si="109"/>
        <v>No</v>
      </c>
    </row>
    <row r="621" spans="1:34">
      <c r="A621">
        <v>5194</v>
      </c>
      <c r="B621" t="s">
        <v>42</v>
      </c>
      <c r="C621" t="s">
        <v>64</v>
      </c>
      <c r="D621" t="s">
        <v>65</v>
      </c>
      <c r="E621" t="s">
        <v>698</v>
      </c>
      <c r="F621" t="s">
        <v>51</v>
      </c>
      <c r="G621">
        <f t="shared" si="99"/>
        <v>0</v>
      </c>
      <c r="H621">
        <f t="shared" si="100"/>
        <v>1</v>
      </c>
      <c r="I621">
        <f t="shared" si="101"/>
        <v>3</v>
      </c>
      <c r="J621">
        <f t="shared" si="102"/>
        <v>2</v>
      </c>
      <c r="K621">
        <f t="shared" si="103"/>
        <v>2</v>
      </c>
      <c r="L621">
        <v>5</v>
      </c>
      <c r="M621">
        <v>3</v>
      </c>
      <c r="N621">
        <f>Needs[[#This Row],[Male]]-Needs[[#This Row],[Hasuband]]</f>
        <v>5</v>
      </c>
      <c r="O621">
        <f>Needs[[#This Row],[Female]]-Needs[[#This Row],[Wife]]</f>
        <v>2</v>
      </c>
      <c r="P621">
        <v>2</v>
      </c>
      <c r="Q621">
        <v>1</v>
      </c>
      <c r="R621">
        <v>1</v>
      </c>
      <c r="S621">
        <v>1</v>
      </c>
      <c r="T621">
        <v>3</v>
      </c>
      <c r="U621" t="s">
        <v>37</v>
      </c>
      <c r="W621">
        <v>1</v>
      </c>
      <c r="X621" t="str">
        <f t="shared" si="104"/>
        <v>No</v>
      </c>
      <c r="Z621" t="str">
        <f t="shared" si="105"/>
        <v>No</v>
      </c>
      <c r="AA621">
        <v>1</v>
      </c>
      <c r="AB621" t="str">
        <f t="shared" si="106"/>
        <v>Yes</v>
      </c>
      <c r="AD621" t="str">
        <f t="shared" si="107"/>
        <v>No</v>
      </c>
      <c r="AE621">
        <v>1</v>
      </c>
      <c r="AF621" t="str">
        <f t="shared" si="108"/>
        <v>Yes</v>
      </c>
      <c r="AG621">
        <v>1</v>
      </c>
      <c r="AH621" s="11" t="str">
        <f t="shared" si="109"/>
        <v>Yes</v>
      </c>
    </row>
    <row r="622" spans="1:34">
      <c r="A622">
        <v>5866</v>
      </c>
      <c r="B622" t="s">
        <v>47</v>
      </c>
      <c r="C622" t="s">
        <v>85</v>
      </c>
      <c r="D622" t="s">
        <v>86</v>
      </c>
      <c r="E622" t="s">
        <v>699</v>
      </c>
      <c r="F622" t="s">
        <v>51</v>
      </c>
      <c r="G622">
        <f t="shared" si="99"/>
        <v>0</v>
      </c>
      <c r="H622">
        <f t="shared" si="100"/>
        <v>1</v>
      </c>
      <c r="I622">
        <f t="shared" si="101"/>
        <v>2</v>
      </c>
      <c r="J622">
        <f t="shared" si="102"/>
        <v>1</v>
      </c>
      <c r="K622">
        <f t="shared" si="103"/>
        <v>2</v>
      </c>
      <c r="L622">
        <v>2</v>
      </c>
      <c r="M622">
        <v>4</v>
      </c>
      <c r="N622">
        <f>Needs[[#This Row],[Male]]-Needs[[#This Row],[Hasuband]]</f>
        <v>2</v>
      </c>
      <c r="O622">
        <f>Needs[[#This Row],[Female]]-Needs[[#This Row],[Wife]]</f>
        <v>3</v>
      </c>
      <c r="P622">
        <v>1</v>
      </c>
      <c r="Q622">
        <v>1</v>
      </c>
      <c r="R622">
        <v>0</v>
      </c>
      <c r="S622">
        <v>1</v>
      </c>
      <c r="T622">
        <v>3</v>
      </c>
      <c r="U622" t="s">
        <v>18</v>
      </c>
      <c r="V622">
        <v>1</v>
      </c>
      <c r="X622" t="str">
        <f t="shared" si="104"/>
        <v>Yes</v>
      </c>
      <c r="Y622">
        <v>136</v>
      </c>
      <c r="Z622" t="str">
        <f t="shared" si="105"/>
        <v>Yes</v>
      </c>
      <c r="AA622">
        <v>1</v>
      </c>
      <c r="AB622" t="str">
        <f t="shared" si="106"/>
        <v>Yes</v>
      </c>
      <c r="AC622">
        <v>1</v>
      </c>
      <c r="AD622" t="str">
        <f t="shared" si="107"/>
        <v>Yes</v>
      </c>
      <c r="AF622" t="str">
        <f t="shared" si="108"/>
        <v>No</v>
      </c>
      <c r="AG622">
        <v>1</v>
      </c>
      <c r="AH622" s="11" t="str">
        <f t="shared" si="109"/>
        <v>Yes</v>
      </c>
    </row>
    <row r="623" spans="1:34">
      <c r="A623">
        <v>5454</v>
      </c>
      <c r="B623" t="s">
        <v>42</v>
      </c>
      <c r="C623" t="s">
        <v>82</v>
      </c>
      <c r="D623" t="s">
        <v>83</v>
      </c>
      <c r="E623" t="s">
        <v>700</v>
      </c>
      <c r="F623" t="s">
        <v>36</v>
      </c>
      <c r="G623">
        <f t="shared" si="99"/>
        <v>1</v>
      </c>
      <c r="H623">
        <f t="shared" si="100"/>
        <v>1</v>
      </c>
      <c r="I623">
        <f t="shared" si="101"/>
        <v>2</v>
      </c>
      <c r="J623">
        <f t="shared" si="102"/>
        <v>2</v>
      </c>
      <c r="K623">
        <f t="shared" si="103"/>
        <v>0</v>
      </c>
      <c r="L623">
        <v>3</v>
      </c>
      <c r="M623">
        <v>3</v>
      </c>
      <c r="N623">
        <f>Needs[[#This Row],[Male]]-Needs[[#This Row],[Hasuband]]</f>
        <v>2</v>
      </c>
      <c r="O623">
        <f>Needs[[#This Row],[Female]]-Needs[[#This Row],[Wife]]</f>
        <v>2</v>
      </c>
      <c r="P623">
        <v>1</v>
      </c>
      <c r="Q623">
        <v>1</v>
      </c>
      <c r="R623">
        <v>1</v>
      </c>
      <c r="S623">
        <v>1</v>
      </c>
      <c r="T623">
        <v>2</v>
      </c>
      <c r="U623" t="s">
        <v>37</v>
      </c>
      <c r="W623">
        <v>1</v>
      </c>
      <c r="X623" t="str">
        <f t="shared" si="104"/>
        <v>No</v>
      </c>
      <c r="Z623" t="str">
        <f t="shared" si="105"/>
        <v>No</v>
      </c>
      <c r="AA623">
        <v>1</v>
      </c>
      <c r="AB623" t="str">
        <f t="shared" si="106"/>
        <v>Yes</v>
      </c>
      <c r="AC623">
        <v>1</v>
      </c>
      <c r="AD623" t="str">
        <f t="shared" si="107"/>
        <v>Yes</v>
      </c>
      <c r="AF623" t="str">
        <f t="shared" si="108"/>
        <v>No</v>
      </c>
      <c r="AG623">
        <v>1</v>
      </c>
      <c r="AH623" s="11" t="str">
        <f t="shared" si="109"/>
        <v>Yes</v>
      </c>
    </row>
    <row r="624" spans="1:34">
      <c r="A624">
        <v>5505</v>
      </c>
      <c r="B624" t="s">
        <v>42</v>
      </c>
      <c r="C624" t="s">
        <v>82</v>
      </c>
      <c r="D624" t="s">
        <v>83</v>
      </c>
      <c r="E624" t="s">
        <v>701</v>
      </c>
      <c r="F624" t="s">
        <v>36</v>
      </c>
      <c r="G624">
        <f t="shared" si="99"/>
        <v>1</v>
      </c>
      <c r="H624">
        <f t="shared" si="100"/>
        <v>1</v>
      </c>
      <c r="I624">
        <f t="shared" si="101"/>
        <v>2</v>
      </c>
      <c r="J624">
        <f t="shared" si="102"/>
        <v>2</v>
      </c>
      <c r="K624">
        <f t="shared" si="103"/>
        <v>2</v>
      </c>
      <c r="L624">
        <v>2</v>
      </c>
      <c r="M624">
        <v>6</v>
      </c>
      <c r="N624">
        <f>Needs[[#This Row],[Male]]-Needs[[#This Row],[Hasuband]]</f>
        <v>1</v>
      </c>
      <c r="O624">
        <f>Needs[[#This Row],[Female]]-Needs[[#This Row],[Wife]]</f>
        <v>5</v>
      </c>
      <c r="P624">
        <v>1</v>
      </c>
      <c r="Q624">
        <v>1</v>
      </c>
      <c r="R624">
        <v>0</v>
      </c>
      <c r="S624">
        <v>2</v>
      </c>
      <c r="T624">
        <v>4</v>
      </c>
      <c r="U624" t="s">
        <v>37</v>
      </c>
      <c r="V624">
        <v>1</v>
      </c>
      <c r="X624" t="str">
        <f t="shared" si="104"/>
        <v>Yes</v>
      </c>
      <c r="Y624">
        <v>130</v>
      </c>
      <c r="Z624" t="str">
        <f t="shared" si="105"/>
        <v>Yes</v>
      </c>
      <c r="AB624" t="str">
        <f t="shared" si="106"/>
        <v>No</v>
      </c>
      <c r="AD624" t="str">
        <f t="shared" si="107"/>
        <v>No</v>
      </c>
      <c r="AF624" t="str">
        <f t="shared" si="108"/>
        <v>No</v>
      </c>
      <c r="AG624">
        <v>1</v>
      </c>
      <c r="AH624" s="11" t="str">
        <f t="shared" si="109"/>
        <v>Yes</v>
      </c>
    </row>
    <row r="625" spans="1:34">
      <c r="A625">
        <v>4670</v>
      </c>
      <c r="B625" t="s">
        <v>38</v>
      </c>
      <c r="C625" t="s">
        <v>39</v>
      </c>
      <c r="D625" t="s">
        <v>40</v>
      </c>
      <c r="E625" t="s">
        <v>702</v>
      </c>
      <c r="F625" t="s">
        <v>36</v>
      </c>
      <c r="G625">
        <f t="shared" si="99"/>
        <v>1</v>
      </c>
      <c r="H625">
        <f t="shared" si="100"/>
        <v>1</v>
      </c>
      <c r="I625">
        <f t="shared" si="101"/>
        <v>2</v>
      </c>
      <c r="J625">
        <f t="shared" si="102"/>
        <v>2</v>
      </c>
      <c r="K625">
        <f t="shared" si="103"/>
        <v>0</v>
      </c>
      <c r="L625">
        <v>3</v>
      </c>
      <c r="M625">
        <v>3</v>
      </c>
      <c r="N625">
        <f>Needs[[#This Row],[Male]]-Needs[[#This Row],[Hasuband]]</f>
        <v>2</v>
      </c>
      <c r="O625">
        <f>Needs[[#This Row],[Female]]-Needs[[#This Row],[Wife]]</f>
        <v>2</v>
      </c>
      <c r="P625">
        <v>1</v>
      </c>
      <c r="Q625">
        <v>1</v>
      </c>
      <c r="R625">
        <v>1</v>
      </c>
      <c r="S625">
        <v>1</v>
      </c>
      <c r="T625">
        <v>2</v>
      </c>
      <c r="U625" t="s">
        <v>46</v>
      </c>
      <c r="V625">
        <v>1</v>
      </c>
      <c r="X625" t="str">
        <f t="shared" si="104"/>
        <v>Yes</v>
      </c>
      <c r="Y625">
        <v>152</v>
      </c>
      <c r="Z625" t="str">
        <f t="shared" si="105"/>
        <v>Yes</v>
      </c>
      <c r="AA625">
        <v>1</v>
      </c>
      <c r="AB625" t="str">
        <f t="shared" si="106"/>
        <v>Yes</v>
      </c>
      <c r="AC625">
        <v>1</v>
      </c>
      <c r="AD625" t="str">
        <f t="shared" si="107"/>
        <v>Yes</v>
      </c>
      <c r="AE625">
        <v>1</v>
      </c>
      <c r="AF625" t="str">
        <f t="shared" si="108"/>
        <v>Yes</v>
      </c>
      <c r="AG625">
        <v>1</v>
      </c>
      <c r="AH625" s="11" t="str">
        <f t="shared" si="109"/>
        <v>Yes</v>
      </c>
    </row>
    <row r="626" spans="1:34">
      <c r="A626">
        <v>6310</v>
      </c>
      <c r="B626" t="s">
        <v>47</v>
      </c>
      <c r="C626" t="s">
        <v>104</v>
      </c>
      <c r="D626" t="s">
        <v>105</v>
      </c>
      <c r="E626" t="s">
        <v>703</v>
      </c>
      <c r="F626" t="s">
        <v>36</v>
      </c>
      <c r="G626">
        <f t="shared" si="99"/>
        <v>1</v>
      </c>
      <c r="H626">
        <f t="shared" si="100"/>
        <v>1</v>
      </c>
      <c r="I626">
        <f t="shared" si="101"/>
        <v>3</v>
      </c>
      <c r="J626">
        <f t="shared" si="102"/>
        <v>2</v>
      </c>
      <c r="K626">
        <f t="shared" si="103"/>
        <v>1</v>
      </c>
      <c r="L626">
        <v>6</v>
      </c>
      <c r="M626">
        <v>2</v>
      </c>
      <c r="N626">
        <f>Needs[[#This Row],[Male]]-Needs[[#This Row],[Hasuband]]</f>
        <v>5</v>
      </c>
      <c r="O626">
        <f>Needs[[#This Row],[Female]]-Needs[[#This Row],[Wife]]</f>
        <v>1</v>
      </c>
      <c r="P626">
        <v>2</v>
      </c>
      <c r="Q626">
        <v>1</v>
      </c>
      <c r="R626">
        <v>2</v>
      </c>
      <c r="S626">
        <v>0</v>
      </c>
      <c r="T626">
        <v>3</v>
      </c>
      <c r="U626" t="s">
        <v>37</v>
      </c>
      <c r="V626">
        <v>1</v>
      </c>
      <c r="X626" t="str">
        <f t="shared" si="104"/>
        <v>Yes</v>
      </c>
      <c r="Y626">
        <v>210</v>
      </c>
      <c r="Z626" t="str">
        <f t="shared" si="105"/>
        <v>Yes</v>
      </c>
      <c r="AA626">
        <v>1</v>
      </c>
      <c r="AB626" t="str">
        <f t="shared" si="106"/>
        <v>Yes</v>
      </c>
      <c r="AC626">
        <v>1</v>
      </c>
      <c r="AD626" t="str">
        <f t="shared" si="107"/>
        <v>Yes</v>
      </c>
      <c r="AF626" t="str">
        <f t="shared" si="108"/>
        <v>No</v>
      </c>
      <c r="AH626" s="11" t="str">
        <f t="shared" si="109"/>
        <v>No</v>
      </c>
    </row>
    <row r="627" spans="1:34">
      <c r="A627">
        <v>5276</v>
      </c>
      <c r="B627" t="s">
        <v>42</v>
      </c>
      <c r="C627" t="s">
        <v>52</v>
      </c>
      <c r="D627" t="s">
        <v>53</v>
      </c>
      <c r="E627" t="s">
        <v>704</v>
      </c>
      <c r="F627" t="s">
        <v>36</v>
      </c>
      <c r="G627">
        <f t="shared" si="99"/>
        <v>1</v>
      </c>
      <c r="H627">
        <f t="shared" si="100"/>
        <v>1</v>
      </c>
      <c r="I627">
        <f t="shared" si="101"/>
        <v>2</v>
      </c>
      <c r="J627">
        <f t="shared" si="102"/>
        <v>2</v>
      </c>
      <c r="K627">
        <f t="shared" si="103"/>
        <v>2</v>
      </c>
      <c r="L627">
        <v>5</v>
      </c>
      <c r="M627">
        <v>3</v>
      </c>
      <c r="N627">
        <f>Needs[[#This Row],[Male]]-Needs[[#This Row],[Hasuband]]</f>
        <v>4</v>
      </c>
      <c r="O627">
        <f>Needs[[#This Row],[Female]]-Needs[[#This Row],[Wife]]</f>
        <v>2</v>
      </c>
      <c r="P627">
        <v>1</v>
      </c>
      <c r="Q627">
        <v>1</v>
      </c>
      <c r="R627">
        <v>1</v>
      </c>
      <c r="S627">
        <v>1</v>
      </c>
      <c r="T627">
        <v>4</v>
      </c>
      <c r="U627" t="s">
        <v>61</v>
      </c>
      <c r="W627">
        <v>1</v>
      </c>
      <c r="X627" t="str">
        <f t="shared" si="104"/>
        <v>No</v>
      </c>
      <c r="Y627">
        <v>72</v>
      </c>
      <c r="Z627" t="str">
        <f t="shared" si="105"/>
        <v>Yes</v>
      </c>
      <c r="AB627" t="str">
        <f t="shared" si="106"/>
        <v>No</v>
      </c>
      <c r="AD627" t="str">
        <f t="shared" si="107"/>
        <v>No</v>
      </c>
      <c r="AF627" t="str">
        <f t="shared" si="108"/>
        <v>No</v>
      </c>
      <c r="AG627">
        <v>1</v>
      </c>
      <c r="AH627" s="11" t="str">
        <f t="shared" si="109"/>
        <v>Yes</v>
      </c>
    </row>
    <row r="628" spans="1:34">
      <c r="A628">
        <v>6176</v>
      </c>
      <c r="B628" t="s">
        <v>47</v>
      </c>
      <c r="C628" t="s">
        <v>58</v>
      </c>
      <c r="D628" t="s">
        <v>59</v>
      </c>
      <c r="E628" t="s">
        <v>705</v>
      </c>
      <c r="F628" t="s">
        <v>51</v>
      </c>
      <c r="G628">
        <f t="shared" si="99"/>
        <v>0</v>
      </c>
      <c r="H628">
        <f t="shared" si="100"/>
        <v>1</v>
      </c>
      <c r="I628">
        <f t="shared" si="101"/>
        <v>2</v>
      </c>
      <c r="J628">
        <f t="shared" si="102"/>
        <v>1</v>
      </c>
      <c r="K628">
        <f t="shared" si="103"/>
        <v>1</v>
      </c>
      <c r="L628">
        <v>2</v>
      </c>
      <c r="M628">
        <v>3</v>
      </c>
      <c r="N628">
        <f>Needs[[#This Row],[Male]]-Needs[[#This Row],[Hasuband]]</f>
        <v>2</v>
      </c>
      <c r="O628">
        <f>Needs[[#This Row],[Female]]-Needs[[#This Row],[Wife]]</f>
        <v>2</v>
      </c>
      <c r="P628">
        <v>1</v>
      </c>
      <c r="Q628">
        <v>1</v>
      </c>
      <c r="R628">
        <v>0</v>
      </c>
      <c r="S628">
        <v>1</v>
      </c>
      <c r="T628">
        <v>2</v>
      </c>
      <c r="U628" t="s">
        <v>46</v>
      </c>
      <c r="V628">
        <v>1</v>
      </c>
      <c r="X628" t="str">
        <f t="shared" si="104"/>
        <v>Yes</v>
      </c>
      <c r="Y628">
        <v>128</v>
      </c>
      <c r="Z628" t="str">
        <f t="shared" si="105"/>
        <v>Yes</v>
      </c>
      <c r="AA628">
        <v>1</v>
      </c>
      <c r="AB628" t="str">
        <f t="shared" si="106"/>
        <v>Yes</v>
      </c>
      <c r="AC628">
        <v>1</v>
      </c>
      <c r="AD628" t="str">
        <f t="shared" si="107"/>
        <v>Yes</v>
      </c>
      <c r="AF628" t="str">
        <f t="shared" si="108"/>
        <v>No</v>
      </c>
      <c r="AH628" s="11" t="str">
        <f t="shared" si="109"/>
        <v>No</v>
      </c>
    </row>
    <row r="629" spans="1:34">
      <c r="A629">
        <v>6210</v>
      </c>
      <c r="B629" t="s">
        <v>47</v>
      </c>
      <c r="C629" t="s">
        <v>58</v>
      </c>
      <c r="D629" t="s">
        <v>59</v>
      </c>
      <c r="E629" t="s">
        <v>706</v>
      </c>
      <c r="F629" t="s">
        <v>36</v>
      </c>
      <c r="G629">
        <f t="shared" si="99"/>
        <v>1</v>
      </c>
      <c r="H629">
        <f t="shared" si="100"/>
        <v>1</v>
      </c>
      <c r="I629">
        <f t="shared" si="101"/>
        <v>3</v>
      </c>
      <c r="J629">
        <f t="shared" si="102"/>
        <v>2</v>
      </c>
      <c r="K629">
        <f t="shared" si="103"/>
        <v>1</v>
      </c>
      <c r="L629">
        <v>5</v>
      </c>
      <c r="M629">
        <v>3</v>
      </c>
      <c r="N629">
        <f>Needs[[#This Row],[Male]]-Needs[[#This Row],[Hasuband]]</f>
        <v>4</v>
      </c>
      <c r="O629">
        <f>Needs[[#This Row],[Female]]-Needs[[#This Row],[Wife]]</f>
        <v>2</v>
      </c>
      <c r="P629">
        <v>2</v>
      </c>
      <c r="Q629">
        <v>1</v>
      </c>
      <c r="R629">
        <v>1</v>
      </c>
      <c r="S629">
        <v>1</v>
      </c>
      <c r="T629">
        <v>3</v>
      </c>
      <c r="U629" t="s">
        <v>46</v>
      </c>
      <c r="V629">
        <v>1</v>
      </c>
      <c r="X629" t="str">
        <f t="shared" si="104"/>
        <v>Yes</v>
      </c>
      <c r="Y629">
        <v>213</v>
      </c>
      <c r="Z629" t="str">
        <f t="shared" si="105"/>
        <v>Yes</v>
      </c>
      <c r="AA629">
        <v>1</v>
      </c>
      <c r="AB629" t="str">
        <f t="shared" si="106"/>
        <v>Yes</v>
      </c>
      <c r="AD629" t="str">
        <f t="shared" si="107"/>
        <v>No</v>
      </c>
      <c r="AF629" t="str">
        <f t="shared" si="108"/>
        <v>No</v>
      </c>
      <c r="AH629" s="11" t="str">
        <f t="shared" si="109"/>
        <v>No</v>
      </c>
    </row>
    <row r="630" spans="1:34">
      <c r="A630">
        <v>6135</v>
      </c>
      <c r="B630" t="s">
        <v>47</v>
      </c>
      <c r="C630" t="s">
        <v>67</v>
      </c>
      <c r="D630" t="s">
        <v>68</v>
      </c>
      <c r="E630" t="s">
        <v>707</v>
      </c>
      <c r="F630" t="s">
        <v>51</v>
      </c>
      <c r="G630">
        <f t="shared" si="99"/>
        <v>0</v>
      </c>
      <c r="H630">
        <f t="shared" si="100"/>
        <v>1</v>
      </c>
      <c r="I630">
        <f t="shared" si="101"/>
        <v>1</v>
      </c>
      <c r="J630">
        <f t="shared" si="102"/>
        <v>1</v>
      </c>
      <c r="K630">
        <f t="shared" si="103"/>
        <v>1</v>
      </c>
      <c r="L630">
        <v>3</v>
      </c>
      <c r="M630">
        <v>1</v>
      </c>
      <c r="N630">
        <f>Needs[[#This Row],[Male]]-Needs[[#This Row],[Hasuband]]</f>
        <v>3</v>
      </c>
      <c r="O630">
        <f>Needs[[#This Row],[Female]]-Needs[[#This Row],[Wife]]</f>
        <v>0</v>
      </c>
      <c r="P630">
        <v>1</v>
      </c>
      <c r="Q630">
        <v>0</v>
      </c>
      <c r="R630">
        <v>1</v>
      </c>
      <c r="S630">
        <v>0</v>
      </c>
      <c r="T630">
        <v>2</v>
      </c>
      <c r="U630" t="s">
        <v>37</v>
      </c>
      <c r="W630">
        <v>1</v>
      </c>
      <c r="X630" t="str">
        <f t="shared" si="104"/>
        <v>No</v>
      </c>
      <c r="Z630" t="str">
        <f t="shared" si="105"/>
        <v>No</v>
      </c>
      <c r="AA630">
        <v>1</v>
      </c>
      <c r="AB630" t="str">
        <f t="shared" si="106"/>
        <v>Yes</v>
      </c>
      <c r="AD630" t="str">
        <f t="shared" si="107"/>
        <v>No</v>
      </c>
      <c r="AF630" t="str">
        <f t="shared" si="108"/>
        <v>No</v>
      </c>
      <c r="AG630">
        <v>1</v>
      </c>
      <c r="AH630" s="11" t="str">
        <f t="shared" si="109"/>
        <v>Yes</v>
      </c>
    </row>
    <row r="631" spans="1:34">
      <c r="A631">
        <v>6327</v>
      </c>
      <c r="B631" t="s">
        <v>47</v>
      </c>
      <c r="C631" t="s">
        <v>104</v>
      </c>
      <c r="D631" t="s">
        <v>105</v>
      </c>
      <c r="E631" t="s">
        <v>708</v>
      </c>
      <c r="F631" t="s">
        <v>36</v>
      </c>
      <c r="G631">
        <f t="shared" si="99"/>
        <v>1</v>
      </c>
      <c r="H631">
        <f t="shared" si="100"/>
        <v>1</v>
      </c>
      <c r="I631">
        <f t="shared" si="101"/>
        <v>1</v>
      </c>
      <c r="J631">
        <f t="shared" si="102"/>
        <v>2</v>
      </c>
      <c r="K631">
        <f t="shared" si="103"/>
        <v>1</v>
      </c>
      <c r="L631">
        <v>5</v>
      </c>
      <c r="M631">
        <v>1</v>
      </c>
      <c r="N631">
        <f>Needs[[#This Row],[Male]]-Needs[[#This Row],[Hasuband]]</f>
        <v>4</v>
      </c>
      <c r="O631">
        <f>Needs[[#This Row],[Female]]-Needs[[#This Row],[Wife]]</f>
        <v>0</v>
      </c>
      <c r="P631">
        <v>1</v>
      </c>
      <c r="Q631">
        <v>0</v>
      </c>
      <c r="R631">
        <v>2</v>
      </c>
      <c r="S631">
        <v>0</v>
      </c>
      <c r="T631">
        <v>3</v>
      </c>
      <c r="U631" t="s">
        <v>46</v>
      </c>
      <c r="V631">
        <v>1</v>
      </c>
      <c r="X631" t="str">
        <f t="shared" si="104"/>
        <v>Yes</v>
      </c>
      <c r="Y631">
        <v>151</v>
      </c>
      <c r="Z631" t="str">
        <f t="shared" si="105"/>
        <v>Yes</v>
      </c>
      <c r="AA631">
        <v>1</v>
      </c>
      <c r="AB631" t="str">
        <f t="shared" si="106"/>
        <v>Yes</v>
      </c>
      <c r="AD631" t="str">
        <f t="shared" si="107"/>
        <v>No</v>
      </c>
      <c r="AF631" t="str">
        <f t="shared" si="108"/>
        <v>No</v>
      </c>
      <c r="AH631" s="11" t="str">
        <f t="shared" si="109"/>
        <v>No</v>
      </c>
    </row>
    <row r="632" spans="1:34">
      <c r="A632">
        <v>4759</v>
      </c>
      <c r="B632" t="s">
        <v>38</v>
      </c>
      <c r="C632" t="s">
        <v>107</v>
      </c>
      <c r="D632" t="s">
        <v>108</v>
      </c>
      <c r="E632" t="s">
        <v>709</v>
      </c>
      <c r="F632" t="s">
        <v>36</v>
      </c>
      <c r="G632">
        <f t="shared" si="99"/>
        <v>1</v>
      </c>
      <c r="H632">
        <f t="shared" si="100"/>
        <v>1</v>
      </c>
      <c r="I632">
        <f t="shared" si="101"/>
        <v>2</v>
      </c>
      <c r="J632">
        <f t="shared" si="102"/>
        <v>1</v>
      </c>
      <c r="K632">
        <f t="shared" si="103"/>
        <v>1</v>
      </c>
      <c r="L632">
        <v>4</v>
      </c>
      <c r="M632">
        <v>2</v>
      </c>
      <c r="N632">
        <f>Needs[[#This Row],[Male]]-Needs[[#This Row],[Hasuband]]</f>
        <v>3</v>
      </c>
      <c r="O632">
        <f>Needs[[#This Row],[Female]]-Needs[[#This Row],[Wife]]</f>
        <v>1</v>
      </c>
      <c r="P632">
        <v>1</v>
      </c>
      <c r="Q632">
        <v>1</v>
      </c>
      <c r="R632">
        <v>1</v>
      </c>
      <c r="S632">
        <v>0</v>
      </c>
      <c r="T632">
        <v>3</v>
      </c>
      <c r="U632" t="s">
        <v>61</v>
      </c>
      <c r="W632">
        <v>1</v>
      </c>
      <c r="X632" t="str">
        <f t="shared" si="104"/>
        <v>No</v>
      </c>
      <c r="Z632" t="str">
        <f t="shared" si="105"/>
        <v>No</v>
      </c>
      <c r="AB632" t="str">
        <f t="shared" si="106"/>
        <v>No</v>
      </c>
      <c r="AC632">
        <v>1</v>
      </c>
      <c r="AD632" t="str">
        <f t="shared" si="107"/>
        <v>Yes</v>
      </c>
      <c r="AF632" t="str">
        <f t="shared" si="108"/>
        <v>No</v>
      </c>
      <c r="AG632">
        <v>1</v>
      </c>
      <c r="AH632" s="11" t="str">
        <f t="shared" si="109"/>
        <v>Yes</v>
      </c>
    </row>
    <row r="633" spans="1:34">
      <c r="A633">
        <v>5635</v>
      </c>
      <c r="B633" t="s">
        <v>42</v>
      </c>
      <c r="C633" t="s">
        <v>43</v>
      </c>
      <c r="D633" t="s">
        <v>44</v>
      </c>
      <c r="E633" t="s">
        <v>710</v>
      </c>
      <c r="F633" t="s">
        <v>36</v>
      </c>
      <c r="G633">
        <f t="shared" si="99"/>
        <v>1</v>
      </c>
      <c r="H633">
        <f t="shared" si="100"/>
        <v>1</v>
      </c>
      <c r="I633">
        <f t="shared" si="101"/>
        <v>2</v>
      </c>
      <c r="J633">
        <f t="shared" si="102"/>
        <v>0</v>
      </c>
      <c r="K633">
        <f t="shared" si="103"/>
        <v>0</v>
      </c>
      <c r="L633">
        <v>2</v>
      </c>
      <c r="M633">
        <v>2</v>
      </c>
      <c r="N633">
        <f>Needs[[#This Row],[Male]]-Needs[[#This Row],[Hasuband]]</f>
        <v>1</v>
      </c>
      <c r="O633">
        <f>Needs[[#This Row],[Female]]-Needs[[#This Row],[Wife]]</f>
        <v>1</v>
      </c>
      <c r="P633">
        <v>1</v>
      </c>
      <c r="Q633">
        <v>1</v>
      </c>
      <c r="R633">
        <v>0</v>
      </c>
      <c r="S633">
        <v>0</v>
      </c>
      <c r="T633">
        <v>2</v>
      </c>
      <c r="U633" t="s">
        <v>37</v>
      </c>
      <c r="W633">
        <v>1</v>
      </c>
      <c r="X633" t="str">
        <f t="shared" si="104"/>
        <v>No</v>
      </c>
      <c r="Z633" t="str">
        <f t="shared" si="105"/>
        <v>No</v>
      </c>
      <c r="AA633">
        <v>1</v>
      </c>
      <c r="AB633" t="str">
        <f t="shared" si="106"/>
        <v>Yes</v>
      </c>
      <c r="AC633">
        <v>1</v>
      </c>
      <c r="AD633" t="str">
        <f t="shared" si="107"/>
        <v>Yes</v>
      </c>
      <c r="AF633" t="str">
        <f t="shared" si="108"/>
        <v>No</v>
      </c>
      <c r="AG633">
        <v>1</v>
      </c>
      <c r="AH633" s="11" t="str">
        <f t="shared" si="109"/>
        <v>Yes</v>
      </c>
    </row>
    <row r="634" spans="1:34">
      <c r="A634">
        <v>4751</v>
      </c>
      <c r="B634" t="s">
        <v>38</v>
      </c>
      <c r="C634" t="s">
        <v>107</v>
      </c>
      <c r="D634" t="s">
        <v>108</v>
      </c>
      <c r="E634" t="s">
        <v>711</v>
      </c>
      <c r="F634" t="s">
        <v>51</v>
      </c>
      <c r="G634">
        <f t="shared" si="99"/>
        <v>0</v>
      </c>
      <c r="H634">
        <f t="shared" si="100"/>
        <v>1</v>
      </c>
      <c r="I634">
        <f t="shared" si="101"/>
        <v>2</v>
      </c>
      <c r="J634">
        <f t="shared" si="102"/>
        <v>2</v>
      </c>
      <c r="K634">
        <f t="shared" si="103"/>
        <v>3</v>
      </c>
      <c r="L634">
        <v>4</v>
      </c>
      <c r="M634">
        <v>4</v>
      </c>
      <c r="N634">
        <f>Needs[[#This Row],[Male]]-Needs[[#This Row],[Hasuband]]</f>
        <v>4</v>
      </c>
      <c r="O634">
        <f>Needs[[#This Row],[Female]]-Needs[[#This Row],[Wife]]</f>
        <v>3</v>
      </c>
      <c r="P634">
        <v>1</v>
      </c>
      <c r="Q634">
        <v>1</v>
      </c>
      <c r="R634">
        <v>1</v>
      </c>
      <c r="S634">
        <v>1</v>
      </c>
      <c r="T634">
        <v>4</v>
      </c>
      <c r="U634" t="s">
        <v>61</v>
      </c>
      <c r="W634">
        <v>1</v>
      </c>
      <c r="X634" t="str">
        <f t="shared" si="104"/>
        <v>No</v>
      </c>
      <c r="Y634">
        <v>94</v>
      </c>
      <c r="Z634" t="str">
        <f t="shared" si="105"/>
        <v>Yes</v>
      </c>
      <c r="AA634">
        <v>1</v>
      </c>
      <c r="AB634" t="str">
        <f t="shared" si="106"/>
        <v>Yes</v>
      </c>
      <c r="AD634" t="str">
        <f t="shared" si="107"/>
        <v>No</v>
      </c>
      <c r="AF634" t="str">
        <f t="shared" si="108"/>
        <v>No</v>
      </c>
      <c r="AG634">
        <v>1</v>
      </c>
      <c r="AH634" s="11" t="str">
        <f t="shared" si="109"/>
        <v>Yes</v>
      </c>
    </row>
    <row r="635" spans="1:34">
      <c r="A635">
        <v>5103</v>
      </c>
      <c r="B635" t="s">
        <v>32</v>
      </c>
      <c r="C635" t="s">
        <v>55</v>
      </c>
      <c r="D635" t="s">
        <v>56</v>
      </c>
      <c r="E635" t="s">
        <v>712</v>
      </c>
      <c r="F635" t="s">
        <v>51</v>
      </c>
      <c r="G635">
        <f t="shared" si="99"/>
        <v>0</v>
      </c>
      <c r="H635">
        <f t="shared" si="100"/>
        <v>1</v>
      </c>
      <c r="I635">
        <f t="shared" si="101"/>
        <v>1</v>
      </c>
      <c r="J635">
        <f t="shared" si="102"/>
        <v>1</v>
      </c>
      <c r="K635">
        <f t="shared" si="103"/>
        <v>1</v>
      </c>
      <c r="L635">
        <v>3</v>
      </c>
      <c r="M635">
        <v>1</v>
      </c>
      <c r="N635">
        <f>Needs[[#This Row],[Male]]-Needs[[#This Row],[Hasuband]]</f>
        <v>3</v>
      </c>
      <c r="O635">
        <f>Needs[[#This Row],[Female]]-Needs[[#This Row],[Wife]]</f>
        <v>0</v>
      </c>
      <c r="P635">
        <v>1</v>
      </c>
      <c r="Q635">
        <v>0</v>
      </c>
      <c r="R635">
        <v>1</v>
      </c>
      <c r="S635">
        <v>0</v>
      </c>
      <c r="T635">
        <v>2</v>
      </c>
      <c r="U635" t="s">
        <v>37</v>
      </c>
      <c r="V635">
        <v>1</v>
      </c>
      <c r="X635" t="str">
        <f t="shared" si="104"/>
        <v>Yes</v>
      </c>
      <c r="Y635">
        <v>226</v>
      </c>
      <c r="Z635" t="str">
        <f t="shared" si="105"/>
        <v>Yes</v>
      </c>
      <c r="AA635">
        <v>1</v>
      </c>
      <c r="AB635" t="str">
        <f t="shared" si="106"/>
        <v>Yes</v>
      </c>
      <c r="AD635" t="str">
        <f t="shared" si="107"/>
        <v>No</v>
      </c>
      <c r="AE635">
        <v>1</v>
      </c>
      <c r="AF635" t="str">
        <f t="shared" si="108"/>
        <v>Yes</v>
      </c>
      <c r="AG635">
        <v>1</v>
      </c>
      <c r="AH635" s="11" t="str">
        <f t="shared" si="109"/>
        <v>Yes</v>
      </c>
    </row>
    <row r="636" spans="1:34">
      <c r="A636">
        <v>4710</v>
      </c>
      <c r="B636" t="s">
        <v>38</v>
      </c>
      <c r="C636" t="s">
        <v>39</v>
      </c>
      <c r="D636" t="s">
        <v>40</v>
      </c>
      <c r="E636" t="s">
        <v>713</v>
      </c>
      <c r="F636" t="s">
        <v>36</v>
      </c>
      <c r="G636">
        <f t="shared" si="99"/>
        <v>1</v>
      </c>
      <c r="H636">
        <f t="shared" si="100"/>
        <v>1</v>
      </c>
      <c r="I636">
        <f t="shared" si="101"/>
        <v>2</v>
      </c>
      <c r="J636">
        <f t="shared" si="102"/>
        <v>1</v>
      </c>
      <c r="K636">
        <f t="shared" si="103"/>
        <v>2</v>
      </c>
      <c r="L636">
        <v>2</v>
      </c>
      <c r="M636">
        <v>5</v>
      </c>
      <c r="N636">
        <f>Needs[[#This Row],[Male]]-Needs[[#This Row],[Hasuband]]</f>
        <v>1</v>
      </c>
      <c r="O636">
        <f>Needs[[#This Row],[Female]]-Needs[[#This Row],[Wife]]</f>
        <v>4</v>
      </c>
      <c r="P636">
        <v>1</v>
      </c>
      <c r="Q636">
        <v>1</v>
      </c>
      <c r="R636">
        <v>0</v>
      </c>
      <c r="S636">
        <v>1</v>
      </c>
      <c r="T636">
        <v>4</v>
      </c>
      <c r="U636" t="s">
        <v>61</v>
      </c>
      <c r="V636">
        <v>1</v>
      </c>
      <c r="X636" t="str">
        <f t="shared" si="104"/>
        <v>Yes</v>
      </c>
      <c r="Y636">
        <v>106</v>
      </c>
      <c r="Z636" t="str">
        <f t="shared" si="105"/>
        <v>Yes</v>
      </c>
      <c r="AA636">
        <v>1</v>
      </c>
      <c r="AB636" t="str">
        <f t="shared" si="106"/>
        <v>Yes</v>
      </c>
      <c r="AC636">
        <v>1</v>
      </c>
      <c r="AD636" t="str">
        <f t="shared" si="107"/>
        <v>Yes</v>
      </c>
      <c r="AE636">
        <v>1</v>
      </c>
      <c r="AF636" t="str">
        <f t="shared" si="108"/>
        <v>Yes</v>
      </c>
      <c r="AH636" s="11" t="str">
        <f t="shared" si="109"/>
        <v>No</v>
      </c>
    </row>
    <row r="637" spans="1:34">
      <c r="A637">
        <v>5217</v>
      </c>
      <c r="B637" t="s">
        <v>42</v>
      </c>
      <c r="C637" t="s">
        <v>64</v>
      </c>
      <c r="D637" t="s">
        <v>65</v>
      </c>
      <c r="E637" t="s">
        <v>714</v>
      </c>
      <c r="F637" t="s">
        <v>51</v>
      </c>
      <c r="G637">
        <f t="shared" si="99"/>
        <v>0</v>
      </c>
      <c r="H637">
        <f t="shared" si="100"/>
        <v>1</v>
      </c>
      <c r="I637">
        <f t="shared" si="101"/>
        <v>2</v>
      </c>
      <c r="J637">
        <f t="shared" si="102"/>
        <v>2</v>
      </c>
      <c r="K637">
        <f t="shared" si="103"/>
        <v>2</v>
      </c>
      <c r="L637">
        <v>5</v>
      </c>
      <c r="M637">
        <v>2</v>
      </c>
      <c r="N637">
        <f>Needs[[#This Row],[Male]]-Needs[[#This Row],[Hasuband]]</f>
        <v>5</v>
      </c>
      <c r="O637">
        <f>Needs[[#This Row],[Female]]-Needs[[#This Row],[Wife]]</f>
        <v>1</v>
      </c>
      <c r="P637">
        <v>1</v>
      </c>
      <c r="Q637">
        <v>1</v>
      </c>
      <c r="R637">
        <v>2</v>
      </c>
      <c r="S637">
        <v>0</v>
      </c>
      <c r="T637">
        <v>3</v>
      </c>
      <c r="U637" t="s">
        <v>37</v>
      </c>
      <c r="W637">
        <v>1</v>
      </c>
      <c r="X637" t="str">
        <f t="shared" si="104"/>
        <v>No</v>
      </c>
      <c r="Z637" t="str">
        <f t="shared" si="105"/>
        <v>No</v>
      </c>
      <c r="AA637">
        <v>1</v>
      </c>
      <c r="AB637" t="str">
        <f t="shared" si="106"/>
        <v>Yes</v>
      </c>
      <c r="AC637">
        <v>1</v>
      </c>
      <c r="AD637" t="str">
        <f t="shared" si="107"/>
        <v>Yes</v>
      </c>
      <c r="AF637" t="str">
        <f t="shared" si="108"/>
        <v>No</v>
      </c>
      <c r="AG637">
        <v>1</v>
      </c>
      <c r="AH637" s="11" t="str">
        <f t="shared" si="109"/>
        <v>Yes</v>
      </c>
    </row>
    <row r="638" spans="1:34">
      <c r="A638">
        <v>4723</v>
      </c>
      <c r="B638" t="s">
        <v>38</v>
      </c>
      <c r="C638" t="s">
        <v>107</v>
      </c>
      <c r="D638" t="s">
        <v>108</v>
      </c>
      <c r="E638" t="s">
        <v>715</v>
      </c>
      <c r="F638" t="s">
        <v>51</v>
      </c>
      <c r="G638">
        <f t="shared" si="99"/>
        <v>0</v>
      </c>
      <c r="H638">
        <f t="shared" si="100"/>
        <v>1</v>
      </c>
      <c r="I638">
        <f t="shared" si="101"/>
        <v>1</v>
      </c>
      <c r="J638">
        <f t="shared" si="102"/>
        <v>2</v>
      </c>
      <c r="K638">
        <f t="shared" si="103"/>
        <v>4</v>
      </c>
      <c r="L638">
        <v>5</v>
      </c>
      <c r="M638">
        <v>3</v>
      </c>
      <c r="N638">
        <f>Needs[[#This Row],[Male]]-Needs[[#This Row],[Hasuband]]</f>
        <v>5</v>
      </c>
      <c r="O638">
        <f>Needs[[#This Row],[Female]]-Needs[[#This Row],[Wife]]</f>
        <v>2</v>
      </c>
      <c r="P638">
        <v>0</v>
      </c>
      <c r="Q638">
        <v>1</v>
      </c>
      <c r="R638">
        <v>1</v>
      </c>
      <c r="S638">
        <v>1</v>
      </c>
      <c r="T638">
        <v>5</v>
      </c>
      <c r="U638" t="s">
        <v>61</v>
      </c>
      <c r="V638">
        <v>1</v>
      </c>
      <c r="X638" t="str">
        <f t="shared" si="104"/>
        <v>Yes</v>
      </c>
      <c r="Y638">
        <v>156</v>
      </c>
      <c r="Z638" t="str">
        <f t="shared" si="105"/>
        <v>Yes</v>
      </c>
      <c r="AB638" t="str">
        <f t="shared" si="106"/>
        <v>No</v>
      </c>
      <c r="AD638" t="str">
        <f t="shared" si="107"/>
        <v>No</v>
      </c>
      <c r="AE638">
        <v>1</v>
      </c>
      <c r="AF638" t="str">
        <f t="shared" si="108"/>
        <v>Yes</v>
      </c>
      <c r="AH638" s="11" t="str">
        <f t="shared" si="109"/>
        <v>No</v>
      </c>
    </row>
    <row r="639" spans="1:34">
      <c r="A639">
        <v>4820</v>
      </c>
      <c r="B639" t="s">
        <v>38</v>
      </c>
      <c r="C639" t="s">
        <v>116</v>
      </c>
      <c r="D639" t="s">
        <v>117</v>
      </c>
      <c r="E639" t="s">
        <v>716</v>
      </c>
      <c r="F639" t="s">
        <v>36</v>
      </c>
      <c r="G639">
        <f t="shared" si="99"/>
        <v>1</v>
      </c>
      <c r="H639">
        <f t="shared" si="100"/>
        <v>1</v>
      </c>
      <c r="I639">
        <f t="shared" si="101"/>
        <v>3</v>
      </c>
      <c r="J639">
        <f t="shared" si="102"/>
        <v>2</v>
      </c>
      <c r="K639">
        <f t="shared" si="103"/>
        <v>1</v>
      </c>
      <c r="L639">
        <v>6</v>
      </c>
      <c r="M639">
        <v>2</v>
      </c>
      <c r="N639">
        <f>Needs[[#This Row],[Male]]-Needs[[#This Row],[Hasuband]]</f>
        <v>5</v>
      </c>
      <c r="O639">
        <f>Needs[[#This Row],[Female]]-Needs[[#This Row],[Wife]]</f>
        <v>1</v>
      </c>
      <c r="P639">
        <v>2</v>
      </c>
      <c r="Q639">
        <v>1</v>
      </c>
      <c r="R639">
        <v>2</v>
      </c>
      <c r="S639">
        <v>0</v>
      </c>
      <c r="T639">
        <v>3</v>
      </c>
      <c r="U639" t="s">
        <v>61</v>
      </c>
      <c r="W639">
        <v>1</v>
      </c>
      <c r="X639" t="str">
        <f t="shared" si="104"/>
        <v>No</v>
      </c>
      <c r="Y639">
        <v>77</v>
      </c>
      <c r="Z639" t="str">
        <f t="shared" si="105"/>
        <v>Yes</v>
      </c>
      <c r="AB639" t="str">
        <f t="shared" si="106"/>
        <v>No</v>
      </c>
      <c r="AD639" t="str">
        <f t="shared" si="107"/>
        <v>No</v>
      </c>
      <c r="AF639" t="str">
        <f t="shared" si="108"/>
        <v>No</v>
      </c>
      <c r="AG639">
        <v>1</v>
      </c>
      <c r="AH639" s="11" t="str">
        <f t="shared" si="109"/>
        <v>Yes</v>
      </c>
    </row>
    <row r="640" spans="1:34">
      <c r="A640">
        <v>5105</v>
      </c>
      <c r="B640" t="s">
        <v>32</v>
      </c>
      <c r="C640" t="s">
        <v>55</v>
      </c>
      <c r="D640" t="s">
        <v>56</v>
      </c>
      <c r="E640" t="s">
        <v>717</v>
      </c>
      <c r="F640" t="s">
        <v>51</v>
      </c>
      <c r="G640">
        <f t="shared" si="99"/>
        <v>0</v>
      </c>
      <c r="H640">
        <f t="shared" si="100"/>
        <v>1</v>
      </c>
      <c r="I640">
        <f t="shared" si="101"/>
        <v>1</v>
      </c>
      <c r="J640">
        <f t="shared" si="102"/>
        <v>1</v>
      </c>
      <c r="K640">
        <f t="shared" si="103"/>
        <v>1</v>
      </c>
      <c r="L640">
        <v>3</v>
      </c>
      <c r="M640">
        <v>1</v>
      </c>
      <c r="N640">
        <f>Needs[[#This Row],[Male]]-Needs[[#This Row],[Hasuband]]</f>
        <v>3</v>
      </c>
      <c r="O640">
        <f>Needs[[#This Row],[Female]]-Needs[[#This Row],[Wife]]</f>
        <v>0</v>
      </c>
      <c r="P640">
        <v>1</v>
      </c>
      <c r="Q640">
        <v>0</v>
      </c>
      <c r="R640">
        <v>1</v>
      </c>
      <c r="S640">
        <v>0</v>
      </c>
      <c r="T640">
        <v>2</v>
      </c>
      <c r="U640" t="s">
        <v>18</v>
      </c>
      <c r="W640">
        <v>1</v>
      </c>
      <c r="X640" t="str">
        <f t="shared" si="104"/>
        <v>No</v>
      </c>
      <c r="Z640" t="str">
        <f t="shared" si="105"/>
        <v>No</v>
      </c>
      <c r="AB640" t="str">
        <f t="shared" si="106"/>
        <v>No</v>
      </c>
      <c r="AD640" t="str">
        <f t="shared" si="107"/>
        <v>No</v>
      </c>
      <c r="AE640">
        <v>1</v>
      </c>
      <c r="AF640" t="str">
        <f t="shared" si="108"/>
        <v>Yes</v>
      </c>
      <c r="AG640">
        <v>1</v>
      </c>
      <c r="AH640" s="11" t="str">
        <f t="shared" si="109"/>
        <v>Yes</v>
      </c>
    </row>
    <row r="641" spans="1:34">
      <c r="A641">
        <v>5242</v>
      </c>
      <c r="B641" t="s">
        <v>42</v>
      </c>
      <c r="C641" t="s">
        <v>52</v>
      </c>
      <c r="D641" t="s">
        <v>53</v>
      </c>
      <c r="E641" t="s">
        <v>718</v>
      </c>
      <c r="F641" t="s">
        <v>36</v>
      </c>
      <c r="G641">
        <f t="shared" si="99"/>
        <v>1</v>
      </c>
      <c r="H641">
        <f t="shared" si="100"/>
        <v>1</v>
      </c>
      <c r="I641">
        <f t="shared" si="101"/>
        <v>1</v>
      </c>
      <c r="J641">
        <f t="shared" si="102"/>
        <v>2</v>
      </c>
      <c r="K641">
        <f t="shared" si="103"/>
        <v>3</v>
      </c>
      <c r="L641">
        <v>6</v>
      </c>
      <c r="M641">
        <v>2</v>
      </c>
      <c r="N641">
        <f>Needs[[#This Row],[Male]]-Needs[[#This Row],[Hasuband]]</f>
        <v>5</v>
      </c>
      <c r="O641">
        <f>Needs[[#This Row],[Female]]-Needs[[#This Row],[Wife]]</f>
        <v>1</v>
      </c>
      <c r="P641">
        <v>0</v>
      </c>
      <c r="Q641">
        <v>1</v>
      </c>
      <c r="R641">
        <v>2</v>
      </c>
      <c r="S641">
        <v>0</v>
      </c>
      <c r="T641">
        <v>5</v>
      </c>
      <c r="U641" t="s">
        <v>61</v>
      </c>
      <c r="V641">
        <v>1</v>
      </c>
      <c r="X641" t="str">
        <f t="shared" si="104"/>
        <v>Yes</v>
      </c>
      <c r="Y641">
        <v>186</v>
      </c>
      <c r="Z641" t="str">
        <f t="shared" si="105"/>
        <v>Yes</v>
      </c>
      <c r="AB641" t="str">
        <f t="shared" si="106"/>
        <v>No</v>
      </c>
      <c r="AD641" t="str">
        <f t="shared" si="107"/>
        <v>No</v>
      </c>
      <c r="AF641" t="str">
        <f t="shared" si="108"/>
        <v>No</v>
      </c>
      <c r="AH641" s="11" t="str">
        <f t="shared" si="109"/>
        <v>No</v>
      </c>
    </row>
    <row r="642" spans="1:34">
      <c r="A642">
        <v>5565</v>
      </c>
      <c r="B642" t="s">
        <v>42</v>
      </c>
      <c r="C642" t="s">
        <v>43</v>
      </c>
      <c r="D642" t="s">
        <v>44</v>
      </c>
      <c r="E642" t="s">
        <v>719</v>
      </c>
      <c r="F642" t="s">
        <v>36</v>
      </c>
      <c r="G642">
        <f t="shared" ref="G642:G705" si="110">IF(F642="Father",1,0)</f>
        <v>1</v>
      </c>
      <c r="H642">
        <f t="shared" ref="H642:H705" si="111">IF(F642="Mother",1,1)</f>
        <v>1</v>
      </c>
      <c r="I642">
        <f t="shared" ref="I642:I705" si="112">P642+Q642</f>
        <v>2</v>
      </c>
      <c r="J642">
        <f t="shared" ref="J642:J705" si="113">R642+S642</f>
        <v>2</v>
      </c>
      <c r="K642">
        <f t="shared" ref="K642:K705" si="114">T642-(G642+H642)</f>
        <v>1</v>
      </c>
      <c r="L642">
        <v>4</v>
      </c>
      <c r="M642">
        <v>3</v>
      </c>
      <c r="N642">
        <f>Needs[[#This Row],[Male]]-Needs[[#This Row],[Hasuband]]</f>
        <v>3</v>
      </c>
      <c r="O642">
        <f>Needs[[#This Row],[Female]]-Needs[[#This Row],[Wife]]</f>
        <v>2</v>
      </c>
      <c r="P642">
        <v>1</v>
      </c>
      <c r="Q642">
        <v>1</v>
      </c>
      <c r="R642">
        <v>1</v>
      </c>
      <c r="S642">
        <v>1</v>
      </c>
      <c r="T642">
        <v>3</v>
      </c>
      <c r="U642" t="s">
        <v>37</v>
      </c>
      <c r="W642">
        <v>1</v>
      </c>
      <c r="X642" t="str">
        <f t="shared" ref="X642:X705" si="115">IF(V642=1,"Yes",IF(V642="","No"))</f>
        <v>No</v>
      </c>
      <c r="Z642" t="str">
        <f t="shared" ref="Z642:Z705" si="116">IF(Y642="","No","Yes")</f>
        <v>No</v>
      </c>
      <c r="AB642" t="str">
        <f t="shared" ref="AB642:AB705" si="117">IF(AA642=1,"Yes",IF(AA642="","No"))</f>
        <v>No</v>
      </c>
      <c r="AC642">
        <v>1</v>
      </c>
      <c r="AD642" t="str">
        <f t="shared" ref="AD642:AD705" si="118">IF(AC642=1,"Yes",IF(AC642="","No"))</f>
        <v>Yes</v>
      </c>
      <c r="AF642" t="str">
        <f t="shared" ref="AF642:AF705" si="119">IF(AE642=1,"Yes",IF(AE642="","No"))</f>
        <v>No</v>
      </c>
      <c r="AG642">
        <v>1</v>
      </c>
      <c r="AH642" s="11" t="str">
        <f t="shared" ref="AH642:AH705" si="120">IF(AG642=1,"Yes",IF(AG642="","No"))</f>
        <v>Yes</v>
      </c>
    </row>
    <row r="643" spans="1:34">
      <c r="A643">
        <v>5224</v>
      </c>
      <c r="B643" t="s">
        <v>42</v>
      </c>
      <c r="C643" t="s">
        <v>64</v>
      </c>
      <c r="D643" t="s">
        <v>65</v>
      </c>
      <c r="E643" t="s">
        <v>720</v>
      </c>
      <c r="F643" t="s">
        <v>51</v>
      </c>
      <c r="G643">
        <f t="shared" si="110"/>
        <v>0</v>
      </c>
      <c r="H643">
        <f t="shared" si="111"/>
        <v>1</v>
      </c>
      <c r="I643">
        <f t="shared" si="112"/>
        <v>2</v>
      </c>
      <c r="J643">
        <f t="shared" si="113"/>
        <v>2</v>
      </c>
      <c r="K643">
        <f t="shared" si="114"/>
        <v>5</v>
      </c>
      <c r="L643">
        <v>9</v>
      </c>
      <c r="M643">
        <v>1</v>
      </c>
      <c r="N643">
        <f>Needs[[#This Row],[Male]]-Needs[[#This Row],[Hasuband]]</f>
        <v>9</v>
      </c>
      <c r="O643">
        <f>Needs[[#This Row],[Female]]-Needs[[#This Row],[Wife]]</f>
        <v>0</v>
      </c>
      <c r="P643">
        <v>2</v>
      </c>
      <c r="Q643">
        <v>0</v>
      </c>
      <c r="R643">
        <v>2</v>
      </c>
      <c r="S643">
        <v>0</v>
      </c>
      <c r="T643">
        <v>6</v>
      </c>
      <c r="U643" t="s">
        <v>61</v>
      </c>
      <c r="W643">
        <v>1</v>
      </c>
      <c r="X643" t="str">
        <f t="shared" si="115"/>
        <v>No</v>
      </c>
      <c r="Y643">
        <v>98</v>
      </c>
      <c r="Z643" t="str">
        <f t="shared" si="116"/>
        <v>Yes</v>
      </c>
      <c r="AA643">
        <v>1</v>
      </c>
      <c r="AB643" t="str">
        <f t="shared" si="117"/>
        <v>Yes</v>
      </c>
      <c r="AC643">
        <v>1</v>
      </c>
      <c r="AD643" t="str">
        <f t="shared" si="118"/>
        <v>Yes</v>
      </c>
      <c r="AF643" t="str">
        <f t="shared" si="119"/>
        <v>No</v>
      </c>
      <c r="AG643">
        <v>1</v>
      </c>
      <c r="AH643" s="11" t="str">
        <f t="shared" si="120"/>
        <v>Yes</v>
      </c>
    </row>
    <row r="644" spans="1:34">
      <c r="A644">
        <v>6303</v>
      </c>
      <c r="B644" t="s">
        <v>47</v>
      </c>
      <c r="C644" t="s">
        <v>104</v>
      </c>
      <c r="D644" t="s">
        <v>105</v>
      </c>
      <c r="E644" t="s">
        <v>721</v>
      </c>
      <c r="F644" t="s">
        <v>36</v>
      </c>
      <c r="G644">
        <f t="shared" si="110"/>
        <v>1</v>
      </c>
      <c r="H644">
        <f t="shared" si="111"/>
        <v>1</v>
      </c>
      <c r="I644">
        <f t="shared" si="112"/>
        <v>2</v>
      </c>
      <c r="J644">
        <f t="shared" si="113"/>
        <v>1</v>
      </c>
      <c r="K644">
        <f t="shared" si="114"/>
        <v>2</v>
      </c>
      <c r="L644">
        <v>2</v>
      </c>
      <c r="M644">
        <v>5</v>
      </c>
      <c r="N644">
        <f>Needs[[#This Row],[Male]]-Needs[[#This Row],[Hasuband]]</f>
        <v>1</v>
      </c>
      <c r="O644">
        <f>Needs[[#This Row],[Female]]-Needs[[#This Row],[Wife]]</f>
        <v>4</v>
      </c>
      <c r="P644">
        <v>1</v>
      </c>
      <c r="Q644">
        <v>1</v>
      </c>
      <c r="R644">
        <v>0</v>
      </c>
      <c r="S644">
        <v>1</v>
      </c>
      <c r="T644">
        <v>4</v>
      </c>
      <c r="U644" t="s">
        <v>37</v>
      </c>
      <c r="W644">
        <v>1</v>
      </c>
      <c r="X644" t="str">
        <f t="shared" si="115"/>
        <v>No</v>
      </c>
      <c r="Z644" t="str">
        <f t="shared" si="116"/>
        <v>No</v>
      </c>
      <c r="AA644">
        <v>1</v>
      </c>
      <c r="AB644" t="str">
        <f t="shared" si="117"/>
        <v>Yes</v>
      </c>
      <c r="AC644">
        <v>1</v>
      </c>
      <c r="AD644" t="str">
        <f t="shared" si="118"/>
        <v>Yes</v>
      </c>
      <c r="AF644" t="str">
        <f t="shared" si="119"/>
        <v>No</v>
      </c>
      <c r="AG644">
        <v>1</v>
      </c>
      <c r="AH644" s="11" t="str">
        <f t="shared" si="120"/>
        <v>Yes</v>
      </c>
    </row>
    <row r="645" spans="1:34">
      <c r="A645">
        <v>5189</v>
      </c>
      <c r="B645" t="s">
        <v>42</v>
      </c>
      <c r="C645" t="s">
        <v>64</v>
      </c>
      <c r="D645" t="s">
        <v>65</v>
      </c>
      <c r="E645" t="s">
        <v>722</v>
      </c>
      <c r="F645" t="s">
        <v>51</v>
      </c>
      <c r="G645">
        <f t="shared" si="110"/>
        <v>0</v>
      </c>
      <c r="H645">
        <f t="shared" si="111"/>
        <v>1</v>
      </c>
      <c r="I645">
        <f t="shared" si="112"/>
        <v>2</v>
      </c>
      <c r="J645">
        <f t="shared" si="113"/>
        <v>1</v>
      </c>
      <c r="K645">
        <f t="shared" si="114"/>
        <v>2</v>
      </c>
      <c r="L645">
        <v>2</v>
      </c>
      <c r="M645">
        <v>4</v>
      </c>
      <c r="N645">
        <f>Needs[[#This Row],[Male]]-Needs[[#This Row],[Hasuband]]</f>
        <v>2</v>
      </c>
      <c r="O645">
        <f>Needs[[#This Row],[Female]]-Needs[[#This Row],[Wife]]</f>
        <v>3</v>
      </c>
      <c r="P645">
        <v>1</v>
      </c>
      <c r="Q645">
        <v>1</v>
      </c>
      <c r="R645">
        <v>0</v>
      </c>
      <c r="S645">
        <v>1</v>
      </c>
      <c r="T645">
        <v>3</v>
      </c>
      <c r="U645" t="s">
        <v>37</v>
      </c>
      <c r="V645">
        <v>1</v>
      </c>
      <c r="X645" t="str">
        <f t="shared" si="115"/>
        <v>Yes</v>
      </c>
      <c r="Y645">
        <v>104</v>
      </c>
      <c r="Z645" t="str">
        <f t="shared" si="116"/>
        <v>Yes</v>
      </c>
      <c r="AA645">
        <v>1</v>
      </c>
      <c r="AB645" t="str">
        <f t="shared" si="117"/>
        <v>Yes</v>
      </c>
      <c r="AD645" t="str">
        <f t="shared" si="118"/>
        <v>No</v>
      </c>
      <c r="AF645" t="str">
        <f t="shared" si="119"/>
        <v>No</v>
      </c>
      <c r="AH645" s="11" t="str">
        <f t="shared" si="120"/>
        <v>No</v>
      </c>
    </row>
    <row r="646" spans="1:34">
      <c r="A646">
        <v>4795</v>
      </c>
      <c r="B646" t="s">
        <v>38</v>
      </c>
      <c r="C646" t="s">
        <v>116</v>
      </c>
      <c r="D646" t="s">
        <v>117</v>
      </c>
      <c r="E646" t="s">
        <v>723</v>
      </c>
      <c r="F646" t="s">
        <v>51</v>
      </c>
      <c r="G646">
        <f t="shared" si="110"/>
        <v>0</v>
      </c>
      <c r="H646">
        <f t="shared" si="111"/>
        <v>1</v>
      </c>
      <c r="I646">
        <f t="shared" si="112"/>
        <v>2</v>
      </c>
      <c r="J646">
        <f t="shared" si="113"/>
        <v>1</v>
      </c>
      <c r="K646">
        <f t="shared" si="114"/>
        <v>1</v>
      </c>
      <c r="L646">
        <v>2</v>
      </c>
      <c r="M646">
        <v>3</v>
      </c>
      <c r="N646">
        <f>Needs[[#This Row],[Male]]-Needs[[#This Row],[Hasuband]]</f>
        <v>2</v>
      </c>
      <c r="O646">
        <f>Needs[[#This Row],[Female]]-Needs[[#This Row],[Wife]]</f>
        <v>2</v>
      </c>
      <c r="P646">
        <v>1</v>
      </c>
      <c r="Q646">
        <v>1</v>
      </c>
      <c r="R646">
        <v>0</v>
      </c>
      <c r="S646">
        <v>1</v>
      </c>
      <c r="T646">
        <v>2</v>
      </c>
      <c r="U646" t="s">
        <v>37</v>
      </c>
      <c r="V646">
        <v>1</v>
      </c>
      <c r="X646" t="str">
        <f t="shared" si="115"/>
        <v>Yes</v>
      </c>
      <c r="Y646">
        <v>152</v>
      </c>
      <c r="Z646" t="str">
        <f t="shared" si="116"/>
        <v>Yes</v>
      </c>
      <c r="AA646">
        <v>1</v>
      </c>
      <c r="AB646" t="str">
        <f t="shared" si="117"/>
        <v>Yes</v>
      </c>
      <c r="AD646" t="str">
        <f t="shared" si="118"/>
        <v>No</v>
      </c>
      <c r="AF646" t="str">
        <f t="shared" si="119"/>
        <v>No</v>
      </c>
      <c r="AG646">
        <v>1</v>
      </c>
      <c r="AH646" s="11" t="str">
        <f t="shared" si="120"/>
        <v>Yes</v>
      </c>
    </row>
    <row r="647" spans="1:34">
      <c r="A647">
        <v>5153</v>
      </c>
      <c r="B647" t="s">
        <v>42</v>
      </c>
      <c r="C647" t="s">
        <v>64</v>
      </c>
      <c r="D647" t="s">
        <v>65</v>
      </c>
      <c r="E647" t="s">
        <v>724</v>
      </c>
      <c r="F647" t="s">
        <v>51</v>
      </c>
      <c r="G647">
        <f t="shared" si="110"/>
        <v>0</v>
      </c>
      <c r="H647">
        <f t="shared" si="111"/>
        <v>1</v>
      </c>
      <c r="I647">
        <f t="shared" si="112"/>
        <v>2</v>
      </c>
      <c r="J647">
        <f t="shared" si="113"/>
        <v>2</v>
      </c>
      <c r="K647">
        <f t="shared" si="114"/>
        <v>1</v>
      </c>
      <c r="L647">
        <v>3</v>
      </c>
      <c r="M647">
        <v>3</v>
      </c>
      <c r="N647">
        <f>Needs[[#This Row],[Male]]-Needs[[#This Row],[Hasuband]]</f>
        <v>3</v>
      </c>
      <c r="O647">
        <f>Needs[[#This Row],[Female]]-Needs[[#This Row],[Wife]]</f>
        <v>2</v>
      </c>
      <c r="P647">
        <v>1</v>
      </c>
      <c r="Q647">
        <v>1</v>
      </c>
      <c r="R647">
        <v>1</v>
      </c>
      <c r="S647">
        <v>1</v>
      </c>
      <c r="T647">
        <v>2</v>
      </c>
      <c r="U647" t="s">
        <v>18</v>
      </c>
      <c r="V647">
        <v>1</v>
      </c>
      <c r="X647" t="str">
        <f t="shared" si="115"/>
        <v>Yes</v>
      </c>
      <c r="Y647">
        <v>155</v>
      </c>
      <c r="Z647" t="str">
        <f t="shared" si="116"/>
        <v>Yes</v>
      </c>
      <c r="AB647" t="str">
        <f t="shared" si="117"/>
        <v>No</v>
      </c>
      <c r="AC647">
        <v>1</v>
      </c>
      <c r="AD647" t="str">
        <f t="shared" si="118"/>
        <v>Yes</v>
      </c>
      <c r="AF647" t="str">
        <f t="shared" si="119"/>
        <v>No</v>
      </c>
      <c r="AG647">
        <v>1</v>
      </c>
      <c r="AH647" s="11" t="str">
        <f t="shared" si="120"/>
        <v>Yes</v>
      </c>
    </row>
    <row r="648" spans="1:34">
      <c r="A648">
        <v>4705</v>
      </c>
      <c r="B648" t="s">
        <v>38</v>
      </c>
      <c r="C648" t="s">
        <v>39</v>
      </c>
      <c r="D648" t="s">
        <v>40</v>
      </c>
      <c r="E648" t="s">
        <v>725</v>
      </c>
      <c r="F648" t="s">
        <v>36</v>
      </c>
      <c r="G648">
        <f t="shared" si="110"/>
        <v>1</v>
      </c>
      <c r="H648">
        <f t="shared" si="111"/>
        <v>1</v>
      </c>
      <c r="I648">
        <f t="shared" si="112"/>
        <v>2</v>
      </c>
      <c r="J648">
        <f t="shared" si="113"/>
        <v>2</v>
      </c>
      <c r="K648">
        <f t="shared" si="114"/>
        <v>1</v>
      </c>
      <c r="L648">
        <v>5</v>
      </c>
      <c r="M648">
        <v>2</v>
      </c>
      <c r="N648">
        <f>Needs[[#This Row],[Male]]-Needs[[#This Row],[Hasuband]]</f>
        <v>4</v>
      </c>
      <c r="O648">
        <f>Needs[[#This Row],[Female]]-Needs[[#This Row],[Wife]]</f>
        <v>1</v>
      </c>
      <c r="P648">
        <v>1</v>
      </c>
      <c r="Q648">
        <v>1</v>
      </c>
      <c r="R648">
        <v>2</v>
      </c>
      <c r="S648">
        <v>0</v>
      </c>
      <c r="T648">
        <v>3</v>
      </c>
      <c r="U648" t="s">
        <v>46</v>
      </c>
      <c r="W648">
        <v>1</v>
      </c>
      <c r="X648" t="str">
        <f t="shared" si="115"/>
        <v>No</v>
      </c>
      <c r="Y648">
        <v>117</v>
      </c>
      <c r="Z648" t="str">
        <f t="shared" si="116"/>
        <v>Yes</v>
      </c>
      <c r="AB648" t="str">
        <f t="shared" si="117"/>
        <v>No</v>
      </c>
      <c r="AC648">
        <v>1</v>
      </c>
      <c r="AD648" t="str">
        <f t="shared" si="118"/>
        <v>Yes</v>
      </c>
      <c r="AF648" t="str">
        <f t="shared" si="119"/>
        <v>No</v>
      </c>
      <c r="AG648">
        <v>1</v>
      </c>
      <c r="AH648" s="11" t="str">
        <f t="shared" si="120"/>
        <v>Yes</v>
      </c>
    </row>
    <row r="649" spans="1:34">
      <c r="A649">
        <v>6351</v>
      </c>
      <c r="B649" t="s">
        <v>47</v>
      </c>
      <c r="C649" t="s">
        <v>104</v>
      </c>
      <c r="D649" t="s">
        <v>105</v>
      </c>
      <c r="E649" t="s">
        <v>726</v>
      </c>
      <c r="F649" t="s">
        <v>51</v>
      </c>
      <c r="G649">
        <f t="shared" si="110"/>
        <v>0</v>
      </c>
      <c r="H649">
        <f t="shared" si="111"/>
        <v>1</v>
      </c>
      <c r="I649">
        <f t="shared" si="112"/>
        <v>2</v>
      </c>
      <c r="J649">
        <f t="shared" si="113"/>
        <v>1</v>
      </c>
      <c r="K649">
        <f t="shared" si="114"/>
        <v>0</v>
      </c>
      <c r="L649">
        <v>2</v>
      </c>
      <c r="M649">
        <v>2</v>
      </c>
      <c r="N649">
        <f>Needs[[#This Row],[Male]]-Needs[[#This Row],[Hasuband]]</f>
        <v>2</v>
      </c>
      <c r="O649">
        <f>Needs[[#This Row],[Female]]-Needs[[#This Row],[Wife]]</f>
        <v>1</v>
      </c>
      <c r="P649">
        <v>1</v>
      </c>
      <c r="Q649">
        <v>1</v>
      </c>
      <c r="R649">
        <v>1</v>
      </c>
      <c r="S649">
        <v>0</v>
      </c>
      <c r="T649">
        <v>1</v>
      </c>
      <c r="U649" t="s">
        <v>46</v>
      </c>
      <c r="V649">
        <v>1</v>
      </c>
      <c r="X649" t="str">
        <f t="shared" si="115"/>
        <v>Yes</v>
      </c>
      <c r="Y649">
        <v>118</v>
      </c>
      <c r="Z649" t="str">
        <f t="shared" si="116"/>
        <v>Yes</v>
      </c>
      <c r="AB649" t="str">
        <f t="shared" si="117"/>
        <v>No</v>
      </c>
      <c r="AC649">
        <v>1</v>
      </c>
      <c r="AD649" t="str">
        <f t="shared" si="118"/>
        <v>Yes</v>
      </c>
      <c r="AE649">
        <v>1</v>
      </c>
      <c r="AF649" t="str">
        <f t="shared" si="119"/>
        <v>Yes</v>
      </c>
      <c r="AH649" s="11" t="str">
        <f t="shared" si="120"/>
        <v>No</v>
      </c>
    </row>
    <row r="650" spans="1:34">
      <c r="A650">
        <v>5768</v>
      </c>
      <c r="B650" t="s">
        <v>47</v>
      </c>
      <c r="C650" t="s">
        <v>79</v>
      </c>
      <c r="D650" t="s">
        <v>80</v>
      </c>
      <c r="E650" t="s">
        <v>727</v>
      </c>
      <c r="F650" t="s">
        <v>36</v>
      </c>
      <c r="G650">
        <f t="shared" si="110"/>
        <v>1</v>
      </c>
      <c r="H650">
        <f t="shared" si="111"/>
        <v>1</v>
      </c>
      <c r="I650">
        <f t="shared" si="112"/>
        <v>2</v>
      </c>
      <c r="J650">
        <f t="shared" si="113"/>
        <v>2</v>
      </c>
      <c r="K650">
        <f t="shared" si="114"/>
        <v>1</v>
      </c>
      <c r="L650">
        <v>4</v>
      </c>
      <c r="M650">
        <v>3</v>
      </c>
      <c r="N650">
        <f>Needs[[#This Row],[Male]]-Needs[[#This Row],[Hasuband]]</f>
        <v>3</v>
      </c>
      <c r="O650">
        <f>Needs[[#This Row],[Female]]-Needs[[#This Row],[Wife]]</f>
        <v>2</v>
      </c>
      <c r="P650">
        <v>1</v>
      </c>
      <c r="Q650">
        <v>1</v>
      </c>
      <c r="R650">
        <v>1</v>
      </c>
      <c r="S650">
        <v>1</v>
      </c>
      <c r="T650">
        <v>3</v>
      </c>
      <c r="U650" t="s">
        <v>46</v>
      </c>
      <c r="V650">
        <v>1</v>
      </c>
      <c r="X650" t="str">
        <f t="shared" si="115"/>
        <v>Yes</v>
      </c>
      <c r="Y650">
        <v>180</v>
      </c>
      <c r="Z650" t="str">
        <f t="shared" si="116"/>
        <v>Yes</v>
      </c>
      <c r="AA650">
        <v>1</v>
      </c>
      <c r="AB650" t="str">
        <f t="shared" si="117"/>
        <v>Yes</v>
      </c>
      <c r="AC650">
        <v>1</v>
      </c>
      <c r="AD650" t="str">
        <f t="shared" si="118"/>
        <v>Yes</v>
      </c>
      <c r="AF650" t="str">
        <f t="shared" si="119"/>
        <v>No</v>
      </c>
      <c r="AG650">
        <v>1</v>
      </c>
      <c r="AH650" s="11" t="str">
        <f t="shared" si="120"/>
        <v>Yes</v>
      </c>
    </row>
    <row r="651" spans="1:34">
      <c r="A651">
        <v>6189</v>
      </c>
      <c r="B651" t="s">
        <v>47</v>
      </c>
      <c r="C651" t="s">
        <v>58</v>
      </c>
      <c r="D651" t="s">
        <v>59</v>
      </c>
      <c r="E651" t="s">
        <v>728</v>
      </c>
      <c r="F651" t="s">
        <v>51</v>
      </c>
      <c r="G651">
        <f t="shared" si="110"/>
        <v>0</v>
      </c>
      <c r="H651">
        <f t="shared" si="111"/>
        <v>1</v>
      </c>
      <c r="I651">
        <f t="shared" si="112"/>
        <v>2</v>
      </c>
      <c r="J651">
        <f t="shared" si="113"/>
        <v>3</v>
      </c>
      <c r="K651">
        <f t="shared" si="114"/>
        <v>4</v>
      </c>
      <c r="L651">
        <v>6</v>
      </c>
      <c r="M651">
        <v>4</v>
      </c>
      <c r="N651">
        <f>Needs[[#This Row],[Male]]-Needs[[#This Row],[Hasuband]]</f>
        <v>6</v>
      </c>
      <c r="O651">
        <f>Needs[[#This Row],[Female]]-Needs[[#This Row],[Wife]]</f>
        <v>3</v>
      </c>
      <c r="P651">
        <v>1</v>
      </c>
      <c r="Q651">
        <v>1</v>
      </c>
      <c r="R651">
        <v>2</v>
      </c>
      <c r="S651">
        <v>1</v>
      </c>
      <c r="T651">
        <v>5</v>
      </c>
      <c r="U651" t="s">
        <v>46</v>
      </c>
      <c r="W651">
        <v>1</v>
      </c>
      <c r="X651" t="str">
        <f t="shared" si="115"/>
        <v>No</v>
      </c>
      <c r="Y651">
        <v>57</v>
      </c>
      <c r="Z651" t="str">
        <f t="shared" si="116"/>
        <v>Yes</v>
      </c>
      <c r="AA651">
        <v>1</v>
      </c>
      <c r="AB651" t="str">
        <f t="shared" si="117"/>
        <v>Yes</v>
      </c>
      <c r="AC651">
        <v>1</v>
      </c>
      <c r="AD651" t="str">
        <f t="shared" si="118"/>
        <v>Yes</v>
      </c>
      <c r="AF651" t="str">
        <f t="shared" si="119"/>
        <v>No</v>
      </c>
      <c r="AG651">
        <v>1</v>
      </c>
      <c r="AH651" s="11" t="str">
        <f t="shared" si="120"/>
        <v>Yes</v>
      </c>
    </row>
    <row r="652" spans="1:34">
      <c r="A652">
        <v>5067</v>
      </c>
      <c r="B652" t="s">
        <v>32</v>
      </c>
      <c r="C652" t="s">
        <v>55</v>
      </c>
      <c r="D652" t="s">
        <v>56</v>
      </c>
      <c r="E652" t="s">
        <v>729</v>
      </c>
      <c r="F652" t="s">
        <v>36</v>
      </c>
      <c r="G652">
        <f t="shared" si="110"/>
        <v>1</v>
      </c>
      <c r="H652">
        <f t="shared" si="111"/>
        <v>1</v>
      </c>
      <c r="I652">
        <f t="shared" si="112"/>
        <v>1</v>
      </c>
      <c r="J652">
        <f t="shared" si="113"/>
        <v>2</v>
      </c>
      <c r="K652">
        <f t="shared" si="114"/>
        <v>3</v>
      </c>
      <c r="L652">
        <v>4</v>
      </c>
      <c r="M652">
        <v>4</v>
      </c>
      <c r="N652">
        <f>Needs[[#This Row],[Male]]-Needs[[#This Row],[Hasuband]]</f>
        <v>3</v>
      </c>
      <c r="O652">
        <f>Needs[[#This Row],[Female]]-Needs[[#This Row],[Wife]]</f>
        <v>3</v>
      </c>
      <c r="P652">
        <v>0</v>
      </c>
      <c r="Q652">
        <v>1</v>
      </c>
      <c r="R652">
        <v>1</v>
      </c>
      <c r="S652">
        <v>1</v>
      </c>
      <c r="T652">
        <v>5</v>
      </c>
      <c r="U652" t="s">
        <v>46</v>
      </c>
      <c r="W652">
        <v>1</v>
      </c>
      <c r="X652" t="str">
        <f t="shared" si="115"/>
        <v>No</v>
      </c>
      <c r="Y652">
        <v>58</v>
      </c>
      <c r="Z652" t="str">
        <f t="shared" si="116"/>
        <v>Yes</v>
      </c>
      <c r="AA652">
        <v>1</v>
      </c>
      <c r="AB652" t="str">
        <f t="shared" si="117"/>
        <v>Yes</v>
      </c>
      <c r="AC652">
        <v>1</v>
      </c>
      <c r="AD652" t="str">
        <f t="shared" si="118"/>
        <v>Yes</v>
      </c>
      <c r="AF652" t="str">
        <f t="shared" si="119"/>
        <v>No</v>
      </c>
      <c r="AG652">
        <v>1</v>
      </c>
      <c r="AH652" s="11" t="str">
        <f t="shared" si="120"/>
        <v>Yes</v>
      </c>
    </row>
    <row r="653" spans="1:34">
      <c r="A653">
        <v>6074</v>
      </c>
      <c r="B653" t="s">
        <v>47</v>
      </c>
      <c r="C653" t="s">
        <v>67</v>
      </c>
      <c r="D653" t="s">
        <v>68</v>
      </c>
      <c r="E653" t="s">
        <v>730</v>
      </c>
      <c r="F653" t="s">
        <v>36</v>
      </c>
      <c r="G653">
        <f t="shared" si="110"/>
        <v>1</v>
      </c>
      <c r="H653">
        <f t="shared" si="111"/>
        <v>1</v>
      </c>
      <c r="I653">
        <f t="shared" si="112"/>
        <v>1</v>
      </c>
      <c r="J653">
        <f t="shared" si="113"/>
        <v>2</v>
      </c>
      <c r="K653">
        <f t="shared" si="114"/>
        <v>3</v>
      </c>
      <c r="L653">
        <v>6</v>
      </c>
      <c r="M653">
        <v>2</v>
      </c>
      <c r="N653">
        <f>Needs[[#This Row],[Male]]-Needs[[#This Row],[Hasuband]]</f>
        <v>5</v>
      </c>
      <c r="O653">
        <f>Needs[[#This Row],[Female]]-Needs[[#This Row],[Wife]]</f>
        <v>1</v>
      </c>
      <c r="P653">
        <v>0</v>
      </c>
      <c r="Q653">
        <v>1</v>
      </c>
      <c r="R653">
        <v>2</v>
      </c>
      <c r="S653">
        <v>0</v>
      </c>
      <c r="T653">
        <v>5</v>
      </c>
      <c r="U653" t="s">
        <v>46</v>
      </c>
      <c r="W653">
        <v>1</v>
      </c>
      <c r="X653" t="str">
        <f t="shared" si="115"/>
        <v>No</v>
      </c>
      <c r="Z653" t="str">
        <f t="shared" si="116"/>
        <v>No</v>
      </c>
      <c r="AA653">
        <v>1</v>
      </c>
      <c r="AB653" t="str">
        <f t="shared" si="117"/>
        <v>Yes</v>
      </c>
      <c r="AD653" t="str">
        <f t="shared" si="118"/>
        <v>No</v>
      </c>
      <c r="AE653">
        <v>1</v>
      </c>
      <c r="AF653" t="str">
        <f t="shared" si="119"/>
        <v>Yes</v>
      </c>
      <c r="AG653">
        <v>1</v>
      </c>
      <c r="AH653" s="11" t="str">
        <f t="shared" si="120"/>
        <v>Yes</v>
      </c>
    </row>
    <row r="654" spans="1:34">
      <c r="A654">
        <v>5941</v>
      </c>
      <c r="B654" t="s">
        <v>47</v>
      </c>
      <c r="C654" t="s">
        <v>85</v>
      </c>
      <c r="D654" t="s">
        <v>86</v>
      </c>
      <c r="E654" t="s">
        <v>731</v>
      </c>
      <c r="F654" t="s">
        <v>36</v>
      </c>
      <c r="G654">
        <f t="shared" si="110"/>
        <v>1</v>
      </c>
      <c r="H654">
        <f t="shared" si="111"/>
        <v>1</v>
      </c>
      <c r="I654">
        <f t="shared" si="112"/>
        <v>2</v>
      </c>
      <c r="J654">
        <f t="shared" si="113"/>
        <v>1</v>
      </c>
      <c r="K654">
        <f t="shared" si="114"/>
        <v>0</v>
      </c>
      <c r="L654">
        <v>3</v>
      </c>
      <c r="M654">
        <v>2</v>
      </c>
      <c r="N654">
        <f>Needs[[#This Row],[Male]]-Needs[[#This Row],[Hasuband]]</f>
        <v>2</v>
      </c>
      <c r="O654">
        <f>Needs[[#This Row],[Female]]-Needs[[#This Row],[Wife]]</f>
        <v>1</v>
      </c>
      <c r="P654">
        <v>1</v>
      </c>
      <c r="Q654">
        <v>1</v>
      </c>
      <c r="R654">
        <v>1</v>
      </c>
      <c r="S654">
        <v>0</v>
      </c>
      <c r="T654">
        <v>2</v>
      </c>
      <c r="U654" t="s">
        <v>18</v>
      </c>
      <c r="V654">
        <v>1</v>
      </c>
      <c r="X654" t="str">
        <f t="shared" si="115"/>
        <v>Yes</v>
      </c>
      <c r="Y654">
        <v>113</v>
      </c>
      <c r="Z654" t="str">
        <f t="shared" si="116"/>
        <v>Yes</v>
      </c>
      <c r="AA654">
        <v>1</v>
      </c>
      <c r="AB654" t="str">
        <f t="shared" si="117"/>
        <v>Yes</v>
      </c>
      <c r="AD654" t="str">
        <f t="shared" si="118"/>
        <v>No</v>
      </c>
      <c r="AF654" t="str">
        <f t="shared" si="119"/>
        <v>No</v>
      </c>
      <c r="AG654">
        <v>1</v>
      </c>
      <c r="AH654" s="11" t="str">
        <f t="shared" si="120"/>
        <v>Yes</v>
      </c>
    </row>
    <row r="655" spans="1:34">
      <c r="A655">
        <v>5887</v>
      </c>
      <c r="B655" t="s">
        <v>47</v>
      </c>
      <c r="C655" t="s">
        <v>85</v>
      </c>
      <c r="D655" t="s">
        <v>86</v>
      </c>
      <c r="E655" t="s">
        <v>732</v>
      </c>
      <c r="F655" t="s">
        <v>36</v>
      </c>
      <c r="G655">
        <f t="shared" si="110"/>
        <v>1</v>
      </c>
      <c r="H655">
        <f t="shared" si="111"/>
        <v>1</v>
      </c>
      <c r="I655">
        <f t="shared" si="112"/>
        <v>2</v>
      </c>
      <c r="J655">
        <f t="shared" si="113"/>
        <v>2</v>
      </c>
      <c r="K655">
        <f t="shared" si="114"/>
        <v>2</v>
      </c>
      <c r="L655">
        <v>2</v>
      </c>
      <c r="M655">
        <v>6</v>
      </c>
      <c r="N655">
        <f>Needs[[#This Row],[Male]]-Needs[[#This Row],[Hasuband]]</f>
        <v>1</v>
      </c>
      <c r="O655">
        <f>Needs[[#This Row],[Female]]-Needs[[#This Row],[Wife]]</f>
        <v>5</v>
      </c>
      <c r="P655">
        <v>1</v>
      </c>
      <c r="Q655">
        <v>1</v>
      </c>
      <c r="R655">
        <v>0</v>
      </c>
      <c r="S655">
        <v>2</v>
      </c>
      <c r="T655">
        <v>4</v>
      </c>
      <c r="U655" t="s">
        <v>37</v>
      </c>
      <c r="W655">
        <v>1</v>
      </c>
      <c r="X655" t="str">
        <f t="shared" si="115"/>
        <v>No</v>
      </c>
      <c r="Y655">
        <v>117</v>
      </c>
      <c r="Z655" t="str">
        <f t="shared" si="116"/>
        <v>Yes</v>
      </c>
      <c r="AA655">
        <v>1</v>
      </c>
      <c r="AB655" t="str">
        <f t="shared" si="117"/>
        <v>Yes</v>
      </c>
      <c r="AD655" t="str">
        <f t="shared" si="118"/>
        <v>No</v>
      </c>
      <c r="AF655" t="str">
        <f t="shared" si="119"/>
        <v>No</v>
      </c>
      <c r="AG655">
        <v>1</v>
      </c>
      <c r="AH655" s="11" t="str">
        <f t="shared" si="120"/>
        <v>Yes</v>
      </c>
    </row>
    <row r="656" spans="1:34">
      <c r="A656">
        <v>4724</v>
      </c>
      <c r="B656" t="s">
        <v>38</v>
      </c>
      <c r="C656" t="s">
        <v>107</v>
      </c>
      <c r="D656" t="s">
        <v>108</v>
      </c>
      <c r="E656" t="s">
        <v>733</v>
      </c>
      <c r="F656" t="s">
        <v>51</v>
      </c>
      <c r="G656">
        <f t="shared" si="110"/>
        <v>0</v>
      </c>
      <c r="H656">
        <f t="shared" si="111"/>
        <v>1</v>
      </c>
      <c r="I656">
        <f t="shared" si="112"/>
        <v>2</v>
      </c>
      <c r="J656">
        <f t="shared" si="113"/>
        <v>1</v>
      </c>
      <c r="K656">
        <f t="shared" si="114"/>
        <v>0</v>
      </c>
      <c r="L656">
        <v>1</v>
      </c>
      <c r="M656">
        <v>3</v>
      </c>
      <c r="N656">
        <f>Needs[[#This Row],[Male]]-Needs[[#This Row],[Hasuband]]</f>
        <v>1</v>
      </c>
      <c r="O656">
        <f>Needs[[#This Row],[Female]]-Needs[[#This Row],[Wife]]</f>
        <v>2</v>
      </c>
      <c r="P656">
        <v>1</v>
      </c>
      <c r="Q656">
        <v>1</v>
      </c>
      <c r="R656">
        <v>0</v>
      </c>
      <c r="S656">
        <v>1</v>
      </c>
      <c r="T656">
        <v>1</v>
      </c>
      <c r="U656" t="s">
        <v>46</v>
      </c>
      <c r="W656">
        <v>1</v>
      </c>
      <c r="X656" t="str">
        <f t="shared" si="115"/>
        <v>No</v>
      </c>
      <c r="Y656">
        <v>94</v>
      </c>
      <c r="Z656" t="str">
        <f t="shared" si="116"/>
        <v>Yes</v>
      </c>
      <c r="AA656">
        <v>1</v>
      </c>
      <c r="AB656" t="str">
        <f t="shared" si="117"/>
        <v>Yes</v>
      </c>
      <c r="AD656" t="str">
        <f t="shared" si="118"/>
        <v>No</v>
      </c>
      <c r="AF656" t="str">
        <f t="shared" si="119"/>
        <v>No</v>
      </c>
      <c r="AG656">
        <v>1</v>
      </c>
      <c r="AH656" s="11" t="str">
        <f t="shared" si="120"/>
        <v>Yes</v>
      </c>
    </row>
    <row r="657" spans="1:34">
      <c r="A657">
        <v>6080</v>
      </c>
      <c r="B657" t="s">
        <v>47</v>
      </c>
      <c r="C657" t="s">
        <v>67</v>
      </c>
      <c r="D657" t="s">
        <v>68</v>
      </c>
      <c r="E657" t="s">
        <v>734</v>
      </c>
      <c r="F657" t="s">
        <v>36</v>
      </c>
      <c r="G657">
        <f t="shared" si="110"/>
        <v>1</v>
      </c>
      <c r="H657">
        <f t="shared" si="111"/>
        <v>1</v>
      </c>
      <c r="I657">
        <f t="shared" si="112"/>
        <v>2</v>
      </c>
      <c r="J657">
        <f t="shared" si="113"/>
        <v>2</v>
      </c>
      <c r="K657">
        <f t="shared" si="114"/>
        <v>1</v>
      </c>
      <c r="L657">
        <v>2</v>
      </c>
      <c r="M657">
        <v>5</v>
      </c>
      <c r="N657">
        <f>Needs[[#This Row],[Male]]-Needs[[#This Row],[Hasuband]]</f>
        <v>1</v>
      </c>
      <c r="O657">
        <f>Needs[[#This Row],[Female]]-Needs[[#This Row],[Wife]]</f>
        <v>4</v>
      </c>
      <c r="P657">
        <v>1</v>
      </c>
      <c r="Q657">
        <v>1</v>
      </c>
      <c r="R657">
        <v>0</v>
      </c>
      <c r="S657">
        <v>2</v>
      </c>
      <c r="T657">
        <v>3</v>
      </c>
      <c r="U657" t="s">
        <v>18</v>
      </c>
      <c r="W657">
        <v>1</v>
      </c>
      <c r="X657" t="str">
        <f t="shared" si="115"/>
        <v>No</v>
      </c>
      <c r="Y657">
        <v>73</v>
      </c>
      <c r="Z657" t="str">
        <f t="shared" si="116"/>
        <v>Yes</v>
      </c>
      <c r="AA657">
        <v>1</v>
      </c>
      <c r="AB657" t="str">
        <f t="shared" si="117"/>
        <v>Yes</v>
      </c>
      <c r="AD657" t="str">
        <f t="shared" si="118"/>
        <v>No</v>
      </c>
      <c r="AF657" t="str">
        <f t="shared" si="119"/>
        <v>No</v>
      </c>
      <c r="AG657">
        <v>1</v>
      </c>
      <c r="AH657" s="11" t="str">
        <f t="shared" si="120"/>
        <v>Yes</v>
      </c>
    </row>
    <row r="658" spans="1:34">
      <c r="A658">
        <v>6225</v>
      </c>
      <c r="B658" t="s">
        <v>47</v>
      </c>
      <c r="C658" t="s">
        <v>58</v>
      </c>
      <c r="D658" t="s">
        <v>59</v>
      </c>
      <c r="E658" t="s">
        <v>735</v>
      </c>
      <c r="F658" t="s">
        <v>36</v>
      </c>
      <c r="G658">
        <f t="shared" si="110"/>
        <v>1</v>
      </c>
      <c r="H658">
        <f t="shared" si="111"/>
        <v>1</v>
      </c>
      <c r="I658">
        <f t="shared" si="112"/>
        <v>2</v>
      </c>
      <c r="J658">
        <f t="shared" si="113"/>
        <v>1</v>
      </c>
      <c r="K658">
        <f t="shared" si="114"/>
        <v>0</v>
      </c>
      <c r="L658">
        <v>3</v>
      </c>
      <c r="M658">
        <v>2</v>
      </c>
      <c r="N658">
        <f>Needs[[#This Row],[Male]]-Needs[[#This Row],[Hasuband]]</f>
        <v>2</v>
      </c>
      <c r="O658">
        <f>Needs[[#This Row],[Female]]-Needs[[#This Row],[Wife]]</f>
        <v>1</v>
      </c>
      <c r="P658">
        <v>1</v>
      </c>
      <c r="Q658">
        <v>1</v>
      </c>
      <c r="R658">
        <v>1</v>
      </c>
      <c r="S658">
        <v>0</v>
      </c>
      <c r="T658">
        <v>2</v>
      </c>
      <c r="U658" t="s">
        <v>46</v>
      </c>
      <c r="V658">
        <v>1</v>
      </c>
      <c r="X658" t="str">
        <f t="shared" si="115"/>
        <v>Yes</v>
      </c>
      <c r="Y658">
        <v>131</v>
      </c>
      <c r="Z658" t="str">
        <f t="shared" si="116"/>
        <v>Yes</v>
      </c>
      <c r="AA658">
        <v>1</v>
      </c>
      <c r="AB658" t="str">
        <f t="shared" si="117"/>
        <v>Yes</v>
      </c>
      <c r="AD658" t="str">
        <f t="shared" si="118"/>
        <v>No</v>
      </c>
      <c r="AE658">
        <v>1</v>
      </c>
      <c r="AF658" t="str">
        <f t="shared" si="119"/>
        <v>Yes</v>
      </c>
      <c r="AG658">
        <v>1</v>
      </c>
      <c r="AH658" s="11" t="str">
        <f t="shared" si="120"/>
        <v>Yes</v>
      </c>
    </row>
    <row r="659" spans="1:34">
      <c r="A659">
        <v>6050</v>
      </c>
      <c r="B659" t="s">
        <v>47</v>
      </c>
      <c r="C659" t="s">
        <v>48</v>
      </c>
      <c r="D659" t="s">
        <v>49</v>
      </c>
      <c r="E659" t="s">
        <v>736</v>
      </c>
      <c r="F659" t="s">
        <v>51</v>
      </c>
      <c r="G659">
        <f t="shared" si="110"/>
        <v>0</v>
      </c>
      <c r="H659">
        <f t="shared" si="111"/>
        <v>1</v>
      </c>
      <c r="I659">
        <f t="shared" si="112"/>
        <v>2</v>
      </c>
      <c r="J659">
        <f t="shared" si="113"/>
        <v>1</v>
      </c>
      <c r="K659">
        <f t="shared" si="114"/>
        <v>1</v>
      </c>
      <c r="L659">
        <v>3</v>
      </c>
      <c r="M659">
        <v>2</v>
      </c>
      <c r="N659">
        <f>Needs[[#This Row],[Male]]-Needs[[#This Row],[Hasuband]]</f>
        <v>3</v>
      </c>
      <c r="O659">
        <f>Needs[[#This Row],[Female]]-Needs[[#This Row],[Wife]]</f>
        <v>1</v>
      </c>
      <c r="P659">
        <v>1</v>
      </c>
      <c r="Q659">
        <v>1</v>
      </c>
      <c r="R659">
        <v>1</v>
      </c>
      <c r="S659">
        <v>0</v>
      </c>
      <c r="T659">
        <v>2</v>
      </c>
      <c r="U659" t="s">
        <v>46</v>
      </c>
      <c r="W659">
        <v>1</v>
      </c>
      <c r="X659" t="str">
        <f t="shared" si="115"/>
        <v>No</v>
      </c>
      <c r="Y659">
        <v>77</v>
      </c>
      <c r="Z659" t="str">
        <f t="shared" si="116"/>
        <v>Yes</v>
      </c>
      <c r="AA659">
        <v>1</v>
      </c>
      <c r="AB659" t="str">
        <f t="shared" si="117"/>
        <v>Yes</v>
      </c>
      <c r="AC659">
        <v>1</v>
      </c>
      <c r="AD659" t="str">
        <f t="shared" si="118"/>
        <v>Yes</v>
      </c>
      <c r="AF659" t="str">
        <f t="shared" si="119"/>
        <v>No</v>
      </c>
      <c r="AG659">
        <v>1</v>
      </c>
      <c r="AH659" s="11" t="str">
        <f t="shared" si="120"/>
        <v>Yes</v>
      </c>
    </row>
    <row r="660" spans="1:34">
      <c r="A660">
        <v>5782</v>
      </c>
      <c r="B660" t="s">
        <v>47</v>
      </c>
      <c r="C660" t="s">
        <v>79</v>
      </c>
      <c r="D660" t="s">
        <v>80</v>
      </c>
      <c r="E660" t="s">
        <v>737</v>
      </c>
      <c r="F660" t="s">
        <v>36</v>
      </c>
      <c r="G660">
        <f t="shared" si="110"/>
        <v>1</v>
      </c>
      <c r="H660">
        <f t="shared" si="111"/>
        <v>1</v>
      </c>
      <c r="I660">
        <f t="shared" si="112"/>
        <v>2</v>
      </c>
      <c r="J660">
        <f t="shared" si="113"/>
        <v>1</v>
      </c>
      <c r="K660">
        <f t="shared" si="114"/>
        <v>0</v>
      </c>
      <c r="L660">
        <v>3</v>
      </c>
      <c r="M660">
        <v>2</v>
      </c>
      <c r="N660">
        <f>Needs[[#This Row],[Male]]-Needs[[#This Row],[Hasuband]]</f>
        <v>2</v>
      </c>
      <c r="O660">
        <f>Needs[[#This Row],[Female]]-Needs[[#This Row],[Wife]]</f>
        <v>1</v>
      </c>
      <c r="P660">
        <v>1</v>
      </c>
      <c r="Q660">
        <v>1</v>
      </c>
      <c r="R660">
        <v>1</v>
      </c>
      <c r="S660">
        <v>0</v>
      </c>
      <c r="T660">
        <v>2</v>
      </c>
      <c r="U660" t="s">
        <v>46</v>
      </c>
      <c r="W660">
        <v>1</v>
      </c>
      <c r="X660" t="str">
        <f t="shared" si="115"/>
        <v>No</v>
      </c>
      <c r="Y660">
        <v>69</v>
      </c>
      <c r="Z660" t="str">
        <f t="shared" si="116"/>
        <v>Yes</v>
      </c>
      <c r="AA660">
        <v>1</v>
      </c>
      <c r="AB660" t="str">
        <f t="shared" si="117"/>
        <v>Yes</v>
      </c>
      <c r="AD660" t="str">
        <f t="shared" si="118"/>
        <v>No</v>
      </c>
      <c r="AF660" t="str">
        <f t="shared" si="119"/>
        <v>No</v>
      </c>
      <c r="AG660">
        <v>1</v>
      </c>
      <c r="AH660" s="11" t="str">
        <f t="shared" si="120"/>
        <v>Yes</v>
      </c>
    </row>
    <row r="661" spans="1:34">
      <c r="A661">
        <v>4961</v>
      </c>
      <c r="B661" t="s">
        <v>32</v>
      </c>
      <c r="C661" t="s">
        <v>33</v>
      </c>
      <c r="D661" t="s">
        <v>34</v>
      </c>
      <c r="E661" t="s">
        <v>738</v>
      </c>
      <c r="F661" t="s">
        <v>36</v>
      </c>
      <c r="G661">
        <f t="shared" si="110"/>
        <v>1</v>
      </c>
      <c r="H661">
        <f t="shared" si="111"/>
        <v>1</v>
      </c>
      <c r="I661">
        <f t="shared" si="112"/>
        <v>2</v>
      </c>
      <c r="J661">
        <f t="shared" si="113"/>
        <v>6</v>
      </c>
      <c r="K661">
        <f t="shared" si="114"/>
        <v>0</v>
      </c>
      <c r="L661">
        <v>5</v>
      </c>
      <c r="M661">
        <v>5</v>
      </c>
      <c r="N661">
        <f>Needs[[#This Row],[Male]]-Needs[[#This Row],[Hasuband]]</f>
        <v>4</v>
      </c>
      <c r="O661">
        <f>Needs[[#This Row],[Female]]-Needs[[#This Row],[Wife]]</f>
        <v>4</v>
      </c>
      <c r="P661">
        <v>1</v>
      </c>
      <c r="Q661">
        <v>1</v>
      </c>
      <c r="R661">
        <v>3</v>
      </c>
      <c r="S661">
        <v>3</v>
      </c>
      <c r="T661">
        <v>2</v>
      </c>
      <c r="U661" t="s">
        <v>46</v>
      </c>
      <c r="V661">
        <v>1</v>
      </c>
      <c r="X661" t="str">
        <f t="shared" si="115"/>
        <v>Yes</v>
      </c>
      <c r="Y661">
        <v>155</v>
      </c>
      <c r="Z661" t="str">
        <f t="shared" si="116"/>
        <v>Yes</v>
      </c>
      <c r="AA661">
        <v>1</v>
      </c>
      <c r="AB661" t="str">
        <f t="shared" si="117"/>
        <v>Yes</v>
      </c>
      <c r="AD661" t="str">
        <f t="shared" si="118"/>
        <v>No</v>
      </c>
      <c r="AE661">
        <v>1</v>
      </c>
      <c r="AF661" t="str">
        <f t="shared" si="119"/>
        <v>Yes</v>
      </c>
      <c r="AH661" s="11" t="str">
        <f t="shared" si="120"/>
        <v>No</v>
      </c>
    </row>
    <row r="662" spans="1:34">
      <c r="A662">
        <v>4847</v>
      </c>
      <c r="B662" t="s">
        <v>38</v>
      </c>
      <c r="C662" t="s">
        <v>176</v>
      </c>
      <c r="D662" t="s">
        <v>177</v>
      </c>
      <c r="E662" t="s">
        <v>739</v>
      </c>
      <c r="F662" t="s">
        <v>36</v>
      </c>
      <c r="G662">
        <f t="shared" si="110"/>
        <v>1</v>
      </c>
      <c r="H662">
        <f t="shared" si="111"/>
        <v>1</v>
      </c>
      <c r="I662">
        <f t="shared" si="112"/>
        <v>1</v>
      </c>
      <c r="J662">
        <f t="shared" si="113"/>
        <v>4</v>
      </c>
      <c r="K662">
        <f t="shared" si="114"/>
        <v>2</v>
      </c>
      <c r="L662">
        <v>4</v>
      </c>
      <c r="M662">
        <v>5</v>
      </c>
      <c r="N662">
        <f>Needs[[#This Row],[Male]]-Needs[[#This Row],[Hasuband]]</f>
        <v>3</v>
      </c>
      <c r="O662">
        <f>Needs[[#This Row],[Female]]-Needs[[#This Row],[Wife]]</f>
        <v>4</v>
      </c>
      <c r="P662">
        <v>0</v>
      </c>
      <c r="Q662">
        <v>1</v>
      </c>
      <c r="R662">
        <v>1</v>
      </c>
      <c r="S662">
        <v>3</v>
      </c>
      <c r="T662">
        <v>4</v>
      </c>
      <c r="U662" t="s">
        <v>61</v>
      </c>
      <c r="W662">
        <v>1</v>
      </c>
      <c r="X662" t="str">
        <f t="shared" si="115"/>
        <v>No</v>
      </c>
      <c r="Z662" t="str">
        <f t="shared" si="116"/>
        <v>No</v>
      </c>
      <c r="AA662">
        <v>1</v>
      </c>
      <c r="AB662" t="str">
        <f t="shared" si="117"/>
        <v>Yes</v>
      </c>
      <c r="AD662" t="str">
        <f t="shared" si="118"/>
        <v>No</v>
      </c>
      <c r="AF662" t="str">
        <f t="shared" si="119"/>
        <v>No</v>
      </c>
      <c r="AG662">
        <v>1</v>
      </c>
      <c r="AH662" s="11" t="str">
        <f t="shared" si="120"/>
        <v>Yes</v>
      </c>
    </row>
    <row r="663" spans="1:34">
      <c r="A663">
        <v>5909</v>
      </c>
      <c r="B663" t="s">
        <v>47</v>
      </c>
      <c r="C663" t="s">
        <v>85</v>
      </c>
      <c r="D663" t="s">
        <v>86</v>
      </c>
      <c r="E663" t="s">
        <v>740</v>
      </c>
      <c r="F663" t="s">
        <v>36</v>
      </c>
      <c r="G663">
        <f t="shared" si="110"/>
        <v>1</v>
      </c>
      <c r="H663">
        <f t="shared" si="111"/>
        <v>1</v>
      </c>
      <c r="I663">
        <f t="shared" si="112"/>
        <v>2</v>
      </c>
      <c r="J663">
        <f t="shared" si="113"/>
        <v>1</v>
      </c>
      <c r="K663">
        <f t="shared" si="114"/>
        <v>0</v>
      </c>
      <c r="L663">
        <v>2</v>
      </c>
      <c r="M663">
        <v>3</v>
      </c>
      <c r="N663">
        <f>Needs[[#This Row],[Male]]-Needs[[#This Row],[Hasuband]]</f>
        <v>1</v>
      </c>
      <c r="O663">
        <f>Needs[[#This Row],[Female]]-Needs[[#This Row],[Wife]]</f>
        <v>2</v>
      </c>
      <c r="P663">
        <v>1</v>
      </c>
      <c r="Q663">
        <v>1</v>
      </c>
      <c r="R663">
        <v>0</v>
      </c>
      <c r="S663">
        <v>1</v>
      </c>
      <c r="T663">
        <v>2</v>
      </c>
      <c r="U663" t="s">
        <v>18</v>
      </c>
      <c r="V663">
        <v>1</v>
      </c>
      <c r="X663" t="str">
        <f t="shared" si="115"/>
        <v>Yes</v>
      </c>
      <c r="Y663">
        <v>229</v>
      </c>
      <c r="Z663" t="str">
        <f t="shared" si="116"/>
        <v>Yes</v>
      </c>
      <c r="AB663" t="str">
        <f t="shared" si="117"/>
        <v>No</v>
      </c>
      <c r="AC663">
        <v>1</v>
      </c>
      <c r="AD663" t="str">
        <f t="shared" si="118"/>
        <v>Yes</v>
      </c>
      <c r="AF663" t="str">
        <f t="shared" si="119"/>
        <v>No</v>
      </c>
      <c r="AG663">
        <v>1</v>
      </c>
      <c r="AH663" s="11" t="str">
        <f t="shared" si="120"/>
        <v>Yes</v>
      </c>
    </row>
    <row r="664" spans="1:34">
      <c r="A664">
        <v>6057</v>
      </c>
      <c r="B664" t="s">
        <v>47</v>
      </c>
      <c r="C664" t="s">
        <v>67</v>
      </c>
      <c r="D664" t="s">
        <v>68</v>
      </c>
      <c r="E664" t="s">
        <v>741</v>
      </c>
      <c r="F664" t="s">
        <v>51</v>
      </c>
      <c r="G664">
        <f t="shared" si="110"/>
        <v>0</v>
      </c>
      <c r="H664">
        <f t="shared" si="111"/>
        <v>1</v>
      </c>
      <c r="I664">
        <f t="shared" si="112"/>
        <v>2</v>
      </c>
      <c r="J664">
        <f t="shared" si="113"/>
        <v>5</v>
      </c>
      <c r="K664">
        <f t="shared" si="114"/>
        <v>2</v>
      </c>
      <c r="L664">
        <v>4</v>
      </c>
      <c r="M664">
        <v>6</v>
      </c>
      <c r="N664">
        <f>Needs[[#This Row],[Male]]-Needs[[#This Row],[Hasuband]]</f>
        <v>4</v>
      </c>
      <c r="O664">
        <f>Needs[[#This Row],[Female]]-Needs[[#This Row],[Wife]]</f>
        <v>5</v>
      </c>
      <c r="P664">
        <v>1</v>
      </c>
      <c r="Q664">
        <v>1</v>
      </c>
      <c r="R664">
        <v>2</v>
      </c>
      <c r="S664">
        <v>3</v>
      </c>
      <c r="T664">
        <v>3</v>
      </c>
      <c r="U664" t="s">
        <v>46</v>
      </c>
      <c r="W664">
        <v>1</v>
      </c>
      <c r="X664" t="str">
        <f t="shared" si="115"/>
        <v>No</v>
      </c>
      <c r="Z664" t="str">
        <f t="shared" si="116"/>
        <v>No</v>
      </c>
      <c r="AA664">
        <v>1</v>
      </c>
      <c r="AB664" t="str">
        <f t="shared" si="117"/>
        <v>Yes</v>
      </c>
      <c r="AC664">
        <v>1</v>
      </c>
      <c r="AD664" t="str">
        <f t="shared" si="118"/>
        <v>Yes</v>
      </c>
      <c r="AF664" t="str">
        <f t="shared" si="119"/>
        <v>No</v>
      </c>
      <c r="AG664">
        <v>1</v>
      </c>
      <c r="AH664" s="11" t="str">
        <f t="shared" si="120"/>
        <v>Yes</v>
      </c>
    </row>
    <row r="665" spans="1:34">
      <c r="A665">
        <v>4848</v>
      </c>
      <c r="B665" t="s">
        <v>38</v>
      </c>
      <c r="C665" t="s">
        <v>176</v>
      </c>
      <c r="D665" t="s">
        <v>177</v>
      </c>
      <c r="E665" t="s">
        <v>742</v>
      </c>
      <c r="F665" t="s">
        <v>36</v>
      </c>
      <c r="G665">
        <f t="shared" si="110"/>
        <v>1</v>
      </c>
      <c r="H665">
        <f t="shared" si="111"/>
        <v>1</v>
      </c>
      <c r="I665">
        <f t="shared" si="112"/>
        <v>1</v>
      </c>
      <c r="J665">
        <f t="shared" si="113"/>
        <v>1</v>
      </c>
      <c r="K665">
        <f t="shared" si="114"/>
        <v>0</v>
      </c>
      <c r="L665">
        <v>3</v>
      </c>
      <c r="M665">
        <v>1</v>
      </c>
      <c r="N665">
        <f>Needs[[#This Row],[Male]]-Needs[[#This Row],[Hasuband]]</f>
        <v>2</v>
      </c>
      <c r="O665">
        <f>Needs[[#This Row],[Female]]-Needs[[#This Row],[Wife]]</f>
        <v>0</v>
      </c>
      <c r="P665">
        <v>1</v>
      </c>
      <c r="Q665">
        <v>0</v>
      </c>
      <c r="R665">
        <v>1</v>
      </c>
      <c r="S665">
        <v>0</v>
      </c>
      <c r="T665">
        <v>2</v>
      </c>
      <c r="U665" t="s">
        <v>61</v>
      </c>
      <c r="W665">
        <v>1</v>
      </c>
      <c r="X665" t="str">
        <f t="shared" si="115"/>
        <v>No</v>
      </c>
      <c r="Y665">
        <v>75</v>
      </c>
      <c r="Z665" t="str">
        <f t="shared" si="116"/>
        <v>Yes</v>
      </c>
      <c r="AA665">
        <v>1</v>
      </c>
      <c r="AB665" t="str">
        <f t="shared" si="117"/>
        <v>Yes</v>
      </c>
      <c r="AC665">
        <v>1</v>
      </c>
      <c r="AD665" t="str">
        <f t="shared" si="118"/>
        <v>Yes</v>
      </c>
      <c r="AF665" t="str">
        <f t="shared" si="119"/>
        <v>No</v>
      </c>
      <c r="AG665">
        <v>1</v>
      </c>
      <c r="AH665" s="11" t="str">
        <f t="shared" si="120"/>
        <v>Yes</v>
      </c>
    </row>
    <row r="666" spans="1:34">
      <c r="A666">
        <v>5552</v>
      </c>
      <c r="B666" t="s">
        <v>42</v>
      </c>
      <c r="C666" t="s">
        <v>43</v>
      </c>
      <c r="D666" t="s">
        <v>44</v>
      </c>
      <c r="E666" t="s">
        <v>743</v>
      </c>
      <c r="F666" t="s">
        <v>36</v>
      </c>
      <c r="G666">
        <f t="shared" si="110"/>
        <v>1</v>
      </c>
      <c r="H666">
        <f t="shared" si="111"/>
        <v>1</v>
      </c>
      <c r="I666">
        <f t="shared" si="112"/>
        <v>2</v>
      </c>
      <c r="J666">
        <f t="shared" si="113"/>
        <v>2</v>
      </c>
      <c r="K666">
        <f t="shared" si="114"/>
        <v>2</v>
      </c>
      <c r="L666">
        <v>2</v>
      </c>
      <c r="M666">
        <v>6</v>
      </c>
      <c r="N666">
        <f>Needs[[#This Row],[Male]]-Needs[[#This Row],[Hasuband]]</f>
        <v>1</v>
      </c>
      <c r="O666">
        <f>Needs[[#This Row],[Female]]-Needs[[#This Row],[Wife]]</f>
        <v>5</v>
      </c>
      <c r="P666">
        <v>1</v>
      </c>
      <c r="Q666">
        <v>1</v>
      </c>
      <c r="R666">
        <v>0</v>
      </c>
      <c r="S666">
        <v>2</v>
      </c>
      <c r="T666">
        <v>4</v>
      </c>
      <c r="U666" t="s">
        <v>46</v>
      </c>
      <c r="W666">
        <v>1</v>
      </c>
      <c r="X666" t="str">
        <f t="shared" si="115"/>
        <v>No</v>
      </c>
      <c r="Z666" t="str">
        <f t="shared" si="116"/>
        <v>No</v>
      </c>
      <c r="AA666">
        <v>1</v>
      </c>
      <c r="AB666" t="str">
        <f t="shared" si="117"/>
        <v>Yes</v>
      </c>
      <c r="AD666" t="str">
        <f t="shared" si="118"/>
        <v>No</v>
      </c>
      <c r="AF666" t="str">
        <f t="shared" si="119"/>
        <v>No</v>
      </c>
      <c r="AG666">
        <v>1</v>
      </c>
      <c r="AH666" s="11" t="str">
        <f t="shared" si="120"/>
        <v>Yes</v>
      </c>
    </row>
    <row r="667" spans="1:34">
      <c r="A667">
        <v>6065</v>
      </c>
      <c r="B667" t="s">
        <v>47</v>
      </c>
      <c r="C667" t="s">
        <v>67</v>
      </c>
      <c r="D667" t="s">
        <v>68</v>
      </c>
      <c r="E667" t="s">
        <v>744</v>
      </c>
      <c r="F667" t="s">
        <v>36</v>
      </c>
      <c r="G667">
        <f t="shared" si="110"/>
        <v>1</v>
      </c>
      <c r="H667">
        <f t="shared" si="111"/>
        <v>1</v>
      </c>
      <c r="I667">
        <f t="shared" si="112"/>
        <v>2</v>
      </c>
      <c r="J667">
        <f t="shared" si="113"/>
        <v>2</v>
      </c>
      <c r="K667">
        <f t="shared" si="114"/>
        <v>2</v>
      </c>
      <c r="L667">
        <v>2</v>
      </c>
      <c r="M667">
        <v>6</v>
      </c>
      <c r="N667">
        <f>Needs[[#This Row],[Male]]-Needs[[#This Row],[Hasuband]]</f>
        <v>1</v>
      </c>
      <c r="O667">
        <f>Needs[[#This Row],[Female]]-Needs[[#This Row],[Wife]]</f>
        <v>5</v>
      </c>
      <c r="P667">
        <v>1</v>
      </c>
      <c r="Q667">
        <v>1</v>
      </c>
      <c r="R667">
        <v>0</v>
      </c>
      <c r="S667">
        <v>2</v>
      </c>
      <c r="T667">
        <v>4</v>
      </c>
      <c r="U667" t="s">
        <v>61</v>
      </c>
      <c r="W667">
        <v>1</v>
      </c>
      <c r="X667" t="str">
        <f t="shared" si="115"/>
        <v>No</v>
      </c>
      <c r="Z667" t="str">
        <f t="shared" si="116"/>
        <v>No</v>
      </c>
      <c r="AA667">
        <v>1</v>
      </c>
      <c r="AB667" t="str">
        <f t="shared" si="117"/>
        <v>Yes</v>
      </c>
      <c r="AD667" t="str">
        <f t="shared" si="118"/>
        <v>No</v>
      </c>
      <c r="AE667">
        <v>1</v>
      </c>
      <c r="AF667" t="str">
        <f t="shared" si="119"/>
        <v>Yes</v>
      </c>
      <c r="AG667">
        <v>1</v>
      </c>
      <c r="AH667" s="11" t="str">
        <f t="shared" si="120"/>
        <v>Yes</v>
      </c>
    </row>
    <row r="668" spans="1:34">
      <c r="A668">
        <v>4897</v>
      </c>
      <c r="B668" t="s">
        <v>32</v>
      </c>
      <c r="C668" t="s">
        <v>96</v>
      </c>
      <c r="D668" t="s">
        <v>97</v>
      </c>
      <c r="E668" t="s">
        <v>745</v>
      </c>
      <c r="F668" t="s">
        <v>51</v>
      </c>
      <c r="G668">
        <f t="shared" si="110"/>
        <v>0</v>
      </c>
      <c r="H668">
        <f t="shared" si="111"/>
        <v>1</v>
      </c>
      <c r="I668">
        <f t="shared" si="112"/>
        <v>3</v>
      </c>
      <c r="J668">
        <f t="shared" si="113"/>
        <v>2</v>
      </c>
      <c r="K668">
        <f t="shared" si="114"/>
        <v>4</v>
      </c>
      <c r="L668">
        <v>5</v>
      </c>
      <c r="M668">
        <v>5</v>
      </c>
      <c r="N668">
        <f>Needs[[#This Row],[Male]]-Needs[[#This Row],[Hasuband]]</f>
        <v>5</v>
      </c>
      <c r="O668">
        <f>Needs[[#This Row],[Female]]-Needs[[#This Row],[Wife]]</f>
        <v>4</v>
      </c>
      <c r="P668">
        <v>2</v>
      </c>
      <c r="Q668">
        <v>1</v>
      </c>
      <c r="R668">
        <v>1</v>
      </c>
      <c r="S668">
        <v>1</v>
      </c>
      <c r="T668">
        <v>5</v>
      </c>
      <c r="U668" t="s">
        <v>18</v>
      </c>
      <c r="V668">
        <v>1</v>
      </c>
      <c r="X668" t="str">
        <f t="shared" si="115"/>
        <v>Yes</v>
      </c>
      <c r="Y668">
        <v>113</v>
      </c>
      <c r="Z668" t="str">
        <f t="shared" si="116"/>
        <v>Yes</v>
      </c>
      <c r="AA668">
        <v>1</v>
      </c>
      <c r="AB668" t="str">
        <f t="shared" si="117"/>
        <v>Yes</v>
      </c>
      <c r="AC668">
        <v>1</v>
      </c>
      <c r="AD668" t="str">
        <f t="shared" si="118"/>
        <v>Yes</v>
      </c>
      <c r="AE668">
        <v>1</v>
      </c>
      <c r="AF668" t="str">
        <f t="shared" si="119"/>
        <v>Yes</v>
      </c>
      <c r="AG668">
        <v>1</v>
      </c>
      <c r="AH668" s="11" t="str">
        <f t="shared" si="120"/>
        <v>Yes</v>
      </c>
    </row>
    <row r="669" spans="1:34">
      <c r="A669">
        <v>6212</v>
      </c>
      <c r="B669" t="s">
        <v>47</v>
      </c>
      <c r="C669" t="s">
        <v>58</v>
      </c>
      <c r="D669" t="s">
        <v>59</v>
      </c>
      <c r="E669" t="s">
        <v>746</v>
      </c>
      <c r="F669" t="s">
        <v>51</v>
      </c>
      <c r="G669">
        <f t="shared" si="110"/>
        <v>0</v>
      </c>
      <c r="H669">
        <f t="shared" si="111"/>
        <v>1</v>
      </c>
      <c r="I669">
        <f t="shared" si="112"/>
        <v>2</v>
      </c>
      <c r="J669">
        <f t="shared" si="113"/>
        <v>2</v>
      </c>
      <c r="K669">
        <f t="shared" si="114"/>
        <v>4</v>
      </c>
      <c r="L669">
        <v>7</v>
      </c>
      <c r="M669">
        <v>2</v>
      </c>
      <c r="N669">
        <f>Needs[[#This Row],[Male]]-Needs[[#This Row],[Hasuband]]</f>
        <v>7</v>
      </c>
      <c r="O669">
        <f>Needs[[#This Row],[Female]]-Needs[[#This Row],[Wife]]</f>
        <v>1</v>
      </c>
      <c r="P669">
        <v>1</v>
      </c>
      <c r="Q669">
        <v>1</v>
      </c>
      <c r="R669">
        <v>2</v>
      </c>
      <c r="S669">
        <v>0</v>
      </c>
      <c r="T669">
        <v>5</v>
      </c>
      <c r="U669" t="s">
        <v>37</v>
      </c>
      <c r="W669">
        <v>1</v>
      </c>
      <c r="X669" t="str">
        <f t="shared" si="115"/>
        <v>No</v>
      </c>
      <c r="Y669">
        <v>76</v>
      </c>
      <c r="Z669" t="str">
        <f t="shared" si="116"/>
        <v>Yes</v>
      </c>
      <c r="AA669">
        <v>1</v>
      </c>
      <c r="AB669" t="str">
        <f t="shared" si="117"/>
        <v>Yes</v>
      </c>
      <c r="AD669" t="str">
        <f t="shared" si="118"/>
        <v>No</v>
      </c>
      <c r="AF669" t="str">
        <f t="shared" si="119"/>
        <v>No</v>
      </c>
      <c r="AG669">
        <v>1</v>
      </c>
      <c r="AH669" s="11" t="str">
        <f t="shared" si="120"/>
        <v>Yes</v>
      </c>
    </row>
    <row r="670" spans="1:34">
      <c r="A670">
        <v>5750</v>
      </c>
      <c r="B670" t="s">
        <v>42</v>
      </c>
      <c r="C670" t="s">
        <v>71</v>
      </c>
      <c r="D670" t="s">
        <v>72</v>
      </c>
      <c r="E670" t="s">
        <v>747</v>
      </c>
      <c r="F670" t="s">
        <v>36</v>
      </c>
      <c r="G670">
        <f t="shared" si="110"/>
        <v>1</v>
      </c>
      <c r="H670">
        <f t="shared" si="111"/>
        <v>1</v>
      </c>
      <c r="I670">
        <f t="shared" si="112"/>
        <v>3</v>
      </c>
      <c r="J670">
        <f t="shared" si="113"/>
        <v>2</v>
      </c>
      <c r="K670">
        <f t="shared" si="114"/>
        <v>1</v>
      </c>
      <c r="L670">
        <v>6</v>
      </c>
      <c r="M670">
        <v>2</v>
      </c>
      <c r="N670">
        <f>Needs[[#This Row],[Male]]-Needs[[#This Row],[Hasuband]]</f>
        <v>5</v>
      </c>
      <c r="O670">
        <f>Needs[[#This Row],[Female]]-Needs[[#This Row],[Wife]]</f>
        <v>1</v>
      </c>
      <c r="P670">
        <v>2</v>
      </c>
      <c r="Q670">
        <v>1</v>
      </c>
      <c r="R670">
        <v>2</v>
      </c>
      <c r="S670">
        <v>0</v>
      </c>
      <c r="T670">
        <v>3</v>
      </c>
      <c r="U670" t="s">
        <v>37</v>
      </c>
      <c r="V670">
        <v>1</v>
      </c>
      <c r="X670" t="str">
        <f t="shared" si="115"/>
        <v>Yes</v>
      </c>
      <c r="Y670">
        <v>196</v>
      </c>
      <c r="Z670" t="str">
        <f t="shared" si="116"/>
        <v>Yes</v>
      </c>
      <c r="AA670">
        <v>1</v>
      </c>
      <c r="AB670" t="str">
        <f t="shared" si="117"/>
        <v>Yes</v>
      </c>
      <c r="AD670" t="str">
        <f t="shared" si="118"/>
        <v>No</v>
      </c>
      <c r="AF670" t="str">
        <f t="shared" si="119"/>
        <v>No</v>
      </c>
      <c r="AH670" s="11" t="str">
        <f t="shared" si="120"/>
        <v>No</v>
      </c>
    </row>
    <row r="671" spans="1:34">
      <c r="A671">
        <v>5939</v>
      </c>
      <c r="B671" t="s">
        <v>47</v>
      </c>
      <c r="C671" t="s">
        <v>85</v>
      </c>
      <c r="D671" t="s">
        <v>86</v>
      </c>
      <c r="E671" t="s">
        <v>748</v>
      </c>
      <c r="F671" t="s">
        <v>36</v>
      </c>
      <c r="G671">
        <f t="shared" si="110"/>
        <v>1</v>
      </c>
      <c r="H671">
        <f t="shared" si="111"/>
        <v>1</v>
      </c>
      <c r="I671">
        <f t="shared" si="112"/>
        <v>2</v>
      </c>
      <c r="J671">
        <f t="shared" si="113"/>
        <v>2</v>
      </c>
      <c r="K671">
        <f t="shared" si="114"/>
        <v>1</v>
      </c>
      <c r="L671">
        <v>3</v>
      </c>
      <c r="M671">
        <v>4</v>
      </c>
      <c r="N671">
        <f>Needs[[#This Row],[Male]]-Needs[[#This Row],[Hasuband]]</f>
        <v>2</v>
      </c>
      <c r="O671">
        <f>Needs[[#This Row],[Female]]-Needs[[#This Row],[Wife]]</f>
        <v>3</v>
      </c>
      <c r="P671">
        <v>1</v>
      </c>
      <c r="Q671">
        <v>1</v>
      </c>
      <c r="R671">
        <v>1</v>
      </c>
      <c r="S671">
        <v>1</v>
      </c>
      <c r="T671">
        <v>3</v>
      </c>
      <c r="U671" t="s">
        <v>18</v>
      </c>
      <c r="V671">
        <v>1</v>
      </c>
      <c r="X671" t="str">
        <f t="shared" si="115"/>
        <v>Yes</v>
      </c>
      <c r="Y671">
        <v>117</v>
      </c>
      <c r="Z671" t="str">
        <f t="shared" si="116"/>
        <v>Yes</v>
      </c>
      <c r="AA671">
        <v>1</v>
      </c>
      <c r="AB671" t="str">
        <f t="shared" si="117"/>
        <v>Yes</v>
      </c>
      <c r="AD671" t="str">
        <f t="shared" si="118"/>
        <v>No</v>
      </c>
      <c r="AF671" t="str">
        <f t="shared" si="119"/>
        <v>No</v>
      </c>
      <c r="AG671">
        <v>1</v>
      </c>
      <c r="AH671" s="11" t="str">
        <f t="shared" si="120"/>
        <v>Yes</v>
      </c>
    </row>
    <row r="672" spans="1:34">
      <c r="A672">
        <v>5900</v>
      </c>
      <c r="B672" t="s">
        <v>47</v>
      </c>
      <c r="C672" t="s">
        <v>85</v>
      </c>
      <c r="D672" t="s">
        <v>86</v>
      </c>
      <c r="E672" t="s">
        <v>749</v>
      </c>
      <c r="F672" t="s">
        <v>51</v>
      </c>
      <c r="G672">
        <f t="shared" si="110"/>
        <v>0</v>
      </c>
      <c r="H672">
        <f t="shared" si="111"/>
        <v>1</v>
      </c>
      <c r="I672">
        <f t="shared" si="112"/>
        <v>2</v>
      </c>
      <c r="J672">
        <f t="shared" si="113"/>
        <v>2</v>
      </c>
      <c r="K672">
        <f t="shared" si="114"/>
        <v>4</v>
      </c>
      <c r="L672">
        <v>2</v>
      </c>
      <c r="M672">
        <v>7</v>
      </c>
      <c r="N672">
        <f>Needs[[#This Row],[Male]]-Needs[[#This Row],[Hasuband]]</f>
        <v>2</v>
      </c>
      <c r="O672">
        <f>Needs[[#This Row],[Female]]-Needs[[#This Row],[Wife]]</f>
        <v>6</v>
      </c>
      <c r="P672">
        <v>1</v>
      </c>
      <c r="Q672">
        <v>1</v>
      </c>
      <c r="R672">
        <v>0</v>
      </c>
      <c r="S672">
        <v>2</v>
      </c>
      <c r="T672">
        <v>5</v>
      </c>
      <c r="U672" t="s">
        <v>46</v>
      </c>
      <c r="V672">
        <v>1</v>
      </c>
      <c r="X672" t="str">
        <f t="shared" si="115"/>
        <v>Yes</v>
      </c>
      <c r="Y672">
        <v>184</v>
      </c>
      <c r="Z672" t="str">
        <f t="shared" si="116"/>
        <v>Yes</v>
      </c>
      <c r="AA672">
        <v>1</v>
      </c>
      <c r="AB672" t="str">
        <f t="shared" si="117"/>
        <v>Yes</v>
      </c>
      <c r="AC672">
        <v>1</v>
      </c>
      <c r="AD672" t="str">
        <f t="shared" si="118"/>
        <v>Yes</v>
      </c>
      <c r="AF672" t="str">
        <f t="shared" si="119"/>
        <v>No</v>
      </c>
      <c r="AH672" s="11" t="str">
        <f t="shared" si="120"/>
        <v>No</v>
      </c>
    </row>
    <row r="673" spans="1:34">
      <c r="A673">
        <v>4890</v>
      </c>
      <c r="B673" t="s">
        <v>32</v>
      </c>
      <c r="C673" t="s">
        <v>96</v>
      </c>
      <c r="D673" t="s">
        <v>97</v>
      </c>
      <c r="E673" t="s">
        <v>750</v>
      </c>
      <c r="F673" t="s">
        <v>36</v>
      </c>
      <c r="G673">
        <f t="shared" si="110"/>
        <v>1</v>
      </c>
      <c r="H673">
        <f t="shared" si="111"/>
        <v>1</v>
      </c>
      <c r="I673">
        <f t="shared" si="112"/>
        <v>2</v>
      </c>
      <c r="J673">
        <f t="shared" si="113"/>
        <v>1</v>
      </c>
      <c r="K673">
        <f t="shared" si="114"/>
        <v>1</v>
      </c>
      <c r="L673">
        <v>2</v>
      </c>
      <c r="M673">
        <v>4</v>
      </c>
      <c r="N673">
        <f>Needs[[#This Row],[Male]]-Needs[[#This Row],[Hasuband]]</f>
        <v>1</v>
      </c>
      <c r="O673">
        <f>Needs[[#This Row],[Female]]-Needs[[#This Row],[Wife]]</f>
        <v>3</v>
      </c>
      <c r="P673">
        <v>1</v>
      </c>
      <c r="Q673">
        <v>1</v>
      </c>
      <c r="R673">
        <v>0</v>
      </c>
      <c r="S673">
        <v>1</v>
      </c>
      <c r="T673">
        <v>3</v>
      </c>
      <c r="U673" t="s">
        <v>46</v>
      </c>
      <c r="W673">
        <v>1</v>
      </c>
      <c r="X673" t="str">
        <f t="shared" si="115"/>
        <v>No</v>
      </c>
      <c r="Y673">
        <v>93</v>
      </c>
      <c r="Z673" t="str">
        <f t="shared" si="116"/>
        <v>Yes</v>
      </c>
      <c r="AA673">
        <v>1</v>
      </c>
      <c r="AB673" t="str">
        <f t="shared" si="117"/>
        <v>Yes</v>
      </c>
      <c r="AD673" t="str">
        <f t="shared" si="118"/>
        <v>No</v>
      </c>
      <c r="AF673" t="str">
        <f t="shared" si="119"/>
        <v>No</v>
      </c>
      <c r="AG673">
        <v>1</v>
      </c>
      <c r="AH673" s="11" t="str">
        <f t="shared" si="120"/>
        <v>Yes</v>
      </c>
    </row>
    <row r="674" spans="1:34">
      <c r="A674">
        <v>6248</v>
      </c>
      <c r="B674" t="s">
        <v>47</v>
      </c>
      <c r="C674" t="s">
        <v>58</v>
      </c>
      <c r="D674" t="s">
        <v>59</v>
      </c>
      <c r="E674" t="s">
        <v>751</v>
      </c>
      <c r="F674" t="s">
        <v>36</v>
      </c>
      <c r="G674">
        <f t="shared" si="110"/>
        <v>1</v>
      </c>
      <c r="H674">
        <f t="shared" si="111"/>
        <v>1</v>
      </c>
      <c r="I674">
        <f t="shared" si="112"/>
        <v>0</v>
      </c>
      <c r="J674">
        <f t="shared" si="113"/>
        <v>2</v>
      </c>
      <c r="K674">
        <f t="shared" si="114"/>
        <v>3</v>
      </c>
      <c r="L674">
        <v>6</v>
      </c>
      <c r="M674">
        <v>1</v>
      </c>
      <c r="N674">
        <f>Needs[[#This Row],[Male]]-Needs[[#This Row],[Hasuband]]</f>
        <v>5</v>
      </c>
      <c r="O674">
        <f>Needs[[#This Row],[Female]]-Needs[[#This Row],[Wife]]</f>
        <v>0</v>
      </c>
      <c r="P674">
        <v>0</v>
      </c>
      <c r="Q674">
        <v>0</v>
      </c>
      <c r="R674">
        <v>2</v>
      </c>
      <c r="S674">
        <v>0</v>
      </c>
      <c r="T674">
        <v>5</v>
      </c>
      <c r="U674" t="s">
        <v>37</v>
      </c>
      <c r="W674">
        <v>1</v>
      </c>
      <c r="X674" t="str">
        <f t="shared" si="115"/>
        <v>No</v>
      </c>
      <c r="Z674" t="str">
        <f t="shared" si="116"/>
        <v>No</v>
      </c>
      <c r="AA674">
        <v>1</v>
      </c>
      <c r="AB674" t="str">
        <f t="shared" si="117"/>
        <v>Yes</v>
      </c>
      <c r="AC674">
        <v>1</v>
      </c>
      <c r="AD674" t="str">
        <f t="shared" si="118"/>
        <v>Yes</v>
      </c>
      <c r="AF674" t="str">
        <f t="shared" si="119"/>
        <v>No</v>
      </c>
      <c r="AG674">
        <v>1</v>
      </c>
      <c r="AH674" s="11" t="str">
        <f t="shared" si="120"/>
        <v>Yes</v>
      </c>
    </row>
    <row r="675" spans="1:34">
      <c r="A675">
        <v>5383</v>
      </c>
      <c r="B675" t="s">
        <v>42</v>
      </c>
      <c r="C675" t="s">
        <v>82</v>
      </c>
      <c r="D675" t="s">
        <v>83</v>
      </c>
      <c r="E675" t="s">
        <v>752</v>
      </c>
      <c r="F675" t="s">
        <v>36</v>
      </c>
      <c r="G675">
        <f t="shared" si="110"/>
        <v>1</v>
      </c>
      <c r="H675">
        <f t="shared" si="111"/>
        <v>1</v>
      </c>
      <c r="I675">
        <f t="shared" si="112"/>
        <v>2</v>
      </c>
      <c r="J675">
        <f t="shared" si="113"/>
        <v>1</v>
      </c>
      <c r="K675">
        <f t="shared" si="114"/>
        <v>1</v>
      </c>
      <c r="L675">
        <v>4</v>
      </c>
      <c r="M675">
        <v>2</v>
      </c>
      <c r="N675">
        <f>Needs[[#This Row],[Male]]-Needs[[#This Row],[Hasuband]]</f>
        <v>3</v>
      </c>
      <c r="O675">
        <f>Needs[[#This Row],[Female]]-Needs[[#This Row],[Wife]]</f>
        <v>1</v>
      </c>
      <c r="P675">
        <v>1</v>
      </c>
      <c r="Q675">
        <v>1</v>
      </c>
      <c r="R675">
        <v>1</v>
      </c>
      <c r="S675">
        <v>0</v>
      </c>
      <c r="T675">
        <v>3</v>
      </c>
      <c r="U675" t="s">
        <v>37</v>
      </c>
      <c r="V675">
        <v>1</v>
      </c>
      <c r="X675" t="str">
        <f t="shared" si="115"/>
        <v>Yes</v>
      </c>
      <c r="Y675">
        <v>227</v>
      </c>
      <c r="Z675" t="str">
        <f t="shared" si="116"/>
        <v>Yes</v>
      </c>
      <c r="AA675">
        <v>1</v>
      </c>
      <c r="AB675" t="str">
        <f t="shared" si="117"/>
        <v>Yes</v>
      </c>
      <c r="AD675" t="str">
        <f t="shared" si="118"/>
        <v>No</v>
      </c>
      <c r="AF675" t="str">
        <f t="shared" si="119"/>
        <v>No</v>
      </c>
      <c r="AH675" s="11" t="str">
        <f t="shared" si="120"/>
        <v>No</v>
      </c>
    </row>
    <row r="676" spans="1:34">
      <c r="A676">
        <v>5186</v>
      </c>
      <c r="B676" t="s">
        <v>42</v>
      </c>
      <c r="C676" t="s">
        <v>64</v>
      </c>
      <c r="D676" t="s">
        <v>65</v>
      </c>
      <c r="E676" t="s">
        <v>753</v>
      </c>
      <c r="F676" t="s">
        <v>36</v>
      </c>
      <c r="G676">
        <f t="shared" si="110"/>
        <v>1</v>
      </c>
      <c r="H676">
        <f t="shared" si="111"/>
        <v>1</v>
      </c>
      <c r="I676">
        <f t="shared" si="112"/>
        <v>2</v>
      </c>
      <c r="J676">
        <f t="shared" si="113"/>
        <v>2</v>
      </c>
      <c r="K676">
        <f t="shared" si="114"/>
        <v>2</v>
      </c>
      <c r="L676">
        <v>3</v>
      </c>
      <c r="M676">
        <v>5</v>
      </c>
      <c r="N676">
        <f>Needs[[#This Row],[Male]]-Needs[[#This Row],[Hasuband]]</f>
        <v>2</v>
      </c>
      <c r="O676">
        <f>Needs[[#This Row],[Female]]-Needs[[#This Row],[Wife]]</f>
        <v>4</v>
      </c>
      <c r="P676">
        <v>1</v>
      </c>
      <c r="Q676">
        <v>1</v>
      </c>
      <c r="R676">
        <v>1</v>
      </c>
      <c r="S676">
        <v>1</v>
      </c>
      <c r="T676">
        <v>4</v>
      </c>
      <c r="U676" t="s">
        <v>18</v>
      </c>
      <c r="W676">
        <v>1</v>
      </c>
      <c r="X676" t="str">
        <f t="shared" si="115"/>
        <v>No</v>
      </c>
      <c r="Z676" t="str">
        <f t="shared" si="116"/>
        <v>No</v>
      </c>
      <c r="AB676" t="str">
        <f t="shared" si="117"/>
        <v>No</v>
      </c>
      <c r="AD676" t="str">
        <f t="shared" si="118"/>
        <v>No</v>
      </c>
      <c r="AF676" t="str">
        <f t="shared" si="119"/>
        <v>No</v>
      </c>
      <c r="AG676">
        <v>1</v>
      </c>
      <c r="AH676" s="11" t="str">
        <f t="shared" si="120"/>
        <v>Yes</v>
      </c>
    </row>
    <row r="677" spans="1:34">
      <c r="A677">
        <v>6011</v>
      </c>
      <c r="B677" t="s">
        <v>47</v>
      </c>
      <c r="C677" t="s">
        <v>48</v>
      </c>
      <c r="D677" t="s">
        <v>49</v>
      </c>
      <c r="E677" t="s">
        <v>754</v>
      </c>
      <c r="F677" t="s">
        <v>36</v>
      </c>
      <c r="G677">
        <f t="shared" si="110"/>
        <v>1</v>
      </c>
      <c r="H677">
        <f t="shared" si="111"/>
        <v>1</v>
      </c>
      <c r="I677">
        <f t="shared" si="112"/>
        <v>2</v>
      </c>
      <c r="J677">
        <f t="shared" si="113"/>
        <v>2</v>
      </c>
      <c r="K677">
        <f t="shared" si="114"/>
        <v>1</v>
      </c>
      <c r="L677">
        <v>3</v>
      </c>
      <c r="M677">
        <v>4</v>
      </c>
      <c r="N677">
        <f>Needs[[#This Row],[Male]]-Needs[[#This Row],[Hasuband]]</f>
        <v>2</v>
      </c>
      <c r="O677">
        <f>Needs[[#This Row],[Female]]-Needs[[#This Row],[Wife]]</f>
        <v>3</v>
      </c>
      <c r="P677">
        <v>1</v>
      </c>
      <c r="Q677">
        <v>1</v>
      </c>
      <c r="R677">
        <v>1</v>
      </c>
      <c r="S677">
        <v>1</v>
      </c>
      <c r="T677">
        <v>3</v>
      </c>
      <c r="U677" t="s">
        <v>37</v>
      </c>
      <c r="W677">
        <v>1</v>
      </c>
      <c r="X677" t="str">
        <f t="shared" si="115"/>
        <v>No</v>
      </c>
      <c r="Z677" t="str">
        <f t="shared" si="116"/>
        <v>No</v>
      </c>
      <c r="AB677" t="str">
        <f t="shared" si="117"/>
        <v>No</v>
      </c>
      <c r="AC677">
        <v>1</v>
      </c>
      <c r="AD677" t="str">
        <f t="shared" si="118"/>
        <v>Yes</v>
      </c>
      <c r="AF677" t="str">
        <f t="shared" si="119"/>
        <v>No</v>
      </c>
      <c r="AG677">
        <v>1</v>
      </c>
      <c r="AH677" s="11" t="str">
        <f t="shared" si="120"/>
        <v>Yes</v>
      </c>
    </row>
    <row r="678" spans="1:34">
      <c r="A678">
        <v>5082</v>
      </c>
      <c r="B678" t="s">
        <v>32</v>
      </c>
      <c r="C678" t="s">
        <v>55</v>
      </c>
      <c r="D678" t="s">
        <v>56</v>
      </c>
      <c r="E678" t="s">
        <v>755</v>
      </c>
      <c r="F678" t="s">
        <v>36</v>
      </c>
      <c r="G678">
        <f t="shared" si="110"/>
        <v>1</v>
      </c>
      <c r="H678">
        <f t="shared" si="111"/>
        <v>1</v>
      </c>
      <c r="I678">
        <f t="shared" si="112"/>
        <v>0</v>
      </c>
      <c r="J678">
        <f t="shared" si="113"/>
        <v>4</v>
      </c>
      <c r="K678">
        <f t="shared" si="114"/>
        <v>2</v>
      </c>
      <c r="L678">
        <v>7</v>
      </c>
      <c r="M678">
        <v>1</v>
      </c>
      <c r="N678">
        <f>Needs[[#This Row],[Male]]-Needs[[#This Row],[Hasuband]]</f>
        <v>6</v>
      </c>
      <c r="O678">
        <f>Needs[[#This Row],[Female]]-Needs[[#This Row],[Wife]]</f>
        <v>0</v>
      </c>
      <c r="P678">
        <v>0</v>
      </c>
      <c r="Q678">
        <v>0</v>
      </c>
      <c r="R678">
        <v>4</v>
      </c>
      <c r="S678">
        <v>0</v>
      </c>
      <c r="T678">
        <v>4</v>
      </c>
      <c r="U678" t="s">
        <v>61</v>
      </c>
      <c r="V678">
        <v>1</v>
      </c>
      <c r="X678" t="str">
        <f t="shared" si="115"/>
        <v>Yes</v>
      </c>
      <c r="Y678">
        <v>112</v>
      </c>
      <c r="Z678" t="str">
        <f t="shared" si="116"/>
        <v>Yes</v>
      </c>
      <c r="AA678">
        <v>1</v>
      </c>
      <c r="AB678" t="str">
        <f t="shared" si="117"/>
        <v>Yes</v>
      </c>
      <c r="AC678">
        <v>1</v>
      </c>
      <c r="AD678" t="str">
        <f t="shared" si="118"/>
        <v>Yes</v>
      </c>
      <c r="AF678" t="str">
        <f t="shared" si="119"/>
        <v>No</v>
      </c>
      <c r="AG678">
        <v>1</v>
      </c>
      <c r="AH678" s="11" t="str">
        <f t="shared" si="120"/>
        <v>Yes</v>
      </c>
    </row>
    <row r="679" spans="1:34">
      <c r="A679">
        <v>5060</v>
      </c>
      <c r="B679" t="s">
        <v>32</v>
      </c>
      <c r="C679" t="s">
        <v>55</v>
      </c>
      <c r="D679" t="s">
        <v>56</v>
      </c>
      <c r="E679" t="s">
        <v>756</v>
      </c>
      <c r="F679" t="s">
        <v>36</v>
      </c>
      <c r="G679">
        <f t="shared" si="110"/>
        <v>1</v>
      </c>
      <c r="H679">
        <f t="shared" si="111"/>
        <v>1</v>
      </c>
      <c r="I679">
        <f t="shared" si="112"/>
        <v>2</v>
      </c>
      <c r="J679">
        <f t="shared" si="113"/>
        <v>2</v>
      </c>
      <c r="K679">
        <f t="shared" si="114"/>
        <v>2</v>
      </c>
      <c r="L679">
        <v>2</v>
      </c>
      <c r="M679">
        <v>6</v>
      </c>
      <c r="N679">
        <f>Needs[[#This Row],[Male]]-Needs[[#This Row],[Hasuband]]</f>
        <v>1</v>
      </c>
      <c r="O679">
        <f>Needs[[#This Row],[Female]]-Needs[[#This Row],[Wife]]</f>
        <v>5</v>
      </c>
      <c r="P679">
        <v>1</v>
      </c>
      <c r="Q679">
        <v>1</v>
      </c>
      <c r="R679">
        <v>0</v>
      </c>
      <c r="S679">
        <v>2</v>
      </c>
      <c r="T679">
        <v>4</v>
      </c>
      <c r="U679" t="s">
        <v>46</v>
      </c>
      <c r="W679">
        <v>1</v>
      </c>
      <c r="X679" t="str">
        <f t="shared" si="115"/>
        <v>No</v>
      </c>
      <c r="Z679" t="str">
        <f t="shared" si="116"/>
        <v>No</v>
      </c>
      <c r="AA679">
        <v>1</v>
      </c>
      <c r="AB679" t="str">
        <f t="shared" si="117"/>
        <v>Yes</v>
      </c>
      <c r="AD679" t="str">
        <f t="shared" si="118"/>
        <v>No</v>
      </c>
      <c r="AF679" t="str">
        <f t="shared" si="119"/>
        <v>No</v>
      </c>
      <c r="AG679">
        <v>1</v>
      </c>
      <c r="AH679" s="11" t="str">
        <f t="shared" si="120"/>
        <v>Yes</v>
      </c>
    </row>
    <row r="680" spans="1:34">
      <c r="A680">
        <v>5672</v>
      </c>
      <c r="B680" t="s">
        <v>42</v>
      </c>
      <c r="C680" t="s">
        <v>71</v>
      </c>
      <c r="D680" t="s">
        <v>72</v>
      </c>
      <c r="E680" t="s">
        <v>757</v>
      </c>
      <c r="F680" t="s">
        <v>36</v>
      </c>
      <c r="G680">
        <f t="shared" si="110"/>
        <v>1</v>
      </c>
      <c r="H680">
        <f t="shared" si="111"/>
        <v>1</v>
      </c>
      <c r="I680">
        <f t="shared" si="112"/>
        <v>1</v>
      </c>
      <c r="J680">
        <f t="shared" si="113"/>
        <v>4</v>
      </c>
      <c r="K680">
        <f t="shared" si="114"/>
        <v>3</v>
      </c>
      <c r="L680">
        <v>8</v>
      </c>
      <c r="M680">
        <v>2</v>
      </c>
      <c r="N680">
        <f>Needs[[#This Row],[Male]]-Needs[[#This Row],[Hasuband]]</f>
        <v>7</v>
      </c>
      <c r="O680">
        <f>Needs[[#This Row],[Female]]-Needs[[#This Row],[Wife]]</f>
        <v>1</v>
      </c>
      <c r="P680">
        <v>0</v>
      </c>
      <c r="Q680">
        <v>1</v>
      </c>
      <c r="R680">
        <v>4</v>
      </c>
      <c r="S680">
        <v>0</v>
      </c>
      <c r="T680">
        <v>5</v>
      </c>
      <c r="U680" t="s">
        <v>61</v>
      </c>
      <c r="W680">
        <v>1</v>
      </c>
      <c r="X680" t="str">
        <f t="shared" si="115"/>
        <v>No</v>
      </c>
      <c r="Z680" t="str">
        <f t="shared" si="116"/>
        <v>No</v>
      </c>
      <c r="AA680">
        <v>1</v>
      </c>
      <c r="AB680" t="str">
        <f t="shared" si="117"/>
        <v>Yes</v>
      </c>
      <c r="AD680" t="str">
        <f t="shared" si="118"/>
        <v>No</v>
      </c>
      <c r="AF680" t="str">
        <f t="shared" si="119"/>
        <v>No</v>
      </c>
      <c r="AG680">
        <v>1</v>
      </c>
      <c r="AH680" s="11" t="str">
        <f t="shared" si="120"/>
        <v>Yes</v>
      </c>
    </row>
    <row r="681" spans="1:34">
      <c r="A681">
        <v>5808</v>
      </c>
      <c r="B681" t="s">
        <v>47</v>
      </c>
      <c r="C681" t="s">
        <v>79</v>
      </c>
      <c r="D681" t="s">
        <v>80</v>
      </c>
      <c r="E681" t="s">
        <v>758</v>
      </c>
      <c r="F681" t="s">
        <v>36</v>
      </c>
      <c r="G681">
        <f t="shared" si="110"/>
        <v>1</v>
      </c>
      <c r="H681">
        <f t="shared" si="111"/>
        <v>1</v>
      </c>
      <c r="I681">
        <f t="shared" si="112"/>
        <v>2</v>
      </c>
      <c r="J681">
        <f t="shared" si="113"/>
        <v>3</v>
      </c>
      <c r="K681">
        <f t="shared" si="114"/>
        <v>2</v>
      </c>
      <c r="L681">
        <v>3</v>
      </c>
      <c r="M681">
        <v>6</v>
      </c>
      <c r="N681">
        <f>Needs[[#This Row],[Male]]-Needs[[#This Row],[Hasuband]]</f>
        <v>2</v>
      </c>
      <c r="O681">
        <f>Needs[[#This Row],[Female]]-Needs[[#This Row],[Wife]]</f>
        <v>5</v>
      </c>
      <c r="P681">
        <v>1</v>
      </c>
      <c r="Q681">
        <v>1</v>
      </c>
      <c r="R681">
        <v>1</v>
      </c>
      <c r="S681">
        <v>2</v>
      </c>
      <c r="T681">
        <v>4</v>
      </c>
      <c r="U681" t="s">
        <v>37</v>
      </c>
      <c r="W681">
        <v>1</v>
      </c>
      <c r="X681" t="str">
        <f t="shared" si="115"/>
        <v>No</v>
      </c>
      <c r="Z681" t="str">
        <f t="shared" si="116"/>
        <v>No</v>
      </c>
      <c r="AA681">
        <v>1</v>
      </c>
      <c r="AB681" t="str">
        <f t="shared" si="117"/>
        <v>Yes</v>
      </c>
      <c r="AC681">
        <v>1</v>
      </c>
      <c r="AD681" t="str">
        <f t="shared" si="118"/>
        <v>Yes</v>
      </c>
      <c r="AF681" t="str">
        <f t="shared" si="119"/>
        <v>No</v>
      </c>
      <c r="AG681">
        <v>1</v>
      </c>
      <c r="AH681" s="11" t="str">
        <f t="shared" si="120"/>
        <v>Yes</v>
      </c>
    </row>
    <row r="682" spans="1:34">
      <c r="A682">
        <v>4899</v>
      </c>
      <c r="B682" t="s">
        <v>32</v>
      </c>
      <c r="C682" t="s">
        <v>96</v>
      </c>
      <c r="D682" t="s">
        <v>97</v>
      </c>
      <c r="E682" t="s">
        <v>759</v>
      </c>
      <c r="F682" t="s">
        <v>51</v>
      </c>
      <c r="G682">
        <f t="shared" si="110"/>
        <v>0</v>
      </c>
      <c r="H682">
        <f t="shared" si="111"/>
        <v>1</v>
      </c>
      <c r="I682">
        <f t="shared" si="112"/>
        <v>2</v>
      </c>
      <c r="J682">
        <f t="shared" si="113"/>
        <v>0</v>
      </c>
      <c r="K682">
        <f t="shared" si="114"/>
        <v>1</v>
      </c>
      <c r="L682">
        <v>2</v>
      </c>
      <c r="M682">
        <v>2</v>
      </c>
      <c r="N682">
        <f>Needs[[#This Row],[Male]]-Needs[[#This Row],[Hasuband]]</f>
        <v>2</v>
      </c>
      <c r="O682">
        <f>Needs[[#This Row],[Female]]-Needs[[#This Row],[Wife]]</f>
        <v>1</v>
      </c>
      <c r="P682">
        <v>1</v>
      </c>
      <c r="Q682">
        <v>1</v>
      </c>
      <c r="R682">
        <v>0</v>
      </c>
      <c r="S682">
        <v>0</v>
      </c>
      <c r="T682">
        <v>2</v>
      </c>
      <c r="U682" t="s">
        <v>46</v>
      </c>
      <c r="V682">
        <v>1</v>
      </c>
      <c r="X682" t="str">
        <f t="shared" si="115"/>
        <v>Yes</v>
      </c>
      <c r="Y682">
        <v>198</v>
      </c>
      <c r="Z682" t="str">
        <f t="shared" si="116"/>
        <v>Yes</v>
      </c>
      <c r="AA682">
        <v>1</v>
      </c>
      <c r="AB682" t="str">
        <f t="shared" si="117"/>
        <v>Yes</v>
      </c>
      <c r="AC682">
        <v>1</v>
      </c>
      <c r="AD682" t="str">
        <f t="shared" si="118"/>
        <v>Yes</v>
      </c>
      <c r="AF682" t="str">
        <f t="shared" si="119"/>
        <v>No</v>
      </c>
      <c r="AH682" s="11" t="str">
        <f t="shared" si="120"/>
        <v>No</v>
      </c>
    </row>
    <row r="683" spans="1:34">
      <c r="A683">
        <v>6174</v>
      </c>
      <c r="B683" t="s">
        <v>47</v>
      </c>
      <c r="C683" t="s">
        <v>58</v>
      </c>
      <c r="D683" t="s">
        <v>59</v>
      </c>
      <c r="E683" t="s">
        <v>760</v>
      </c>
      <c r="F683" t="s">
        <v>36</v>
      </c>
      <c r="G683">
        <f t="shared" si="110"/>
        <v>1</v>
      </c>
      <c r="H683">
        <f t="shared" si="111"/>
        <v>1</v>
      </c>
      <c r="I683">
        <f t="shared" si="112"/>
        <v>2</v>
      </c>
      <c r="J683">
        <f t="shared" si="113"/>
        <v>1</v>
      </c>
      <c r="K683">
        <f t="shared" si="114"/>
        <v>0</v>
      </c>
      <c r="L683">
        <v>3</v>
      </c>
      <c r="M683">
        <v>2</v>
      </c>
      <c r="N683">
        <f>Needs[[#This Row],[Male]]-Needs[[#This Row],[Hasuband]]</f>
        <v>2</v>
      </c>
      <c r="O683">
        <f>Needs[[#This Row],[Female]]-Needs[[#This Row],[Wife]]</f>
        <v>1</v>
      </c>
      <c r="P683">
        <v>1</v>
      </c>
      <c r="Q683">
        <v>1</v>
      </c>
      <c r="R683">
        <v>1</v>
      </c>
      <c r="S683">
        <v>0</v>
      </c>
      <c r="T683">
        <v>2</v>
      </c>
      <c r="U683" t="s">
        <v>46</v>
      </c>
      <c r="V683">
        <v>1</v>
      </c>
      <c r="X683" t="str">
        <f t="shared" si="115"/>
        <v>Yes</v>
      </c>
      <c r="Y683">
        <v>220</v>
      </c>
      <c r="Z683" t="str">
        <f t="shared" si="116"/>
        <v>Yes</v>
      </c>
      <c r="AA683">
        <v>1</v>
      </c>
      <c r="AB683" t="str">
        <f t="shared" si="117"/>
        <v>Yes</v>
      </c>
      <c r="AC683">
        <v>1</v>
      </c>
      <c r="AD683" t="str">
        <f t="shared" si="118"/>
        <v>Yes</v>
      </c>
      <c r="AF683" t="str">
        <f t="shared" si="119"/>
        <v>No</v>
      </c>
      <c r="AH683" s="11" t="str">
        <f t="shared" si="120"/>
        <v>No</v>
      </c>
    </row>
    <row r="684" spans="1:34">
      <c r="A684">
        <v>6223</v>
      </c>
      <c r="B684" t="s">
        <v>47</v>
      </c>
      <c r="C684" t="s">
        <v>58</v>
      </c>
      <c r="D684" t="s">
        <v>59</v>
      </c>
      <c r="E684" t="s">
        <v>761</v>
      </c>
      <c r="F684" t="s">
        <v>51</v>
      </c>
      <c r="G684">
        <f t="shared" si="110"/>
        <v>0</v>
      </c>
      <c r="H684">
        <f t="shared" si="111"/>
        <v>1</v>
      </c>
      <c r="I684">
        <f t="shared" si="112"/>
        <v>2</v>
      </c>
      <c r="J684">
        <f t="shared" si="113"/>
        <v>2</v>
      </c>
      <c r="K684">
        <f t="shared" si="114"/>
        <v>1</v>
      </c>
      <c r="L684">
        <v>3</v>
      </c>
      <c r="M684">
        <v>3</v>
      </c>
      <c r="N684">
        <f>Needs[[#This Row],[Male]]-Needs[[#This Row],[Hasuband]]</f>
        <v>3</v>
      </c>
      <c r="O684">
        <f>Needs[[#This Row],[Female]]-Needs[[#This Row],[Wife]]</f>
        <v>2</v>
      </c>
      <c r="P684">
        <v>1</v>
      </c>
      <c r="Q684">
        <v>1</v>
      </c>
      <c r="R684">
        <v>1</v>
      </c>
      <c r="S684">
        <v>1</v>
      </c>
      <c r="T684">
        <v>2</v>
      </c>
      <c r="U684" t="s">
        <v>46</v>
      </c>
      <c r="V684">
        <v>1</v>
      </c>
      <c r="X684" t="str">
        <f t="shared" si="115"/>
        <v>Yes</v>
      </c>
      <c r="Y684">
        <v>102</v>
      </c>
      <c r="Z684" t="str">
        <f t="shared" si="116"/>
        <v>Yes</v>
      </c>
      <c r="AA684">
        <v>1</v>
      </c>
      <c r="AB684" t="str">
        <f t="shared" si="117"/>
        <v>Yes</v>
      </c>
      <c r="AC684">
        <v>1</v>
      </c>
      <c r="AD684" t="str">
        <f t="shared" si="118"/>
        <v>Yes</v>
      </c>
      <c r="AF684" t="str">
        <f t="shared" si="119"/>
        <v>No</v>
      </c>
      <c r="AG684">
        <v>1</v>
      </c>
      <c r="AH684" s="11" t="str">
        <f t="shared" si="120"/>
        <v>Yes</v>
      </c>
    </row>
    <row r="685" spans="1:34">
      <c r="A685">
        <v>4736</v>
      </c>
      <c r="B685" t="s">
        <v>38</v>
      </c>
      <c r="C685" t="s">
        <v>107</v>
      </c>
      <c r="D685" t="s">
        <v>108</v>
      </c>
      <c r="E685" t="s">
        <v>762</v>
      </c>
      <c r="F685" t="s">
        <v>36</v>
      </c>
      <c r="G685">
        <f t="shared" si="110"/>
        <v>1</v>
      </c>
      <c r="H685">
        <f t="shared" si="111"/>
        <v>1</v>
      </c>
      <c r="I685">
        <f t="shared" si="112"/>
        <v>2</v>
      </c>
      <c r="J685">
        <f t="shared" si="113"/>
        <v>2</v>
      </c>
      <c r="K685">
        <f t="shared" si="114"/>
        <v>2</v>
      </c>
      <c r="L685">
        <v>6</v>
      </c>
      <c r="M685">
        <v>2</v>
      </c>
      <c r="N685">
        <f>Needs[[#This Row],[Male]]-Needs[[#This Row],[Hasuband]]</f>
        <v>5</v>
      </c>
      <c r="O685">
        <f>Needs[[#This Row],[Female]]-Needs[[#This Row],[Wife]]</f>
        <v>1</v>
      </c>
      <c r="P685">
        <v>1</v>
      </c>
      <c r="Q685">
        <v>1</v>
      </c>
      <c r="R685">
        <v>2</v>
      </c>
      <c r="S685">
        <v>0</v>
      </c>
      <c r="T685">
        <v>4</v>
      </c>
      <c r="U685" t="s">
        <v>46</v>
      </c>
      <c r="W685">
        <v>1</v>
      </c>
      <c r="X685" t="str">
        <f t="shared" si="115"/>
        <v>No</v>
      </c>
      <c r="Y685">
        <v>97</v>
      </c>
      <c r="Z685" t="str">
        <f t="shared" si="116"/>
        <v>Yes</v>
      </c>
      <c r="AB685" t="str">
        <f t="shared" si="117"/>
        <v>No</v>
      </c>
      <c r="AC685">
        <v>1</v>
      </c>
      <c r="AD685" t="str">
        <f t="shared" si="118"/>
        <v>Yes</v>
      </c>
      <c r="AF685" t="str">
        <f t="shared" si="119"/>
        <v>No</v>
      </c>
      <c r="AG685">
        <v>1</v>
      </c>
      <c r="AH685" s="11" t="str">
        <f t="shared" si="120"/>
        <v>Yes</v>
      </c>
    </row>
    <row r="686" spans="1:34">
      <c r="A686">
        <v>5010</v>
      </c>
      <c r="B686" t="s">
        <v>32</v>
      </c>
      <c r="C686" t="s">
        <v>126</v>
      </c>
      <c r="D686" t="s">
        <v>127</v>
      </c>
      <c r="E686" t="s">
        <v>763</v>
      </c>
      <c r="F686" t="s">
        <v>36</v>
      </c>
      <c r="G686">
        <f t="shared" si="110"/>
        <v>1</v>
      </c>
      <c r="H686">
        <f t="shared" si="111"/>
        <v>1</v>
      </c>
      <c r="I686">
        <f t="shared" si="112"/>
        <v>2</v>
      </c>
      <c r="J686">
        <f t="shared" si="113"/>
        <v>1</v>
      </c>
      <c r="K686">
        <f t="shared" si="114"/>
        <v>1</v>
      </c>
      <c r="L686">
        <v>2</v>
      </c>
      <c r="M686">
        <v>4</v>
      </c>
      <c r="N686">
        <f>Needs[[#This Row],[Male]]-Needs[[#This Row],[Hasuband]]</f>
        <v>1</v>
      </c>
      <c r="O686">
        <f>Needs[[#This Row],[Female]]-Needs[[#This Row],[Wife]]</f>
        <v>3</v>
      </c>
      <c r="P686">
        <v>1</v>
      </c>
      <c r="Q686">
        <v>1</v>
      </c>
      <c r="R686">
        <v>0</v>
      </c>
      <c r="S686">
        <v>1</v>
      </c>
      <c r="T686">
        <v>3</v>
      </c>
      <c r="U686" t="s">
        <v>46</v>
      </c>
      <c r="V686">
        <v>1</v>
      </c>
      <c r="X686" t="str">
        <f t="shared" si="115"/>
        <v>Yes</v>
      </c>
      <c r="Y686">
        <v>202</v>
      </c>
      <c r="Z686" t="str">
        <f t="shared" si="116"/>
        <v>Yes</v>
      </c>
      <c r="AA686">
        <v>1</v>
      </c>
      <c r="AB686" t="str">
        <f t="shared" si="117"/>
        <v>Yes</v>
      </c>
      <c r="AD686" t="str">
        <f t="shared" si="118"/>
        <v>No</v>
      </c>
      <c r="AE686">
        <v>1</v>
      </c>
      <c r="AF686" t="str">
        <f t="shared" si="119"/>
        <v>Yes</v>
      </c>
      <c r="AG686">
        <v>1</v>
      </c>
      <c r="AH686" s="11" t="str">
        <f t="shared" si="120"/>
        <v>Yes</v>
      </c>
    </row>
    <row r="687" spans="1:34">
      <c r="A687">
        <v>5485</v>
      </c>
      <c r="B687" t="s">
        <v>42</v>
      </c>
      <c r="C687" t="s">
        <v>82</v>
      </c>
      <c r="D687" t="s">
        <v>83</v>
      </c>
      <c r="E687" t="s">
        <v>764</v>
      </c>
      <c r="F687" t="s">
        <v>36</v>
      </c>
      <c r="G687">
        <f t="shared" si="110"/>
        <v>1</v>
      </c>
      <c r="H687">
        <f t="shared" si="111"/>
        <v>1</v>
      </c>
      <c r="I687">
        <f t="shared" si="112"/>
        <v>3</v>
      </c>
      <c r="J687">
        <f t="shared" si="113"/>
        <v>3</v>
      </c>
      <c r="K687">
        <f t="shared" si="114"/>
        <v>2</v>
      </c>
      <c r="L687">
        <v>7</v>
      </c>
      <c r="M687">
        <v>3</v>
      </c>
      <c r="N687">
        <f>Needs[[#This Row],[Male]]-Needs[[#This Row],[Hasuband]]</f>
        <v>6</v>
      </c>
      <c r="O687">
        <f>Needs[[#This Row],[Female]]-Needs[[#This Row],[Wife]]</f>
        <v>2</v>
      </c>
      <c r="P687">
        <v>2</v>
      </c>
      <c r="Q687">
        <v>1</v>
      </c>
      <c r="R687">
        <v>2</v>
      </c>
      <c r="S687">
        <v>1</v>
      </c>
      <c r="T687">
        <v>4</v>
      </c>
      <c r="U687" t="s">
        <v>37</v>
      </c>
      <c r="V687">
        <v>1</v>
      </c>
      <c r="X687" t="str">
        <f t="shared" si="115"/>
        <v>Yes</v>
      </c>
      <c r="Y687">
        <v>127</v>
      </c>
      <c r="Z687" t="str">
        <f t="shared" si="116"/>
        <v>Yes</v>
      </c>
      <c r="AA687">
        <v>1</v>
      </c>
      <c r="AB687" t="str">
        <f t="shared" si="117"/>
        <v>Yes</v>
      </c>
      <c r="AD687" t="str">
        <f t="shared" si="118"/>
        <v>No</v>
      </c>
      <c r="AE687">
        <v>1</v>
      </c>
      <c r="AF687" t="str">
        <f t="shared" si="119"/>
        <v>Yes</v>
      </c>
      <c r="AH687" s="11" t="str">
        <f t="shared" si="120"/>
        <v>No</v>
      </c>
    </row>
    <row r="688" spans="1:34">
      <c r="A688">
        <v>5663</v>
      </c>
      <c r="B688" t="s">
        <v>42</v>
      </c>
      <c r="C688" t="s">
        <v>71</v>
      </c>
      <c r="D688" t="s">
        <v>72</v>
      </c>
      <c r="E688" t="s">
        <v>765</v>
      </c>
      <c r="F688" t="s">
        <v>51</v>
      </c>
      <c r="G688">
        <f t="shared" si="110"/>
        <v>0</v>
      </c>
      <c r="H688">
        <f t="shared" si="111"/>
        <v>1</v>
      </c>
      <c r="I688">
        <f t="shared" si="112"/>
        <v>3</v>
      </c>
      <c r="J688">
        <f t="shared" si="113"/>
        <v>3</v>
      </c>
      <c r="K688">
        <f t="shared" si="114"/>
        <v>3</v>
      </c>
      <c r="L688">
        <v>6</v>
      </c>
      <c r="M688">
        <v>4</v>
      </c>
      <c r="N688">
        <f>Needs[[#This Row],[Male]]-Needs[[#This Row],[Hasuband]]</f>
        <v>6</v>
      </c>
      <c r="O688">
        <f>Needs[[#This Row],[Female]]-Needs[[#This Row],[Wife]]</f>
        <v>3</v>
      </c>
      <c r="P688">
        <v>2</v>
      </c>
      <c r="Q688">
        <v>1</v>
      </c>
      <c r="R688">
        <v>2</v>
      </c>
      <c r="S688">
        <v>1</v>
      </c>
      <c r="T688">
        <v>4</v>
      </c>
      <c r="U688" t="s">
        <v>46</v>
      </c>
      <c r="W688">
        <v>1</v>
      </c>
      <c r="X688" t="str">
        <f t="shared" si="115"/>
        <v>No</v>
      </c>
      <c r="Z688" t="str">
        <f t="shared" si="116"/>
        <v>No</v>
      </c>
      <c r="AB688" t="str">
        <f t="shared" si="117"/>
        <v>No</v>
      </c>
      <c r="AC688">
        <v>1</v>
      </c>
      <c r="AD688" t="str">
        <f t="shared" si="118"/>
        <v>Yes</v>
      </c>
      <c r="AF688" t="str">
        <f t="shared" si="119"/>
        <v>No</v>
      </c>
      <c r="AG688">
        <v>1</v>
      </c>
      <c r="AH688" s="11" t="str">
        <f t="shared" si="120"/>
        <v>Yes</v>
      </c>
    </row>
    <row r="689" spans="1:34">
      <c r="A689">
        <v>5283</v>
      </c>
      <c r="B689" t="s">
        <v>42</v>
      </c>
      <c r="C689" t="s">
        <v>52</v>
      </c>
      <c r="D689" t="s">
        <v>53</v>
      </c>
      <c r="E689" t="s">
        <v>766</v>
      </c>
      <c r="F689" t="s">
        <v>51</v>
      </c>
      <c r="G689">
        <f t="shared" si="110"/>
        <v>0</v>
      </c>
      <c r="H689">
        <f t="shared" si="111"/>
        <v>1</v>
      </c>
      <c r="I689">
        <f t="shared" si="112"/>
        <v>2</v>
      </c>
      <c r="J689">
        <f t="shared" si="113"/>
        <v>2</v>
      </c>
      <c r="K689">
        <f t="shared" si="114"/>
        <v>3</v>
      </c>
      <c r="L689">
        <v>7</v>
      </c>
      <c r="M689">
        <v>1</v>
      </c>
      <c r="N689">
        <f>Needs[[#This Row],[Male]]-Needs[[#This Row],[Hasuband]]</f>
        <v>7</v>
      </c>
      <c r="O689">
        <f>Needs[[#This Row],[Female]]-Needs[[#This Row],[Wife]]</f>
        <v>0</v>
      </c>
      <c r="P689">
        <v>2</v>
      </c>
      <c r="Q689">
        <v>0</v>
      </c>
      <c r="R689">
        <v>2</v>
      </c>
      <c r="S689">
        <v>0</v>
      </c>
      <c r="T689">
        <v>4</v>
      </c>
      <c r="U689" t="s">
        <v>46</v>
      </c>
      <c r="V689">
        <v>1</v>
      </c>
      <c r="X689" t="str">
        <f t="shared" si="115"/>
        <v>Yes</v>
      </c>
      <c r="Y689">
        <v>187</v>
      </c>
      <c r="Z689" t="str">
        <f t="shared" si="116"/>
        <v>Yes</v>
      </c>
      <c r="AB689" t="str">
        <f t="shared" si="117"/>
        <v>No</v>
      </c>
      <c r="AC689">
        <v>1</v>
      </c>
      <c r="AD689" t="str">
        <f t="shared" si="118"/>
        <v>Yes</v>
      </c>
      <c r="AE689">
        <v>1</v>
      </c>
      <c r="AF689" t="str">
        <f t="shared" si="119"/>
        <v>Yes</v>
      </c>
      <c r="AG689">
        <v>1</v>
      </c>
      <c r="AH689" s="11" t="str">
        <f t="shared" si="120"/>
        <v>Yes</v>
      </c>
    </row>
    <row r="690" spans="1:34">
      <c r="A690">
        <v>4815</v>
      </c>
      <c r="B690" t="s">
        <v>38</v>
      </c>
      <c r="C690" t="s">
        <v>116</v>
      </c>
      <c r="D690" t="s">
        <v>117</v>
      </c>
      <c r="E690" t="s">
        <v>767</v>
      </c>
      <c r="F690" t="s">
        <v>36</v>
      </c>
      <c r="G690">
        <f t="shared" si="110"/>
        <v>1</v>
      </c>
      <c r="H690">
        <f t="shared" si="111"/>
        <v>1</v>
      </c>
      <c r="I690">
        <f t="shared" si="112"/>
        <v>1</v>
      </c>
      <c r="J690">
        <f t="shared" si="113"/>
        <v>3</v>
      </c>
      <c r="K690">
        <f t="shared" si="114"/>
        <v>3</v>
      </c>
      <c r="L690">
        <v>4</v>
      </c>
      <c r="M690">
        <v>5</v>
      </c>
      <c r="N690">
        <f>Needs[[#This Row],[Male]]-Needs[[#This Row],[Hasuband]]</f>
        <v>3</v>
      </c>
      <c r="O690">
        <f>Needs[[#This Row],[Female]]-Needs[[#This Row],[Wife]]</f>
        <v>4</v>
      </c>
      <c r="P690">
        <v>0</v>
      </c>
      <c r="Q690">
        <v>1</v>
      </c>
      <c r="R690">
        <v>2</v>
      </c>
      <c r="S690">
        <v>1</v>
      </c>
      <c r="T690">
        <v>5</v>
      </c>
      <c r="U690" t="s">
        <v>37</v>
      </c>
      <c r="W690">
        <v>1</v>
      </c>
      <c r="X690" t="str">
        <f t="shared" si="115"/>
        <v>No</v>
      </c>
      <c r="Z690" t="str">
        <f t="shared" si="116"/>
        <v>No</v>
      </c>
      <c r="AA690">
        <v>1</v>
      </c>
      <c r="AB690" t="str">
        <f t="shared" si="117"/>
        <v>Yes</v>
      </c>
      <c r="AD690" t="str">
        <f t="shared" si="118"/>
        <v>No</v>
      </c>
      <c r="AF690" t="str">
        <f t="shared" si="119"/>
        <v>No</v>
      </c>
      <c r="AG690">
        <v>1</v>
      </c>
      <c r="AH690" s="11" t="str">
        <f t="shared" si="120"/>
        <v>Yes</v>
      </c>
    </row>
    <row r="691" spans="1:34">
      <c r="A691">
        <v>4953</v>
      </c>
      <c r="B691" t="s">
        <v>32</v>
      </c>
      <c r="C691" t="s">
        <v>33</v>
      </c>
      <c r="D691" t="s">
        <v>34</v>
      </c>
      <c r="E691" t="s">
        <v>768</v>
      </c>
      <c r="F691" t="s">
        <v>36</v>
      </c>
      <c r="G691">
        <f t="shared" si="110"/>
        <v>1</v>
      </c>
      <c r="H691">
        <f t="shared" si="111"/>
        <v>1</v>
      </c>
      <c r="I691">
        <f t="shared" si="112"/>
        <v>2</v>
      </c>
      <c r="J691">
        <f t="shared" si="113"/>
        <v>1</v>
      </c>
      <c r="K691">
        <f t="shared" si="114"/>
        <v>1</v>
      </c>
      <c r="L691">
        <v>4</v>
      </c>
      <c r="M691">
        <v>2</v>
      </c>
      <c r="N691">
        <f>Needs[[#This Row],[Male]]-Needs[[#This Row],[Hasuband]]</f>
        <v>3</v>
      </c>
      <c r="O691">
        <f>Needs[[#This Row],[Female]]-Needs[[#This Row],[Wife]]</f>
        <v>1</v>
      </c>
      <c r="P691">
        <v>1</v>
      </c>
      <c r="Q691">
        <v>1</v>
      </c>
      <c r="R691">
        <v>1</v>
      </c>
      <c r="S691">
        <v>0</v>
      </c>
      <c r="T691">
        <v>3</v>
      </c>
      <c r="U691" t="s">
        <v>61</v>
      </c>
      <c r="W691">
        <v>1</v>
      </c>
      <c r="X691" t="str">
        <f t="shared" si="115"/>
        <v>No</v>
      </c>
      <c r="Z691" t="str">
        <f t="shared" si="116"/>
        <v>No</v>
      </c>
      <c r="AA691">
        <v>1</v>
      </c>
      <c r="AB691" t="str">
        <f t="shared" si="117"/>
        <v>Yes</v>
      </c>
      <c r="AC691">
        <v>1</v>
      </c>
      <c r="AD691" t="str">
        <f t="shared" si="118"/>
        <v>Yes</v>
      </c>
      <c r="AE691">
        <v>1</v>
      </c>
      <c r="AF691" t="str">
        <f t="shared" si="119"/>
        <v>Yes</v>
      </c>
      <c r="AG691">
        <v>1</v>
      </c>
      <c r="AH691" s="11" t="str">
        <f t="shared" si="120"/>
        <v>Yes</v>
      </c>
    </row>
    <row r="692" spans="1:34">
      <c r="A692">
        <v>5656</v>
      </c>
      <c r="B692" t="s">
        <v>42</v>
      </c>
      <c r="C692" t="s">
        <v>71</v>
      </c>
      <c r="D692" t="s">
        <v>72</v>
      </c>
      <c r="E692" t="s">
        <v>769</v>
      </c>
      <c r="F692" t="s">
        <v>51</v>
      </c>
      <c r="G692">
        <f t="shared" si="110"/>
        <v>0</v>
      </c>
      <c r="H692">
        <f t="shared" si="111"/>
        <v>1</v>
      </c>
      <c r="I692">
        <f t="shared" si="112"/>
        <v>2</v>
      </c>
      <c r="J692">
        <f t="shared" si="113"/>
        <v>3</v>
      </c>
      <c r="K692">
        <f t="shared" si="114"/>
        <v>3</v>
      </c>
      <c r="L692">
        <v>6</v>
      </c>
      <c r="M692">
        <v>3</v>
      </c>
      <c r="N692">
        <f>Needs[[#This Row],[Male]]-Needs[[#This Row],[Hasuband]]</f>
        <v>6</v>
      </c>
      <c r="O692">
        <f>Needs[[#This Row],[Female]]-Needs[[#This Row],[Wife]]</f>
        <v>2</v>
      </c>
      <c r="P692">
        <v>1</v>
      </c>
      <c r="Q692">
        <v>1</v>
      </c>
      <c r="R692">
        <v>2</v>
      </c>
      <c r="S692">
        <v>1</v>
      </c>
      <c r="T692">
        <v>4</v>
      </c>
      <c r="U692" t="s">
        <v>46</v>
      </c>
      <c r="W692">
        <v>1</v>
      </c>
      <c r="X692" t="str">
        <f t="shared" si="115"/>
        <v>No</v>
      </c>
      <c r="Y692">
        <v>65</v>
      </c>
      <c r="Z692" t="str">
        <f t="shared" si="116"/>
        <v>Yes</v>
      </c>
      <c r="AA692">
        <v>1</v>
      </c>
      <c r="AB692" t="str">
        <f t="shared" si="117"/>
        <v>Yes</v>
      </c>
      <c r="AD692" t="str">
        <f t="shared" si="118"/>
        <v>No</v>
      </c>
      <c r="AF692" t="str">
        <f t="shared" si="119"/>
        <v>No</v>
      </c>
      <c r="AG692">
        <v>1</v>
      </c>
      <c r="AH692" s="11" t="str">
        <f t="shared" si="120"/>
        <v>Yes</v>
      </c>
    </row>
    <row r="693" spans="1:34">
      <c r="A693">
        <v>5883</v>
      </c>
      <c r="B693" t="s">
        <v>47</v>
      </c>
      <c r="C693" t="s">
        <v>85</v>
      </c>
      <c r="D693" t="s">
        <v>86</v>
      </c>
      <c r="E693" t="s">
        <v>770</v>
      </c>
      <c r="F693" t="s">
        <v>36</v>
      </c>
      <c r="G693">
        <f t="shared" si="110"/>
        <v>1</v>
      </c>
      <c r="H693">
        <f t="shared" si="111"/>
        <v>1</v>
      </c>
      <c r="I693">
        <f t="shared" si="112"/>
        <v>2</v>
      </c>
      <c r="J693">
        <f t="shared" si="113"/>
        <v>1</v>
      </c>
      <c r="K693">
        <f t="shared" si="114"/>
        <v>0</v>
      </c>
      <c r="L693">
        <v>2</v>
      </c>
      <c r="M693">
        <v>3</v>
      </c>
      <c r="N693">
        <f>Needs[[#This Row],[Male]]-Needs[[#This Row],[Hasuband]]</f>
        <v>1</v>
      </c>
      <c r="O693">
        <f>Needs[[#This Row],[Female]]-Needs[[#This Row],[Wife]]</f>
        <v>2</v>
      </c>
      <c r="P693">
        <v>1</v>
      </c>
      <c r="Q693">
        <v>1</v>
      </c>
      <c r="R693">
        <v>0</v>
      </c>
      <c r="S693">
        <v>1</v>
      </c>
      <c r="T693">
        <v>2</v>
      </c>
      <c r="U693" t="s">
        <v>37</v>
      </c>
      <c r="V693">
        <v>1</v>
      </c>
      <c r="X693" t="str">
        <f t="shared" si="115"/>
        <v>Yes</v>
      </c>
      <c r="Y693">
        <v>179</v>
      </c>
      <c r="Z693" t="str">
        <f t="shared" si="116"/>
        <v>Yes</v>
      </c>
      <c r="AA693">
        <v>1</v>
      </c>
      <c r="AB693" t="str">
        <f t="shared" si="117"/>
        <v>Yes</v>
      </c>
      <c r="AD693" t="str">
        <f t="shared" si="118"/>
        <v>No</v>
      </c>
      <c r="AF693" t="str">
        <f t="shared" si="119"/>
        <v>No</v>
      </c>
      <c r="AH693" s="11" t="str">
        <f t="shared" si="120"/>
        <v>No</v>
      </c>
    </row>
    <row r="694" spans="1:34">
      <c r="A694">
        <v>5139</v>
      </c>
      <c r="B694" t="s">
        <v>42</v>
      </c>
      <c r="C694" t="s">
        <v>64</v>
      </c>
      <c r="D694" t="s">
        <v>65</v>
      </c>
      <c r="E694" t="s">
        <v>771</v>
      </c>
      <c r="F694" t="s">
        <v>36</v>
      </c>
      <c r="G694">
        <f t="shared" si="110"/>
        <v>1</v>
      </c>
      <c r="H694">
        <f t="shared" si="111"/>
        <v>1</v>
      </c>
      <c r="I694">
        <f t="shared" si="112"/>
        <v>2</v>
      </c>
      <c r="J694">
        <f t="shared" si="113"/>
        <v>1</v>
      </c>
      <c r="K694">
        <f t="shared" si="114"/>
        <v>1</v>
      </c>
      <c r="L694">
        <v>4</v>
      </c>
      <c r="M694">
        <v>2</v>
      </c>
      <c r="N694">
        <f>Needs[[#This Row],[Male]]-Needs[[#This Row],[Hasuband]]</f>
        <v>3</v>
      </c>
      <c r="O694">
        <f>Needs[[#This Row],[Female]]-Needs[[#This Row],[Wife]]</f>
        <v>1</v>
      </c>
      <c r="P694">
        <v>1</v>
      </c>
      <c r="Q694">
        <v>1</v>
      </c>
      <c r="R694">
        <v>1</v>
      </c>
      <c r="S694">
        <v>0</v>
      </c>
      <c r="T694">
        <v>3</v>
      </c>
      <c r="U694" t="s">
        <v>46</v>
      </c>
      <c r="W694">
        <v>1</v>
      </c>
      <c r="X694" t="str">
        <f t="shared" si="115"/>
        <v>No</v>
      </c>
      <c r="Z694" t="str">
        <f t="shared" si="116"/>
        <v>No</v>
      </c>
      <c r="AB694" t="str">
        <f t="shared" si="117"/>
        <v>No</v>
      </c>
      <c r="AC694">
        <v>1</v>
      </c>
      <c r="AD694" t="str">
        <f t="shared" si="118"/>
        <v>Yes</v>
      </c>
      <c r="AF694" t="str">
        <f t="shared" si="119"/>
        <v>No</v>
      </c>
      <c r="AG694">
        <v>1</v>
      </c>
      <c r="AH694" s="11" t="str">
        <f t="shared" si="120"/>
        <v>Yes</v>
      </c>
    </row>
    <row r="695" spans="1:34">
      <c r="A695">
        <v>4974</v>
      </c>
      <c r="B695" t="s">
        <v>32</v>
      </c>
      <c r="C695" t="s">
        <v>33</v>
      </c>
      <c r="D695" t="s">
        <v>34</v>
      </c>
      <c r="E695" t="s">
        <v>772</v>
      </c>
      <c r="F695" t="s">
        <v>36</v>
      </c>
      <c r="G695">
        <f t="shared" si="110"/>
        <v>1</v>
      </c>
      <c r="H695">
        <f t="shared" si="111"/>
        <v>1</v>
      </c>
      <c r="I695">
        <f t="shared" si="112"/>
        <v>1</v>
      </c>
      <c r="J695">
        <f t="shared" si="113"/>
        <v>1</v>
      </c>
      <c r="K695">
        <f t="shared" si="114"/>
        <v>3</v>
      </c>
      <c r="L695">
        <v>5</v>
      </c>
      <c r="M695">
        <v>2</v>
      </c>
      <c r="N695">
        <f>Needs[[#This Row],[Male]]-Needs[[#This Row],[Hasuband]]</f>
        <v>4</v>
      </c>
      <c r="O695">
        <f>Needs[[#This Row],[Female]]-Needs[[#This Row],[Wife]]</f>
        <v>1</v>
      </c>
      <c r="P695">
        <v>0</v>
      </c>
      <c r="Q695">
        <v>1</v>
      </c>
      <c r="R695">
        <v>1</v>
      </c>
      <c r="S695">
        <v>0</v>
      </c>
      <c r="T695">
        <v>5</v>
      </c>
      <c r="U695" t="s">
        <v>46</v>
      </c>
      <c r="W695">
        <v>1</v>
      </c>
      <c r="X695" t="str">
        <f t="shared" si="115"/>
        <v>No</v>
      </c>
      <c r="Y695">
        <v>100</v>
      </c>
      <c r="Z695" t="str">
        <f t="shared" si="116"/>
        <v>Yes</v>
      </c>
      <c r="AB695" t="str">
        <f t="shared" si="117"/>
        <v>No</v>
      </c>
      <c r="AC695">
        <v>1</v>
      </c>
      <c r="AD695" t="str">
        <f t="shared" si="118"/>
        <v>Yes</v>
      </c>
      <c r="AF695" t="str">
        <f t="shared" si="119"/>
        <v>No</v>
      </c>
      <c r="AG695">
        <v>1</v>
      </c>
      <c r="AH695" s="11" t="str">
        <f t="shared" si="120"/>
        <v>Yes</v>
      </c>
    </row>
    <row r="696" spans="1:34">
      <c r="A696">
        <v>5773</v>
      </c>
      <c r="B696" t="s">
        <v>47</v>
      </c>
      <c r="C696" t="s">
        <v>79</v>
      </c>
      <c r="D696" t="s">
        <v>80</v>
      </c>
      <c r="E696" t="s">
        <v>773</v>
      </c>
      <c r="F696" t="s">
        <v>36</v>
      </c>
      <c r="G696">
        <f t="shared" si="110"/>
        <v>1</v>
      </c>
      <c r="H696">
        <f t="shared" si="111"/>
        <v>1</v>
      </c>
      <c r="I696">
        <f t="shared" si="112"/>
        <v>2</v>
      </c>
      <c r="J696">
        <f t="shared" si="113"/>
        <v>1</v>
      </c>
      <c r="K696">
        <f t="shared" si="114"/>
        <v>0</v>
      </c>
      <c r="L696">
        <v>3</v>
      </c>
      <c r="M696">
        <v>2</v>
      </c>
      <c r="N696">
        <f>Needs[[#This Row],[Male]]-Needs[[#This Row],[Hasuband]]</f>
        <v>2</v>
      </c>
      <c r="O696">
        <f>Needs[[#This Row],[Female]]-Needs[[#This Row],[Wife]]</f>
        <v>1</v>
      </c>
      <c r="P696">
        <v>1</v>
      </c>
      <c r="Q696">
        <v>1</v>
      </c>
      <c r="R696">
        <v>1</v>
      </c>
      <c r="S696">
        <v>0</v>
      </c>
      <c r="T696">
        <v>2</v>
      </c>
      <c r="U696" t="s">
        <v>18</v>
      </c>
      <c r="W696">
        <v>1</v>
      </c>
      <c r="X696" t="str">
        <f t="shared" si="115"/>
        <v>No</v>
      </c>
      <c r="Y696">
        <v>85</v>
      </c>
      <c r="Z696" t="str">
        <f t="shared" si="116"/>
        <v>Yes</v>
      </c>
      <c r="AB696" t="str">
        <f t="shared" si="117"/>
        <v>No</v>
      </c>
      <c r="AD696" t="str">
        <f t="shared" si="118"/>
        <v>No</v>
      </c>
      <c r="AF696" t="str">
        <f t="shared" si="119"/>
        <v>No</v>
      </c>
      <c r="AG696">
        <v>1</v>
      </c>
      <c r="AH696" s="11" t="str">
        <f t="shared" si="120"/>
        <v>Yes</v>
      </c>
    </row>
    <row r="697" spans="1:34">
      <c r="A697">
        <v>5957</v>
      </c>
      <c r="B697" t="s">
        <v>47</v>
      </c>
      <c r="C697" t="s">
        <v>48</v>
      </c>
      <c r="D697" t="s">
        <v>49</v>
      </c>
      <c r="E697" t="s">
        <v>774</v>
      </c>
      <c r="F697" t="s">
        <v>36</v>
      </c>
      <c r="G697">
        <f t="shared" si="110"/>
        <v>1</v>
      </c>
      <c r="H697">
        <f t="shared" si="111"/>
        <v>1</v>
      </c>
      <c r="I697">
        <f t="shared" si="112"/>
        <v>2</v>
      </c>
      <c r="J697">
        <f t="shared" si="113"/>
        <v>1</v>
      </c>
      <c r="K697">
        <f t="shared" si="114"/>
        <v>0</v>
      </c>
      <c r="L697">
        <v>2</v>
      </c>
      <c r="M697">
        <v>3</v>
      </c>
      <c r="N697">
        <f>Needs[[#This Row],[Male]]-Needs[[#This Row],[Hasuband]]</f>
        <v>1</v>
      </c>
      <c r="O697">
        <f>Needs[[#This Row],[Female]]-Needs[[#This Row],[Wife]]</f>
        <v>2</v>
      </c>
      <c r="P697">
        <v>1</v>
      </c>
      <c r="Q697">
        <v>1</v>
      </c>
      <c r="R697">
        <v>0</v>
      </c>
      <c r="S697">
        <v>1</v>
      </c>
      <c r="T697">
        <v>2</v>
      </c>
      <c r="U697" t="s">
        <v>37</v>
      </c>
      <c r="W697">
        <v>1</v>
      </c>
      <c r="X697" t="str">
        <f t="shared" si="115"/>
        <v>No</v>
      </c>
      <c r="Y697">
        <v>85</v>
      </c>
      <c r="Z697" t="str">
        <f t="shared" si="116"/>
        <v>Yes</v>
      </c>
      <c r="AA697">
        <v>1</v>
      </c>
      <c r="AB697" t="str">
        <f t="shared" si="117"/>
        <v>Yes</v>
      </c>
      <c r="AC697">
        <v>1</v>
      </c>
      <c r="AD697" t="str">
        <f t="shared" si="118"/>
        <v>Yes</v>
      </c>
      <c r="AE697">
        <v>1</v>
      </c>
      <c r="AF697" t="str">
        <f t="shared" si="119"/>
        <v>Yes</v>
      </c>
      <c r="AG697">
        <v>1</v>
      </c>
      <c r="AH697" s="11" t="str">
        <f t="shared" si="120"/>
        <v>Yes</v>
      </c>
    </row>
    <row r="698" spans="1:34">
      <c r="A698">
        <v>5916</v>
      </c>
      <c r="B698" t="s">
        <v>47</v>
      </c>
      <c r="C698" t="s">
        <v>85</v>
      </c>
      <c r="D698" t="s">
        <v>86</v>
      </c>
      <c r="E698" t="s">
        <v>775</v>
      </c>
      <c r="F698" t="s">
        <v>36</v>
      </c>
      <c r="G698">
        <f t="shared" si="110"/>
        <v>1</v>
      </c>
      <c r="H698">
        <f t="shared" si="111"/>
        <v>1</v>
      </c>
      <c r="I698">
        <f t="shared" si="112"/>
        <v>1</v>
      </c>
      <c r="J698">
        <f t="shared" si="113"/>
        <v>1</v>
      </c>
      <c r="K698">
        <f t="shared" si="114"/>
        <v>0</v>
      </c>
      <c r="L698">
        <v>3</v>
      </c>
      <c r="M698">
        <v>1</v>
      </c>
      <c r="N698">
        <f>Needs[[#This Row],[Male]]-Needs[[#This Row],[Hasuband]]</f>
        <v>2</v>
      </c>
      <c r="O698">
        <f>Needs[[#This Row],[Female]]-Needs[[#This Row],[Wife]]</f>
        <v>0</v>
      </c>
      <c r="P698">
        <v>1</v>
      </c>
      <c r="Q698">
        <v>0</v>
      </c>
      <c r="R698">
        <v>1</v>
      </c>
      <c r="S698">
        <v>0</v>
      </c>
      <c r="T698">
        <v>2</v>
      </c>
      <c r="U698" t="s">
        <v>46</v>
      </c>
      <c r="V698">
        <v>1</v>
      </c>
      <c r="X698" t="str">
        <f t="shared" si="115"/>
        <v>Yes</v>
      </c>
      <c r="Y698">
        <v>191</v>
      </c>
      <c r="Z698" t="str">
        <f t="shared" si="116"/>
        <v>Yes</v>
      </c>
      <c r="AA698">
        <v>1</v>
      </c>
      <c r="AB698" t="str">
        <f t="shared" si="117"/>
        <v>Yes</v>
      </c>
      <c r="AD698" t="str">
        <f t="shared" si="118"/>
        <v>No</v>
      </c>
      <c r="AF698" t="str">
        <f t="shared" si="119"/>
        <v>No</v>
      </c>
      <c r="AH698" s="11" t="str">
        <f t="shared" si="120"/>
        <v>No</v>
      </c>
    </row>
    <row r="699" spans="1:34">
      <c r="A699">
        <v>6021</v>
      </c>
      <c r="B699" t="s">
        <v>47</v>
      </c>
      <c r="C699" t="s">
        <v>48</v>
      </c>
      <c r="D699" t="s">
        <v>49</v>
      </c>
      <c r="E699" t="s">
        <v>776</v>
      </c>
      <c r="F699" t="s">
        <v>36</v>
      </c>
      <c r="G699">
        <f t="shared" si="110"/>
        <v>1</v>
      </c>
      <c r="H699">
        <f t="shared" si="111"/>
        <v>1</v>
      </c>
      <c r="I699">
        <f t="shared" si="112"/>
        <v>1</v>
      </c>
      <c r="J699">
        <f t="shared" si="113"/>
        <v>2</v>
      </c>
      <c r="K699">
        <f t="shared" si="114"/>
        <v>1</v>
      </c>
      <c r="L699">
        <v>5</v>
      </c>
      <c r="M699">
        <v>1</v>
      </c>
      <c r="N699">
        <f>Needs[[#This Row],[Male]]-Needs[[#This Row],[Hasuband]]</f>
        <v>4</v>
      </c>
      <c r="O699">
        <f>Needs[[#This Row],[Female]]-Needs[[#This Row],[Wife]]</f>
        <v>0</v>
      </c>
      <c r="P699">
        <v>1</v>
      </c>
      <c r="Q699">
        <v>0</v>
      </c>
      <c r="R699">
        <v>2</v>
      </c>
      <c r="S699">
        <v>0</v>
      </c>
      <c r="T699">
        <v>3</v>
      </c>
      <c r="U699" t="s">
        <v>37</v>
      </c>
      <c r="W699">
        <v>1</v>
      </c>
      <c r="X699" t="str">
        <f t="shared" si="115"/>
        <v>No</v>
      </c>
      <c r="Z699" t="str">
        <f t="shared" si="116"/>
        <v>No</v>
      </c>
      <c r="AA699">
        <v>1</v>
      </c>
      <c r="AB699" t="str">
        <f t="shared" si="117"/>
        <v>Yes</v>
      </c>
      <c r="AC699">
        <v>1</v>
      </c>
      <c r="AD699" t="str">
        <f t="shared" si="118"/>
        <v>Yes</v>
      </c>
      <c r="AF699" t="str">
        <f t="shared" si="119"/>
        <v>No</v>
      </c>
      <c r="AG699">
        <v>1</v>
      </c>
      <c r="AH699" s="11" t="str">
        <f t="shared" si="120"/>
        <v>Yes</v>
      </c>
    </row>
    <row r="700" spans="1:34">
      <c r="A700">
        <v>5737</v>
      </c>
      <c r="B700" t="s">
        <v>42</v>
      </c>
      <c r="C700" t="s">
        <v>71</v>
      </c>
      <c r="D700" t="s">
        <v>72</v>
      </c>
      <c r="E700" t="s">
        <v>777</v>
      </c>
      <c r="F700" t="s">
        <v>51</v>
      </c>
      <c r="G700">
        <f t="shared" si="110"/>
        <v>0</v>
      </c>
      <c r="H700">
        <f t="shared" si="111"/>
        <v>1</v>
      </c>
      <c r="I700">
        <f t="shared" si="112"/>
        <v>1</v>
      </c>
      <c r="J700">
        <f t="shared" si="113"/>
        <v>1</v>
      </c>
      <c r="K700">
        <f t="shared" si="114"/>
        <v>2</v>
      </c>
      <c r="L700">
        <v>4</v>
      </c>
      <c r="M700">
        <v>1</v>
      </c>
      <c r="N700">
        <f>Needs[[#This Row],[Male]]-Needs[[#This Row],[Hasuband]]</f>
        <v>4</v>
      </c>
      <c r="O700">
        <f>Needs[[#This Row],[Female]]-Needs[[#This Row],[Wife]]</f>
        <v>0</v>
      </c>
      <c r="P700">
        <v>1</v>
      </c>
      <c r="Q700">
        <v>0</v>
      </c>
      <c r="R700">
        <v>1</v>
      </c>
      <c r="S700">
        <v>0</v>
      </c>
      <c r="T700">
        <v>3</v>
      </c>
      <c r="U700" t="s">
        <v>61</v>
      </c>
      <c r="V700">
        <v>1</v>
      </c>
      <c r="X700" t="str">
        <f t="shared" si="115"/>
        <v>Yes</v>
      </c>
      <c r="Y700">
        <v>210</v>
      </c>
      <c r="Z700" t="str">
        <f t="shared" si="116"/>
        <v>Yes</v>
      </c>
      <c r="AB700" t="str">
        <f t="shared" si="117"/>
        <v>No</v>
      </c>
      <c r="AC700">
        <v>1</v>
      </c>
      <c r="AD700" t="str">
        <f t="shared" si="118"/>
        <v>Yes</v>
      </c>
      <c r="AF700" t="str">
        <f t="shared" si="119"/>
        <v>No</v>
      </c>
      <c r="AH700" s="11" t="str">
        <f t="shared" si="120"/>
        <v>No</v>
      </c>
    </row>
    <row r="701" spans="1:34">
      <c r="A701">
        <v>4824</v>
      </c>
      <c r="B701" t="s">
        <v>38</v>
      </c>
      <c r="C701" t="s">
        <v>116</v>
      </c>
      <c r="D701" t="s">
        <v>117</v>
      </c>
      <c r="E701" t="s">
        <v>778</v>
      </c>
      <c r="F701" t="s">
        <v>51</v>
      </c>
      <c r="G701">
        <f t="shared" si="110"/>
        <v>0</v>
      </c>
      <c r="H701">
        <f t="shared" si="111"/>
        <v>1</v>
      </c>
      <c r="I701">
        <f t="shared" si="112"/>
        <v>3</v>
      </c>
      <c r="J701">
        <f t="shared" si="113"/>
        <v>2</v>
      </c>
      <c r="K701">
        <f t="shared" si="114"/>
        <v>4</v>
      </c>
      <c r="L701">
        <v>2</v>
      </c>
      <c r="M701">
        <v>8</v>
      </c>
      <c r="N701">
        <f>Needs[[#This Row],[Male]]-Needs[[#This Row],[Hasuband]]</f>
        <v>2</v>
      </c>
      <c r="O701">
        <f>Needs[[#This Row],[Female]]-Needs[[#This Row],[Wife]]</f>
        <v>7</v>
      </c>
      <c r="P701">
        <v>1</v>
      </c>
      <c r="Q701">
        <v>2</v>
      </c>
      <c r="R701">
        <v>0</v>
      </c>
      <c r="S701">
        <v>2</v>
      </c>
      <c r="T701">
        <v>5</v>
      </c>
      <c r="U701" t="s">
        <v>37</v>
      </c>
      <c r="V701">
        <v>1</v>
      </c>
      <c r="X701" t="str">
        <f t="shared" si="115"/>
        <v>Yes</v>
      </c>
      <c r="Y701">
        <v>229</v>
      </c>
      <c r="Z701" t="str">
        <f t="shared" si="116"/>
        <v>Yes</v>
      </c>
      <c r="AB701" t="str">
        <f t="shared" si="117"/>
        <v>No</v>
      </c>
      <c r="AC701">
        <v>1</v>
      </c>
      <c r="AD701" t="str">
        <f t="shared" si="118"/>
        <v>Yes</v>
      </c>
      <c r="AF701" t="str">
        <f t="shared" si="119"/>
        <v>No</v>
      </c>
      <c r="AH701" s="11" t="str">
        <f t="shared" si="120"/>
        <v>No</v>
      </c>
    </row>
    <row r="702" spans="1:34">
      <c r="A702">
        <v>4718</v>
      </c>
      <c r="B702" t="s">
        <v>38</v>
      </c>
      <c r="C702" t="s">
        <v>107</v>
      </c>
      <c r="D702" t="s">
        <v>108</v>
      </c>
      <c r="E702" t="s">
        <v>779</v>
      </c>
      <c r="F702" t="s">
        <v>36</v>
      </c>
      <c r="G702">
        <f t="shared" si="110"/>
        <v>1</v>
      </c>
      <c r="H702">
        <f t="shared" si="111"/>
        <v>1</v>
      </c>
      <c r="I702">
        <f t="shared" si="112"/>
        <v>2</v>
      </c>
      <c r="J702">
        <f t="shared" si="113"/>
        <v>2</v>
      </c>
      <c r="K702">
        <f t="shared" si="114"/>
        <v>3</v>
      </c>
      <c r="L702">
        <v>2</v>
      </c>
      <c r="M702">
        <v>7</v>
      </c>
      <c r="N702">
        <f>Needs[[#This Row],[Male]]-Needs[[#This Row],[Hasuband]]</f>
        <v>1</v>
      </c>
      <c r="O702">
        <f>Needs[[#This Row],[Female]]-Needs[[#This Row],[Wife]]</f>
        <v>6</v>
      </c>
      <c r="P702">
        <v>1</v>
      </c>
      <c r="Q702">
        <v>1</v>
      </c>
      <c r="R702">
        <v>0</v>
      </c>
      <c r="S702">
        <v>2</v>
      </c>
      <c r="T702">
        <v>5</v>
      </c>
      <c r="U702" t="s">
        <v>37</v>
      </c>
      <c r="W702">
        <v>1</v>
      </c>
      <c r="X702" t="str">
        <f t="shared" si="115"/>
        <v>No</v>
      </c>
      <c r="Z702" t="str">
        <f t="shared" si="116"/>
        <v>No</v>
      </c>
      <c r="AA702">
        <v>1</v>
      </c>
      <c r="AB702" t="str">
        <f t="shared" si="117"/>
        <v>Yes</v>
      </c>
      <c r="AC702">
        <v>1</v>
      </c>
      <c r="AD702" t="str">
        <f t="shared" si="118"/>
        <v>Yes</v>
      </c>
      <c r="AE702">
        <v>1</v>
      </c>
      <c r="AF702" t="str">
        <f t="shared" si="119"/>
        <v>Yes</v>
      </c>
      <c r="AG702">
        <v>1</v>
      </c>
      <c r="AH702" s="11" t="str">
        <f t="shared" si="120"/>
        <v>Yes</v>
      </c>
    </row>
    <row r="703" spans="1:34">
      <c r="A703">
        <v>6286</v>
      </c>
      <c r="B703" t="s">
        <v>47</v>
      </c>
      <c r="C703" t="s">
        <v>104</v>
      </c>
      <c r="D703" t="s">
        <v>105</v>
      </c>
      <c r="E703" t="s">
        <v>780</v>
      </c>
      <c r="F703" t="s">
        <v>36</v>
      </c>
      <c r="G703">
        <f t="shared" si="110"/>
        <v>1</v>
      </c>
      <c r="H703">
        <f t="shared" si="111"/>
        <v>1</v>
      </c>
      <c r="I703">
        <f t="shared" si="112"/>
        <v>1</v>
      </c>
      <c r="J703">
        <f t="shared" si="113"/>
        <v>2</v>
      </c>
      <c r="K703">
        <f t="shared" si="114"/>
        <v>1</v>
      </c>
      <c r="L703">
        <v>5</v>
      </c>
      <c r="M703">
        <v>1</v>
      </c>
      <c r="N703">
        <f>Needs[[#This Row],[Male]]-Needs[[#This Row],[Hasuband]]</f>
        <v>4</v>
      </c>
      <c r="O703">
        <f>Needs[[#This Row],[Female]]-Needs[[#This Row],[Wife]]</f>
        <v>0</v>
      </c>
      <c r="P703">
        <v>1</v>
      </c>
      <c r="Q703">
        <v>0</v>
      </c>
      <c r="R703">
        <v>2</v>
      </c>
      <c r="S703">
        <v>0</v>
      </c>
      <c r="T703">
        <v>3</v>
      </c>
      <c r="U703" t="s">
        <v>46</v>
      </c>
      <c r="W703">
        <v>1</v>
      </c>
      <c r="X703" t="str">
        <f t="shared" si="115"/>
        <v>No</v>
      </c>
      <c r="Z703" t="str">
        <f t="shared" si="116"/>
        <v>No</v>
      </c>
      <c r="AA703">
        <v>1</v>
      </c>
      <c r="AB703" t="str">
        <f t="shared" si="117"/>
        <v>Yes</v>
      </c>
      <c r="AD703" t="str">
        <f t="shared" si="118"/>
        <v>No</v>
      </c>
      <c r="AF703" t="str">
        <f t="shared" si="119"/>
        <v>No</v>
      </c>
      <c r="AG703">
        <v>1</v>
      </c>
      <c r="AH703" s="11" t="str">
        <f t="shared" si="120"/>
        <v>Yes</v>
      </c>
    </row>
    <row r="704" spans="1:34">
      <c r="A704">
        <v>5271</v>
      </c>
      <c r="B704" t="s">
        <v>42</v>
      </c>
      <c r="C704" t="s">
        <v>52</v>
      </c>
      <c r="D704" t="s">
        <v>53</v>
      </c>
      <c r="E704" t="s">
        <v>781</v>
      </c>
      <c r="F704" t="s">
        <v>51</v>
      </c>
      <c r="G704">
        <f t="shared" si="110"/>
        <v>0</v>
      </c>
      <c r="H704">
        <f t="shared" si="111"/>
        <v>1</v>
      </c>
      <c r="I704">
        <f t="shared" si="112"/>
        <v>2</v>
      </c>
      <c r="J704">
        <f t="shared" si="113"/>
        <v>3</v>
      </c>
      <c r="K704">
        <f t="shared" si="114"/>
        <v>4</v>
      </c>
      <c r="L704">
        <v>2</v>
      </c>
      <c r="M704">
        <v>8</v>
      </c>
      <c r="N704">
        <f>Needs[[#This Row],[Male]]-Needs[[#This Row],[Hasuband]]</f>
        <v>2</v>
      </c>
      <c r="O704">
        <f>Needs[[#This Row],[Female]]-Needs[[#This Row],[Wife]]</f>
        <v>7</v>
      </c>
      <c r="P704">
        <v>1</v>
      </c>
      <c r="Q704">
        <v>1</v>
      </c>
      <c r="R704">
        <v>0</v>
      </c>
      <c r="S704">
        <v>3</v>
      </c>
      <c r="T704">
        <v>5</v>
      </c>
      <c r="U704" t="s">
        <v>46</v>
      </c>
      <c r="V704">
        <v>1</v>
      </c>
      <c r="X704" t="str">
        <f t="shared" si="115"/>
        <v>Yes</v>
      </c>
      <c r="Y704">
        <v>139</v>
      </c>
      <c r="Z704" t="str">
        <f t="shared" si="116"/>
        <v>Yes</v>
      </c>
      <c r="AA704">
        <v>1</v>
      </c>
      <c r="AB704" t="str">
        <f t="shared" si="117"/>
        <v>Yes</v>
      </c>
      <c r="AC704">
        <v>1</v>
      </c>
      <c r="AD704" t="str">
        <f t="shared" si="118"/>
        <v>Yes</v>
      </c>
      <c r="AF704" t="str">
        <f t="shared" si="119"/>
        <v>No</v>
      </c>
      <c r="AG704">
        <v>1</v>
      </c>
      <c r="AH704" s="11" t="str">
        <f t="shared" si="120"/>
        <v>Yes</v>
      </c>
    </row>
    <row r="705" spans="1:34">
      <c r="A705">
        <v>5246</v>
      </c>
      <c r="B705" t="s">
        <v>42</v>
      </c>
      <c r="C705" t="s">
        <v>52</v>
      </c>
      <c r="D705" t="s">
        <v>53</v>
      </c>
      <c r="E705" t="s">
        <v>782</v>
      </c>
      <c r="F705" t="s">
        <v>36</v>
      </c>
      <c r="G705">
        <f t="shared" si="110"/>
        <v>1</v>
      </c>
      <c r="H705">
        <f t="shared" si="111"/>
        <v>1</v>
      </c>
      <c r="I705">
        <f t="shared" si="112"/>
        <v>2</v>
      </c>
      <c r="J705">
        <f t="shared" si="113"/>
        <v>1</v>
      </c>
      <c r="K705">
        <f t="shared" si="114"/>
        <v>1</v>
      </c>
      <c r="L705">
        <v>4</v>
      </c>
      <c r="M705">
        <v>2</v>
      </c>
      <c r="N705">
        <f>Needs[[#This Row],[Male]]-Needs[[#This Row],[Hasuband]]</f>
        <v>3</v>
      </c>
      <c r="O705">
        <f>Needs[[#This Row],[Female]]-Needs[[#This Row],[Wife]]</f>
        <v>1</v>
      </c>
      <c r="P705">
        <v>1</v>
      </c>
      <c r="Q705">
        <v>1</v>
      </c>
      <c r="R705">
        <v>1</v>
      </c>
      <c r="S705">
        <v>0</v>
      </c>
      <c r="T705">
        <v>3</v>
      </c>
      <c r="U705" t="s">
        <v>18</v>
      </c>
      <c r="W705">
        <v>1</v>
      </c>
      <c r="X705" t="str">
        <f t="shared" si="115"/>
        <v>No</v>
      </c>
      <c r="Z705" t="str">
        <f t="shared" si="116"/>
        <v>No</v>
      </c>
      <c r="AB705" t="str">
        <f t="shared" si="117"/>
        <v>No</v>
      </c>
      <c r="AC705">
        <v>1</v>
      </c>
      <c r="AD705" t="str">
        <f t="shared" si="118"/>
        <v>Yes</v>
      </c>
      <c r="AF705" t="str">
        <f t="shared" si="119"/>
        <v>No</v>
      </c>
      <c r="AG705">
        <v>1</v>
      </c>
      <c r="AH705" s="11" t="str">
        <f t="shared" si="120"/>
        <v>Yes</v>
      </c>
    </row>
    <row r="706" spans="1:34">
      <c r="A706">
        <v>4732</v>
      </c>
      <c r="B706" t="s">
        <v>38</v>
      </c>
      <c r="C706" t="s">
        <v>107</v>
      </c>
      <c r="D706" t="s">
        <v>108</v>
      </c>
      <c r="E706" t="s">
        <v>783</v>
      </c>
      <c r="F706" t="s">
        <v>36</v>
      </c>
      <c r="G706">
        <f t="shared" ref="G706:G769" si="121">IF(F706="Father",1,0)</f>
        <v>1</v>
      </c>
      <c r="H706">
        <f t="shared" ref="H706:H769" si="122">IF(F706="Mother",1,1)</f>
        <v>1</v>
      </c>
      <c r="I706">
        <f t="shared" ref="I706:I769" si="123">P706+Q706</f>
        <v>2</v>
      </c>
      <c r="J706">
        <f t="shared" ref="J706:J769" si="124">R706+S706</f>
        <v>4</v>
      </c>
      <c r="K706">
        <f t="shared" ref="K706:K769" si="125">T706-(G706+H706)</f>
        <v>2</v>
      </c>
      <c r="L706">
        <v>7</v>
      </c>
      <c r="M706">
        <v>3</v>
      </c>
      <c r="N706">
        <f>Needs[[#This Row],[Male]]-Needs[[#This Row],[Hasuband]]</f>
        <v>6</v>
      </c>
      <c r="O706">
        <f>Needs[[#This Row],[Female]]-Needs[[#This Row],[Wife]]</f>
        <v>2</v>
      </c>
      <c r="P706">
        <v>1</v>
      </c>
      <c r="Q706">
        <v>1</v>
      </c>
      <c r="R706">
        <v>3</v>
      </c>
      <c r="S706">
        <v>1</v>
      </c>
      <c r="T706">
        <v>4</v>
      </c>
      <c r="U706" t="s">
        <v>37</v>
      </c>
      <c r="W706">
        <v>1</v>
      </c>
      <c r="X706" t="str">
        <f t="shared" ref="X706:X769" si="126">IF(V706=1,"Yes",IF(V706="","No"))</f>
        <v>No</v>
      </c>
      <c r="Y706">
        <v>88</v>
      </c>
      <c r="Z706" t="str">
        <f t="shared" ref="Z706:Z769" si="127">IF(Y706="","No","Yes")</f>
        <v>Yes</v>
      </c>
      <c r="AA706">
        <v>1</v>
      </c>
      <c r="AB706" t="str">
        <f t="shared" ref="AB706:AB769" si="128">IF(AA706=1,"Yes",IF(AA706="","No"))</f>
        <v>Yes</v>
      </c>
      <c r="AC706">
        <v>1</v>
      </c>
      <c r="AD706" t="str">
        <f t="shared" ref="AD706:AD769" si="129">IF(AC706=1,"Yes",IF(AC706="","No"))</f>
        <v>Yes</v>
      </c>
      <c r="AF706" t="str">
        <f t="shared" ref="AF706:AF769" si="130">IF(AE706=1,"Yes",IF(AE706="","No"))</f>
        <v>No</v>
      </c>
      <c r="AG706">
        <v>1</v>
      </c>
      <c r="AH706" s="11" t="str">
        <f t="shared" ref="AH706:AH769" si="131">IF(AG706=1,"Yes",IF(AG706="","No"))</f>
        <v>Yes</v>
      </c>
    </row>
    <row r="707" spans="1:34">
      <c r="A707">
        <v>5967</v>
      </c>
      <c r="B707" t="s">
        <v>47</v>
      </c>
      <c r="C707" t="s">
        <v>48</v>
      </c>
      <c r="D707" t="s">
        <v>49</v>
      </c>
      <c r="E707" t="s">
        <v>784</v>
      </c>
      <c r="F707" t="s">
        <v>36</v>
      </c>
      <c r="G707">
        <f t="shared" si="121"/>
        <v>1</v>
      </c>
      <c r="H707">
        <f t="shared" si="122"/>
        <v>1</v>
      </c>
      <c r="I707">
        <f t="shared" si="123"/>
        <v>1</v>
      </c>
      <c r="J707">
        <f t="shared" si="124"/>
        <v>2</v>
      </c>
      <c r="K707">
        <f t="shared" si="125"/>
        <v>3</v>
      </c>
      <c r="L707">
        <v>6</v>
      </c>
      <c r="M707">
        <v>2</v>
      </c>
      <c r="N707">
        <f>Needs[[#This Row],[Male]]-Needs[[#This Row],[Hasuband]]</f>
        <v>5</v>
      </c>
      <c r="O707">
        <f>Needs[[#This Row],[Female]]-Needs[[#This Row],[Wife]]</f>
        <v>1</v>
      </c>
      <c r="P707">
        <v>0</v>
      </c>
      <c r="Q707">
        <v>1</v>
      </c>
      <c r="R707">
        <v>2</v>
      </c>
      <c r="S707">
        <v>0</v>
      </c>
      <c r="T707">
        <v>5</v>
      </c>
      <c r="U707" t="s">
        <v>61</v>
      </c>
      <c r="V707">
        <v>1</v>
      </c>
      <c r="X707" t="str">
        <f t="shared" si="126"/>
        <v>Yes</v>
      </c>
      <c r="Y707">
        <v>184</v>
      </c>
      <c r="Z707" t="str">
        <f t="shared" si="127"/>
        <v>Yes</v>
      </c>
      <c r="AB707" t="str">
        <f t="shared" si="128"/>
        <v>No</v>
      </c>
      <c r="AD707" t="str">
        <f t="shared" si="129"/>
        <v>No</v>
      </c>
      <c r="AE707">
        <v>1</v>
      </c>
      <c r="AF707" t="str">
        <f t="shared" si="130"/>
        <v>Yes</v>
      </c>
      <c r="AG707">
        <v>1</v>
      </c>
      <c r="AH707" s="11" t="str">
        <f t="shared" si="131"/>
        <v>Yes</v>
      </c>
    </row>
    <row r="708" spans="1:34">
      <c r="A708">
        <v>4822</v>
      </c>
      <c r="B708" t="s">
        <v>38</v>
      </c>
      <c r="C708" t="s">
        <v>116</v>
      </c>
      <c r="D708" t="s">
        <v>117</v>
      </c>
      <c r="E708" t="s">
        <v>785</v>
      </c>
      <c r="F708" t="s">
        <v>36</v>
      </c>
      <c r="G708">
        <f t="shared" si="121"/>
        <v>1</v>
      </c>
      <c r="H708">
        <f t="shared" si="122"/>
        <v>1</v>
      </c>
      <c r="I708">
        <f t="shared" si="123"/>
        <v>2</v>
      </c>
      <c r="J708">
        <f t="shared" si="124"/>
        <v>2</v>
      </c>
      <c r="K708">
        <f t="shared" si="125"/>
        <v>2</v>
      </c>
      <c r="L708">
        <v>3</v>
      </c>
      <c r="M708">
        <v>5</v>
      </c>
      <c r="N708">
        <f>Needs[[#This Row],[Male]]-Needs[[#This Row],[Hasuband]]</f>
        <v>2</v>
      </c>
      <c r="O708">
        <f>Needs[[#This Row],[Female]]-Needs[[#This Row],[Wife]]</f>
        <v>4</v>
      </c>
      <c r="P708">
        <v>1</v>
      </c>
      <c r="Q708">
        <v>1</v>
      </c>
      <c r="R708">
        <v>1</v>
      </c>
      <c r="S708">
        <v>1</v>
      </c>
      <c r="T708">
        <v>4</v>
      </c>
      <c r="U708" t="s">
        <v>37</v>
      </c>
      <c r="V708">
        <v>1</v>
      </c>
      <c r="X708" t="str">
        <f t="shared" si="126"/>
        <v>Yes</v>
      </c>
      <c r="Y708">
        <v>212</v>
      </c>
      <c r="Z708" t="str">
        <f t="shared" si="127"/>
        <v>Yes</v>
      </c>
      <c r="AB708" t="str">
        <f t="shared" si="128"/>
        <v>No</v>
      </c>
      <c r="AC708">
        <v>1</v>
      </c>
      <c r="AD708" t="str">
        <f t="shared" si="129"/>
        <v>Yes</v>
      </c>
      <c r="AF708" t="str">
        <f t="shared" si="130"/>
        <v>No</v>
      </c>
      <c r="AG708">
        <v>1</v>
      </c>
      <c r="AH708" s="11" t="str">
        <f t="shared" si="131"/>
        <v>Yes</v>
      </c>
    </row>
    <row r="709" spans="1:34">
      <c r="A709">
        <v>5198</v>
      </c>
      <c r="B709" t="s">
        <v>42</v>
      </c>
      <c r="C709" t="s">
        <v>64</v>
      </c>
      <c r="D709" t="s">
        <v>65</v>
      </c>
      <c r="E709" t="s">
        <v>786</v>
      </c>
      <c r="F709" t="s">
        <v>51</v>
      </c>
      <c r="G709">
        <f t="shared" si="121"/>
        <v>0</v>
      </c>
      <c r="H709">
        <f t="shared" si="122"/>
        <v>1</v>
      </c>
      <c r="I709">
        <f t="shared" si="123"/>
        <v>2</v>
      </c>
      <c r="J709">
        <f t="shared" si="124"/>
        <v>1</v>
      </c>
      <c r="K709">
        <f t="shared" si="125"/>
        <v>0</v>
      </c>
      <c r="L709">
        <v>2</v>
      </c>
      <c r="M709">
        <v>2</v>
      </c>
      <c r="N709">
        <f>Needs[[#This Row],[Male]]-Needs[[#This Row],[Hasuband]]</f>
        <v>2</v>
      </c>
      <c r="O709">
        <f>Needs[[#This Row],[Female]]-Needs[[#This Row],[Wife]]</f>
        <v>1</v>
      </c>
      <c r="P709">
        <v>1</v>
      </c>
      <c r="Q709">
        <v>1</v>
      </c>
      <c r="R709">
        <v>1</v>
      </c>
      <c r="S709">
        <v>0</v>
      </c>
      <c r="T709">
        <v>1</v>
      </c>
      <c r="U709" t="s">
        <v>61</v>
      </c>
      <c r="W709">
        <v>1</v>
      </c>
      <c r="X709" t="str">
        <f t="shared" si="126"/>
        <v>No</v>
      </c>
      <c r="Z709" t="str">
        <f t="shared" si="127"/>
        <v>No</v>
      </c>
      <c r="AA709">
        <v>1</v>
      </c>
      <c r="AB709" t="str">
        <f t="shared" si="128"/>
        <v>Yes</v>
      </c>
      <c r="AD709" t="str">
        <f t="shared" si="129"/>
        <v>No</v>
      </c>
      <c r="AE709">
        <v>1</v>
      </c>
      <c r="AF709" t="str">
        <f t="shared" si="130"/>
        <v>Yes</v>
      </c>
      <c r="AG709">
        <v>1</v>
      </c>
      <c r="AH709" s="11" t="str">
        <f t="shared" si="131"/>
        <v>Yes</v>
      </c>
    </row>
    <row r="710" spans="1:34">
      <c r="A710">
        <v>5148</v>
      </c>
      <c r="B710" t="s">
        <v>42</v>
      </c>
      <c r="C710" t="s">
        <v>64</v>
      </c>
      <c r="D710" t="s">
        <v>65</v>
      </c>
      <c r="E710" t="s">
        <v>787</v>
      </c>
      <c r="F710" t="s">
        <v>36</v>
      </c>
      <c r="G710">
        <f t="shared" si="121"/>
        <v>1</v>
      </c>
      <c r="H710">
        <f t="shared" si="122"/>
        <v>1</v>
      </c>
      <c r="I710">
        <f t="shared" si="123"/>
        <v>3</v>
      </c>
      <c r="J710">
        <f t="shared" si="124"/>
        <v>2</v>
      </c>
      <c r="K710">
        <f t="shared" si="125"/>
        <v>3</v>
      </c>
      <c r="L710">
        <v>2</v>
      </c>
      <c r="M710">
        <v>8</v>
      </c>
      <c r="N710">
        <f>Needs[[#This Row],[Male]]-Needs[[#This Row],[Hasuband]]</f>
        <v>1</v>
      </c>
      <c r="O710">
        <f>Needs[[#This Row],[Female]]-Needs[[#This Row],[Wife]]</f>
        <v>7</v>
      </c>
      <c r="P710">
        <v>1</v>
      </c>
      <c r="Q710">
        <v>2</v>
      </c>
      <c r="R710">
        <v>0</v>
      </c>
      <c r="S710">
        <v>2</v>
      </c>
      <c r="T710">
        <v>5</v>
      </c>
      <c r="U710" t="s">
        <v>61</v>
      </c>
      <c r="W710">
        <v>1</v>
      </c>
      <c r="X710" t="str">
        <f t="shared" si="126"/>
        <v>No</v>
      </c>
      <c r="Z710" t="str">
        <f t="shared" si="127"/>
        <v>No</v>
      </c>
      <c r="AB710" t="str">
        <f t="shared" si="128"/>
        <v>No</v>
      </c>
      <c r="AC710">
        <v>1</v>
      </c>
      <c r="AD710" t="str">
        <f t="shared" si="129"/>
        <v>Yes</v>
      </c>
      <c r="AF710" t="str">
        <f t="shared" si="130"/>
        <v>No</v>
      </c>
      <c r="AG710">
        <v>1</v>
      </c>
      <c r="AH710" s="11" t="str">
        <f t="shared" si="131"/>
        <v>Yes</v>
      </c>
    </row>
    <row r="711" spans="1:34">
      <c r="A711">
        <v>5664</v>
      </c>
      <c r="B711" t="s">
        <v>42</v>
      </c>
      <c r="C711" t="s">
        <v>71</v>
      </c>
      <c r="D711" t="s">
        <v>72</v>
      </c>
      <c r="E711" t="s">
        <v>788</v>
      </c>
      <c r="F711" t="s">
        <v>36</v>
      </c>
      <c r="G711">
        <f t="shared" si="121"/>
        <v>1</v>
      </c>
      <c r="H711">
        <f t="shared" si="122"/>
        <v>1</v>
      </c>
      <c r="I711">
        <f t="shared" si="123"/>
        <v>1</v>
      </c>
      <c r="J711">
        <f t="shared" si="124"/>
        <v>4</v>
      </c>
      <c r="K711">
        <f t="shared" si="125"/>
        <v>3</v>
      </c>
      <c r="L711">
        <v>5</v>
      </c>
      <c r="M711">
        <v>5</v>
      </c>
      <c r="N711">
        <f>Needs[[#This Row],[Male]]-Needs[[#This Row],[Hasuband]]</f>
        <v>4</v>
      </c>
      <c r="O711">
        <f>Needs[[#This Row],[Female]]-Needs[[#This Row],[Wife]]</f>
        <v>4</v>
      </c>
      <c r="P711">
        <v>0</v>
      </c>
      <c r="Q711">
        <v>1</v>
      </c>
      <c r="R711">
        <v>3</v>
      </c>
      <c r="S711">
        <v>1</v>
      </c>
      <c r="T711">
        <v>5</v>
      </c>
      <c r="U711" t="s">
        <v>46</v>
      </c>
      <c r="V711">
        <v>1</v>
      </c>
      <c r="X711" t="str">
        <f t="shared" si="126"/>
        <v>Yes</v>
      </c>
      <c r="Y711">
        <v>186</v>
      </c>
      <c r="Z711" t="str">
        <f t="shared" si="127"/>
        <v>Yes</v>
      </c>
      <c r="AA711">
        <v>1</v>
      </c>
      <c r="AB711" t="str">
        <f t="shared" si="128"/>
        <v>Yes</v>
      </c>
      <c r="AC711">
        <v>1</v>
      </c>
      <c r="AD711" t="str">
        <f t="shared" si="129"/>
        <v>Yes</v>
      </c>
      <c r="AF711" t="str">
        <f t="shared" si="130"/>
        <v>No</v>
      </c>
      <c r="AG711">
        <v>1</v>
      </c>
      <c r="AH711" s="11" t="str">
        <f t="shared" si="131"/>
        <v>Yes</v>
      </c>
    </row>
    <row r="712" spans="1:34">
      <c r="A712">
        <v>5059</v>
      </c>
      <c r="B712" t="s">
        <v>32</v>
      </c>
      <c r="C712" t="s">
        <v>55</v>
      </c>
      <c r="D712" t="s">
        <v>56</v>
      </c>
      <c r="E712" t="s">
        <v>789</v>
      </c>
      <c r="F712" t="s">
        <v>36</v>
      </c>
      <c r="G712">
        <f t="shared" si="121"/>
        <v>1</v>
      </c>
      <c r="H712">
        <f t="shared" si="122"/>
        <v>1</v>
      </c>
      <c r="I712">
        <f t="shared" si="123"/>
        <v>1</v>
      </c>
      <c r="J712">
        <f t="shared" si="124"/>
        <v>1</v>
      </c>
      <c r="K712">
        <f t="shared" si="125"/>
        <v>0</v>
      </c>
      <c r="L712">
        <v>1</v>
      </c>
      <c r="M712">
        <v>3</v>
      </c>
      <c r="N712">
        <f>Needs[[#This Row],[Male]]-Needs[[#This Row],[Hasuband]]</f>
        <v>0</v>
      </c>
      <c r="O712">
        <f>Needs[[#This Row],[Female]]-Needs[[#This Row],[Wife]]</f>
        <v>2</v>
      </c>
      <c r="P712">
        <v>0</v>
      </c>
      <c r="Q712">
        <v>1</v>
      </c>
      <c r="R712">
        <v>0</v>
      </c>
      <c r="S712">
        <v>1</v>
      </c>
      <c r="T712">
        <v>2</v>
      </c>
      <c r="U712" t="s">
        <v>46</v>
      </c>
      <c r="W712">
        <v>1</v>
      </c>
      <c r="X712" t="str">
        <f t="shared" si="126"/>
        <v>No</v>
      </c>
      <c r="Y712">
        <v>64</v>
      </c>
      <c r="Z712" t="str">
        <f t="shared" si="127"/>
        <v>Yes</v>
      </c>
      <c r="AA712">
        <v>1</v>
      </c>
      <c r="AB712" t="str">
        <f t="shared" si="128"/>
        <v>Yes</v>
      </c>
      <c r="AC712">
        <v>1</v>
      </c>
      <c r="AD712" t="str">
        <f t="shared" si="129"/>
        <v>Yes</v>
      </c>
      <c r="AF712" t="str">
        <f t="shared" si="130"/>
        <v>No</v>
      </c>
      <c r="AG712">
        <v>1</v>
      </c>
      <c r="AH712" s="11" t="str">
        <f t="shared" si="131"/>
        <v>Yes</v>
      </c>
    </row>
    <row r="713" spans="1:34">
      <c r="A713">
        <v>5376</v>
      </c>
      <c r="B713" t="s">
        <v>42</v>
      </c>
      <c r="C713" t="s">
        <v>52</v>
      </c>
      <c r="D713" t="s">
        <v>53</v>
      </c>
      <c r="E713" t="s">
        <v>790</v>
      </c>
      <c r="F713" t="s">
        <v>51</v>
      </c>
      <c r="G713">
        <f t="shared" si="121"/>
        <v>0</v>
      </c>
      <c r="H713">
        <f t="shared" si="122"/>
        <v>1</v>
      </c>
      <c r="I713">
        <f t="shared" si="123"/>
        <v>1</v>
      </c>
      <c r="J713">
        <f t="shared" si="124"/>
        <v>2</v>
      </c>
      <c r="K713">
        <f t="shared" si="125"/>
        <v>3</v>
      </c>
      <c r="L713">
        <v>6</v>
      </c>
      <c r="M713">
        <v>1</v>
      </c>
      <c r="N713">
        <f>Needs[[#This Row],[Male]]-Needs[[#This Row],[Hasuband]]</f>
        <v>6</v>
      </c>
      <c r="O713">
        <f>Needs[[#This Row],[Female]]-Needs[[#This Row],[Wife]]</f>
        <v>0</v>
      </c>
      <c r="P713">
        <v>1</v>
      </c>
      <c r="Q713">
        <v>0</v>
      </c>
      <c r="R713">
        <v>2</v>
      </c>
      <c r="S713">
        <v>0</v>
      </c>
      <c r="T713">
        <v>4</v>
      </c>
      <c r="U713" t="s">
        <v>46</v>
      </c>
      <c r="V713">
        <v>1</v>
      </c>
      <c r="X713" t="str">
        <f t="shared" si="126"/>
        <v>Yes</v>
      </c>
      <c r="Y713">
        <v>135</v>
      </c>
      <c r="Z713" t="str">
        <f t="shared" si="127"/>
        <v>Yes</v>
      </c>
      <c r="AA713">
        <v>1</v>
      </c>
      <c r="AB713" t="str">
        <f t="shared" si="128"/>
        <v>Yes</v>
      </c>
      <c r="AC713">
        <v>1</v>
      </c>
      <c r="AD713" t="str">
        <f t="shared" si="129"/>
        <v>Yes</v>
      </c>
      <c r="AE713">
        <v>1</v>
      </c>
      <c r="AF713" t="str">
        <f t="shared" si="130"/>
        <v>Yes</v>
      </c>
      <c r="AH713" s="11" t="str">
        <f t="shared" si="131"/>
        <v>No</v>
      </c>
    </row>
    <row r="714" spans="1:34">
      <c r="A714">
        <v>4901</v>
      </c>
      <c r="B714" t="s">
        <v>32</v>
      </c>
      <c r="C714" t="s">
        <v>96</v>
      </c>
      <c r="D714" t="s">
        <v>97</v>
      </c>
      <c r="E714" t="s">
        <v>791</v>
      </c>
      <c r="F714" t="s">
        <v>36</v>
      </c>
      <c r="G714">
        <f t="shared" si="121"/>
        <v>1</v>
      </c>
      <c r="H714">
        <f t="shared" si="122"/>
        <v>1</v>
      </c>
      <c r="I714">
        <f t="shared" si="123"/>
        <v>2</v>
      </c>
      <c r="J714">
        <f t="shared" si="124"/>
        <v>3</v>
      </c>
      <c r="K714">
        <f t="shared" si="125"/>
        <v>2</v>
      </c>
      <c r="L714">
        <v>3</v>
      </c>
      <c r="M714">
        <v>6</v>
      </c>
      <c r="N714">
        <f>Needs[[#This Row],[Male]]-Needs[[#This Row],[Hasuband]]</f>
        <v>2</v>
      </c>
      <c r="O714">
        <f>Needs[[#This Row],[Female]]-Needs[[#This Row],[Wife]]</f>
        <v>5</v>
      </c>
      <c r="P714">
        <v>1</v>
      </c>
      <c r="Q714">
        <v>1</v>
      </c>
      <c r="R714">
        <v>1</v>
      </c>
      <c r="S714">
        <v>2</v>
      </c>
      <c r="T714">
        <v>4</v>
      </c>
      <c r="U714" t="s">
        <v>46</v>
      </c>
      <c r="W714">
        <v>1</v>
      </c>
      <c r="X714" t="str">
        <f t="shared" si="126"/>
        <v>No</v>
      </c>
      <c r="Z714" t="str">
        <f t="shared" si="127"/>
        <v>No</v>
      </c>
      <c r="AB714" t="str">
        <f t="shared" si="128"/>
        <v>No</v>
      </c>
      <c r="AD714" t="str">
        <f t="shared" si="129"/>
        <v>No</v>
      </c>
      <c r="AF714" t="str">
        <f t="shared" si="130"/>
        <v>No</v>
      </c>
      <c r="AG714">
        <v>1</v>
      </c>
      <c r="AH714" s="11" t="str">
        <f t="shared" si="131"/>
        <v>Yes</v>
      </c>
    </row>
    <row r="715" spans="1:34">
      <c r="A715">
        <v>4818</v>
      </c>
      <c r="B715" t="s">
        <v>38</v>
      </c>
      <c r="C715" t="s">
        <v>116</v>
      </c>
      <c r="D715" t="s">
        <v>117</v>
      </c>
      <c r="E715" t="s">
        <v>792</v>
      </c>
      <c r="F715" t="s">
        <v>36</v>
      </c>
      <c r="G715">
        <f t="shared" si="121"/>
        <v>1</v>
      </c>
      <c r="H715">
        <f t="shared" si="122"/>
        <v>1</v>
      </c>
      <c r="I715">
        <f t="shared" si="123"/>
        <v>2</v>
      </c>
      <c r="J715">
        <f t="shared" si="124"/>
        <v>1</v>
      </c>
      <c r="K715">
        <f t="shared" si="125"/>
        <v>2</v>
      </c>
      <c r="L715">
        <v>2</v>
      </c>
      <c r="M715">
        <v>5</v>
      </c>
      <c r="N715">
        <f>Needs[[#This Row],[Male]]-Needs[[#This Row],[Hasuband]]</f>
        <v>1</v>
      </c>
      <c r="O715">
        <f>Needs[[#This Row],[Female]]-Needs[[#This Row],[Wife]]</f>
        <v>4</v>
      </c>
      <c r="P715">
        <v>1</v>
      </c>
      <c r="Q715">
        <v>1</v>
      </c>
      <c r="R715">
        <v>0</v>
      </c>
      <c r="S715">
        <v>1</v>
      </c>
      <c r="T715">
        <v>4</v>
      </c>
      <c r="U715" t="s">
        <v>46</v>
      </c>
      <c r="W715">
        <v>1</v>
      </c>
      <c r="X715" t="str">
        <f t="shared" si="126"/>
        <v>No</v>
      </c>
      <c r="Y715">
        <v>60</v>
      </c>
      <c r="Z715" t="str">
        <f t="shared" si="127"/>
        <v>Yes</v>
      </c>
      <c r="AA715">
        <v>1</v>
      </c>
      <c r="AB715" t="str">
        <f t="shared" si="128"/>
        <v>Yes</v>
      </c>
      <c r="AC715">
        <v>1</v>
      </c>
      <c r="AD715" t="str">
        <f t="shared" si="129"/>
        <v>Yes</v>
      </c>
      <c r="AF715" t="str">
        <f t="shared" si="130"/>
        <v>No</v>
      </c>
      <c r="AG715">
        <v>1</v>
      </c>
      <c r="AH715" s="11" t="str">
        <f t="shared" si="131"/>
        <v>Yes</v>
      </c>
    </row>
    <row r="716" spans="1:34">
      <c r="A716">
        <v>5998</v>
      </c>
      <c r="B716" t="s">
        <v>47</v>
      </c>
      <c r="C716" t="s">
        <v>48</v>
      </c>
      <c r="D716" t="s">
        <v>49</v>
      </c>
      <c r="E716" t="s">
        <v>793</v>
      </c>
      <c r="F716" t="s">
        <v>36</v>
      </c>
      <c r="G716">
        <f t="shared" si="121"/>
        <v>1</v>
      </c>
      <c r="H716">
        <f t="shared" si="122"/>
        <v>1</v>
      </c>
      <c r="I716">
        <f t="shared" si="123"/>
        <v>2</v>
      </c>
      <c r="J716">
        <f t="shared" si="124"/>
        <v>2</v>
      </c>
      <c r="K716">
        <f t="shared" si="125"/>
        <v>1</v>
      </c>
      <c r="L716">
        <v>3</v>
      </c>
      <c r="M716">
        <v>4</v>
      </c>
      <c r="N716">
        <f>Needs[[#This Row],[Male]]-Needs[[#This Row],[Hasuband]]</f>
        <v>2</v>
      </c>
      <c r="O716">
        <f>Needs[[#This Row],[Female]]-Needs[[#This Row],[Wife]]</f>
        <v>3</v>
      </c>
      <c r="P716">
        <v>1</v>
      </c>
      <c r="Q716">
        <v>1</v>
      </c>
      <c r="R716">
        <v>1</v>
      </c>
      <c r="S716">
        <v>1</v>
      </c>
      <c r="T716">
        <v>3</v>
      </c>
      <c r="U716" t="s">
        <v>46</v>
      </c>
      <c r="W716">
        <v>1</v>
      </c>
      <c r="X716" t="str">
        <f t="shared" si="126"/>
        <v>No</v>
      </c>
      <c r="Y716">
        <v>55</v>
      </c>
      <c r="Z716" t="str">
        <f t="shared" si="127"/>
        <v>Yes</v>
      </c>
      <c r="AA716">
        <v>1</v>
      </c>
      <c r="AB716" t="str">
        <f t="shared" si="128"/>
        <v>Yes</v>
      </c>
      <c r="AD716" t="str">
        <f t="shared" si="129"/>
        <v>No</v>
      </c>
      <c r="AF716" t="str">
        <f t="shared" si="130"/>
        <v>No</v>
      </c>
      <c r="AG716">
        <v>1</v>
      </c>
      <c r="AH716" s="11" t="str">
        <f t="shared" si="131"/>
        <v>Yes</v>
      </c>
    </row>
    <row r="717" spans="1:34">
      <c r="A717">
        <v>4758</v>
      </c>
      <c r="B717" t="s">
        <v>38</v>
      </c>
      <c r="C717" t="s">
        <v>107</v>
      </c>
      <c r="D717" t="s">
        <v>108</v>
      </c>
      <c r="E717" t="s">
        <v>794</v>
      </c>
      <c r="F717" t="s">
        <v>36</v>
      </c>
      <c r="G717">
        <f t="shared" si="121"/>
        <v>1</v>
      </c>
      <c r="H717">
        <f t="shared" si="122"/>
        <v>1</v>
      </c>
      <c r="I717">
        <f t="shared" si="123"/>
        <v>1</v>
      </c>
      <c r="J717">
        <f t="shared" si="124"/>
        <v>1</v>
      </c>
      <c r="K717">
        <f t="shared" si="125"/>
        <v>3</v>
      </c>
      <c r="L717">
        <v>5</v>
      </c>
      <c r="M717">
        <v>2</v>
      </c>
      <c r="N717">
        <f>Needs[[#This Row],[Male]]-Needs[[#This Row],[Hasuband]]</f>
        <v>4</v>
      </c>
      <c r="O717">
        <f>Needs[[#This Row],[Female]]-Needs[[#This Row],[Wife]]</f>
        <v>1</v>
      </c>
      <c r="P717">
        <v>0</v>
      </c>
      <c r="Q717">
        <v>1</v>
      </c>
      <c r="R717">
        <v>1</v>
      </c>
      <c r="S717">
        <v>0</v>
      </c>
      <c r="T717">
        <v>5</v>
      </c>
      <c r="U717" t="s">
        <v>46</v>
      </c>
      <c r="V717">
        <v>1</v>
      </c>
      <c r="X717" t="str">
        <f t="shared" si="126"/>
        <v>Yes</v>
      </c>
      <c r="Y717">
        <v>124</v>
      </c>
      <c r="Z717" t="str">
        <f t="shared" si="127"/>
        <v>Yes</v>
      </c>
      <c r="AA717">
        <v>1</v>
      </c>
      <c r="AB717" t="str">
        <f t="shared" si="128"/>
        <v>Yes</v>
      </c>
      <c r="AC717">
        <v>1</v>
      </c>
      <c r="AD717" t="str">
        <f t="shared" si="129"/>
        <v>Yes</v>
      </c>
      <c r="AF717" t="str">
        <f t="shared" si="130"/>
        <v>No</v>
      </c>
      <c r="AG717">
        <v>1</v>
      </c>
      <c r="AH717" s="11" t="str">
        <f t="shared" si="131"/>
        <v>Yes</v>
      </c>
    </row>
    <row r="718" spans="1:34">
      <c r="A718">
        <v>4947</v>
      </c>
      <c r="B718" t="s">
        <v>32</v>
      </c>
      <c r="C718" t="s">
        <v>96</v>
      </c>
      <c r="D718" t="s">
        <v>97</v>
      </c>
      <c r="E718" t="s">
        <v>795</v>
      </c>
      <c r="F718" t="s">
        <v>51</v>
      </c>
      <c r="G718">
        <f t="shared" si="121"/>
        <v>0</v>
      </c>
      <c r="H718">
        <f t="shared" si="122"/>
        <v>1</v>
      </c>
      <c r="I718">
        <f t="shared" si="123"/>
        <v>0</v>
      </c>
      <c r="J718">
        <f t="shared" si="124"/>
        <v>2</v>
      </c>
      <c r="K718">
        <f t="shared" si="125"/>
        <v>5</v>
      </c>
      <c r="L718">
        <v>7</v>
      </c>
      <c r="M718">
        <v>1</v>
      </c>
      <c r="N718">
        <f>Needs[[#This Row],[Male]]-Needs[[#This Row],[Hasuband]]</f>
        <v>7</v>
      </c>
      <c r="O718">
        <f>Needs[[#This Row],[Female]]-Needs[[#This Row],[Wife]]</f>
        <v>0</v>
      </c>
      <c r="P718">
        <v>0</v>
      </c>
      <c r="Q718">
        <v>0</v>
      </c>
      <c r="R718">
        <v>2</v>
      </c>
      <c r="S718">
        <v>0</v>
      </c>
      <c r="T718">
        <v>6</v>
      </c>
      <c r="U718" t="s">
        <v>37</v>
      </c>
      <c r="W718">
        <v>1</v>
      </c>
      <c r="X718" t="str">
        <f t="shared" si="126"/>
        <v>No</v>
      </c>
      <c r="Z718" t="str">
        <f t="shared" si="127"/>
        <v>No</v>
      </c>
      <c r="AB718" t="str">
        <f t="shared" si="128"/>
        <v>No</v>
      </c>
      <c r="AC718">
        <v>1</v>
      </c>
      <c r="AD718" t="str">
        <f t="shared" si="129"/>
        <v>Yes</v>
      </c>
      <c r="AF718" t="str">
        <f t="shared" si="130"/>
        <v>No</v>
      </c>
      <c r="AG718">
        <v>1</v>
      </c>
      <c r="AH718" s="11" t="str">
        <f t="shared" si="131"/>
        <v>Yes</v>
      </c>
    </row>
    <row r="719" spans="1:34">
      <c r="A719">
        <v>5753</v>
      </c>
      <c r="B719" t="s">
        <v>42</v>
      </c>
      <c r="C719" t="s">
        <v>71</v>
      </c>
      <c r="D719" t="s">
        <v>72</v>
      </c>
      <c r="E719" t="s">
        <v>796</v>
      </c>
      <c r="F719" t="s">
        <v>36</v>
      </c>
      <c r="G719">
        <f t="shared" si="121"/>
        <v>1</v>
      </c>
      <c r="H719">
        <f t="shared" si="122"/>
        <v>1</v>
      </c>
      <c r="I719">
        <f t="shared" si="123"/>
        <v>2</v>
      </c>
      <c r="J719">
        <f t="shared" si="124"/>
        <v>2</v>
      </c>
      <c r="K719">
        <f t="shared" si="125"/>
        <v>1</v>
      </c>
      <c r="L719">
        <v>4</v>
      </c>
      <c r="M719">
        <v>3</v>
      </c>
      <c r="N719">
        <f>Needs[[#This Row],[Male]]-Needs[[#This Row],[Hasuband]]</f>
        <v>3</v>
      </c>
      <c r="O719">
        <f>Needs[[#This Row],[Female]]-Needs[[#This Row],[Wife]]</f>
        <v>2</v>
      </c>
      <c r="P719">
        <v>1</v>
      </c>
      <c r="Q719">
        <v>1</v>
      </c>
      <c r="R719">
        <v>1</v>
      </c>
      <c r="S719">
        <v>1</v>
      </c>
      <c r="T719">
        <v>3</v>
      </c>
      <c r="U719" t="s">
        <v>18</v>
      </c>
      <c r="V719">
        <v>1</v>
      </c>
      <c r="X719" t="str">
        <f t="shared" si="126"/>
        <v>Yes</v>
      </c>
      <c r="Y719">
        <v>144</v>
      </c>
      <c r="Z719" t="str">
        <f t="shared" si="127"/>
        <v>Yes</v>
      </c>
      <c r="AA719">
        <v>1</v>
      </c>
      <c r="AB719" t="str">
        <f t="shared" si="128"/>
        <v>Yes</v>
      </c>
      <c r="AD719" t="str">
        <f t="shared" si="129"/>
        <v>No</v>
      </c>
      <c r="AE719">
        <v>1</v>
      </c>
      <c r="AF719" t="str">
        <f t="shared" si="130"/>
        <v>Yes</v>
      </c>
      <c r="AG719">
        <v>1</v>
      </c>
      <c r="AH719" s="11" t="str">
        <f t="shared" si="131"/>
        <v>Yes</v>
      </c>
    </row>
    <row r="720" spans="1:34">
      <c r="A720">
        <v>4669</v>
      </c>
      <c r="B720" t="s">
        <v>38</v>
      </c>
      <c r="C720" t="s">
        <v>39</v>
      </c>
      <c r="D720" t="s">
        <v>40</v>
      </c>
      <c r="E720" t="s">
        <v>797</v>
      </c>
      <c r="F720" t="s">
        <v>51</v>
      </c>
      <c r="G720">
        <f t="shared" si="121"/>
        <v>0</v>
      </c>
      <c r="H720">
        <f t="shared" si="122"/>
        <v>1</v>
      </c>
      <c r="I720">
        <f t="shared" si="123"/>
        <v>3</v>
      </c>
      <c r="J720">
        <f t="shared" si="124"/>
        <v>2</v>
      </c>
      <c r="K720">
        <f t="shared" si="125"/>
        <v>4</v>
      </c>
      <c r="L720">
        <v>9</v>
      </c>
      <c r="M720">
        <v>1</v>
      </c>
      <c r="N720">
        <f>Needs[[#This Row],[Male]]-Needs[[#This Row],[Hasuband]]</f>
        <v>9</v>
      </c>
      <c r="O720">
        <f>Needs[[#This Row],[Female]]-Needs[[#This Row],[Wife]]</f>
        <v>0</v>
      </c>
      <c r="P720">
        <v>3</v>
      </c>
      <c r="Q720">
        <v>0</v>
      </c>
      <c r="R720">
        <v>2</v>
      </c>
      <c r="S720">
        <v>0</v>
      </c>
      <c r="T720">
        <v>5</v>
      </c>
      <c r="U720" t="s">
        <v>37</v>
      </c>
      <c r="W720">
        <v>1</v>
      </c>
      <c r="X720" t="str">
        <f t="shared" si="126"/>
        <v>No</v>
      </c>
      <c r="Z720" t="str">
        <f t="shared" si="127"/>
        <v>No</v>
      </c>
      <c r="AB720" t="str">
        <f t="shared" si="128"/>
        <v>No</v>
      </c>
      <c r="AC720">
        <v>1</v>
      </c>
      <c r="AD720" t="str">
        <f t="shared" si="129"/>
        <v>Yes</v>
      </c>
      <c r="AF720" t="str">
        <f t="shared" si="130"/>
        <v>No</v>
      </c>
      <c r="AG720">
        <v>1</v>
      </c>
      <c r="AH720" s="11" t="str">
        <f t="shared" si="131"/>
        <v>Yes</v>
      </c>
    </row>
    <row r="721" spans="1:34">
      <c r="A721">
        <v>6141</v>
      </c>
      <c r="B721" t="s">
        <v>47</v>
      </c>
      <c r="C721" t="s">
        <v>67</v>
      </c>
      <c r="D721" t="s">
        <v>68</v>
      </c>
      <c r="E721" t="s">
        <v>798</v>
      </c>
      <c r="F721" t="s">
        <v>36</v>
      </c>
      <c r="G721">
        <f t="shared" si="121"/>
        <v>1</v>
      </c>
      <c r="H721">
        <f t="shared" si="122"/>
        <v>1</v>
      </c>
      <c r="I721">
        <f t="shared" si="123"/>
        <v>2</v>
      </c>
      <c r="J721">
        <f t="shared" si="124"/>
        <v>2</v>
      </c>
      <c r="K721">
        <f t="shared" si="125"/>
        <v>1</v>
      </c>
      <c r="L721">
        <v>3</v>
      </c>
      <c r="M721">
        <v>4</v>
      </c>
      <c r="N721">
        <f>Needs[[#This Row],[Male]]-Needs[[#This Row],[Hasuband]]</f>
        <v>2</v>
      </c>
      <c r="O721">
        <f>Needs[[#This Row],[Female]]-Needs[[#This Row],[Wife]]</f>
        <v>3</v>
      </c>
      <c r="P721">
        <v>1</v>
      </c>
      <c r="Q721">
        <v>1</v>
      </c>
      <c r="R721">
        <v>1</v>
      </c>
      <c r="S721">
        <v>1</v>
      </c>
      <c r="T721">
        <v>3</v>
      </c>
      <c r="U721" t="s">
        <v>46</v>
      </c>
      <c r="W721">
        <v>1</v>
      </c>
      <c r="X721" t="str">
        <f t="shared" si="126"/>
        <v>No</v>
      </c>
      <c r="Y721">
        <v>76</v>
      </c>
      <c r="Z721" t="str">
        <f t="shared" si="127"/>
        <v>Yes</v>
      </c>
      <c r="AA721">
        <v>1</v>
      </c>
      <c r="AB721" t="str">
        <f t="shared" si="128"/>
        <v>Yes</v>
      </c>
      <c r="AD721" t="str">
        <f t="shared" si="129"/>
        <v>No</v>
      </c>
      <c r="AE721">
        <v>1</v>
      </c>
      <c r="AF721" t="str">
        <f t="shared" si="130"/>
        <v>Yes</v>
      </c>
      <c r="AG721">
        <v>1</v>
      </c>
      <c r="AH721" s="11" t="str">
        <f t="shared" si="131"/>
        <v>Yes</v>
      </c>
    </row>
    <row r="722" spans="1:34">
      <c r="A722">
        <v>6235</v>
      </c>
      <c r="B722" t="s">
        <v>47</v>
      </c>
      <c r="C722" t="s">
        <v>58</v>
      </c>
      <c r="D722" t="s">
        <v>59</v>
      </c>
      <c r="E722" t="s">
        <v>799</v>
      </c>
      <c r="F722" t="s">
        <v>51</v>
      </c>
      <c r="G722">
        <f t="shared" si="121"/>
        <v>0</v>
      </c>
      <c r="H722">
        <f t="shared" si="122"/>
        <v>1</v>
      </c>
      <c r="I722">
        <f t="shared" si="123"/>
        <v>2</v>
      </c>
      <c r="J722">
        <f t="shared" si="124"/>
        <v>1</v>
      </c>
      <c r="K722">
        <f t="shared" si="125"/>
        <v>2</v>
      </c>
      <c r="L722">
        <v>2</v>
      </c>
      <c r="M722">
        <v>4</v>
      </c>
      <c r="N722">
        <f>Needs[[#This Row],[Male]]-Needs[[#This Row],[Hasuband]]</f>
        <v>2</v>
      </c>
      <c r="O722">
        <f>Needs[[#This Row],[Female]]-Needs[[#This Row],[Wife]]</f>
        <v>3</v>
      </c>
      <c r="P722">
        <v>1</v>
      </c>
      <c r="Q722">
        <v>1</v>
      </c>
      <c r="R722">
        <v>0</v>
      </c>
      <c r="S722">
        <v>1</v>
      </c>
      <c r="T722">
        <v>3</v>
      </c>
      <c r="U722" t="s">
        <v>46</v>
      </c>
      <c r="V722">
        <v>1</v>
      </c>
      <c r="X722" t="str">
        <f t="shared" si="126"/>
        <v>Yes</v>
      </c>
      <c r="Y722">
        <v>210</v>
      </c>
      <c r="Z722" t="str">
        <f t="shared" si="127"/>
        <v>Yes</v>
      </c>
      <c r="AA722">
        <v>1</v>
      </c>
      <c r="AB722" t="str">
        <f t="shared" si="128"/>
        <v>Yes</v>
      </c>
      <c r="AD722" t="str">
        <f t="shared" si="129"/>
        <v>No</v>
      </c>
      <c r="AF722" t="str">
        <f t="shared" si="130"/>
        <v>No</v>
      </c>
      <c r="AH722" s="11" t="str">
        <f t="shared" si="131"/>
        <v>No</v>
      </c>
    </row>
    <row r="723" spans="1:34">
      <c r="A723">
        <v>5762</v>
      </c>
      <c r="B723" t="s">
        <v>47</v>
      </c>
      <c r="C723" t="s">
        <v>79</v>
      </c>
      <c r="D723" t="s">
        <v>80</v>
      </c>
      <c r="E723" t="s">
        <v>800</v>
      </c>
      <c r="F723" t="s">
        <v>36</v>
      </c>
      <c r="G723">
        <f t="shared" si="121"/>
        <v>1</v>
      </c>
      <c r="H723">
        <f t="shared" si="122"/>
        <v>1</v>
      </c>
      <c r="I723">
        <f t="shared" si="123"/>
        <v>1</v>
      </c>
      <c r="J723">
        <f t="shared" si="124"/>
        <v>2</v>
      </c>
      <c r="K723">
        <f t="shared" si="125"/>
        <v>3</v>
      </c>
      <c r="L723">
        <v>6</v>
      </c>
      <c r="M723">
        <v>2</v>
      </c>
      <c r="N723">
        <f>Needs[[#This Row],[Male]]-Needs[[#This Row],[Hasuband]]</f>
        <v>5</v>
      </c>
      <c r="O723">
        <f>Needs[[#This Row],[Female]]-Needs[[#This Row],[Wife]]</f>
        <v>1</v>
      </c>
      <c r="P723">
        <v>0</v>
      </c>
      <c r="Q723">
        <v>1</v>
      </c>
      <c r="R723">
        <v>2</v>
      </c>
      <c r="S723">
        <v>0</v>
      </c>
      <c r="T723">
        <v>5</v>
      </c>
      <c r="U723" t="s">
        <v>37</v>
      </c>
      <c r="V723">
        <v>1</v>
      </c>
      <c r="X723" t="str">
        <f t="shared" si="126"/>
        <v>Yes</v>
      </c>
      <c r="Y723">
        <v>147</v>
      </c>
      <c r="Z723" t="str">
        <f t="shared" si="127"/>
        <v>Yes</v>
      </c>
      <c r="AA723">
        <v>1</v>
      </c>
      <c r="AB723" t="str">
        <f t="shared" si="128"/>
        <v>Yes</v>
      </c>
      <c r="AD723" t="str">
        <f t="shared" si="129"/>
        <v>No</v>
      </c>
      <c r="AE723">
        <v>1</v>
      </c>
      <c r="AF723" t="str">
        <f t="shared" si="130"/>
        <v>Yes</v>
      </c>
      <c r="AG723">
        <v>1</v>
      </c>
      <c r="AH723" s="11" t="str">
        <f t="shared" si="131"/>
        <v>Yes</v>
      </c>
    </row>
    <row r="724" spans="1:34">
      <c r="A724">
        <v>4777</v>
      </c>
      <c r="B724" t="s">
        <v>38</v>
      </c>
      <c r="C724" t="s">
        <v>116</v>
      </c>
      <c r="D724" t="s">
        <v>117</v>
      </c>
      <c r="E724" t="s">
        <v>801</v>
      </c>
      <c r="F724" t="s">
        <v>36</v>
      </c>
      <c r="G724">
        <f t="shared" si="121"/>
        <v>1</v>
      </c>
      <c r="H724">
        <f t="shared" si="122"/>
        <v>1</v>
      </c>
      <c r="I724">
        <f t="shared" si="123"/>
        <v>2</v>
      </c>
      <c r="J724">
        <f t="shared" si="124"/>
        <v>1</v>
      </c>
      <c r="K724">
        <f t="shared" si="125"/>
        <v>1</v>
      </c>
      <c r="L724">
        <v>2</v>
      </c>
      <c r="M724">
        <v>4</v>
      </c>
      <c r="N724">
        <f>Needs[[#This Row],[Male]]-Needs[[#This Row],[Hasuband]]</f>
        <v>1</v>
      </c>
      <c r="O724">
        <f>Needs[[#This Row],[Female]]-Needs[[#This Row],[Wife]]</f>
        <v>3</v>
      </c>
      <c r="P724">
        <v>1</v>
      </c>
      <c r="Q724">
        <v>1</v>
      </c>
      <c r="R724">
        <v>0</v>
      </c>
      <c r="S724">
        <v>1</v>
      </c>
      <c r="T724">
        <v>3</v>
      </c>
      <c r="U724" t="s">
        <v>37</v>
      </c>
      <c r="W724">
        <v>1</v>
      </c>
      <c r="X724" t="str">
        <f t="shared" si="126"/>
        <v>No</v>
      </c>
      <c r="Z724" t="str">
        <f t="shared" si="127"/>
        <v>No</v>
      </c>
      <c r="AA724">
        <v>1</v>
      </c>
      <c r="AB724" t="str">
        <f t="shared" si="128"/>
        <v>Yes</v>
      </c>
      <c r="AD724" t="str">
        <f t="shared" si="129"/>
        <v>No</v>
      </c>
      <c r="AF724" t="str">
        <f t="shared" si="130"/>
        <v>No</v>
      </c>
      <c r="AG724">
        <v>1</v>
      </c>
      <c r="AH724" s="11" t="str">
        <f t="shared" si="131"/>
        <v>Yes</v>
      </c>
    </row>
    <row r="725" spans="1:34">
      <c r="A725">
        <v>5112</v>
      </c>
      <c r="B725" t="s">
        <v>42</v>
      </c>
      <c r="C725" t="s">
        <v>64</v>
      </c>
      <c r="D725" t="s">
        <v>65</v>
      </c>
      <c r="E725" t="s">
        <v>802</v>
      </c>
      <c r="F725" t="s">
        <v>36</v>
      </c>
      <c r="G725">
        <f t="shared" si="121"/>
        <v>1</v>
      </c>
      <c r="H725">
        <f t="shared" si="122"/>
        <v>1</v>
      </c>
      <c r="I725">
        <f t="shared" si="123"/>
        <v>1</v>
      </c>
      <c r="J725">
        <f t="shared" si="124"/>
        <v>2</v>
      </c>
      <c r="K725">
        <f t="shared" si="125"/>
        <v>3</v>
      </c>
      <c r="L725">
        <v>6</v>
      </c>
      <c r="M725">
        <v>2</v>
      </c>
      <c r="N725">
        <f>Needs[[#This Row],[Male]]-Needs[[#This Row],[Hasuband]]</f>
        <v>5</v>
      </c>
      <c r="O725">
        <f>Needs[[#This Row],[Female]]-Needs[[#This Row],[Wife]]</f>
        <v>1</v>
      </c>
      <c r="P725">
        <v>0</v>
      </c>
      <c r="Q725">
        <v>1</v>
      </c>
      <c r="R725">
        <v>2</v>
      </c>
      <c r="S725">
        <v>0</v>
      </c>
      <c r="T725">
        <v>5</v>
      </c>
      <c r="U725" t="s">
        <v>37</v>
      </c>
      <c r="V725">
        <v>1</v>
      </c>
      <c r="X725" t="str">
        <f t="shared" si="126"/>
        <v>Yes</v>
      </c>
      <c r="Y725">
        <v>222</v>
      </c>
      <c r="Z725" t="str">
        <f t="shared" si="127"/>
        <v>Yes</v>
      </c>
      <c r="AA725">
        <v>1</v>
      </c>
      <c r="AB725" t="str">
        <f t="shared" si="128"/>
        <v>Yes</v>
      </c>
      <c r="AD725" t="str">
        <f t="shared" si="129"/>
        <v>No</v>
      </c>
      <c r="AE725">
        <v>1</v>
      </c>
      <c r="AF725" t="str">
        <f t="shared" si="130"/>
        <v>Yes</v>
      </c>
      <c r="AH725" s="11" t="str">
        <f t="shared" si="131"/>
        <v>No</v>
      </c>
    </row>
    <row r="726" spans="1:34">
      <c r="A726">
        <v>6265</v>
      </c>
      <c r="B726" t="s">
        <v>47</v>
      </c>
      <c r="C726" t="s">
        <v>58</v>
      </c>
      <c r="D726" t="s">
        <v>59</v>
      </c>
      <c r="E726" t="s">
        <v>803</v>
      </c>
      <c r="F726" t="s">
        <v>36</v>
      </c>
      <c r="G726">
        <f t="shared" si="121"/>
        <v>1</v>
      </c>
      <c r="H726">
        <f t="shared" si="122"/>
        <v>1</v>
      </c>
      <c r="I726">
        <f t="shared" si="123"/>
        <v>1</v>
      </c>
      <c r="J726">
        <f t="shared" si="124"/>
        <v>1</v>
      </c>
      <c r="K726">
        <f t="shared" si="125"/>
        <v>0</v>
      </c>
      <c r="L726">
        <v>2</v>
      </c>
      <c r="M726">
        <v>2</v>
      </c>
      <c r="N726">
        <f>Needs[[#This Row],[Male]]-Needs[[#This Row],[Hasuband]]</f>
        <v>1</v>
      </c>
      <c r="O726">
        <f>Needs[[#This Row],[Female]]-Needs[[#This Row],[Wife]]</f>
        <v>1</v>
      </c>
      <c r="P726">
        <v>0</v>
      </c>
      <c r="Q726">
        <v>1</v>
      </c>
      <c r="R726">
        <v>1</v>
      </c>
      <c r="S726">
        <v>0</v>
      </c>
      <c r="T726">
        <v>2</v>
      </c>
      <c r="U726" t="s">
        <v>61</v>
      </c>
      <c r="W726">
        <v>1</v>
      </c>
      <c r="X726" t="str">
        <f t="shared" si="126"/>
        <v>No</v>
      </c>
      <c r="Y726">
        <v>104</v>
      </c>
      <c r="Z726" t="str">
        <f t="shared" si="127"/>
        <v>Yes</v>
      </c>
      <c r="AB726" t="str">
        <f t="shared" si="128"/>
        <v>No</v>
      </c>
      <c r="AD726" t="str">
        <f t="shared" si="129"/>
        <v>No</v>
      </c>
      <c r="AF726" t="str">
        <f t="shared" si="130"/>
        <v>No</v>
      </c>
      <c r="AG726">
        <v>1</v>
      </c>
      <c r="AH726" s="11" t="str">
        <f t="shared" si="131"/>
        <v>Yes</v>
      </c>
    </row>
    <row r="727" spans="1:34">
      <c r="A727">
        <v>4789</v>
      </c>
      <c r="B727" t="s">
        <v>38</v>
      </c>
      <c r="C727" t="s">
        <v>116</v>
      </c>
      <c r="D727" t="s">
        <v>117</v>
      </c>
      <c r="E727" t="s">
        <v>804</v>
      </c>
      <c r="F727" t="s">
        <v>51</v>
      </c>
      <c r="G727">
        <f t="shared" si="121"/>
        <v>0</v>
      </c>
      <c r="H727">
        <f t="shared" si="122"/>
        <v>1</v>
      </c>
      <c r="I727">
        <f t="shared" si="123"/>
        <v>2</v>
      </c>
      <c r="J727">
        <f t="shared" si="124"/>
        <v>3</v>
      </c>
      <c r="K727">
        <f t="shared" si="125"/>
        <v>3</v>
      </c>
      <c r="L727">
        <v>3</v>
      </c>
      <c r="M727">
        <v>6</v>
      </c>
      <c r="N727">
        <f>Needs[[#This Row],[Male]]-Needs[[#This Row],[Hasuband]]</f>
        <v>3</v>
      </c>
      <c r="O727">
        <f>Needs[[#This Row],[Female]]-Needs[[#This Row],[Wife]]</f>
        <v>5</v>
      </c>
      <c r="P727">
        <v>1</v>
      </c>
      <c r="Q727">
        <v>1</v>
      </c>
      <c r="R727">
        <v>1</v>
      </c>
      <c r="S727">
        <v>2</v>
      </c>
      <c r="T727">
        <v>4</v>
      </c>
      <c r="U727" t="s">
        <v>61</v>
      </c>
      <c r="W727">
        <v>1</v>
      </c>
      <c r="X727" t="str">
        <f t="shared" si="126"/>
        <v>No</v>
      </c>
      <c r="Z727" t="str">
        <f t="shared" si="127"/>
        <v>No</v>
      </c>
      <c r="AA727">
        <v>1</v>
      </c>
      <c r="AB727" t="str">
        <f t="shared" si="128"/>
        <v>Yes</v>
      </c>
      <c r="AD727" t="str">
        <f t="shared" si="129"/>
        <v>No</v>
      </c>
      <c r="AE727">
        <v>1</v>
      </c>
      <c r="AF727" t="str">
        <f t="shared" si="130"/>
        <v>Yes</v>
      </c>
      <c r="AG727">
        <v>1</v>
      </c>
      <c r="AH727" s="11" t="str">
        <f t="shared" si="131"/>
        <v>Yes</v>
      </c>
    </row>
    <row r="728" spans="1:34">
      <c r="A728">
        <v>6224</v>
      </c>
      <c r="B728" t="s">
        <v>47</v>
      </c>
      <c r="C728" t="s">
        <v>58</v>
      </c>
      <c r="D728" t="s">
        <v>59</v>
      </c>
      <c r="E728" t="s">
        <v>805</v>
      </c>
      <c r="F728" t="s">
        <v>36</v>
      </c>
      <c r="G728">
        <f t="shared" si="121"/>
        <v>1</v>
      </c>
      <c r="H728">
        <f t="shared" si="122"/>
        <v>1</v>
      </c>
      <c r="I728">
        <f t="shared" si="123"/>
        <v>2</v>
      </c>
      <c r="J728">
        <f t="shared" si="124"/>
        <v>2</v>
      </c>
      <c r="K728">
        <f t="shared" si="125"/>
        <v>0</v>
      </c>
      <c r="L728">
        <v>3</v>
      </c>
      <c r="M728">
        <v>3</v>
      </c>
      <c r="N728">
        <f>Needs[[#This Row],[Male]]-Needs[[#This Row],[Hasuband]]</f>
        <v>2</v>
      </c>
      <c r="O728">
        <f>Needs[[#This Row],[Female]]-Needs[[#This Row],[Wife]]</f>
        <v>2</v>
      </c>
      <c r="P728">
        <v>1</v>
      </c>
      <c r="Q728">
        <v>1</v>
      </c>
      <c r="R728">
        <v>1</v>
      </c>
      <c r="S728">
        <v>1</v>
      </c>
      <c r="T728">
        <v>2</v>
      </c>
      <c r="U728" t="s">
        <v>46</v>
      </c>
      <c r="W728">
        <v>1</v>
      </c>
      <c r="X728" t="str">
        <f t="shared" si="126"/>
        <v>No</v>
      </c>
      <c r="Z728" t="str">
        <f t="shared" si="127"/>
        <v>No</v>
      </c>
      <c r="AA728">
        <v>1</v>
      </c>
      <c r="AB728" t="str">
        <f t="shared" si="128"/>
        <v>Yes</v>
      </c>
      <c r="AD728" t="str">
        <f t="shared" si="129"/>
        <v>No</v>
      </c>
      <c r="AE728">
        <v>1</v>
      </c>
      <c r="AF728" t="str">
        <f t="shared" si="130"/>
        <v>Yes</v>
      </c>
      <c r="AG728">
        <v>1</v>
      </c>
      <c r="AH728" s="11" t="str">
        <f t="shared" si="131"/>
        <v>Yes</v>
      </c>
    </row>
    <row r="729" spans="1:34">
      <c r="A729">
        <v>6134</v>
      </c>
      <c r="B729" t="s">
        <v>47</v>
      </c>
      <c r="C729" t="s">
        <v>67</v>
      </c>
      <c r="D729" t="s">
        <v>68</v>
      </c>
      <c r="E729" t="s">
        <v>806</v>
      </c>
      <c r="F729" t="s">
        <v>36</v>
      </c>
      <c r="G729">
        <f t="shared" si="121"/>
        <v>1</v>
      </c>
      <c r="H729">
        <f t="shared" si="122"/>
        <v>1</v>
      </c>
      <c r="I729">
        <f t="shared" si="123"/>
        <v>3</v>
      </c>
      <c r="J729">
        <f t="shared" si="124"/>
        <v>3</v>
      </c>
      <c r="K729">
        <f t="shared" si="125"/>
        <v>2</v>
      </c>
      <c r="L729">
        <v>7</v>
      </c>
      <c r="M729">
        <v>3</v>
      </c>
      <c r="N729">
        <f>Needs[[#This Row],[Male]]-Needs[[#This Row],[Hasuband]]</f>
        <v>6</v>
      </c>
      <c r="O729">
        <f>Needs[[#This Row],[Female]]-Needs[[#This Row],[Wife]]</f>
        <v>2</v>
      </c>
      <c r="P729">
        <v>2</v>
      </c>
      <c r="Q729">
        <v>1</v>
      </c>
      <c r="R729">
        <v>2</v>
      </c>
      <c r="S729">
        <v>1</v>
      </c>
      <c r="T729">
        <v>4</v>
      </c>
      <c r="U729" t="s">
        <v>37</v>
      </c>
      <c r="W729">
        <v>1</v>
      </c>
      <c r="X729" t="str">
        <f t="shared" si="126"/>
        <v>No</v>
      </c>
      <c r="Z729" t="str">
        <f t="shared" si="127"/>
        <v>No</v>
      </c>
      <c r="AA729">
        <v>1</v>
      </c>
      <c r="AB729" t="str">
        <f t="shared" si="128"/>
        <v>Yes</v>
      </c>
      <c r="AC729">
        <v>1</v>
      </c>
      <c r="AD729" t="str">
        <f t="shared" si="129"/>
        <v>Yes</v>
      </c>
      <c r="AF729" t="str">
        <f t="shared" si="130"/>
        <v>No</v>
      </c>
      <c r="AG729">
        <v>1</v>
      </c>
      <c r="AH729" s="11" t="str">
        <f t="shared" si="131"/>
        <v>Yes</v>
      </c>
    </row>
    <row r="730" spans="1:34">
      <c r="A730">
        <v>5342</v>
      </c>
      <c r="B730" t="s">
        <v>42</v>
      </c>
      <c r="C730" t="s">
        <v>52</v>
      </c>
      <c r="D730" t="s">
        <v>53</v>
      </c>
      <c r="E730" t="s">
        <v>807</v>
      </c>
      <c r="F730" t="s">
        <v>51</v>
      </c>
      <c r="G730">
        <f t="shared" si="121"/>
        <v>0</v>
      </c>
      <c r="H730">
        <f t="shared" si="122"/>
        <v>1</v>
      </c>
      <c r="I730">
        <f t="shared" si="123"/>
        <v>0</v>
      </c>
      <c r="J730">
        <f t="shared" si="124"/>
        <v>4</v>
      </c>
      <c r="K730">
        <f t="shared" si="125"/>
        <v>3</v>
      </c>
      <c r="L730">
        <v>7</v>
      </c>
      <c r="M730">
        <v>1</v>
      </c>
      <c r="N730">
        <f>Needs[[#This Row],[Male]]-Needs[[#This Row],[Hasuband]]</f>
        <v>7</v>
      </c>
      <c r="O730">
        <f>Needs[[#This Row],[Female]]-Needs[[#This Row],[Wife]]</f>
        <v>0</v>
      </c>
      <c r="P730">
        <v>0</v>
      </c>
      <c r="Q730">
        <v>0</v>
      </c>
      <c r="R730">
        <v>4</v>
      </c>
      <c r="S730">
        <v>0</v>
      </c>
      <c r="T730">
        <v>4</v>
      </c>
      <c r="U730" t="s">
        <v>37</v>
      </c>
      <c r="V730">
        <v>1</v>
      </c>
      <c r="X730" t="str">
        <f t="shared" si="126"/>
        <v>Yes</v>
      </c>
      <c r="Y730">
        <v>165</v>
      </c>
      <c r="Z730" t="str">
        <f t="shared" si="127"/>
        <v>Yes</v>
      </c>
      <c r="AA730">
        <v>1</v>
      </c>
      <c r="AB730" t="str">
        <f t="shared" si="128"/>
        <v>Yes</v>
      </c>
      <c r="AD730" t="str">
        <f t="shared" si="129"/>
        <v>No</v>
      </c>
      <c r="AF730" t="str">
        <f t="shared" si="130"/>
        <v>No</v>
      </c>
      <c r="AG730">
        <v>1</v>
      </c>
      <c r="AH730" s="11" t="str">
        <f t="shared" si="131"/>
        <v>Yes</v>
      </c>
    </row>
    <row r="731" spans="1:34">
      <c r="A731">
        <v>5273</v>
      </c>
      <c r="B731" t="s">
        <v>42</v>
      </c>
      <c r="C731" t="s">
        <v>52</v>
      </c>
      <c r="D731" t="s">
        <v>53</v>
      </c>
      <c r="E731" t="s">
        <v>808</v>
      </c>
      <c r="F731" t="s">
        <v>51</v>
      </c>
      <c r="G731">
        <f t="shared" si="121"/>
        <v>0</v>
      </c>
      <c r="H731">
        <f t="shared" si="122"/>
        <v>1</v>
      </c>
      <c r="I731">
        <f t="shared" si="123"/>
        <v>1</v>
      </c>
      <c r="J731">
        <f t="shared" si="124"/>
        <v>2</v>
      </c>
      <c r="K731">
        <f t="shared" si="125"/>
        <v>4</v>
      </c>
      <c r="L731">
        <v>4</v>
      </c>
      <c r="M731">
        <v>4</v>
      </c>
      <c r="N731">
        <f>Needs[[#This Row],[Male]]-Needs[[#This Row],[Hasuband]]</f>
        <v>4</v>
      </c>
      <c r="O731">
        <f>Needs[[#This Row],[Female]]-Needs[[#This Row],[Wife]]</f>
        <v>3</v>
      </c>
      <c r="P731">
        <v>0</v>
      </c>
      <c r="Q731">
        <v>1</v>
      </c>
      <c r="R731">
        <v>1</v>
      </c>
      <c r="S731">
        <v>1</v>
      </c>
      <c r="T731">
        <v>5</v>
      </c>
      <c r="U731" t="s">
        <v>46</v>
      </c>
      <c r="W731">
        <v>1</v>
      </c>
      <c r="X731" t="str">
        <f t="shared" si="126"/>
        <v>No</v>
      </c>
      <c r="Z731" t="str">
        <f t="shared" si="127"/>
        <v>No</v>
      </c>
      <c r="AA731">
        <v>1</v>
      </c>
      <c r="AB731" t="str">
        <f t="shared" si="128"/>
        <v>Yes</v>
      </c>
      <c r="AD731" t="str">
        <f t="shared" si="129"/>
        <v>No</v>
      </c>
      <c r="AE731">
        <v>1</v>
      </c>
      <c r="AF731" t="str">
        <f t="shared" si="130"/>
        <v>Yes</v>
      </c>
      <c r="AG731">
        <v>1</v>
      </c>
      <c r="AH731" s="11" t="str">
        <f t="shared" si="131"/>
        <v>Yes</v>
      </c>
    </row>
    <row r="732" spans="1:34">
      <c r="A732">
        <v>5559</v>
      </c>
      <c r="B732" t="s">
        <v>42</v>
      </c>
      <c r="C732" t="s">
        <v>43</v>
      </c>
      <c r="D732" t="s">
        <v>44</v>
      </c>
      <c r="E732" t="s">
        <v>809</v>
      </c>
      <c r="F732" t="s">
        <v>51</v>
      </c>
      <c r="G732">
        <f t="shared" si="121"/>
        <v>0</v>
      </c>
      <c r="H732">
        <f t="shared" si="122"/>
        <v>1</v>
      </c>
      <c r="I732">
        <f t="shared" si="123"/>
        <v>2</v>
      </c>
      <c r="J732">
        <f t="shared" si="124"/>
        <v>1</v>
      </c>
      <c r="K732">
        <f t="shared" si="125"/>
        <v>1</v>
      </c>
      <c r="L732">
        <v>3</v>
      </c>
      <c r="M732">
        <v>2</v>
      </c>
      <c r="N732">
        <f>Needs[[#This Row],[Male]]-Needs[[#This Row],[Hasuband]]</f>
        <v>3</v>
      </c>
      <c r="O732">
        <f>Needs[[#This Row],[Female]]-Needs[[#This Row],[Wife]]</f>
        <v>1</v>
      </c>
      <c r="P732">
        <v>1</v>
      </c>
      <c r="Q732">
        <v>1</v>
      </c>
      <c r="R732">
        <v>1</v>
      </c>
      <c r="S732">
        <v>0</v>
      </c>
      <c r="T732">
        <v>2</v>
      </c>
      <c r="U732" t="s">
        <v>37</v>
      </c>
      <c r="W732">
        <v>1</v>
      </c>
      <c r="X732" t="str">
        <f t="shared" si="126"/>
        <v>No</v>
      </c>
      <c r="Z732" t="str">
        <f t="shared" si="127"/>
        <v>No</v>
      </c>
      <c r="AA732">
        <v>1</v>
      </c>
      <c r="AB732" t="str">
        <f t="shared" si="128"/>
        <v>Yes</v>
      </c>
      <c r="AC732">
        <v>1</v>
      </c>
      <c r="AD732" t="str">
        <f t="shared" si="129"/>
        <v>Yes</v>
      </c>
      <c r="AF732" t="str">
        <f t="shared" si="130"/>
        <v>No</v>
      </c>
      <c r="AG732">
        <v>1</v>
      </c>
      <c r="AH732" s="11" t="str">
        <f t="shared" si="131"/>
        <v>Yes</v>
      </c>
    </row>
    <row r="733" spans="1:34">
      <c r="A733">
        <v>6283</v>
      </c>
      <c r="B733" t="s">
        <v>47</v>
      </c>
      <c r="C733" t="s">
        <v>104</v>
      </c>
      <c r="D733" t="s">
        <v>105</v>
      </c>
      <c r="E733" t="s">
        <v>810</v>
      </c>
      <c r="F733" t="s">
        <v>36</v>
      </c>
      <c r="G733">
        <f t="shared" si="121"/>
        <v>1</v>
      </c>
      <c r="H733">
        <f t="shared" si="122"/>
        <v>1</v>
      </c>
      <c r="I733">
        <f t="shared" si="123"/>
        <v>2</v>
      </c>
      <c r="J733">
        <f t="shared" si="124"/>
        <v>2</v>
      </c>
      <c r="K733">
        <f t="shared" si="125"/>
        <v>1</v>
      </c>
      <c r="L733">
        <v>2</v>
      </c>
      <c r="M733">
        <v>5</v>
      </c>
      <c r="N733">
        <f>Needs[[#This Row],[Male]]-Needs[[#This Row],[Hasuband]]</f>
        <v>1</v>
      </c>
      <c r="O733">
        <f>Needs[[#This Row],[Female]]-Needs[[#This Row],[Wife]]</f>
        <v>4</v>
      </c>
      <c r="P733">
        <v>1</v>
      </c>
      <c r="Q733">
        <v>1</v>
      </c>
      <c r="R733">
        <v>0</v>
      </c>
      <c r="S733">
        <v>2</v>
      </c>
      <c r="T733">
        <v>3</v>
      </c>
      <c r="U733" t="s">
        <v>46</v>
      </c>
      <c r="V733">
        <v>1</v>
      </c>
      <c r="X733" t="str">
        <f t="shared" si="126"/>
        <v>Yes</v>
      </c>
      <c r="Y733">
        <v>117</v>
      </c>
      <c r="Z733" t="str">
        <f t="shared" si="127"/>
        <v>Yes</v>
      </c>
      <c r="AA733">
        <v>1</v>
      </c>
      <c r="AB733" t="str">
        <f t="shared" si="128"/>
        <v>Yes</v>
      </c>
      <c r="AC733">
        <v>1</v>
      </c>
      <c r="AD733" t="str">
        <f t="shared" si="129"/>
        <v>Yes</v>
      </c>
      <c r="AF733" t="str">
        <f t="shared" si="130"/>
        <v>No</v>
      </c>
      <c r="AH733" s="11" t="str">
        <f t="shared" si="131"/>
        <v>No</v>
      </c>
    </row>
    <row r="734" spans="1:34">
      <c r="A734">
        <v>4833</v>
      </c>
      <c r="B734" t="s">
        <v>38</v>
      </c>
      <c r="C734" t="s">
        <v>116</v>
      </c>
      <c r="D734" t="s">
        <v>117</v>
      </c>
      <c r="E734" t="s">
        <v>811</v>
      </c>
      <c r="F734" t="s">
        <v>36</v>
      </c>
      <c r="G734">
        <f t="shared" si="121"/>
        <v>1</v>
      </c>
      <c r="H734">
        <f t="shared" si="122"/>
        <v>1</v>
      </c>
      <c r="I734">
        <f t="shared" si="123"/>
        <v>1</v>
      </c>
      <c r="J734">
        <f t="shared" si="124"/>
        <v>1</v>
      </c>
      <c r="K734">
        <f t="shared" si="125"/>
        <v>0</v>
      </c>
      <c r="L734">
        <v>3</v>
      </c>
      <c r="M734">
        <v>1</v>
      </c>
      <c r="N734">
        <f>Needs[[#This Row],[Male]]-Needs[[#This Row],[Hasuband]]</f>
        <v>2</v>
      </c>
      <c r="O734">
        <f>Needs[[#This Row],[Female]]-Needs[[#This Row],[Wife]]</f>
        <v>0</v>
      </c>
      <c r="P734">
        <v>1</v>
      </c>
      <c r="Q734">
        <v>0</v>
      </c>
      <c r="R734">
        <v>1</v>
      </c>
      <c r="S734">
        <v>0</v>
      </c>
      <c r="T734">
        <v>2</v>
      </c>
      <c r="U734" t="s">
        <v>61</v>
      </c>
      <c r="W734">
        <v>1</v>
      </c>
      <c r="X734" t="str">
        <f t="shared" si="126"/>
        <v>No</v>
      </c>
      <c r="Y734">
        <v>67</v>
      </c>
      <c r="Z734" t="str">
        <f t="shared" si="127"/>
        <v>Yes</v>
      </c>
      <c r="AA734">
        <v>1</v>
      </c>
      <c r="AB734" t="str">
        <f t="shared" si="128"/>
        <v>Yes</v>
      </c>
      <c r="AD734" t="str">
        <f t="shared" si="129"/>
        <v>No</v>
      </c>
      <c r="AF734" t="str">
        <f t="shared" si="130"/>
        <v>No</v>
      </c>
      <c r="AG734">
        <v>1</v>
      </c>
      <c r="AH734" s="11" t="str">
        <f t="shared" si="131"/>
        <v>Yes</v>
      </c>
    </row>
    <row r="735" spans="1:34">
      <c r="A735">
        <v>4730</v>
      </c>
      <c r="B735" t="s">
        <v>38</v>
      </c>
      <c r="C735" t="s">
        <v>107</v>
      </c>
      <c r="D735" t="s">
        <v>108</v>
      </c>
      <c r="E735" t="s">
        <v>812</v>
      </c>
      <c r="F735" t="s">
        <v>36</v>
      </c>
      <c r="G735">
        <f t="shared" si="121"/>
        <v>1</v>
      </c>
      <c r="H735">
        <f t="shared" si="122"/>
        <v>1</v>
      </c>
      <c r="I735">
        <f t="shared" si="123"/>
        <v>1</v>
      </c>
      <c r="J735">
        <f t="shared" si="124"/>
        <v>1</v>
      </c>
      <c r="K735">
        <f t="shared" si="125"/>
        <v>0</v>
      </c>
      <c r="L735">
        <v>3</v>
      </c>
      <c r="M735">
        <v>1</v>
      </c>
      <c r="N735">
        <f>Needs[[#This Row],[Male]]-Needs[[#This Row],[Hasuband]]</f>
        <v>2</v>
      </c>
      <c r="O735">
        <f>Needs[[#This Row],[Female]]-Needs[[#This Row],[Wife]]</f>
        <v>0</v>
      </c>
      <c r="P735">
        <v>1</v>
      </c>
      <c r="Q735">
        <v>0</v>
      </c>
      <c r="R735">
        <v>1</v>
      </c>
      <c r="S735">
        <v>0</v>
      </c>
      <c r="T735">
        <v>2</v>
      </c>
      <c r="U735" t="s">
        <v>37</v>
      </c>
      <c r="V735">
        <v>1</v>
      </c>
      <c r="X735" t="str">
        <f t="shared" si="126"/>
        <v>Yes</v>
      </c>
      <c r="Y735">
        <v>191</v>
      </c>
      <c r="Z735" t="str">
        <f t="shared" si="127"/>
        <v>Yes</v>
      </c>
      <c r="AA735">
        <v>1</v>
      </c>
      <c r="AB735" t="str">
        <f t="shared" si="128"/>
        <v>Yes</v>
      </c>
      <c r="AD735" t="str">
        <f t="shared" si="129"/>
        <v>No</v>
      </c>
      <c r="AF735" t="str">
        <f t="shared" si="130"/>
        <v>No</v>
      </c>
      <c r="AH735" s="11" t="str">
        <f t="shared" si="131"/>
        <v>No</v>
      </c>
    </row>
    <row r="736" spans="1:34">
      <c r="A736">
        <v>6013</v>
      </c>
      <c r="B736" t="s">
        <v>47</v>
      </c>
      <c r="C736" t="s">
        <v>48</v>
      </c>
      <c r="D736" t="s">
        <v>49</v>
      </c>
      <c r="E736" t="s">
        <v>813</v>
      </c>
      <c r="F736" t="s">
        <v>36</v>
      </c>
      <c r="G736">
        <f t="shared" si="121"/>
        <v>1</v>
      </c>
      <c r="H736">
        <f t="shared" si="122"/>
        <v>1</v>
      </c>
      <c r="I736">
        <f t="shared" si="123"/>
        <v>3</v>
      </c>
      <c r="J736">
        <f t="shared" si="124"/>
        <v>2</v>
      </c>
      <c r="K736">
        <f t="shared" si="125"/>
        <v>1</v>
      </c>
      <c r="L736">
        <v>6</v>
      </c>
      <c r="M736">
        <v>2</v>
      </c>
      <c r="N736">
        <f>Needs[[#This Row],[Male]]-Needs[[#This Row],[Hasuband]]</f>
        <v>5</v>
      </c>
      <c r="O736">
        <f>Needs[[#This Row],[Female]]-Needs[[#This Row],[Wife]]</f>
        <v>1</v>
      </c>
      <c r="P736">
        <v>2</v>
      </c>
      <c r="Q736">
        <v>1</v>
      </c>
      <c r="R736">
        <v>2</v>
      </c>
      <c r="S736">
        <v>0</v>
      </c>
      <c r="T736">
        <v>3</v>
      </c>
      <c r="U736" t="s">
        <v>18</v>
      </c>
      <c r="W736">
        <v>1</v>
      </c>
      <c r="X736" t="str">
        <f t="shared" si="126"/>
        <v>No</v>
      </c>
      <c r="Z736" t="str">
        <f t="shared" si="127"/>
        <v>No</v>
      </c>
      <c r="AA736">
        <v>1</v>
      </c>
      <c r="AB736" t="str">
        <f t="shared" si="128"/>
        <v>Yes</v>
      </c>
      <c r="AD736" t="str">
        <f t="shared" si="129"/>
        <v>No</v>
      </c>
      <c r="AF736" t="str">
        <f t="shared" si="130"/>
        <v>No</v>
      </c>
      <c r="AG736">
        <v>1</v>
      </c>
      <c r="AH736" s="11" t="str">
        <f t="shared" si="131"/>
        <v>Yes</v>
      </c>
    </row>
    <row r="737" spans="1:34">
      <c r="A737">
        <v>5632</v>
      </c>
      <c r="B737" t="s">
        <v>42</v>
      </c>
      <c r="C737" t="s">
        <v>43</v>
      </c>
      <c r="D737" t="s">
        <v>44</v>
      </c>
      <c r="E737" t="s">
        <v>814</v>
      </c>
      <c r="F737" t="s">
        <v>36</v>
      </c>
      <c r="G737">
        <f t="shared" si="121"/>
        <v>1</v>
      </c>
      <c r="H737">
        <f t="shared" si="122"/>
        <v>1</v>
      </c>
      <c r="I737">
        <f t="shared" si="123"/>
        <v>2</v>
      </c>
      <c r="J737">
        <f t="shared" si="124"/>
        <v>1</v>
      </c>
      <c r="K737">
        <f t="shared" si="125"/>
        <v>0</v>
      </c>
      <c r="L737">
        <v>2</v>
      </c>
      <c r="M737">
        <v>3</v>
      </c>
      <c r="N737">
        <f>Needs[[#This Row],[Male]]-Needs[[#This Row],[Hasuband]]</f>
        <v>1</v>
      </c>
      <c r="O737">
        <f>Needs[[#This Row],[Female]]-Needs[[#This Row],[Wife]]</f>
        <v>2</v>
      </c>
      <c r="P737">
        <v>1</v>
      </c>
      <c r="Q737">
        <v>1</v>
      </c>
      <c r="R737">
        <v>0</v>
      </c>
      <c r="S737">
        <v>1</v>
      </c>
      <c r="T737">
        <v>2</v>
      </c>
      <c r="U737" t="s">
        <v>37</v>
      </c>
      <c r="V737">
        <v>1</v>
      </c>
      <c r="X737" t="str">
        <f t="shared" si="126"/>
        <v>Yes</v>
      </c>
      <c r="Y737">
        <v>125</v>
      </c>
      <c r="Z737" t="str">
        <f t="shared" si="127"/>
        <v>Yes</v>
      </c>
      <c r="AA737">
        <v>1</v>
      </c>
      <c r="AB737" t="str">
        <f t="shared" si="128"/>
        <v>Yes</v>
      </c>
      <c r="AD737" t="str">
        <f t="shared" si="129"/>
        <v>No</v>
      </c>
      <c r="AF737" t="str">
        <f t="shared" si="130"/>
        <v>No</v>
      </c>
      <c r="AH737" s="11" t="str">
        <f t="shared" si="131"/>
        <v>No</v>
      </c>
    </row>
    <row r="738" spans="1:34">
      <c r="A738">
        <v>4787</v>
      </c>
      <c r="B738" t="s">
        <v>38</v>
      </c>
      <c r="C738" t="s">
        <v>116</v>
      </c>
      <c r="D738" t="s">
        <v>117</v>
      </c>
      <c r="E738" t="s">
        <v>815</v>
      </c>
      <c r="F738" t="s">
        <v>36</v>
      </c>
      <c r="G738">
        <f t="shared" si="121"/>
        <v>1</v>
      </c>
      <c r="H738">
        <f t="shared" si="122"/>
        <v>1</v>
      </c>
      <c r="I738">
        <f t="shared" si="123"/>
        <v>1</v>
      </c>
      <c r="J738">
        <f t="shared" si="124"/>
        <v>2</v>
      </c>
      <c r="K738">
        <f t="shared" si="125"/>
        <v>3</v>
      </c>
      <c r="L738">
        <v>4</v>
      </c>
      <c r="M738">
        <v>4</v>
      </c>
      <c r="N738">
        <f>Needs[[#This Row],[Male]]-Needs[[#This Row],[Hasuband]]</f>
        <v>3</v>
      </c>
      <c r="O738">
        <f>Needs[[#This Row],[Female]]-Needs[[#This Row],[Wife]]</f>
        <v>3</v>
      </c>
      <c r="P738">
        <v>0</v>
      </c>
      <c r="Q738">
        <v>1</v>
      </c>
      <c r="R738">
        <v>1</v>
      </c>
      <c r="S738">
        <v>1</v>
      </c>
      <c r="T738">
        <v>5</v>
      </c>
      <c r="U738" t="s">
        <v>18</v>
      </c>
      <c r="V738">
        <v>1</v>
      </c>
      <c r="X738" t="str">
        <f t="shared" si="126"/>
        <v>Yes</v>
      </c>
      <c r="Y738">
        <v>146</v>
      </c>
      <c r="Z738" t="str">
        <f t="shared" si="127"/>
        <v>Yes</v>
      </c>
      <c r="AA738">
        <v>1</v>
      </c>
      <c r="AB738" t="str">
        <f t="shared" si="128"/>
        <v>Yes</v>
      </c>
      <c r="AC738">
        <v>1</v>
      </c>
      <c r="AD738" t="str">
        <f t="shared" si="129"/>
        <v>Yes</v>
      </c>
      <c r="AF738" t="str">
        <f t="shared" si="130"/>
        <v>No</v>
      </c>
      <c r="AG738">
        <v>1</v>
      </c>
      <c r="AH738" s="11" t="str">
        <f t="shared" si="131"/>
        <v>Yes</v>
      </c>
    </row>
    <row r="739" spans="1:34">
      <c r="A739">
        <v>5701</v>
      </c>
      <c r="B739" t="s">
        <v>42</v>
      </c>
      <c r="C739" t="s">
        <v>71</v>
      </c>
      <c r="D739" t="s">
        <v>72</v>
      </c>
      <c r="E739" t="s">
        <v>816</v>
      </c>
      <c r="F739" t="s">
        <v>51</v>
      </c>
      <c r="G739">
        <f t="shared" si="121"/>
        <v>0</v>
      </c>
      <c r="H739">
        <f t="shared" si="122"/>
        <v>1</v>
      </c>
      <c r="I739">
        <f t="shared" si="123"/>
        <v>2</v>
      </c>
      <c r="J739">
        <f t="shared" si="124"/>
        <v>0</v>
      </c>
      <c r="K739">
        <f t="shared" si="125"/>
        <v>1</v>
      </c>
      <c r="L739">
        <v>2</v>
      </c>
      <c r="M739">
        <v>2</v>
      </c>
      <c r="N739">
        <f>Needs[[#This Row],[Male]]-Needs[[#This Row],[Hasuband]]</f>
        <v>2</v>
      </c>
      <c r="O739">
        <f>Needs[[#This Row],[Female]]-Needs[[#This Row],[Wife]]</f>
        <v>1</v>
      </c>
      <c r="P739">
        <v>1</v>
      </c>
      <c r="Q739">
        <v>1</v>
      </c>
      <c r="R739">
        <v>0</v>
      </c>
      <c r="S739">
        <v>0</v>
      </c>
      <c r="T739">
        <v>2</v>
      </c>
      <c r="U739" t="s">
        <v>46</v>
      </c>
      <c r="W739">
        <v>1</v>
      </c>
      <c r="X739" t="str">
        <f t="shared" si="126"/>
        <v>No</v>
      </c>
      <c r="Y739">
        <v>51</v>
      </c>
      <c r="Z739" t="str">
        <f t="shared" si="127"/>
        <v>Yes</v>
      </c>
      <c r="AA739">
        <v>1</v>
      </c>
      <c r="AB739" t="str">
        <f t="shared" si="128"/>
        <v>Yes</v>
      </c>
      <c r="AD739" t="str">
        <f t="shared" si="129"/>
        <v>No</v>
      </c>
      <c r="AF739" t="str">
        <f t="shared" si="130"/>
        <v>No</v>
      </c>
      <c r="AG739">
        <v>1</v>
      </c>
      <c r="AH739" s="11" t="str">
        <f t="shared" si="131"/>
        <v>Yes</v>
      </c>
    </row>
    <row r="740" spans="1:34">
      <c r="A740">
        <v>5066</v>
      </c>
      <c r="B740" t="s">
        <v>32</v>
      </c>
      <c r="C740" t="s">
        <v>55</v>
      </c>
      <c r="D740" t="s">
        <v>56</v>
      </c>
      <c r="E740" t="s">
        <v>817</v>
      </c>
      <c r="F740" t="s">
        <v>36</v>
      </c>
      <c r="G740">
        <f t="shared" si="121"/>
        <v>1</v>
      </c>
      <c r="H740">
        <f t="shared" si="122"/>
        <v>1</v>
      </c>
      <c r="I740">
        <f t="shared" si="123"/>
        <v>2</v>
      </c>
      <c r="J740">
        <f t="shared" si="124"/>
        <v>1</v>
      </c>
      <c r="K740">
        <f t="shared" si="125"/>
        <v>0</v>
      </c>
      <c r="L740">
        <v>3</v>
      </c>
      <c r="M740">
        <v>2</v>
      </c>
      <c r="N740">
        <f>Needs[[#This Row],[Male]]-Needs[[#This Row],[Hasuband]]</f>
        <v>2</v>
      </c>
      <c r="O740">
        <f>Needs[[#This Row],[Female]]-Needs[[#This Row],[Wife]]</f>
        <v>1</v>
      </c>
      <c r="P740">
        <v>1</v>
      </c>
      <c r="Q740">
        <v>1</v>
      </c>
      <c r="R740">
        <v>1</v>
      </c>
      <c r="S740">
        <v>0</v>
      </c>
      <c r="T740">
        <v>2</v>
      </c>
      <c r="U740" t="s">
        <v>61</v>
      </c>
      <c r="W740">
        <v>1</v>
      </c>
      <c r="X740" t="str">
        <f t="shared" si="126"/>
        <v>No</v>
      </c>
      <c r="Y740">
        <v>98</v>
      </c>
      <c r="Z740" t="str">
        <f t="shared" si="127"/>
        <v>Yes</v>
      </c>
      <c r="AB740" t="str">
        <f t="shared" si="128"/>
        <v>No</v>
      </c>
      <c r="AD740" t="str">
        <f t="shared" si="129"/>
        <v>No</v>
      </c>
      <c r="AF740" t="str">
        <f t="shared" si="130"/>
        <v>No</v>
      </c>
      <c r="AG740">
        <v>1</v>
      </c>
      <c r="AH740" s="11" t="str">
        <f t="shared" si="131"/>
        <v>Yes</v>
      </c>
    </row>
    <row r="741" spans="1:34">
      <c r="A741">
        <v>6282</v>
      </c>
      <c r="B741" t="s">
        <v>47</v>
      </c>
      <c r="C741" t="s">
        <v>104</v>
      </c>
      <c r="D741" t="s">
        <v>105</v>
      </c>
      <c r="E741" t="s">
        <v>818</v>
      </c>
      <c r="F741" t="s">
        <v>36</v>
      </c>
      <c r="G741">
        <f t="shared" si="121"/>
        <v>1</v>
      </c>
      <c r="H741">
        <f t="shared" si="122"/>
        <v>1</v>
      </c>
      <c r="I741">
        <f t="shared" si="123"/>
        <v>2</v>
      </c>
      <c r="J741">
        <f t="shared" si="124"/>
        <v>1</v>
      </c>
      <c r="K741">
        <f t="shared" si="125"/>
        <v>0</v>
      </c>
      <c r="L741">
        <v>3</v>
      </c>
      <c r="M741">
        <v>2</v>
      </c>
      <c r="N741">
        <f>Needs[[#This Row],[Male]]-Needs[[#This Row],[Hasuband]]</f>
        <v>2</v>
      </c>
      <c r="O741">
        <f>Needs[[#This Row],[Female]]-Needs[[#This Row],[Wife]]</f>
        <v>1</v>
      </c>
      <c r="P741">
        <v>1</v>
      </c>
      <c r="Q741">
        <v>1</v>
      </c>
      <c r="R741">
        <v>1</v>
      </c>
      <c r="S741">
        <v>0</v>
      </c>
      <c r="T741">
        <v>2</v>
      </c>
      <c r="U741" t="s">
        <v>46</v>
      </c>
      <c r="W741">
        <v>1</v>
      </c>
      <c r="X741" t="str">
        <f t="shared" si="126"/>
        <v>No</v>
      </c>
      <c r="Y741">
        <v>104</v>
      </c>
      <c r="Z741" t="str">
        <f t="shared" si="127"/>
        <v>Yes</v>
      </c>
      <c r="AA741">
        <v>1</v>
      </c>
      <c r="AB741" t="str">
        <f t="shared" si="128"/>
        <v>Yes</v>
      </c>
      <c r="AC741">
        <v>1</v>
      </c>
      <c r="AD741" t="str">
        <f t="shared" si="129"/>
        <v>Yes</v>
      </c>
      <c r="AF741" t="str">
        <f t="shared" si="130"/>
        <v>No</v>
      </c>
      <c r="AG741">
        <v>1</v>
      </c>
      <c r="AH741" s="11" t="str">
        <f t="shared" si="131"/>
        <v>Yes</v>
      </c>
    </row>
    <row r="742" spans="1:34">
      <c r="A742">
        <v>5325</v>
      </c>
      <c r="B742" t="s">
        <v>42</v>
      </c>
      <c r="C742" t="s">
        <v>52</v>
      </c>
      <c r="D742" t="s">
        <v>53</v>
      </c>
      <c r="E742" t="s">
        <v>819</v>
      </c>
      <c r="F742" t="s">
        <v>36</v>
      </c>
      <c r="G742">
        <f t="shared" si="121"/>
        <v>1</v>
      </c>
      <c r="H742">
        <f t="shared" si="122"/>
        <v>1</v>
      </c>
      <c r="I742">
        <f t="shared" si="123"/>
        <v>2</v>
      </c>
      <c r="J742">
        <f t="shared" si="124"/>
        <v>3</v>
      </c>
      <c r="K742">
        <f t="shared" si="125"/>
        <v>2</v>
      </c>
      <c r="L742">
        <v>3</v>
      </c>
      <c r="M742">
        <v>6</v>
      </c>
      <c r="N742">
        <f>Needs[[#This Row],[Male]]-Needs[[#This Row],[Hasuband]]</f>
        <v>2</v>
      </c>
      <c r="O742">
        <f>Needs[[#This Row],[Female]]-Needs[[#This Row],[Wife]]</f>
        <v>5</v>
      </c>
      <c r="P742">
        <v>1</v>
      </c>
      <c r="Q742">
        <v>1</v>
      </c>
      <c r="R742">
        <v>1</v>
      </c>
      <c r="S742">
        <v>2</v>
      </c>
      <c r="T742">
        <v>4</v>
      </c>
      <c r="U742" t="s">
        <v>61</v>
      </c>
      <c r="W742">
        <v>1</v>
      </c>
      <c r="X742" t="str">
        <f t="shared" si="126"/>
        <v>No</v>
      </c>
      <c r="Y742">
        <v>62</v>
      </c>
      <c r="Z742" t="str">
        <f t="shared" si="127"/>
        <v>Yes</v>
      </c>
      <c r="AB742" t="str">
        <f t="shared" si="128"/>
        <v>No</v>
      </c>
      <c r="AD742" t="str">
        <f t="shared" si="129"/>
        <v>No</v>
      </c>
      <c r="AF742" t="str">
        <f t="shared" si="130"/>
        <v>No</v>
      </c>
      <c r="AG742">
        <v>1</v>
      </c>
      <c r="AH742" s="11" t="str">
        <f t="shared" si="131"/>
        <v>Yes</v>
      </c>
    </row>
    <row r="743" spans="1:34">
      <c r="A743">
        <v>6092</v>
      </c>
      <c r="B743" t="s">
        <v>47</v>
      </c>
      <c r="C743" t="s">
        <v>67</v>
      </c>
      <c r="D743" t="s">
        <v>68</v>
      </c>
      <c r="E743" t="s">
        <v>820</v>
      </c>
      <c r="F743" t="s">
        <v>36</v>
      </c>
      <c r="G743">
        <f t="shared" si="121"/>
        <v>1</v>
      </c>
      <c r="H743">
        <f t="shared" si="122"/>
        <v>1</v>
      </c>
      <c r="I743">
        <f t="shared" si="123"/>
        <v>2</v>
      </c>
      <c r="J743">
        <f t="shared" si="124"/>
        <v>1</v>
      </c>
      <c r="K743">
        <f t="shared" si="125"/>
        <v>0</v>
      </c>
      <c r="L743">
        <v>3</v>
      </c>
      <c r="M743">
        <v>2</v>
      </c>
      <c r="N743">
        <f>Needs[[#This Row],[Male]]-Needs[[#This Row],[Hasuband]]</f>
        <v>2</v>
      </c>
      <c r="O743">
        <f>Needs[[#This Row],[Female]]-Needs[[#This Row],[Wife]]</f>
        <v>1</v>
      </c>
      <c r="P743">
        <v>1</v>
      </c>
      <c r="Q743">
        <v>1</v>
      </c>
      <c r="R743">
        <v>1</v>
      </c>
      <c r="S743">
        <v>0</v>
      </c>
      <c r="T743">
        <v>2</v>
      </c>
      <c r="U743" t="s">
        <v>37</v>
      </c>
      <c r="W743">
        <v>1</v>
      </c>
      <c r="X743" t="str">
        <f t="shared" si="126"/>
        <v>No</v>
      </c>
      <c r="Z743" t="str">
        <f t="shared" si="127"/>
        <v>No</v>
      </c>
      <c r="AA743">
        <v>1</v>
      </c>
      <c r="AB743" t="str">
        <f t="shared" si="128"/>
        <v>Yes</v>
      </c>
      <c r="AD743" t="str">
        <f t="shared" si="129"/>
        <v>No</v>
      </c>
      <c r="AF743" t="str">
        <f t="shared" si="130"/>
        <v>No</v>
      </c>
      <c r="AG743">
        <v>1</v>
      </c>
      <c r="AH743" s="11" t="str">
        <f t="shared" si="131"/>
        <v>Yes</v>
      </c>
    </row>
    <row r="744" spans="1:34">
      <c r="A744">
        <v>6262</v>
      </c>
      <c r="B744" t="s">
        <v>47</v>
      </c>
      <c r="C744" t="s">
        <v>58</v>
      </c>
      <c r="D744" t="s">
        <v>59</v>
      </c>
      <c r="E744" t="s">
        <v>821</v>
      </c>
      <c r="F744" t="s">
        <v>36</v>
      </c>
      <c r="G744">
        <f t="shared" si="121"/>
        <v>1</v>
      </c>
      <c r="H744">
        <f t="shared" si="122"/>
        <v>1</v>
      </c>
      <c r="I744">
        <f t="shared" si="123"/>
        <v>2</v>
      </c>
      <c r="J744">
        <f t="shared" si="124"/>
        <v>2</v>
      </c>
      <c r="K744">
        <f t="shared" si="125"/>
        <v>3</v>
      </c>
      <c r="L744">
        <v>2</v>
      </c>
      <c r="M744">
        <v>7</v>
      </c>
      <c r="N744">
        <f>Needs[[#This Row],[Male]]-Needs[[#This Row],[Hasuband]]</f>
        <v>1</v>
      </c>
      <c r="O744">
        <f>Needs[[#This Row],[Female]]-Needs[[#This Row],[Wife]]</f>
        <v>6</v>
      </c>
      <c r="P744">
        <v>1</v>
      </c>
      <c r="Q744">
        <v>1</v>
      </c>
      <c r="R744">
        <v>0</v>
      </c>
      <c r="S744">
        <v>2</v>
      </c>
      <c r="T744">
        <v>5</v>
      </c>
      <c r="U744" t="s">
        <v>46</v>
      </c>
      <c r="W744">
        <v>1</v>
      </c>
      <c r="X744" t="str">
        <f t="shared" si="126"/>
        <v>No</v>
      </c>
      <c r="Z744" t="str">
        <f t="shared" si="127"/>
        <v>No</v>
      </c>
      <c r="AB744" t="str">
        <f t="shared" si="128"/>
        <v>No</v>
      </c>
      <c r="AC744">
        <v>1</v>
      </c>
      <c r="AD744" t="str">
        <f t="shared" si="129"/>
        <v>Yes</v>
      </c>
      <c r="AF744" t="str">
        <f t="shared" si="130"/>
        <v>No</v>
      </c>
      <c r="AG744">
        <v>1</v>
      </c>
      <c r="AH744" s="11" t="str">
        <f t="shared" si="131"/>
        <v>Yes</v>
      </c>
    </row>
    <row r="745" spans="1:34">
      <c r="A745">
        <v>5044</v>
      </c>
      <c r="B745" t="s">
        <v>32</v>
      </c>
      <c r="C745" t="s">
        <v>126</v>
      </c>
      <c r="D745" t="s">
        <v>127</v>
      </c>
      <c r="E745" t="s">
        <v>822</v>
      </c>
      <c r="F745" t="s">
        <v>36</v>
      </c>
      <c r="G745">
        <f t="shared" si="121"/>
        <v>1</v>
      </c>
      <c r="H745">
        <f t="shared" si="122"/>
        <v>1</v>
      </c>
      <c r="I745">
        <f t="shared" si="123"/>
        <v>2</v>
      </c>
      <c r="J745">
        <f t="shared" si="124"/>
        <v>1</v>
      </c>
      <c r="K745">
        <f t="shared" si="125"/>
        <v>1</v>
      </c>
      <c r="L745">
        <v>2</v>
      </c>
      <c r="M745">
        <v>4</v>
      </c>
      <c r="N745">
        <f>Needs[[#This Row],[Male]]-Needs[[#This Row],[Hasuband]]</f>
        <v>1</v>
      </c>
      <c r="O745">
        <f>Needs[[#This Row],[Female]]-Needs[[#This Row],[Wife]]</f>
        <v>3</v>
      </c>
      <c r="P745">
        <v>1</v>
      </c>
      <c r="Q745">
        <v>1</v>
      </c>
      <c r="R745">
        <v>0</v>
      </c>
      <c r="S745">
        <v>1</v>
      </c>
      <c r="T745">
        <v>3</v>
      </c>
      <c r="U745" t="s">
        <v>61</v>
      </c>
      <c r="V745">
        <v>1</v>
      </c>
      <c r="X745" t="str">
        <f t="shared" si="126"/>
        <v>Yes</v>
      </c>
      <c r="Y745">
        <v>100</v>
      </c>
      <c r="Z745" t="str">
        <f t="shared" si="127"/>
        <v>Yes</v>
      </c>
      <c r="AA745">
        <v>1</v>
      </c>
      <c r="AB745" t="str">
        <f t="shared" si="128"/>
        <v>Yes</v>
      </c>
      <c r="AD745" t="str">
        <f t="shared" si="129"/>
        <v>No</v>
      </c>
      <c r="AF745" t="str">
        <f t="shared" si="130"/>
        <v>No</v>
      </c>
      <c r="AH745" s="11" t="str">
        <f t="shared" si="131"/>
        <v>No</v>
      </c>
    </row>
    <row r="746" spans="1:34">
      <c r="A746">
        <v>6045</v>
      </c>
      <c r="B746" t="s">
        <v>47</v>
      </c>
      <c r="C746" t="s">
        <v>48</v>
      </c>
      <c r="D746" t="s">
        <v>49</v>
      </c>
      <c r="E746" t="s">
        <v>823</v>
      </c>
      <c r="F746" t="s">
        <v>51</v>
      </c>
      <c r="G746">
        <f t="shared" si="121"/>
        <v>0</v>
      </c>
      <c r="H746">
        <f t="shared" si="122"/>
        <v>1</v>
      </c>
      <c r="I746">
        <f t="shared" si="123"/>
        <v>2</v>
      </c>
      <c r="J746">
        <f t="shared" si="124"/>
        <v>1</v>
      </c>
      <c r="K746">
        <f t="shared" si="125"/>
        <v>0</v>
      </c>
      <c r="L746">
        <v>2</v>
      </c>
      <c r="M746">
        <v>2</v>
      </c>
      <c r="N746">
        <f>Needs[[#This Row],[Male]]-Needs[[#This Row],[Hasuband]]</f>
        <v>2</v>
      </c>
      <c r="O746">
        <f>Needs[[#This Row],[Female]]-Needs[[#This Row],[Wife]]</f>
        <v>1</v>
      </c>
      <c r="P746">
        <v>1</v>
      </c>
      <c r="Q746">
        <v>1</v>
      </c>
      <c r="R746">
        <v>1</v>
      </c>
      <c r="S746">
        <v>0</v>
      </c>
      <c r="T746">
        <v>1</v>
      </c>
      <c r="U746" t="s">
        <v>37</v>
      </c>
      <c r="W746">
        <v>1</v>
      </c>
      <c r="X746" t="str">
        <f t="shared" si="126"/>
        <v>No</v>
      </c>
      <c r="Z746" t="str">
        <f t="shared" si="127"/>
        <v>No</v>
      </c>
      <c r="AA746">
        <v>1</v>
      </c>
      <c r="AB746" t="str">
        <f t="shared" si="128"/>
        <v>Yes</v>
      </c>
      <c r="AD746" t="str">
        <f t="shared" si="129"/>
        <v>No</v>
      </c>
      <c r="AF746" t="str">
        <f t="shared" si="130"/>
        <v>No</v>
      </c>
      <c r="AG746">
        <v>1</v>
      </c>
      <c r="AH746" s="11" t="str">
        <f t="shared" si="131"/>
        <v>Yes</v>
      </c>
    </row>
    <row r="747" spans="1:34">
      <c r="A747">
        <v>5597</v>
      </c>
      <c r="B747" t="s">
        <v>42</v>
      </c>
      <c r="C747" t="s">
        <v>43</v>
      </c>
      <c r="D747" t="s">
        <v>44</v>
      </c>
      <c r="E747" t="s">
        <v>824</v>
      </c>
      <c r="F747" t="s">
        <v>36</v>
      </c>
      <c r="G747">
        <f t="shared" si="121"/>
        <v>1</v>
      </c>
      <c r="H747">
        <f t="shared" si="122"/>
        <v>1</v>
      </c>
      <c r="I747">
        <f t="shared" si="123"/>
        <v>1</v>
      </c>
      <c r="J747">
        <f t="shared" si="124"/>
        <v>1</v>
      </c>
      <c r="K747">
        <f t="shared" si="125"/>
        <v>0</v>
      </c>
      <c r="L747">
        <v>2</v>
      </c>
      <c r="M747">
        <v>2</v>
      </c>
      <c r="N747">
        <f>Needs[[#This Row],[Male]]-Needs[[#This Row],[Hasuband]]</f>
        <v>1</v>
      </c>
      <c r="O747">
        <f>Needs[[#This Row],[Female]]-Needs[[#This Row],[Wife]]</f>
        <v>1</v>
      </c>
      <c r="P747">
        <v>1</v>
      </c>
      <c r="Q747">
        <v>0</v>
      </c>
      <c r="R747">
        <v>0</v>
      </c>
      <c r="S747">
        <v>1</v>
      </c>
      <c r="T747">
        <v>2</v>
      </c>
      <c r="U747" t="s">
        <v>37</v>
      </c>
      <c r="V747">
        <v>1</v>
      </c>
      <c r="X747" t="str">
        <f t="shared" si="126"/>
        <v>Yes</v>
      </c>
      <c r="Y747">
        <v>110</v>
      </c>
      <c r="Z747" t="str">
        <f t="shared" si="127"/>
        <v>Yes</v>
      </c>
      <c r="AB747" t="str">
        <f t="shared" si="128"/>
        <v>No</v>
      </c>
      <c r="AD747" t="str">
        <f t="shared" si="129"/>
        <v>No</v>
      </c>
      <c r="AF747" t="str">
        <f t="shared" si="130"/>
        <v>No</v>
      </c>
      <c r="AG747">
        <v>1</v>
      </c>
      <c r="AH747" s="11" t="str">
        <f t="shared" si="131"/>
        <v>Yes</v>
      </c>
    </row>
    <row r="748" spans="1:34">
      <c r="A748">
        <v>4684</v>
      </c>
      <c r="B748" t="s">
        <v>38</v>
      </c>
      <c r="C748" t="s">
        <v>39</v>
      </c>
      <c r="D748" t="s">
        <v>40</v>
      </c>
      <c r="E748" t="s">
        <v>825</v>
      </c>
      <c r="F748" t="s">
        <v>51</v>
      </c>
      <c r="G748">
        <f t="shared" si="121"/>
        <v>0</v>
      </c>
      <c r="H748">
        <f t="shared" si="122"/>
        <v>1</v>
      </c>
      <c r="I748">
        <f t="shared" si="123"/>
        <v>2</v>
      </c>
      <c r="J748">
        <f t="shared" si="124"/>
        <v>3</v>
      </c>
      <c r="K748">
        <f t="shared" si="125"/>
        <v>3</v>
      </c>
      <c r="L748">
        <v>3</v>
      </c>
      <c r="M748">
        <v>6</v>
      </c>
      <c r="N748">
        <f>Needs[[#This Row],[Male]]-Needs[[#This Row],[Hasuband]]</f>
        <v>3</v>
      </c>
      <c r="O748">
        <f>Needs[[#This Row],[Female]]-Needs[[#This Row],[Wife]]</f>
        <v>5</v>
      </c>
      <c r="P748">
        <v>1</v>
      </c>
      <c r="Q748">
        <v>1</v>
      </c>
      <c r="R748">
        <v>1</v>
      </c>
      <c r="S748">
        <v>2</v>
      </c>
      <c r="T748">
        <v>4</v>
      </c>
      <c r="U748" t="s">
        <v>37</v>
      </c>
      <c r="W748">
        <v>1</v>
      </c>
      <c r="X748" t="str">
        <f t="shared" si="126"/>
        <v>No</v>
      </c>
      <c r="Z748" t="str">
        <f t="shared" si="127"/>
        <v>No</v>
      </c>
      <c r="AB748" t="str">
        <f t="shared" si="128"/>
        <v>No</v>
      </c>
      <c r="AC748">
        <v>1</v>
      </c>
      <c r="AD748" t="str">
        <f t="shared" si="129"/>
        <v>Yes</v>
      </c>
      <c r="AF748" t="str">
        <f t="shared" si="130"/>
        <v>No</v>
      </c>
      <c r="AG748">
        <v>1</v>
      </c>
      <c r="AH748" s="11" t="str">
        <f t="shared" si="131"/>
        <v>Yes</v>
      </c>
    </row>
    <row r="749" spans="1:34">
      <c r="A749">
        <v>4831</v>
      </c>
      <c r="B749" t="s">
        <v>38</v>
      </c>
      <c r="C749" t="s">
        <v>116</v>
      </c>
      <c r="D749" t="s">
        <v>117</v>
      </c>
      <c r="E749" t="s">
        <v>826</v>
      </c>
      <c r="F749" t="s">
        <v>51</v>
      </c>
      <c r="G749">
        <f t="shared" si="121"/>
        <v>0</v>
      </c>
      <c r="H749">
        <f t="shared" si="122"/>
        <v>1</v>
      </c>
      <c r="I749">
        <f t="shared" si="123"/>
        <v>2</v>
      </c>
      <c r="J749">
        <f t="shared" si="124"/>
        <v>1</v>
      </c>
      <c r="K749">
        <f t="shared" si="125"/>
        <v>1</v>
      </c>
      <c r="L749">
        <v>3</v>
      </c>
      <c r="M749">
        <v>2</v>
      </c>
      <c r="N749">
        <f>Needs[[#This Row],[Male]]-Needs[[#This Row],[Hasuband]]</f>
        <v>3</v>
      </c>
      <c r="O749">
        <f>Needs[[#This Row],[Female]]-Needs[[#This Row],[Wife]]</f>
        <v>1</v>
      </c>
      <c r="P749">
        <v>1</v>
      </c>
      <c r="Q749">
        <v>1</v>
      </c>
      <c r="R749">
        <v>1</v>
      </c>
      <c r="S749">
        <v>0</v>
      </c>
      <c r="T749">
        <v>2</v>
      </c>
      <c r="U749" t="s">
        <v>46</v>
      </c>
      <c r="W749">
        <v>1</v>
      </c>
      <c r="X749" t="str">
        <f t="shared" si="126"/>
        <v>No</v>
      </c>
      <c r="Z749" t="str">
        <f t="shared" si="127"/>
        <v>No</v>
      </c>
      <c r="AB749" t="str">
        <f t="shared" si="128"/>
        <v>No</v>
      </c>
      <c r="AD749" t="str">
        <f t="shared" si="129"/>
        <v>No</v>
      </c>
      <c r="AF749" t="str">
        <f t="shared" si="130"/>
        <v>No</v>
      </c>
      <c r="AG749">
        <v>1</v>
      </c>
      <c r="AH749" s="11" t="str">
        <f t="shared" si="131"/>
        <v>Yes</v>
      </c>
    </row>
    <row r="750" spans="1:34">
      <c r="A750">
        <v>5032</v>
      </c>
      <c r="B750" t="s">
        <v>32</v>
      </c>
      <c r="C750" t="s">
        <v>126</v>
      </c>
      <c r="D750" t="s">
        <v>127</v>
      </c>
      <c r="E750" t="s">
        <v>827</v>
      </c>
      <c r="F750" t="s">
        <v>36</v>
      </c>
      <c r="G750">
        <f t="shared" si="121"/>
        <v>1</v>
      </c>
      <c r="H750">
        <f t="shared" si="122"/>
        <v>1</v>
      </c>
      <c r="I750">
        <f t="shared" si="123"/>
        <v>3</v>
      </c>
      <c r="J750">
        <f t="shared" si="124"/>
        <v>4</v>
      </c>
      <c r="K750">
        <f t="shared" si="125"/>
        <v>1</v>
      </c>
      <c r="L750">
        <v>6</v>
      </c>
      <c r="M750">
        <v>4</v>
      </c>
      <c r="N750">
        <f>Needs[[#This Row],[Male]]-Needs[[#This Row],[Hasuband]]</f>
        <v>5</v>
      </c>
      <c r="O750">
        <f>Needs[[#This Row],[Female]]-Needs[[#This Row],[Wife]]</f>
        <v>3</v>
      </c>
      <c r="P750">
        <v>2</v>
      </c>
      <c r="Q750">
        <v>1</v>
      </c>
      <c r="R750">
        <v>3</v>
      </c>
      <c r="S750">
        <v>1</v>
      </c>
      <c r="T750">
        <v>3</v>
      </c>
      <c r="U750" t="s">
        <v>37</v>
      </c>
      <c r="W750">
        <v>1</v>
      </c>
      <c r="X750" t="str">
        <f t="shared" si="126"/>
        <v>No</v>
      </c>
      <c r="Z750" t="str">
        <f t="shared" si="127"/>
        <v>No</v>
      </c>
      <c r="AA750">
        <v>1</v>
      </c>
      <c r="AB750" t="str">
        <f t="shared" si="128"/>
        <v>Yes</v>
      </c>
      <c r="AC750">
        <v>1</v>
      </c>
      <c r="AD750" t="str">
        <f t="shared" si="129"/>
        <v>Yes</v>
      </c>
      <c r="AF750" t="str">
        <f t="shared" si="130"/>
        <v>No</v>
      </c>
      <c r="AG750">
        <v>1</v>
      </c>
      <c r="AH750" s="11" t="str">
        <f t="shared" si="131"/>
        <v>Yes</v>
      </c>
    </row>
    <row r="751" spans="1:34">
      <c r="A751">
        <v>6097</v>
      </c>
      <c r="B751" t="s">
        <v>47</v>
      </c>
      <c r="C751" t="s">
        <v>67</v>
      </c>
      <c r="D751" t="s">
        <v>68</v>
      </c>
      <c r="E751" t="s">
        <v>828</v>
      </c>
      <c r="F751" t="s">
        <v>36</v>
      </c>
      <c r="G751">
        <f t="shared" si="121"/>
        <v>1</v>
      </c>
      <c r="H751">
        <f t="shared" si="122"/>
        <v>1</v>
      </c>
      <c r="I751">
        <f t="shared" si="123"/>
        <v>2</v>
      </c>
      <c r="J751">
        <f t="shared" si="124"/>
        <v>2</v>
      </c>
      <c r="K751">
        <f t="shared" si="125"/>
        <v>3</v>
      </c>
      <c r="L751">
        <v>2</v>
      </c>
      <c r="M751">
        <v>7</v>
      </c>
      <c r="N751">
        <f>Needs[[#This Row],[Male]]-Needs[[#This Row],[Hasuband]]</f>
        <v>1</v>
      </c>
      <c r="O751">
        <f>Needs[[#This Row],[Female]]-Needs[[#This Row],[Wife]]</f>
        <v>6</v>
      </c>
      <c r="P751">
        <v>1</v>
      </c>
      <c r="Q751">
        <v>1</v>
      </c>
      <c r="R751">
        <v>0</v>
      </c>
      <c r="S751">
        <v>2</v>
      </c>
      <c r="T751">
        <v>5</v>
      </c>
      <c r="U751" t="s">
        <v>46</v>
      </c>
      <c r="W751">
        <v>1</v>
      </c>
      <c r="X751" t="str">
        <f t="shared" si="126"/>
        <v>No</v>
      </c>
      <c r="Z751" t="str">
        <f t="shared" si="127"/>
        <v>No</v>
      </c>
      <c r="AA751">
        <v>1</v>
      </c>
      <c r="AB751" t="str">
        <f t="shared" si="128"/>
        <v>Yes</v>
      </c>
      <c r="AC751">
        <v>1</v>
      </c>
      <c r="AD751" t="str">
        <f t="shared" si="129"/>
        <v>Yes</v>
      </c>
      <c r="AF751" t="str">
        <f t="shared" si="130"/>
        <v>No</v>
      </c>
      <c r="AG751">
        <v>1</v>
      </c>
      <c r="AH751" s="11" t="str">
        <f t="shared" si="131"/>
        <v>Yes</v>
      </c>
    </row>
    <row r="752" spans="1:34">
      <c r="A752">
        <v>5396</v>
      </c>
      <c r="B752" t="s">
        <v>42</v>
      </c>
      <c r="C752" t="s">
        <v>82</v>
      </c>
      <c r="D752" t="s">
        <v>83</v>
      </c>
      <c r="E752" t="s">
        <v>829</v>
      </c>
      <c r="F752" t="s">
        <v>36</v>
      </c>
      <c r="G752">
        <f t="shared" si="121"/>
        <v>1</v>
      </c>
      <c r="H752">
        <f t="shared" si="122"/>
        <v>1</v>
      </c>
      <c r="I752">
        <f t="shared" si="123"/>
        <v>2</v>
      </c>
      <c r="J752">
        <f t="shared" si="124"/>
        <v>1</v>
      </c>
      <c r="K752">
        <f t="shared" si="125"/>
        <v>0</v>
      </c>
      <c r="L752">
        <v>2</v>
      </c>
      <c r="M752">
        <v>3</v>
      </c>
      <c r="N752">
        <f>Needs[[#This Row],[Male]]-Needs[[#This Row],[Hasuband]]</f>
        <v>1</v>
      </c>
      <c r="O752">
        <f>Needs[[#This Row],[Female]]-Needs[[#This Row],[Wife]]</f>
        <v>2</v>
      </c>
      <c r="P752">
        <v>1</v>
      </c>
      <c r="Q752">
        <v>1</v>
      </c>
      <c r="R752">
        <v>0</v>
      </c>
      <c r="S752">
        <v>1</v>
      </c>
      <c r="T752">
        <v>2</v>
      </c>
      <c r="U752" t="s">
        <v>18</v>
      </c>
      <c r="W752">
        <v>1</v>
      </c>
      <c r="X752" t="str">
        <f t="shared" si="126"/>
        <v>No</v>
      </c>
      <c r="Z752" t="str">
        <f t="shared" si="127"/>
        <v>No</v>
      </c>
      <c r="AB752" t="str">
        <f t="shared" si="128"/>
        <v>No</v>
      </c>
      <c r="AD752" t="str">
        <f t="shared" si="129"/>
        <v>No</v>
      </c>
      <c r="AF752" t="str">
        <f t="shared" si="130"/>
        <v>No</v>
      </c>
      <c r="AG752">
        <v>1</v>
      </c>
      <c r="AH752" s="11" t="str">
        <f t="shared" si="131"/>
        <v>Yes</v>
      </c>
    </row>
    <row r="753" spans="1:34">
      <c r="A753">
        <v>6227</v>
      </c>
      <c r="B753" t="s">
        <v>47</v>
      </c>
      <c r="C753" t="s">
        <v>58</v>
      </c>
      <c r="D753" t="s">
        <v>59</v>
      </c>
      <c r="E753" t="s">
        <v>830</v>
      </c>
      <c r="F753" t="s">
        <v>51</v>
      </c>
      <c r="G753">
        <f t="shared" si="121"/>
        <v>0</v>
      </c>
      <c r="H753">
        <f t="shared" si="122"/>
        <v>1</v>
      </c>
      <c r="I753">
        <f t="shared" si="123"/>
        <v>2</v>
      </c>
      <c r="J753">
        <f t="shared" si="124"/>
        <v>0</v>
      </c>
      <c r="K753">
        <f t="shared" si="125"/>
        <v>1</v>
      </c>
      <c r="L753">
        <v>2</v>
      </c>
      <c r="M753">
        <v>2</v>
      </c>
      <c r="N753">
        <f>Needs[[#This Row],[Male]]-Needs[[#This Row],[Hasuband]]</f>
        <v>2</v>
      </c>
      <c r="O753">
        <f>Needs[[#This Row],[Female]]-Needs[[#This Row],[Wife]]</f>
        <v>1</v>
      </c>
      <c r="P753">
        <v>1</v>
      </c>
      <c r="Q753">
        <v>1</v>
      </c>
      <c r="R753">
        <v>0</v>
      </c>
      <c r="S753">
        <v>0</v>
      </c>
      <c r="T753">
        <v>2</v>
      </c>
      <c r="U753" t="s">
        <v>61</v>
      </c>
      <c r="V753">
        <v>1</v>
      </c>
      <c r="X753" t="str">
        <f t="shared" si="126"/>
        <v>Yes</v>
      </c>
      <c r="Y753">
        <v>194</v>
      </c>
      <c r="Z753" t="str">
        <f t="shared" si="127"/>
        <v>Yes</v>
      </c>
      <c r="AA753">
        <v>1</v>
      </c>
      <c r="AB753" t="str">
        <f t="shared" si="128"/>
        <v>Yes</v>
      </c>
      <c r="AD753" t="str">
        <f t="shared" si="129"/>
        <v>No</v>
      </c>
      <c r="AF753" t="str">
        <f t="shared" si="130"/>
        <v>No</v>
      </c>
      <c r="AG753">
        <v>1</v>
      </c>
      <c r="AH753" s="11" t="str">
        <f t="shared" si="131"/>
        <v>Yes</v>
      </c>
    </row>
    <row r="754" spans="1:34">
      <c r="A754">
        <v>4987</v>
      </c>
      <c r="B754" t="s">
        <v>32</v>
      </c>
      <c r="C754" t="s">
        <v>33</v>
      </c>
      <c r="D754" t="s">
        <v>34</v>
      </c>
      <c r="E754" t="s">
        <v>831</v>
      </c>
      <c r="F754" t="s">
        <v>36</v>
      </c>
      <c r="G754">
        <f t="shared" si="121"/>
        <v>1</v>
      </c>
      <c r="H754">
        <f t="shared" si="122"/>
        <v>1</v>
      </c>
      <c r="I754">
        <f t="shared" si="123"/>
        <v>2</v>
      </c>
      <c r="J754">
        <f t="shared" si="124"/>
        <v>1</v>
      </c>
      <c r="K754">
        <f t="shared" si="125"/>
        <v>0</v>
      </c>
      <c r="L754">
        <v>3</v>
      </c>
      <c r="M754">
        <v>2</v>
      </c>
      <c r="N754">
        <f>Needs[[#This Row],[Male]]-Needs[[#This Row],[Hasuband]]</f>
        <v>2</v>
      </c>
      <c r="O754">
        <f>Needs[[#This Row],[Female]]-Needs[[#This Row],[Wife]]</f>
        <v>1</v>
      </c>
      <c r="P754">
        <v>1</v>
      </c>
      <c r="Q754">
        <v>1</v>
      </c>
      <c r="R754">
        <v>1</v>
      </c>
      <c r="S754">
        <v>0</v>
      </c>
      <c r="T754">
        <v>2</v>
      </c>
      <c r="U754" t="s">
        <v>61</v>
      </c>
      <c r="W754">
        <v>1</v>
      </c>
      <c r="X754" t="str">
        <f t="shared" si="126"/>
        <v>No</v>
      </c>
      <c r="Y754">
        <v>64</v>
      </c>
      <c r="Z754" t="str">
        <f t="shared" si="127"/>
        <v>Yes</v>
      </c>
      <c r="AA754">
        <v>1</v>
      </c>
      <c r="AB754" t="str">
        <f t="shared" si="128"/>
        <v>Yes</v>
      </c>
      <c r="AC754">
        <v>1</v>
      </c>
      <c r="AD754" t="str">
        <f t="shared" si="129"/>
        <v>Yes</v>
      </c>
      <c r="AF754" t="str">
        <f t="shared" si="130"/>
        <v>No</v>
      </c>
      <c r="AG754">
        <v>1</v>
      </c>
      <c r="AH754" s="11" t="str">
        <f t="shared" si="131"/>
        <v>Yes</v>
      </c>
    </row>
    <row r="755" spans="1:34">
      <c r="A755">
        <v>5298</v>
      </c>
      <c r="B755" t="s">
        <v>42</v>
      </c>
      <c r="C755" t="s">
        <v>52</v>
      </c>
      <c r="D755" t="s">
        <v>53</v>
      </c>
      <c r="E755" t="s">
        <v>832</v>
      </c>
      <c r="F755" t="s">
        <v>36</v>
      </c>
      <c r="G755">
        <f t="shared" si="121"/>
        <v>1</v>
      </c>
      <c r="H755">
        <f t="shared" si="122"/>
        <v>1</v>
      </c>
      <c r="I755">
        <f t="shared" si="123"/>
        <v>2</v>
      </c>
      <c r="J755">
        <f t="shared" si="124"/>
        <v>2</v>
      </c>
      <c r="K755">
        <f t="shared" si="125"/>
        <v>3</v>
      </c>
      <c r="L755">
        <v>2</v>
      </c>
      <c r="M755">
        <v>7</v>
      </c>
      <c r="N755">
        <f>Needs[[#This Row],[Male]]-Needs[[#This Row],[Hasuband]]</f>
        <v>1</v>
      </c>
      <c r="O755">
        <f>Needs[[#This Row],[Female]]-Needs[[#This Row],[Wife]]</f>
        <v>6</v>
      </c>
      <c r="P755">
        <v>1</v>
      </c>
      <c r="Q755">
        <v>1</v>
      </c>
      <c r="R755">
        <v>0</v>
      </c>
      <c r="S755">
        <v>2</v>
      </c>
      <c r="T755">
        <v>5</v>
      </c>
      <c r="U755" t="s">
        <v>46</v>
      </c>
      <c r="V755">
        <v>1</v>
      </c>
      <c r="X755" t="str">
        <f t="shared" si="126"/>
        <v>Yes</v>
      </c>
      <c r="Y755">
        <v>175</v>
      </c>
      <c r="Z755" t="str">
        <f t="shared" si="127"/>
        <v>Yes</v>
      </c>
      <c r="AA755">
        <v>1</v>
      </c>
      <c r="AB755" t="str">
        <f t="shared" si="128"/>
        <v>Yes</v>
      </c>
      <c r="AC755">
        <v>1</v>
      </c>
      <c r="AD755" t="str">
        <f t="shared" si="129"/>
        <v>Yes</v>
      </c>
      <c r="AF755" t="str">
        <f t="shared" si="130"/>
        <v>No</v>
      </c>
      <c r="AH755" s="11" t="str">
        <f t="shared" si="131"/>
        <v>No</v>
      </c>
    </row>
    <row r="756" spans="1:34">
      <c r="A756">
        <v>4911</v>
      </c>
      <c r="B756" t="s">
        <v>32</v>
      </c>
      <c r="C756" t="s">
        <v>96</v>
      </c>
      <c r="D756" t="s">
        <v>97</v>
      </c>
      <c r="E756" t="s">
        <v>833</v>
      </c>
      <c r="F756" t="s">
        <v>36</v>
      </c>
      <c r="G756">
        <f t="shared" si="121"/>
        <v>1</v>
      </c>
      <c r="H756">
        <f t="shared" si="122"/>
        <v>1</v>
      </c>
      <c r="I756">
        <f t="shared" si="123"/>
        <v>3</v>
      </c>
      <c r="J756">
        <f t="shared" si="124"/>
        <v>2</v>
      </c>
      <c r="K756">
        <f t="shared" si="125"/>
        <v>3</v>
      </c>
      <c r="L756">
        <v>8</v>
      </c>
      <c r="M756">
        <v>2</v>
      </c>
      <c r="N756">
        <f>Needs[[#This Row],[Male]]-Needs[[#This Row],[Hasuband]]</f>
        <v>7</v>
      </c>
      <c r="O756">
        <f>Needs[[#This Row],[Female]]-Needs[[#This Row],[Wife]]</f>
        <v>1</v>
      </c>
      <c r="P756">
        <v>2</v>
      </c>
      <c r="Q756">
        <v>1</v>
      </c>
      <c r="R756">
        <v>2</v>
      </c>
      <c r="S756">
        <v>0</v>
      </c>
      <c r="T756">
        <v>5</v>
      </c>
      <c r="U756" t="s">
        <v>37</v>
      </c>
      <c r="W756">
        <v>1</v>
      </c>
      <c r="X756" t="str">
        <f t="shared" si="126"/>
        <v>No</v>
      </c>
      <c r="Y756">
        <v>76</v>
      </c>
      <c r="Z756" t="str">
        <f t="shared" si="127"/>
        <v>Yes</v>
      </c>
      <c r="AA756">
        <v>1</v>
      </c>
      <c r="AB756" t="str">
        <f t="shared" si="128"/>
        <v>Yes</v>
      </c>
      <c r="AC756">
        <v>1</v>
      </c>
      <c r="AD756" t="str">
        <f t="shared" si="129"/>
        <v>Yes</v>
      </c>
      <c r="AE756">
        <v>1</v>
      </c>
      <c r="AF756" t="str">
        <f t="shared" si="130"/>
        <v>Yes</v>
      </c>
      <c r="AG756">
        <v>1</v>
      </c>
      <c r="AH756" s="11" t="str">
        <f t="shared" si="131"/>
        <v>Yes</v>
      </c>
    </row>
    <row r="757" spans="1:34">
      <c r="A757">
        <v>5161</v>
      </c>
      <c r="B757" t="s">
        <v>42</v>
      </c>
      <c r="C757" t="s">
        <v>64</v>
      </c>
      <c r="D757" t="s">
        <v>65</v>
      </c>
      <c r="E757" t="s">
        <v>834</v>
      </c>
      <c r="F757" t="s">
        <v>36</v>
      </c>
      <c r="G757">
        <f t="shared" si="121"/>
        <v>1</v>
      </c>
      <c r="H757">
        <f t="shared" si="122"/>
        <v>1</v>
      </c>
      <c r="I757">
        <f t="shared" si="123"/>
        <v>2</v>
      </c>
      <c r="J757">
        <f t="shared" si="124"/>
        <v>2</v>
      </c>
      <c r="K757">
        <f t="shared" si="125"/>
        <v>2</v>
      </c>
      <c r="L757">
        <v>5</v>
      </c>
      <c r="M757">
        <v>3</v>
      </c>
      <c r="N757">
        <f>Needs[[#This Row],[Male]]-Needs[[#This Row],[Hasuband]]</f>
        <v>4</v>
      </c>
      <c r="O757">
        <f>Needs[[#This Row],[Female]]-Needs[[#This Row],[Wife]]</f>
        <v>2</v>
      </c>
      <c r="P757">
        <v>1</v>
      </c>
      <c r="Q757">
        <v>1</v>
      </c>
      <c r="R757">
        <v>1</v>
      </c>
      <c r="S757">
        <v>1</v>
      </c>
      <c r="T757">
        <v>4</v>
      </c>
      <c r="U757" t="s">
        <v>61</v>
      </c>
      <c r="V757">
        <v>1</v>
      </c>
      <c r="X757" t="str">
        <f t="shared" si="126"/>
        <v>Yes</v>
      </c>
      <c r="Y757">
        <v>213</v>
      </c>
      <c r="Z757" t="str">
        <f t="shared" si="127"/>
        <v>Yes</v>
      </c>
      <c r="AB757" t="str">
        <f t="shared" si="128"/>
        <v>No</v>
      </c>
      <c r="AD757" t="str">
        <f t="shared" si="129"/>
        <v>No</v>
      </c>
      <c r="AE757">
        <v>1</v>
      </c>
      <c r="AF757" t="str">
        <f t="shared" si="130"/>
        <v>Yes</v>
      </c>
      <c r="AG757">
        <v>1</v>
      </c>
      <c r="AH757" s="11" t="str">
        <f t="shared" si="131"/>
        <v>Yes</v>
      </c>
    </row>
    <row r="758" spans="1:34">
      <c r="A758">
        <v>5470</v>
      </c>
      <c r="B758" t="s">
        <v>42</v>
      </c>
      <c r="C758" t="s">
        <v>82</v>
      </c>
      <c r="D758" t="s">
        <v>83</v>
      </c>
      <c r="E758" t="s">
        <v>835</v>
      </c>
      <c r="F758" t="s">
        <v>36</v>
      </c>
      <c r="G758">
        <f t="shared" si="121"/>
        <v>1</v>
      </c>
      <c r="H758">
        <f t="shared" si="122"/>
        <v>1</v>
      </c>
      <c r="I758">
        <f t="shared" si="123"/>
        <v>2</v>
      </c>
      <c r="J758">
        <f t="shared" si="124"/>
        <v>1</v>
      </c>
      <c r="K758">
        <f t="shared" si="125"/>
        <v>0</v>
      </c>
      <c r="L758">
        <v>2</v>
      </c>
      <c r="M758">
        <v>3</v>
      </c>
      <c r="N758">
        <f>Needs[[#This Row],[Male]]-Needs[[#This Row],[Hasuband]]</f>
        <v>1</v>
      </c>
      <c r="O758">
        <f>Needs[[#This Row],[Female]]-Needs[[#This Row],[Wife]]</f>
        <v>2</v>
      </c>
      <c r="P758">
        <v>1</v>
      </c>
      <c r="Q758">
        <v>1</v>
      </c>
      <c r="R758">
        <v>0</v>
      </c>
      <c r="S758">
        <v>1</v>
      </c>
      <c r="T758">
        <v>2</v>
      </c>
      <c r="U758" t="s">
        <v>37</v>
      </c>
      <c r="V758">
        <v>1</v>
      </c>
      <c r="X758" t="str">
        <f t="shared" si="126"/>
        <v>Yes</v>
      </c>
      <c r="Y758">
        <v>103</v>
      </c>
      <c r="Z758" t="str">
        <f t="shared" si="127"/>
        <v>Yes</v>
      </c>
      <c r="AA758">
        <v>1</v>
      </c>
      <c r="AB758" t="str">
        <f t="shared" si="128"/>
        <v>Yes</v>
      </c>
      <c r="AD758" t="str">
        <f t="shared" si="129"/>
        <v>No</v>
      </c>
      <c r="AF758" t="str">
        <f t="shared" si="130"/>
        <v>No</v>
      </c>
      <c r="AG758">
        <v>1</v>
      </c>
      <c r="AH758" s="11" t="str">
        <f t="shared" si="131"/>
        <v>Yes</v>
      </c>
    </row>
    <row r="759" spans="1:34">
      <c r="A759">
        <v>6308</v>
      </c>
      <c r="B759" t="s">
        <v>47</v>
      </c>
      <c r="C759" t="s">
        <v>104</v>
      </c>
      <c r="D759" t="s">
        <v>105</v>
      </c>
      <c r="E759" t="s">
        <v>836</v>
      </c>
      <c r="F759" t="s">
        <v>51</v>
      </c>
      <c r="G759">
        <f t="shared" si="121"/>
        <v>0</v>
      </c>
      <c r="H759">
        <f t="shared" si="122"/>
        <v>1</v>
      </c>
      <c r="I759">
        <f t="shared" si="123"/>
        <v>2</v>
      </c>
      <c r="J759">
        <f t="shared" si="124"/>
        <v>1</v>
      </c>
      <c r="K759">
        <f t="shared" si="125"/>
        <v>1</v>
      </c>
      <c r="L759">
        <v>2</v>
      </c>
      <c r="M759">
        <v>3</v>
      </c>
      <c r="N759">
        <f>Needs[[#This Row],[Male]]-Needs[[#This Row],[Hasuband]]</f>
        <v>2</v>
      </c>
      <c r="O759">
        <f>Needs[[#This Row],[Female]]-Needs[[#This Row],[Wife]]</f>
        <v>2</v>
      </c>
      <c r="P759">
        <v>1</v>
      </c>
      <c r="Q759">
        <v>1</v>
      </c>
      <c r="R759">
        <v>0</v>
      </c>
      <c r="S759">
        <v>1</v>
      </c>
      <c r="T759">
        <v>2</v>
      </c>
      <c r="U759" t="s">
        <v>46</v>
      </c>
      <c r="W759">
        <v>1</v>
      </c>
      <c r="X759" t="str">
        <f t="shared" si="126"/>
        <v>No</v>
      </c>
      <c r="Y759">
        <v>107</v>
      </c>
      <c r="Z759" t="str">
        <f t="shared" si="127"/>
        <v>Yes</v>
      </c>
      <c r="AA759">
        <v>1</v>
      </c>
      <c r="AB759" t="str">
        <f t="shared" si="128"/>
        <v>Yes</v>
      </c>
      <c r="AC759">
        <v>1</v>
      </c>
      <c r="AD759" t="str">
        <f t="shared" si="129"/>
        <v>Yes</v>
      </c>
      <c r="AF759" t="str">
        <f t="shared" si="130"/>
        <v>No</v>
      </c>
      <c r="AG759">
        <v>1</v>
      </c>
      <c r="AH759" s="11" t="str">
        <f t="shared" si="131"/>
        <v>Yes</v>
      </c>
    </row>
    <row r="760" spans="1:34">
      <c r="A760">
        <v>5674</v>
      </c>
      <c r="B760" t="s">
        <v>42</v>
      </c>
      <c r="C760" t="s">
        <v>71</v>
      </c>
      <c r="D760" t="s">
        <v>72</v>
      </c>
      <c r="E760" t="s">
        <v>837</v>
      </c>
      <c r="F760" t="s">
        <v>51</v>
      </c>
      <c r="G760">
        <f t="shared" si="121"/>
        <v>0</v>
      </c>
      <c r="H760">
        <f t="shared" si="122"/>
        <v>1</v>
      </c>
      <c r="I760">
        <f t="shared" si="123"/>
        <v>2</v>
      </c>
      <c r="J760">
        <f t="shared" si="124"/>
        <v>1</v>
      </c>
      <c r="K760">
        <f t="shared" si="125"/>
        <v>0</v>
      </c>
      <c r="L760">
        <v>2</v>
      </c>
      <c r="M760">
        <v>2</v>
      </c>
      <c r="N760">
        <f>Needs[[#This Row],[Male]]-Needs[[#This Row],[Hasuband]]</f>
        <v>2</v>
      </c>
      <c r="O760">
        <f>Needs[[#This Row],[Female]]-Needs[[#This Row],[Wife]]</f>
        <v>1</v>
      </c>
      <c r="P760">
        <v>1</v>
      </c>
      <c r="Q760">
        <v>1</v>
      </c>
      <c r="R760">
        <v>1</v>
      </c>
      <c r="S760">
        <v>0</v>
      </c>
      <c r="T760">
        <v>1</v>
      </c>
      <c r="U760" t="s">
        <v>46</v>
      </c>
      <c r="V760">
        <v>1</v>
      </c>
      <c r="X760" t="str">
        <f t="shared" si="126"/>
        <v>Yes</v>
      </c>
      <c r="Y760">
        <v>135</v>
      </c>
      <c r="Z760" t="str">
        <f t="shared" si="127"/>
        <v>Yes</v>
      </c>
      <c r="AB760" t="str">
        <f t="shared" si="128"/>
        <v>No</v>
      </c>
      <c r="AC760">
        <v>1</v>
      </c>
      <c r="AD760" t="str">
        <f t="shared" si="129"/>
        <v>Yes</v>
      </c>
      <c r="AF760" t="str">
        <f t="shared" si="130"/>
        <v>No</v>
      </c>
      <c r="AH760" s="11" t="str">
        <f t="shared" si="131"/>
        <v>No</v>
      </c>
    </row>
    <row r="761" spans="1:34">
      <c r="A761">
        <v>4877</v>
      </c>
      <c r="B761" t="s">
        <v>38</v>
      </c>
      <c r="C761" t="s">
        <v>176</v>
      </c>
      <c r="D761" t="s">
        <v>177</v>
      </c>
      <c r="E761" t="s">
        <v>838</v>
      </c>
      <c r="F761" t="s">
        <v>51</v>
      </c>
      <c r="G761">
        <f t="shared" si="121"/>
        <v>0</v>
      </c>
      <c r="H761">
        <f t="shared" si="122"/>
        <v>1</v>
      </c>
      <c r="I761">
        <f t="shared" si="123"/>
        <v>1</v>
      </c>
      <c r="J761">
        <f t="shared" si="124"/>
        <v>2</v>
      </c>
      <c r="K761">
        <f t="shared" si="125"/>
        <v>2</v>
      </c>
      <c r="L761">
        <v>5</v>
      </c>
      <c r="M761">
        <v>1</v>
      </c>
      <c r="N761">
        <f>Needs[[#This Row],[Male]]-Needs[[#This Row],[Hasuband]]</f>
        <v>5</v>
      </c>
      <c r="O761">
        <f>Needs[[#This Row],[Female]]-Needs[[#This Row],[Wife]]</f>
        <v>0</v>
      </c>
      <c r="P761">
        <v>1</v>
      </c>
      <c r="Q761">
        <v>0</v>
      </c>
      <c r="R761">
        <v>2</v>
      </c>
      <c r="S761">
        <v>0</v>
      </c>
      <c r="T761">
        <v>3</v>
      </c>
      <c r="U761" t="s">
        <v>37</v>
      </c>
      <c r="W761">
        <v>1</v>
      </c>
      <c r="X761" t="str">
        <f t="shared" si="126"/>
        <v>No</v>
      </c>
      <c r="Z761" t="str">
        <f t="shared" si="127"/>
        <v>No</v>
      </c>
      <c r="AB761" t="str">
        <f t="shared" si="128"/>
        <v>No</v>
      </c>
      <c r="AC761">
        <v>1</v>
      </c>
      <c r="AD761" t="str">
        <f t="shared" si="129"/>
        <v>Yes</v>
      </c>
      <c r="AE761">
        <v>1</v>
      </c>
      <c r="AF761" t="str">
        <f t="shared" si="130"/>
        <v>Yes</v>
      </c>
      <c r="AG761">
        <v>1</v>
      </c>
      <c r="AH761" s="11" t="str">
        <f t="shared" si="131"/>
        <v>Yes</v>
      </c>
    </row>
    <row r="762" spans="1:34">
      <c r="A762">
        <v>5854</v>
      </c>
      <c r="B762" t="s">
        <v>47</v>
      </c>
      <c r="C762" t="s">
        <v>79</v>
      </c>
      <c r="D762" t="s">
        <v>80</v>
      </c>
      <c r="E762" t="s">
        <v>839</v>
      </c>
      <c r="F762" t="s">
        <v>36</v>
      </c>
      <c r="G762">
        <f t="shared" si="121"/>
        <v>1</v>
      </c>
      <c r="H762">
        <f t="shared" si="122"/>
        <v>1</v>
      </c>
      <c r="I762">
        <f t="shared" si="123"/>
        <v>1</v>
      </c>
      <c r="J762">
        <f t="shared" si="124"/>
        <v>1</v>
      </c>
      <c r="K762">
        <f t="shared" si="125"/>
        <v>1</v>
      </c>
      <c r="L762">
        <v>4</v>
      </c>
      <c r="M762">
        <v>1</v>
      </c>
      <c r="N762">
        <f>Needs[[#This Row],[Male]]-Needs[[#This Row],[Hasuband]]</f>
        <v>3</v>
      </c>
      <c r="O762">
        <f>Needs[[#This Row],[Female]]-Needs[[#This Row],[Wife]]</f>
        <v>0</v>
      </c>
      <c r="P762">
        <v>1</v>
      </c>
      <c r="Q762">
        <v>0</v>
      </c>
      <c r="R762">
        <v>1</v>
      </c>
      <c r="S762">
        <v>0</v>
      </c>
      <c r="T762">
        <v>3</v>
      </c>
      <c r="U762" t="s">
        <v>46</v>
      </c>
      <c r="W762">
        <v>1</v>
      </c>
      <c r="X762" t="str">
        <f t="shared" si="126"/>
        <v>No</v>
      </c>
      <c r="Z762" t="str">
        <f t="shared" si="127"/>
        <v>No</v>
      </c>
      <c r="AB762" t="str">
        <f t="shared" si="128"/>
        <v>No</v>
      </c>
      <c r="AC762">
        <v>1</v>
      </c>
      <c r="AD762" t="str">
        <f t="shared" si="129"/>
        <v>Yes</v>
      </c>
      <c r="AF762" t="str">
        <f t="shared" si="130"/>
        <v>No</v>
      </c>
      <c r="AG762">
        <v>1</v>
      </c>
      <c r="AH762" s="11" t="str">
        <f t="shared" si="131"/>
        <v>Yes</v>
      </c>
    </row>
    <row r="763" spans="1:34">
      <c r="A763">
        <v>5881</v>
      </c>
      <c r="B763" t="s">
        <v>47</v>
      </c>
      <c r="C763" t="s">
        <v>85</v>
      </c>
      <c r="D763" t="s">
        <v>86</v>
      </c>
      <c r="E763" t="s">
        <v>840</v>
      </c>
      <c r="F763" t="s">
        <v>36</v>
      </c>
      <c r="G763">
        <f t="shared" si="121"/>
        <v>1</v>
      </c>
      <c r="H763">
        <f t="shared" si="122"/>
        <v>1</v>
      </c>
      <c r="I763">
        <f t="shared" si="123"/>
        <v>3</v>
      </c>
      <c r="J763">
        <f t="shared" si="124"/>
        <v>2</v>
      </c>
      <c r="K763">
        <f t="shared" si="125"/>
        <v>3</v>
      </c>
      <c r="L763">
        <v>8</v>
      </c>
      <c r="M763">
        <v>2</v>
      </c>
      <c r="N763">
        <f>Needs[[#This Row],[Male]]-Needs[[#This Row],[Hasuband]]</f>
        <v>7</v>
      </c>
      <c r="O763">
        <f>Needs[[#This Row],[Female]]-Needs[[#This Row],[Wife]]</f>
        <v>1</v>
      </c>
      <c r="P763">
        <v>2</v>
      </c>
      <c r="Q763">
        <v>1</v>
      </c>
      <c r="R763">
        <v>2</v>
      </c>
      <c r="S763">
        <v>0</v>
      </c>
      <c r="T763">
        <v>5</v>
      </c>
      <c r="U763" t="s">
        <v>37</v>
      </c>
      <c r="W763">
        <v>1</v>
      </c>
      <c r="X763" t="str">
        <f t="shared" si="126"/>
        <v>No</v>
      </c>
      <c r="Z763" t="str">
        <f t="shared" si="127"/>
        <v>No</v>
      </c>
      <c r="AB763" t="str">
        <f t="shared" si="128"/>
        <v>No</v>
      </c>
      <c r="AD763" t="str">
        <f t="shared" si="129"/>
        <v>No</v>
      </c>
      <c r="AF763" t="str">
        <f t="shared" si="130"/>
        <v>No</v>
      </c>
      <c r="AG763">
        <v>1</v>
      </c>
      <c r="AH763" s="11" t="str">
        <f t="shared" si="131"/>
        <v>Yes</v>
      </c>
    </row>
    <row r="764" spans="1:34">
      <c r="A764">
        <v>6059</v>
      </c>
      <c r="B764" t="s">
        <v>47</v>
      </c>
      <c r="C764" t="s">
        <v>67</v>
      </c>
      <c r="D764" t="s">
        <v>68</v>
      </c>
      <c r="E764" t="s">
        <v>841</v>
      </c>
      <c r="F764" t="s">
        <v>36</v>
      </c>
      <c r="G764">
        <f t="shared" si="121"/>
        <v>1</v>
      </c>
      <c r="H764">
        <f t="shared" si="122"/>
        <v>1</v>
      </c>
      <c r="I764">
        <f t="shared" si="123"/>
        <v>3</v>
      </c>
      <c r="J764">
        <f t="shared" si="124"/>
        <v>2</v>
      </c>
      <c r="K764">
        <f t="shared" si="125"/>
        <v>1</v>
      </c>
      <c r="L764">
        <v>6</v>
      </c>
      <c r="M764">
        <v>2</v>
      </c>
      <c r="N764">
        <f>Needs[[#This Row],[Male]]-Needs[[#This Row],[Hasuband]]</f>
        <v>5</v>
      </c>
      <c r="O764">
        <f>Needs[[#This Row],[Female]]-Needs[[#This Row],[Wife]]</f>
        <v>1</v>
      </c>
      <c r="P764">
        <v>2</v>
      </c>
      <c r="Q764">
        <v>1</v>
      </c>
      <c r="R764">
        <v>2</v>
      </c>
      <c r="S764">
        <v>0</v>
      </c>
      <c r="T764">
        <v>3</v>
      </c>
      <c r="U764" t="s">
        <v>46</v>
      </c>
      <c r="W764">
        <v>1</v>
      </c>
      <c r="X764" t="str">
        <f t="shared" si="126"/>
        <v>No</v>
      </c>
      <c r="Z764" t="str">
        <f t="shared" si="127"/>
        <v>No</v>
      </c>
      <c r="AA764">
        <v>1</v>
      </c>
      <c r="AB764" t="str">
        <f t="shared" si="128"/>
        <v>Yes</v>
      </c>
      <c r="AC764">
        <v>1</v>
      </c>
      <c r="AD764" t="str">
        <f t="shared" si="129"/>
        <v>Yes</v>
      </c>
      <c r="AF764" t="str">
        <f t="shared" si="130"/>
        <v>No</v>
      </c>
      <c r="AG764">
        <v>1</v>
      </c>
      <c r="AH764" s="11" t="str">
        <f t="shared" si="131"/>
        <v>Yes</v>
      </c>
    </row>
    <row r="765" spans="1:34">
      <c r="A765">
        <v>4996</v>
      </c>
      <c r="B765" t="s">
        <v>32</v>
      </c>
      <c r="C765" t="s">
        <v>33</v>
      </c>
      <c r="D765" t="s">
        <v>34</v>
      </c>
      <c r="E765" t="s">
        <v>842</v>
      </c>
      <c r="F765" t="s">
        <v>51</v>
      </c>
      <c r="G765">
        <f t="shared" si="121"/>
        <v>0</v>
      </c>
      <c r="H765">
        <f t="shared" si="122"/>
        <v>1</v>
      </c>
      <c r="I765">
        <f t="shared" si="123"/>
        <v>2</v>
      </c>
      <c r="J765">
        <f t="shared" si="124"/>
        <v>1</v>
      </c>
      <c r="K765">
        <f t="shared" si="125"/>
        <v>2</v>
      </c>
      <c r="L765">
        <v>2</v>
      </c>
      <c r="M765">
        <v>4</v>
      </c>
      <c r="N765">
        <f>Needs[[#This Row],[Male]]-Needs[[#This Row],[Hasuband]]</f>
        <v>2</v>
      </c>
      <c r="O765">
        <f>Needs[[#This Row],[Female]]-Needs[[#This Row],[Wife]]</f>
        <v>3</v>
      </c>
      <c r="P765">
        <v>1</v>
      </c>
      <c r="Q765">
        <v>1</v>
      </c>
      <c r="R765">
        <v>0</v>
      </c>
      <c r="S765">
        <v>1</v>
      </c>
      <c r="T765">
        <v>3</v>
      </c>
      <c r="U765" t="s">
        <v>37</v>
      </c>
      <c r="V765">
        <v>1</v>
      </c>
      <c r="X765" t="str">
        <f t="shared" si="126"/>
        <v>Yes</v>
      </c>
      <c r="Y765">
        <v>135</v>
      </c>
      <c r="Z765" t="str">
        <f t="shared" si="127"/>
        <v>Yes</v>
      </c>
      <c r="AA765">
        <v>1</v>
      </c>
      <c r="AB765" t="str">
        <f t="shared" si="128"/>
        <v>Yes</v>
      </c>
      <c r="AD765" t="str">
        <f t="shared" si="129"/>
        <v>No</v>
      </c>
      <c r="AE765">
        <v>1</v>
      </c>
      <c r="AF765" t="str">
        <f t="shared" si="130"/>
        <v>Yes</v>
      </c>
      <c r="AG765">
        <v>1</v>
      </c>
      <c r="AH765" s="11" t="str">
        <f t="shared" si="131"/>
        <v>Yes</v>
      </c>
    </row>
    <row r="766" spans="1:34">
      <c r="A766">
        <v>5434</v>
      </c>
      <c r="B766" t="s">
        <v>42</v>
      </c>
      <c r="C766" t="s">
        <v>82</v>
      </c>
      <c r="D766" t="s">
        <v>83</v>
      </c>
      <c r="E766" t="s">
        <v>843</v>
      </c>
      <c r="F766" t="s">
        <v>36</v>
      </c>
      <c r="G766">
        <f t="shared" si="121"/>
        <v>1</v>
      </c>
      <c r="H766">
        <f t="shared" si="122"/>
        <v>1</v>
      </c>
      <c r="I766">
        <f t="shared" si="123"/>
        <v>2</v>
      </c>
      <c r="J766">
        <f t="shared" si="124"/>
        <v>1</v>
      </c>
      <c r="K766">
        <f t="shared" si="125"/>
        <v>2</v>
      </c>
      <c r="L766">
        <v>2</v>
      </c>
      <c r="M766">
        <v>5</v>
      </c>
      <c r="N766">
        <f>Needs[[#This Row],[Male]]-Needs[[#This Row],[Hasuband]]</f>
        <v>1</v>
      </c>
      <c r="O766">
        <f>Needs[[#This Row],[Female]]-Needs[[#This Row],[Wife]]</f>
        <v>4</v>
      </c>
      <c r="P766">
        <v>1</v>
      </c>
      <c r="Q766">
        <v>1</v>
      </c>
      <c r="R766">
        <v>0</v>
      </c>
      <c r="S766">
        <v>1</v>
      </c>
      <c r="T766">
        <v>4</v>
      </c>
      <c r="U766" t="s">
        <v>46</v>
      </c>
      <c r="V766">
        <v>1</v>
      </c>
      <c r="X766" t="str">
        <f t="shared" si="126"/>
        <v>Yes</v>
      </c>
      <c r="Y766">
        <v>144</v>
      </c>
      <c r="Z766" t="str">
        <f t="shared" si="127"/>
        <v>Yes</v>
      </c>
      <c r="AB766" t="str">
        <f t="shared" si="128"/>
        <v>No</v>
      </c>
      <c r="AD766" t="str">
        <f t="shared" si="129"/>
        <v>No</v>
      </c>
      <c r="AF766" t="str">
        <f t="shared" si="130"/>
        <v>No</v>
      </c>
      <c r="AG766">
        <v>1</v>
      </c>
      <c r="AH766" s="11" t="str">
        <f t="shared" si="131"/>
        <v>Yes</v>
      </c>
    </row>
    <row r="767" spans="1:34">
      <c r="A767">
        <v>5725</v>
      </c>
      <c r="B767" t="s">
        <v>42</v>
      </c>
      <c r="C767" t="s">
        <v>71</v>
      </c>
      <c r="D767" t="s">
        <v>72</v>
      </c>
      <c r="E767" t="s">
        <v>844</v>
      </c>
      <c r="F767" t="s">
        <v>36</v>
      </c>
      <c r="G767">
        <f t="shared" si="121"/>
        <v>1</v>
      </c>
      <c r="H767">
        <f t="shared" si="122"/>
        <v>1</v>
      </c>
      <c r="I767">
        <f t="shared" si="123"/>
        <v>1</v>
      </c>
      <c r="J767">
        <f t="shared" si="124"/>
        <v>2</v>
      </c>
      <c r="K767">
        <f t="shared" si="125"/>
        <v>5</v>
      </c>
      <c r="L767">
        <v>8</v>
      </c>
      <c r="M767">
        <v>2</v>
      </c>
      <c r="N767">
        <f>Needs[[#This Row],[Male]]-Needs[[#This Row],[Hasuband]]</f>
        <v>7</v>
      </c>
      <c r="O767">
        <f>Needs[[#This Row],[Female]]-Needs[[#This Row],[Wife]]</f>
        <v>1</v>
      </c>
      <c r="P767">
        <v>0</v>
      </c>
      <c r="Q767">
        <v>1</v>
      </c>
      <c r="R767">
        <v>2</v>
      </c>
      <c r="S767">
        <v>0</v>
      </c>
      <c r="T767">
        <v>7</v>
      </c>
      <c r="U767" t="s">
        <v>46</v>
      </c>
      <c r="W767">
        <v>1</v>
      </c>
      <c r="X767" t="str">
        <f t="shared" si="126"/>
        <v>No</v>
      </c>
      <c r="Z767" t="str">
        <f t="shared" si="127"/>
        <v>No</v>
      </c>
      <c r="AA767">
        <v>1</v>
      </c>
      <c r="AB767" t="str">
        <f t="shared" si="128"/>
        <v>Yes</v>
      </c>
      <c r="AD767" t="str">
        <f t="shared" si="129"/>
        <v>No</v>
      </c>
      <c r="AF767" t="str">
        <f t="shared" si="130"/>
        <v>No</v>
      </c>
      <c r="AG767">
        <v>1</v>
      </c>
      <c r="AH767" s="11" t="str">
        <f t="shared" si="131"/>
        <v>Yes</v>
      </c>
    </row>
    <row r="768" spans="1:34">
      <c r="A768">
        <v>5521</v>
      </c>
      <c r="B768" t="s">
        <v>42</v>
      </c>
      <c r="C768" t="s">
        <v>43</v>
      </c>
      <c r="D768" t="s">
        <v>44</v>
      </c>
      <c r="E768" t="s">
        <v>845</v>
      </c>
      <c r="F768" t="s">
        <v>36</v>
      </c>
      <c r="G768">
        <f t="shared" si="121"/>
        <v>1</v>
      </c>
      <c r="H768">
        <f t="shared" si="122"/>
        <v>1</v>
      </c>
      <c r="I768">
        <f t="shared" si="123"/>
        <v>2</v>
      </c>
      <c r="J768">
        <f t="shared" si="124"/>
        <v>1</v>
      </c>
      <c r="K768">
        <f t="shared" si="125"/>
        <v>0</v>
      </c>
      <c r="L768">
        <v>3</v>
      </c>
      <c r="M768">
        <v>2</v>
      </c>
      <c r="N768">
        <f>Needs[[#This Row],[Male]]-Needs[[#This Row],[Hasuband]]</f>
        <v>2</v>
      </c>
      <c r="O768">
        <f>Needs[[#This Row],[Female]]-Needs[[#This Row],[Wife]]</f>
        <v>1</v>
      </c>
      <c r="P768">
        <v>1</v>
      </c>
      <c r="Q768">
        <v>1</v>
      </c>
      <c r="R768">
        <v>1</v>
      </c>
      <c r="S768">
        <v>0</v>
      </c>
      <c r="T768">
        <v>2</v>
      </c>
      <c r="U768" t="s">
        <v>37</v>
      </c>
      <c r="W768">
        <v>1</v>
      </c>
      <c r="X768" t="str">
        <f t="shared" si="126"/>
        <v>No</v>
      </c>
      <c r="Z768" t="str">
        <f t="shared" si="127"/>
        <v>No</v>
      </c>
      <c r="AA768">
        <v>1</v>
      </c>
      <c r="AB768" t="str">
        <f t="shared" si="128"/>
        <v>Yes</v>
      </c>
      <c r="AD768" t="str">
        <f t="shared" si="129"/>
        <v>No</v>
      </c>
      <c r="AF768" t="str">
        <f t="shared" si="130"/>
        <v>No</v>
      </c>
      <c r="AG768">
        <v>1</v>
      </c>
      <c r="AH768" s="11" t="str">
        <f t="shared" si="131"/>
        <v>Yes</v>
      </c>
    </row>
    <row r="769" spans="1:34">
      <c r="A769">
        <v>6284</v>
      </c>
      <c r="B769" t="s">
        <v>47</v>
      </c>
      <c r="C769" t="s">
        <v>104</v>
      </c>
      <c r="D769" t="s">
        <v>105</v>
      </c>
      <c r="E769" t="s">
        <v>846</v>
      </c>
      <c r="F769" t="s">
        <v>51</v>
      </c>
      <c r="G769">
        <f t="shared" si="121"/>
        <v>0</v>
      </c>
      <c r="H769">
        <f t="shared" si="122"/>
        <v>1</v>
      </c>
      <c r="I769">
        <f t="shared" si="123"/>
        <v>3</v>
      </c>
      <c r="J769">
        <f t="shared" si="124"/>
        <v>2</v>
      </c>
      <c r="K769">
        <f t="shared" si="125"/>
        <v>4</v>
      </c>
      <c r="L769">
        <v>8</v>
      </c>
      <c r="M769">
        <v>2</v>
      </c>
      <c r="N769">
        <f>Needs[[#This Row],[Male]]-Needs[[#This Row],[Hasuband]]</f>
        <v>8</v>
      </c>
      <c r="O769">
        <f>Needs[[#This Row],[Female]]-Needs[[#This Row],[Wife]]</f>
        <v>1</v>
      </c>
      <c r="P769">
        <v>2</v>
      </c>
      <c r="Q769">
        <v>1</v>
      </c>
      <c r="R769">
        <v>2</v>
      </c>
      <c r="S769">
        <v>0</v>
      </c>
      <c r="T769">
        <v>5</v>
      </c>
      <c r="U769" t="s">
        <v>37</v>
      </c>
      <c r="W769">
        <v>1</v>
      </c>
      <c r="X769" t="str">
        <f t="shared" si="126"/>
        <v>No</v>
      </c>
      <c r="Y769">
        <v>115</v>
      </c>
      <c r="Z769" t="str">
        <f t="shared" si="127"/>
        <v>Yes</v>
      </c>
      <c r="AB769" t="str">
        <f t="shared" si="128"/>
        <v>No</v>
      </c>
      <c r="AD769" t="str">
        <f t="shared" si="129"/>
        <v>No</v>
      </c>
      <c r="AE769">
        <v>1</v>
      </c>
      <c r="AF769" t="str">
        <f t="shared" si="130"/>
        <v>Yes</v>
      </c>
      <c r="AG769">
        <v>1</v>
      </c>
      <c r="AH769" s="11" t="str">
        <f t="shared" si="131"/>
        <v>Yes</v>
      </c>
    </row>
    <row r="770" spans="1:34">
      <c r="A770">
        <v>4967</v>
      </c>
      <c r="B770" t="s">
        <v>32</v>
      </c>
      <c r="C770" t="s">
        <v>33</v>
      </c>
      <c r="D770" t="s">
        <v>34</v>
      </c>
      <c r="E770" t="s">
        <v>847</v>
      </c>
      <c r="F770" t="s">
        <v>36</v>
      </c>
      <c r="G770">
        <f t="shared" ref="G770:G833" si="132">IF(F770="Father",1,0)</f>
        <v>1</v>
      </c>
      <c r="H770">
        <f t="shared" ref="H770:H833" si="133">IF(F770="Mother",1,1)</f>
        <v>1</v>
      </c>
      <c r="I770">
        <f t="shared" ref="I770:I833" si="134">P770+Q770</f>
        <v>2</v>
      </c>
      <c r="J770">
        <f t="shared" ref="J770:J833" si="135">R770+S770</f>
        <v>2</v>
      </c>
      <c r="K770">
        <f t="shared" ref="K770:K833" si="136">T770-(G770+H770)</f>
        <v>0</v>
      </c>
      <c r="L770">
        <v>3</v>
      </c>
      <c r="M770">
        <v>3</v>
      </c>
      <c r="N770">
        <f>Needs[[#This Row],[Male]]-Needs[[#This Row],[Hasuband]]</f>
        <v>2</v>
      </c>
      <c r="O770">
        <f>Needs[[#This Row],[Female]]-Needs[[#This Row],[Wife]]</f>
        <v>2</v>
      </c>
      <c r="P770">
        <v>1</v>
      </c>
      <c r="Q770">
        <v>1</v>
      </c>
      <c r="R770">
        <v>1</v>
      </c>
      <c r="S770">
        <v>1</v>
      </c>
      <c r="T770">
        <v>2</v>
      </c>
      <c r="U770" t="s">
        <v>46</v>
      </c>
      <c r="V770">
        <v>1</v>
      </c>
      <c r="X770" t="str">
        <f t="shared" ref="X770:X833" si="137">IF(V770=1,"Yes",IF(V770="","No"))</f>
        <v>Yes</v>
      </c>
      <c r="Y770">
        <v>203</v>
      </c>
      <c r="Z770" t="str">
        <f t="shared" ref="Z770:Z833" si="138">IF(Y770="","No","Yes")</f>
        <v>Yes</v>
      </c>
      <c r="AB770" t="str">
        <f t="shared" ref="AB770:AB833" si="139">IF(AA770=1,"Yes",IF(AA770="","No"))</f>
        <v>No</v>
      </c>
      <c r="AC770">
        <v>1</v>
      </c>
      <c r="AD770" t="str">
        <f t="shared" ref="AD770:AD833" si="140">IF(AC770=1,"Yes",IF(AC770="","No"))</f>
        <v>Yes</v>
      </c>
      <c r="AE770">
        <v>1</v>
      </c>
      <c r="AF770" t="str">
        <f t="shared" ref="AF770:AF833" si="141">IF(AE770=1,"Yes",IF(AE770="","No"))</f>
        <v>Yes</v>
      </c>
      <c r="AG770">
        <v>1</v>
      </c>
      <c r="AH770" s="11" t="str">
        <f t="shared" ref="AH770:AH833" si="142">IF(AG770=1,"Yes",IF(AG770="","No"))</f>
        <v>Yes</v>
      </c>
    </row>
    <row r="771" spans="1:34">
      <c r="A771">
        <v>5145</v>
      </c>
      <c r="B771" t="s">
        <v>42</v>
      </c>
      <c r="C771" t="s">
        <v>64</v>
      </c>
      <c r="D771" t="s">
        <v>65</v>
      </c>
      <c r="E771" t="s">
        <v>848</v>
      </c>
      <c r="F771" t="s">
        <v>36</v>
      </c>
      <c r="G771">
        <f t="shared" si="132"/>
        <v>1</v>
      </c>
      <c r="H771">
        <f t="shared" si="133"/>
        <v>1</v>
      </c>
      <c r="I771">
        <f t="shared" si="134"/>
        <v>2</v>
      </c>
      <c r="J771">
        <f t="shared" si="135"/>
        <v>2</v>
      </c>
      <c r="K771">
        <f t="shared" si="136"/>
        <v>2</v>
      </c>
      <c r="L771">
        <v>5</v>
      </c>
      <c r="M771">
        <v>3</v>
      </c>
      <c r="N771">
        <f>Needs[[#This Row],[Male]]-Needs[[#This Row],[Hasuband]]</f>
        <v>4</v>
      </c>
      <c r="O771">
        <f>Needs[[#This Row],[Female]]-Needs[[#This Row],[Wife]]</f>
        <v>2</v>
      </c>
      <c r="P771">
        <v>1</v>
      </c>
      <c r="Q771">
        <v>1</v>
      </c>
      <c r="R771">
        <v>1</v>
      </c>
      <c r="S771">
        <v>1</v>
      </c>
      <c r="T771">
        <v>4</v>
      </c>
      <c r="U771" t="s">
        <v>37</v>
      </c>
      <c r="W771">
        <v>1</v>
      </c>
      <c r="X771" t="str">
        <f t="shared" si="137"/>
        <v>No</v>
      </c>
      <c r="Y771">
        <v>116</v>
      </c>
      <c r="Z771" t="str">
        <f t="shared" si="138"/>
        <v>Yes</v>
      </c>
      <c r="AA771">
        <v>1</v>
      </c>
      <c r="AB771" t="str">
        <f t="shared" si="139"/>
        <v>Yes</v>
      </c>
      <c r="AD771" t="str">
        <f t="shared" si="140"/>
        <v>No</v>
      </c>
      <c r="AF771" t="str">
        <f t="shared" si="141"/>
        <v>No</v>
      </c>
      <c r="AG771">
        <v>1</v>
      </c>
      <c r="AH771" s="11" t="str">
        <f t="shared" si="142"/>
        <v>Yes</v>
      </c>
    </row>
    <row r="772" spans="1:34">
      <c r="A772">
        <v>6088</v>
      </c>
      <c r="B772" t="s">
        <v>47</v>
      </c>
      <c r="C772" t="s">
        <v>67</v>
      </c>
      <c r="D772" t="s">
        <v>68</v>
      </c>
      <c r="E772" t="s">
        <v>849</v>
      </c>
      <c r="F772" t="s">
        <v>36</v>
      </c>
      <c r="G772">
        <f t="shared" si="132"/>
        <v>1</v>
      </c>
      <c r="H772">
        <f t="shared" si="133"/>
        <v>1</v>
      </c>
      <c r="I772">
        <f t="shared" si="134"/>
        <v>3</v>
      </c>
      <c r="J772">
        <f t="shared" si="135"/>
        <v>3</v>
      </c>
      <c r="K772">
        <f t="shared" si="136"/>
        <v>2</v>
      </c>
      <c r="L772">
        <v>4</v>
      </c>
      <c r="M772">
        <v>6</v>
      </c>
      <c r="N772">
        <f>Needs[[#This Row],[Male]]-Needs[[#This Row],[Hasuband]]</f>
        <v>3</v>
      </c>
      <c r="O772">
        <f>Needs[[#This Row],[Female]]-Needs[[#This Row],[Wife]]</f>
        <v>5</v>
      </c>
      <c r="P772">
        <v>2</v>
      </c>
      <c r="Q772">
        <v>1</v>
      </c>
      <c r="R772">
        <v>1</v>
      </c>
      <c r="S772">
        <v>2</v>
      </c>
      <c r="T772">
        <v>4</v>
      </c>
      <c r="U772" t="s">
        <v>37</v>
      </c>
      <c r="W772">
        <v>1</v>
      </c>
      <c r="X772" t="str">
        <f t="shared" si="137"/>
        <v>No</v>
      </c>
      <c r="Z772" t="str">
        <f t="shared" si="138"/>
        <v>No</v>
      </c>
      <c r="AB772" t="str">
        <f t="shared" si="139"/>
        <v>No</v>
      </c>
      <c r="AC772">
        <v>1</v>
      </c>
      <c r="AD772" t="str">
        <f t="shared" si="140"/>
        <v>Yes</v>
      </c>
      <c r="AF772" t="str">
        <f t="shared" si="141"/>
        <v>No</v>
      </c>
      <c r="AG772">
        <v>1</v>
      </c>
      <c r="AH772" s="11" t="str">
        <f t="shared" si="142"/>
        <v>Yes</v>
      </c>
    </row>
    <row r="773" spans="1:34">
      <c r="A773">
        <v>6163</v>
      </c>
      <c r="B773" t="s">
        <v>47</v>
      </c>
      <c r="C773" t="s">
        <v>58</v>
      </c>
      <c r="D773" t="s">
        <v>59</v>
      </c>
      <c r="E773" t="s">
        <v>850</v>
      </c>
      <c r="F773" t="s">
        <v>36</v>
      </c>
      <c r="G773">
        <f t="shared" si="132"/>
        <v>1</v>
      </c>
      <c r="H773">
        <f t="shared" si="133"/>
        <v>1</v>
      </c>
      <c r="I773">
        <f t="shared" si="134"/>
        <v>2</v>
      </c>
      <c r="J773">
        <f t="shared" si="135"/>
        <v>1</v>
      </c>
      <c r="K773">
        <f t="shared" si="136"/>
        <v>2</v>
      </c>
      <c r="L773">
        <v>5</v>
      </c>
      <c r="M773">
        <v>2</v>
      </c>
      <c r="N773">
        <f>Needs[[#This Row],[Male]]-Needs[[#This Row],[Hasuband]]</f>
        <v>4</v>
      </c>
      <c r="O773">
        <f>Needs[[#This Row],[Female]]-Needs[[#This Row],[Wife]]</f>
        <v>1</v>
      </c>
      <c r="P773">
        <v>1</v>
      </c>
      <c r="Q773">
        <v>1</v>
      </c>
      <c r="R773">
        <v>1</v>
      </c>
      <c r="S773">
        <v>0</v>
      </c>
      <c r="T773">
        <v>4</v>
      </c>
      <c r="U773" t="s">
        <v>61</v>
      </c>
      <c r="W773">
        <v>1</v>
      </c>
      <c r="X773" t="str">
        <f t="shared" si="137"/>
        <v>No</v>
      </c>
      <c r="Y773">
        <v>59</v>
      </c>
      <c r="Z773" t="str">
        <f t="shared" si="138"/>
        <v>Yes</v>
      </c>
      <c r="AA773">
        <v>1</v>
      </c>
      <c r="AB773" t="str">
        <f t="shared" si="139"/>
        <v>Yes</v>
      </c>
      <c r="AD773" t="str">
        <f t="shared" si="140"/>
        <v>No</v>
      </c>
      <c r="AE773">
        <v>1</v>
      </c>
      <c r="AF773" t="str">
        <f t="shared" si="141"/>
        <v>Yes</v>
      </c>
      <c r="AG773">
        <v>1</v>
      </c>
      <c r="AH773" s="11" t="str">
        <f t="shared" si="142"/>
        <v>Yes</v>
      </c>
    </row>
    <row r="774" spans="1:34">
      <c r="A774">
        <v>4887</v>
      </c>
      <c r="B774" t="s">
        <v>32</v>
      </c>
      <c r="C774" t="s">
        <v>96</v>
      </c>
      <c r="D774" t="s">
        <v>97</v>
      </c>
      <c r="E774" t="s">
        <v>851</v>
      </c>
      <c r="F774" t="s">
        <v>51</v>
      </c>
      <c r="G774">
        <f t="shared" si="132"/>
        <v>0</v>
      </c>
      <c r="H774">
        <f t="shared" si="133"/>
        <v>1</v>
      </c>
      <c r="I774">
        <f t="shared" si="134"/>
        <v>2</v>
      </c>
      <c r="J774">
        <f t="shared" si="135"/>
        <v>0</v>
      </c>
      <c r="K774">
        <f t="shared" si="136"/>
        <v>1</v>
      </c>
      <c r="L774">
        <v>2</v>
      </c>
      <c r="M774">
        <v>2</v>
      </c>
      <c r="N774">
        <f>Needs[[#This Row],[Male]]-Needs[[#This Row],[Hasuband]]</f>
        <v>2</v>
      </c>
      <c r="O774">
        <f>Needs[[#This Row],[Female]]-Needs[[#This Row],[Wife]]</f>
        <v>1</v>
      </c>
      <c r="P774">
        <v>1</v>
      </c>
      <c r="Q774">
        <v>1</v>
      </c>
      <c r="R774">
        <v>0</v>
      </c>
      <c r="S774">
        <v>0</v>
      </c>
      <c r="T774">
        <v>2</v>
      </c>
      <c r="U774" t="s">
        <v>46</v>
      </c>
      <c r="W774">
        <v>1</v>
      </c>
      <c r="X774" t="str">
        <f t="shared" si="137"/>
        <v>No</v>
      </c>
      <c r="Z774" t="str">
        <f t="shared" si="138"/>
        <v>No</v>
      </c>
      <c r="AA774">
        <v>1</v>
      </c>
      <c r="AB774" t="str">
        <f t="shared" si="139"/>
        <v>Yes</v>
      </c>
      <c r="AD774" t="str">
        <f t="shared" si="140"/>
        <v>No</v>
      </c>
      <c r="AE774">
        <v>1</v>
      </c>
      <c r="AF774" t="str">
        <f t="shared" si="141"/>
        <v>Yes</v>
      </c>
      <c r="AG774">
        <v>1</v>
      </c>
      <c r="AH774" s="11" t="str">
        <f t="shared" si="142"/>
        <v>Yes</v>
      </c>
    </row>
    <row r="775" spans="1:34">
      <c r="A775">
        <v>5978</v>
      </c>
      <c r="B775" t="s">
        <v>47</v>
      </c>
      <c r="C775" t="s">
        <v>48</v>
      </c>
      <c r="D775" t="s">
        <v>49</v>
      </c>
      <c r="E775" t="s">
        <v>852</v>
      </c>
      <c r="F775" t="s">
        <v>51</v>
      </c>
      <c r="G775">
        <f t="shared" si="132"/>
        <v>0</v>
      </c>
      <c r="H775">
        <f t="shared" si="133"/>
        <v>1</v>
      </c>
      <c r="I775">
        <f t="shared" si="134"/>
        <v>2</v>
      </c>
      <c r="J775">
        <f t="shared" si="135"/>
        <v>1</v>
      </c>
      <c r="K775">
        <f t="shared" si="136"/>
        <v>0</v>
      </c>
      <c r="L775">
        <v>1</v>
      </c>
      <c r="M775">
        <v>3</v>
      </c>
      <c r="N775">
        <f>Needs[[#This Row],[Male]]-Needs[[#This Row],[Hasuband]]</f>
        <v>1</v>
      </c>
      <c r="O775">
        <f>Needs[[#This Row],[Female]]-Needs[[#This Row],[Wife]]</f>
        <v>2</v>
      </c>
      <c r="P775">
        <v>1</v>
      </c>
      <c r="Q775">
        <v>1</v>
      </c>
      <c r="R775">
        <v>0</v>
      </c>
      <c r="S775">
        <v>1</v>
      </c>
      <c r="T775">
        <v>1</v>
      </c>
      <c r="U775" t="s">
        <v>46</v>
      </c>
      <c r="W775">
        <v>1</v>
      </c>
      <c r="X775" t="str">
        <f t="shared" si="137"/>
        <v>No</v>
      </c>
      <c r="Y775">
        <v>55</v>
      </c>
      <c r="Z775" t="str">
        <f t="shared" si="138"/>
        <v>Yes</v>
      </c>
      <c r="AA775">
        <v>1</v>
      </c>
      <c r="AB775" t="str">
        <f t="shared" si="139"/>
        <v>Yes</v>
      </c>
      <c r="AC775">
        <v>1</v>
      </c>
      <c r="AD775" t="str">
        <f t="shared" si="140"/>
        <v>Yes</v>
      </c>
      <c r="AF775" t="str">
        <f t="shared" si="141"/>
        <v>No</v>
      </c>
      <c r="AG775">
        <v>1</v>
      </c>
      <c r="AH775" s="11" t="str">
        <f t="shared" si="142"/>
        <v>Yes</v>
      </c>
    </row>
    <row r="776" spans="1:34">
      <c r="A776">
        <v>6054</v>
      </c>
      <c r="B776" t="s">
        <v>47</v>
      </c>
      <c r="C776" t="s">
        <v>67</v>
      </c>
      <c r="D776" t="s">
        <v>68</v>
      </c>
      <c r="E776" t="s">
        <v>853</v>
      </c>
      <c r="F776" t="s">
        <v>51</v>
      </c>
      <c r="G776">
        <f t="shared" si="132"/>
        <v>0</v>
      </c>
      <c r="H776">
        <f t="shared" si="133"/>
        <v>1</v>
      </c>
      <c r="I776">
        <f t="shared" si="134"/>
        <v>2</v>
      </c>
      <c r="J776">
        <f t="shared" si="135"/>
        <v>2</v>
      </c>
      <c r="K776">
        <f t="shared" si="136"/>
        <v>3</v>
      </c>
      <c r="L776">
        <v>4</v>
      </c>
      <c r="M776">
        <v>4</v>
      </c>
      <c r="N776">
        <f>Needs[[#This Row],[Male]]-Needs[[#This Row],[Hasuband]]</f>
        <v>4</v>
      </c>
      <c r="O776">
        <f>Needs[[#This Row],[Female]]-Needs[[#This Row],[Wife]]</f>
        <v>3</v>
      </c>
      <c r="P776">
        <v>1</v>
      </c>
      <c r="Q776">
        <v>1</v>
      </c>
      <c r="R776">
        <v>1</v>
      </c>
      <c r="S776">
        <v>1</v>
      </c>
      <c r="T776">
        <v>4</v>
      </c>
      <c r="U776" t="s">
        <v>61</v>
      </c>
      <c r="W776">
        <v>1</v>
      </c>
      <c r="X776" t="str">
        <f t="shared" si="137"/>
        <v>No</v>
      </c>
      <c r="Z776" t="str">
        <f t="shared" si="138"/>
        <v>No</v>
      </c>
      <c r="AA776">
        <v>1</v>
      </c>
      <c r="AB776" t="str">
        <f t="shared" si="139"/>
        <v>Yes</v>
      </c>
      <c r="AD776" t="str">
        <f t="shared" si="140"/>
        <v>No</v>
      </c>
      <c r="AF776" t="str">
        <f t="shared" si="141"/>
        <v>No</v>
      </c>
      <c r="AG776">
        <v>1</v>
      </c>
      <c r="AH776" s="11" t="str">
        <f t="shared" si="142"/>
        <v>Yes</v>
      </c>
    </row>
    <row r="777" spans="1:34">
      <c r="A777">
        <v>5655</v>
      </c>
      <c r="B777" t="s">
        <v>42</v>
      </c>
      <c r="C777" t="s">
        <v>71</v>
      </c>
      <c r="D777" t="s">
        <v>72</v>
      </c>
      <c r="E777" t="s">
        <v>854</v>
      </c>
      <c r="F777" t="s">
        <v>36</v>
      </c>
      <c r="G777">
        <f t="shared" si="132"/>
        <v>1</v>
      </c>
      <c r="H777">
        <f t="shared" si="133"/>
        <v>1</v>
      </c>
      <c r="I777">
        <f t="shared" si="134"/>
        <v>1</v>
      </c>
      <c r="J777">
        <f t="shared" si="135"/>
        <v>1</v>
      </c>
      <c r="K777">
        <f t="shared" si="136"/>
        <v>0</v>
      </c>
      <c r="L777">
        <v>3</v>
      </c>
      <c r="M777">
        <v>1</v>
      </c>
      <c r="N777">
        <f>Needs[[#This Row],[Male]]-Needs[[#This Row],[Hasuband]]</f>
        <v>2</v>
      </c>
      <c r="O777">
        <f>Needs[[#This Row],[Female]]-Needs[[#This Row],[Wife]]</f>
        <v>0</v>
      </c>
      <c r="P777">
        <v>1</v>
      </c>
      <c r="Q777">
        <v>0</v>
      </c>
      <c r="R777">
        <v>1</v>
      </c>
      <c r="S777">
        <v>0</v>
      </c>
      <c r="T777">
        <v>2</v>
      </c>
      <c r="U777" t="s">
        <v>61</v>
      </c>
      <c r="W777">
        <v>1</v>
      </c>
      <c r="X777" t="str">
        <f t="shared" si="137"/>
        <v>No</v>
      </c>
      <c r="Z777" t="str">
        <f t="shared" si="138"/>
        <v>No</v>
      </c>
      <c r="AB777" t="str">
        <f t="shared" si="139"/>
        <v>No</v>
      </c>
      <c r="AD777" t="str">
        <f t="shared" si="140"/>
        <v>No</v>
      </c>
      <c r="AF777" t="str">
        <f t="shared" si="141"/>
        <v>No</v>
      </c>
      <c r="AG777">
        <v>1</v>
      </c>
      <c r="AH777" s="11" t="str">
        <f t="shared" si="142"/>
        <v>Yes</v>
      </c>
    </row>
    <row r="778" spans="1:34">
      <c r="A778">
        <v>5190</v>
      </c>
      <c r="B778" t="s">
        <v>42</v>
      </c>
      <c r="C778" t="s">
        <v>64</v>
      </c>
      <c r="D778" t="s">
        <v>65</v>
      </c>
      <c r="E778" t="s">
        <v>855</v>
      </c>
      <c r="F778" t="s">
        <v>36</v>
      </c>
      <c r="G778">
        <f t="shared" si="132"/>
        <v>1</v>
      </c>
      <c r="H778">
        <f t="shared" si="133"/>
        <v>1</v>
      </c>
      <c r="I778">
        <f t="shared" si="134"/>
        <v>1</v>
      </c>
      <c r="J778">
        <f t="shared" si="135"/>
        <v>1</v>
      </c>
      <c r="K778">
        <f t="shared" si="136"/>
        <v>1</v>
      </c>
      <c r="L778">
        <v>4</v>
      </c>
      <c r="M778">
        <v>1</v>
      </c>
      <c r="N778">
        <f>Needs[[#This Row],[Male]]-Needs[[#This Row],[Hasuband]]</f>
        <v>3</v>
      </c>
      <c r="O778">
        <f>Needs[[#This Row],[Female]]-Needs[[#This Row],[Wife]]</f>
        <v>0</v>
      </c>
      <c r="P778">
        <v>1</v>
      </c>
      <c r="Q778">
        <v>0</v>
      </c>
      <c r="R778">
        <v>1</v>
      </c>
      <c r="S778">
        <v>0</v>
      </c>
      <c r="T778">
        <v>3</v>
      </c>
      <c r="U778" t="s">
        <v>61</v>
      </c>
      <c r="W778">
        <v>1</v>
      </c>
      <c r="X778" t="str">
        <f t="shared" si="137"/>
        <v>No</v>
      </c>
      <c r="Z778" t="str">
        <f t="shared" si="138"/>
        <v>No</v>
      </c>
      <c r="AB778" t="str">
        <f t="shared" si="139"/>
        <v>No</v>
      </c>
      <c r="AC778">
        <v>1</v>
      </c>
      <c r="AD778" t="str">
        <f t="shared" si="140"/>
        <v>Yes</v>
      </c>
      <c r="AE778">
        <v>1</v>
      </c>
      <c r="AF778" t="str">
        <f t="shared" si="141"/>
        <v>Yes</v>
      </c>
      <c r="AG778">
        <v>1</v>
      </c>
      <c r="AH778" s="11" t="str">
        <f t="shared" si="142"/>
        <v>Yes</v>
      </c>
    </row>
    <row r="779" spans="1:34">
      <c r="A779">
        <v>5251</v>
      </c>
      <c r="B779" t="s">
        <v>42</v>
      </c>
      <c r="C779" t="s">
        <v>52</v>
      </c>
      <c r="D779" t="s">
        <v>53</v>
      </c>
      <c r="E779" t="s">
        <v>856</v>
      </c>
      <c r="F779" t="s">
        <v>51</v>
      </c>
      <c r="G779">
        <f t="shared" si="132"/>
        <v>0</v>
      </c>
      <c r="H779">
        <f t="shared" si="133"/>
        <v>1</v>
      </c>
      <c r="I779">
        <f t="shared" si="134"/>
        <v>2</v>
      </c>
      <c r="J779">
        <f t="shared" si="135"/>
        <v>3</v>
      </c>
      <c r="K779">
        <f t="shared" si="136"/>
        <v>3</v>
      </c>
      <c r="L779">
        <v>2</v>
      </c>
      <c r="M779">
        <v>7</v>
      </c>
      <c r="N779">
        <f>Needs[[#This Row],[Male]]-Needs[[#This Row],[Hasuband]]</f>
        <v>2</v>
      </c>
      <c r="O779">
        <f>Needs[[#This Row],[Female]]-Needs[[#This Row],[Wife]]</f>
        <v>6</v>
      </c>
      <c r="P779">
        <v>1</v>
      </c>
      <c r="Q779">
        <v>1</v>
      </c>
      <c r="R779">
        <v>0</v>
      </c>
      <c r="S779">
        <v>3</v>
      </c>
      <c r="T779">
        <v>4</v>
      </c>
      <c r="U779" t="s">
        <v>37</v>
      </c>
      <c r="V779">
        <v>1</v>
      </c>
      <c r="X779" t="str">
        <f t="shared" si="137"/>
        <v>Yes</v>
      </c>
      <c r="Y779">
        <v>180</v>
      </c>
      <c r="Z779" t="str">
        <f t="shared" si="138"/>
        <v>Yes</v>
      </c>
      <c r="AA779">
        <v>1</v>
      </c>
      <c r="AB779" t="str">
        <f t="shared" si="139"/>
        <v>Yes</v>
      </c>
      <c r="AC779">
        <v>1</v>
      </c>
      <c r="AD779" t="str">
        <f t="shared" si="140"/>
        <v>Yes</v>
      </c>
      <c r="AF779" t="str">
        <f t="shared" si="141"/>
        <v>No</v>
      </c>
      <c r="AG779">
        <v>1</v>
      </c>
      <c r="AH779" s="11" t="str">
        <f t="shared" si="142"/>
        <v>Yes</v>
      </c>
    </row>
    <row r="780" spans="1:34">
      <c r="A780">
        <v>6289</v>
      </c>
      <c r="B780" t="s">
        <v>47</v>
      </c>
      <c r="C780" t="s">
        <v>104</v>
      </c>
      <c r="D780" t="s">
        <v>105</v>
      </c>
      <c r="E780" t="s">
        <v>857</v>
      </c>
      <c r="F780" t="s">
        <v>51</v>
      </c>
      <c r="G780">
        <f t="shared" si="132"/>
        <v>0</v>
      </c>
      <c r="H780">
        <f t="shared" si="133"/>
        <v>1</v>
      </c>
      <c r="I780">
        <f t="shared" si="134"/>
        <v>3</v>
      </c>
      <c r="J780">
        <f t="shared" si="135"/>
        <v>4</v>
      </c>
      <c r="K780">
        <f t="shared" si="136"/>
        <v>2</v>
      </c>
      <c r="L780">
        <v>6</v>
      </c>
      <c r="M780">
        <v>4</v>
      </c>
      <c r="N780">
        <f>Needs[[#This Row],[Male]]-Needs[[#This Row],[Hasuband]]</f>
        <v>6</v>
      </c>
      <c r="O780">
        <f>Needs[[#This Row],[Female]]-Needs[[#This Row],[Wife]]</f>
        <v>3</v>
      </c>
      <c r="P780">
        <v>1</v>
      </c>
      <c r="Q780">
        <v>2</v>
      </c>
      <c r="R780">
        <v>3</v>
      </c>
      <c r="S780">
        <v>1</v>
      </c>
      <c r="T780">
        <v>3</v>
      </c>
      <c r="U780" t="s">
        <v>46</v>
      </c>
      <c r="V780">
        <v>1</v>
      </c>
      <c r="X780" t="str">
        <f t="shared" si="137"/>
        <v>Yes</v>
      </c>
      <c r="Y780">
        <v>145</v>
      </c>
      <c r="Z780" t="str">
        <f t="shared" si="138"/>
        <v>Yes</v>
      </c>
      <c r="AA780">
        <v>1</v>
      </c>
      <c r="AB780" t="str">
        <f t="shared" si="139"/>
        <v>Yes</v>
      </c>
      <c r="AD780" t="str">
        <f t="shared" si="140"/>
        <v>No</v>
      </c>
      <c r="AE780">
        <v>1</v>
      </c>
      <c r="AF780" t="str">
        <f t="shared" si="141"/>
        <v>Yes</v>
      </c>
      <c r="AH780" s="11" t="str">
        <f t="shared" si="142"/>
        <v>No</v>
      </c>
    </row>
    <row r="781" spans="1:34">
      <c r="A781">
        <v>6094</v>
      </c>
      <c r="B781" t="s">
        <v>47</v>
      </c>
      <c r="C781" t="s">
        <v>67</v>
      </c>
      <c r="D781" t="s">
        <v>68</v>
      </c>
      <c r="E781" t="s">
        <v>858</v>
      </c>
      <c r="F781" t="s">
        <v>36</v>
      </c>
      <c r="G781">
        <f t="shared" si="132"/>
        <v>1</v>
      </c>
      <c r="H781">
        <f t="shared" si="133"/>
        <v>1</v>
      </c>
      <c r="I781">
        <f t="shared" si="134"/>
        <v>2</v>
      </c>
      <c r="J781">
        <f t="shared" si="135"/>
        <v>0</v>
      </c>
      <c r="K781">
        <f t="shared" si="136"/>
        <v>0</v>
      </c>
      <c r="L781">
        <v>2</v>
      </c>
      <c r="M781">
        <v>2</v>
      </c>
      <c r="N781">
        <f>Needs[[#This Row],[Male]]-Needs[[#This Row],[Hasuband]]</f>
        <v>1</v>
      </c>
      <c r="O781">
        <f>Needs[[#This Row],[Female]]-Needs[[#This Row],[Wife]]</f>
        <v>1</v>
      </c>
      <c r="P781">
        <v>1</v>
      </c>
      <c r="Q781">
        <v>1</v>
      </c>
      <c r="R781">
        <v>0</v>
      </c>
      <c r="S781">
        <v>0</v>
      </c>
      <c r="T781">
        <v>2</v>
      </c>
      <c r="U781" t="s">
        <v>61</v>
      </c>
      <c r="W781">
        <v>1</v>
      </c>
      <c r="X781" t="str">
        <f t="shared" si="137"/>
        <v>No</v>
      </c>
      <c r="Z781" t="str">
        <f t="shared" si="138"/>
        <v>No</v>
      </c>
      <c r="AA781">
        <v>1</v>
      </c>
      <c r="AB781" t="str">
        <f t="shared" si="139"/>
        <v>Yes</v>
      </c>
      <c r="AC781">
        <v>1</v>
      </c>
      <c r="AD781" t="str">
        <f t="shared" si="140"/>
        <v>Yes</v>
      </c>
      <c r="AF781" t="str">
        <f t="shared" si="141"/>
        <v>No</v>
      </c>
      <c r="AG781">
        <v>1</v>
      </c>
      <c r="AH781" s="11" t="str">
        <f t="shared" si="142"/>
        <v>Yes</v>
      </c>
    </row>
    <row r="782" spans="1:34">
      <c r="A782">
        <v>4773</v>
      </c>
      <c r="B782" t="s">
        <v>38</v>
      </c>
      <c r="C782" t="s">
        <v>116</v>
      </c>
      <c r="D782" t="s">
        <v>117</v>
      </c>
      <c r="E782" t="s">
        <v>859</v>
      </c>
      <c r="F782" t="s">
        <v>36</v>
      </c>
      <c r="G782">
        <f t="shared" si="132"/>
        <v>1</v>
      </c>
      <c r="H782">
        <f t="shared" si="133"/>
        <v>1</v>
      </c>
      <c r="I782">
        <f t="shared" si="134"/>
        <v>2</v>
      </c>
      <c r="J782">
        <f t="shared" si="135"/>
        <v>2</v>
      </c>
      <c r="K782">
        <f t="shared" si="136"/>
        <v>3</v>
      </c>
      <c r="L782">
        <v>2</v>
      </c>
      <c r="M782">
        <v>7</v>
      </c>
      <c r="N782">
        <f>Needs[[#This Row],[Male]]-Needs[[#This Row],[Hasuband]]</f>
        <v>1</v>
      </c>
      <c r="O782">
        <f>Needs[[#This Row],[Female]]-Needs[[#This Row],[Wife]]</f>
        <v>6</v>
      </c>
      <c r="P782">
        <v>1</v>
      </c>
      <c r="Q782">
        <v>1</v>
      </c>
      <c r="R782">
        <v>0</v>
      </c>
      <c r="S782">
        <v>2</v>
      </c>
      <c r="T782">
        <v>5</v>
      </c>
      <c r="U782" t="s">
        <v>46</v>
      </c>
      <c r="W782">
        <v>1</v>
      </c>
      <c r="X782" t="str">
        <f t="shared" si="137"/>
        <v>No</v>
      </c>
      <c r="Z782" t="str">
        <f t="shared" si="138"/>
        <v>No</v>
      </c>
      <c r="AB782" t="str">
        <f t="shared" si="139"/>
        <v>No</v>
      </c>
      <c r="AC782">
        <v>1</v>
      </c>
      <c r="AD782" t="str">
        <f t="shared" si="140"/>
        <v>Yes</v>
      </c>
      <c r="AE782">
        <v>1</v>
      </c>
      <c r="AF782" t="str">
        <f t="shared" si="141"/>
        <v>Yes</v>
      </c>
      <c r="AG782">
        <v>1</v>
      </c>
      <c r="AH782" s="11" t="str">
        <f t="shared" si="142"/>
        <v>Yes</v>
      </c>
    </row>
    <row r="783" spans="1:34">
      <c r="A783">
        <v>5755</v>
      </c>
      <c r="B783" t="s">
        <v>42</v>
      </c>
      <c r="C783" t="s">
        <v>71</v>
      </c>
      <c r="D783" t="s">
        <v>72</v>
      </c>
      <c r="E783" t="s">
        <v>860</v>
      </c>
      <c r="F783" t="s">
        <v>36</v>
      </c>
      <c r="G783">
        <f t="shared" si="132"/>
        <v>1</v>
      </c>
      <c r="H783">
        <f t="shared" si="133"/>
        <v>1</v>
      </c>
      <c r="I783">
        <f t="shared" si="134"/>
        <v>2</v>
      </c>
      <c r="J783">
        <f t="shared" si="135"/>
        <v>1</v>
      </c>
      <c r="K783">
        <f t="shared" si="136"/>
        <v>0</v>
      </c>
      <c r="L783">
        <v>2</v>
      </c>
      <c r="M783">
        <v>3</v>
      </c>
      <c r="N783">
        <f>Needs[[#This Row],[Male]]-Needs[[#This Row],[Hasuband]]</f>
        <v>1</v>
      </c>
      <c r="O783">
        <f>Needs[[#This Row],[Female]]-Needs[[#This Row],[Wife]]</f>
        <v>2</v>
      </c>
      <c r="P783">
        <v>1</v>
      </c>
      <c r="Q783">
        <v>1</v>
      </c>
      <c r="R783">
        <v>0</v>
      </c>
      <c r="S783">
        <v>1</v>
      </c>
      <c r="T783">
        <v>2</v>
      </c>
      <c r="U783" t="s">
        <v>46</v>
      </c>
      <c r="V783">
        <v>1</v>
      </c>
      <c r="X783" t="str">
        <f t="shared" si="137"/>
        <v>Yes</v>
      </c>
      <c r="Y783">
        <v>172</v>
      </c>
      <c r="Z783" t="str">
        <f t="shared" si="138"/>
        <v>Yes</v>
      </c>
      <c r="AA783">
        <v>1</v>
      </c>
      <c r="AB783" t="str">
        <f t="shared" si="139"/>
        <v>Yes</v>
      </c>
      <c r="AC783">
        <v>1</v>
      </c>
      <c r="AD783" t="str">
        <f t="shared" si="140"/>
        <v>Yes</v>
      </c>
      <c r="AF783" t="str">
        <f t="shared" si="141"/>
        <v>No</v>
      </c>
      <c r="AG783">
        <v>1</v>
      </c>
      <c r="AH783" s="11" t="str">
        <f t="shared" si="142"/>
        <v>Yes</v>
      </c>
    </row>
    <row r="784" spans="1:34">
      <c r="A784">
        <v>4813</v>
      </c>
      <c r="B784" t="s">
        <v>38</v>
      </c>
      <c r="C784" t="s">
        <v>116</v>
      </c>
      <c r="D784" t="s">
        <v>117</v>
      </c>
      <c r="E784" t="s">
        <v>861</v>
      </c>
      <c r="F784" t="s">
        <v>51</v>
      </c>
      <c r="G784">
        <f t="shared" si="132"/>
        <v>0</v>
      </c>
      <c r="H784">
        <f t="shared" si="133"/>
        <v>1</v>
      </c>
      <c r="I784">
        <f t="shared" si="134"/>
        <v>2</v>
      </c>
      <c r="J784">
        <f t="shared" si="135"/>
        <v>1</v>
      </c>
      <c r="K784">
        <f t="shared" si="136"/>
        <v>1</v>
      </c>
      <c r="L784">
        <v>2</v>
      </c>
      <c r="M784">
        <v>3</v>
      </c>
      <c r="N784">
        <f>Needs[[#This Row],[Male]]-Needs[[#This Row],[Hasuband]]</f>
        <v>2</v>
      </c>
      <c r="O784">
        <f>Needs[[#This Row],[Female]]-Needs[[#This Row],[Wife]]</f>
        <v>2</v>
      </c>
      <c r="P784">
        <v>1</v>
      </c>
      <c r="Q784">
        <v>1</v>
      </c>
      <c r="R784">
        <v>0</v>
      </c>
      <c r="S784">
        <v>1</v>
      </c>
      <c r="T784">
        <v>2</v>
      </c>
      <c r="U784" t="s">
        <v>46</v>
      </c>
      <c r="W784">
        <v>1</v>
      </c>
      <c r="X784" t="str">
        <f t="shared" si="137"/>
        <v>No</v>
      </c>
      <c r="Z784" t="str">
        <f t="shared" si="138"/>
        <v>No</v>
      </c>
      <c r="AA784">
        <v>1</v>
      </c>
      <c r="AB784" t="str">
        <f t="shared" si="139"/>
        <v>Yes</v>
      </c>
      <c r="AD784" t="str">
        <f t="shared" si="140"/>
        <v>No</v>
      </c>
      <c r="AF784" t="str">
        <f t="shared" si="141"/>
        <v>No</v>
      </c>
      <c r="AG784">
        <v>1</v>
      </c>
      <c r="AH784" s="11" t="str">
        <f t="shared" si="142"/>
        <v>Yes</v>
      </c>
    </row>
    <row r="785" spans="1:34">
      <c r="A785">
        <v>4884</v>
      </c>
      <c r="B785" t="s">
        <v>38</v>
      </c>
      <c r="C785" t="s">
        <v>176</v>
      </c>
      <c r="D785" t="s">
        <v>177</v>
      </c>
      <c r="E785" t="s">
        <v>862</v>
      </c>
      <c r="F785" t="s">
        <v>51</v>
      </c>
      <c r="G785">
        <f t="shared" si="132"/>
        <v>0</v>
      </c>
      <c r="H785">
        <f t="shared" si="133"/>
        <v>1</v>
      </c>
      <c r="I785">
        <f t="shared" si="134"/>
        <v>2</v>
      </c>
      <c r="J785">
        <f t="shared" si="135"/>
        <v>2</v>
      </c>
      <c r="K785">
        <f t="shared" si="136"/>
        <v>4</v>
      </c>
      <c r="L785">
        <v>4</v>
      </c>
      <c r="M785">
        <v>5</v>
      </c>
      <c r="N785">
        <f>Needs[[#This Row],[Male]]-Needs[[#This Row],[Hasuband]]</f>
        <v>4</v>
      </c>
      <c r="O785">
        <f>Needs[[#This Row],[Female]]-Needs[[#This Row],[Wife]]</f>
        <v>4</v>
      </c>
      <c r="P785">
        <v>1</v>
      </c>
      <c r="Q785">
        <v>1</v>
      </c>
      <c r="R785">
        <v>1</v>
      </c>
      <c r="S785">
        <v>1</v>
      </c>
      <c r="T785">
        <v>5</v>
      </c>
      <c r="U785" t="s">
        <v>46</v>
      </c>
      <c r="W785">
        <v>1</v>
      </c>
      <c r="X785" t="str">
        <f t="shared" si="137"/>
        <v>No</v>
      </c>
      <c r="Y785">
        <v>103</v>
      </c>
      <c r="Z785" t="str">
        <f t="shared" si="138"/>
        <v>Yes</v>
      </c>
      <c r="AB785" t="str">
        <f t="shared" si="139"/>
        <v>No</v>
      </c>
      <c r="AC785">
        <v>1</v>
      </c>
      <c r="AD785" t="str">
        <f t="shared" si="140"/>
        <v>Yes</v>
      </c>
      <c r="AF785" t="str">
        <f t="shared" si="141"/>
        <v>No</v>
      </c>
      <c r="AG785">
        <v>1</v>
      </c>
      <c r="AH785" s="11" t="str">
        <f t="shared" si="142"/>
        <v>Yes</v>
      </c>
    </row>
    <row r="786" spans="1:34">
      <c r="A786">
        <v>5363</v>
      </c>
      <c r="B786" t="s">
        <v>42</v>
      </c>
      <c r="C786" t="s">
        <v>52</v>
      </c>
      <c r="D786" t="s">
        <v>53</v>
      </c>
      <c r="E786" t="s">
        <v>863</v>
      </c>
      <c r="F786" t="s">
        <v>36</v>
      </c>
      <c r="G786">
        <f t="shared" si="132"/>
        <v>1</v>
      </c>
      <c r="H786">
        <f t="shared" si="133"/>
        <v>1</v>
      </c>
      <c r="I786">
        <f t="shared" si="134"/>
        <v>0</v>
      </c>
      <c r="J786">
        <f t="shared" si="135"/>
        <v>2</v>
      </c>
      <c r="K786">
        <f t="shared" si="136"/>
        <v>4</v>
      </c>
      <c r="L786">
        <v>7</v>
      </c>
      <c r="M786">
        <v>1</v>
      </c>
      <c r="N786">
        <f>Needs[[#This Row],[Male]]-Needs[[#This Row],[Hasuband]]</f>
        <v>6</v>
      </c>
      <c r="O786">
        <f>Needs[[#This Row],[Female]]-Needs[[#This Row],[Wife]]</f>
        <v>0</v>
      </c>
      <c r="P786">
        <v>0</v>
      </c>
      <c r="Q786">
        <v>0</v>
      </c>
      <c r="R786">
        <v>2</v>
      </c>
      <c r="S786">
        <v>0</v>
      </c>
      <c r="T786">
        <v>6</v>
      </c>
      <c r="U786" t="s">
        <v>46</v>
      </c>
      <c r="V786">
        <v>1</v>
      </c>
      <c r="X786" t="str">
        <f t="shared" si="137"/>
        <v>Yes</v>
      </c>
      <c r="Y786">
        <v>156</v>
      </c>
      <c r="Z786" t="str">
        <f t="shared" si="138"/>
        <v>Yes</v>
      </c>
      <c r="AA786">
        <v>1</v>
      </c>
      <c r="AB786" t="str">
        <f t="shared" si="139"/>
        <v>Yes</v>
      </c>
      <c r="AD786" t="str">
        <f t="shared" si="140"/>
        <v>No</v>
      </c>
      <c r="AE786">
        <v>1</v>
      </c>
      <c r="AF786" t="str">
        <f t="shared" si="141"/>
        <v>Yes</v>
      </c>
      <c r="AH786" s="11" t="str">
        <f t="shared" si="142"/>
        <v>No</v>
      </c>
    </row>
    <row r="787" spans="1:34">
      <c r="A787">
        <v>5685</v>
      </c>
      <c r="B787" t="s">
        <v>42</v>
      </c>
      <c r="C787" t="s">
        <v>71</v>
      </c>
      <c r="D787" t="s">
        <v>72</v>
      </c>
      <c r="E787" t="s">
        <v>864</v>
      </c>
      <c r="F787" t="s">
        <v>51</v>
      </c>
      <c r="G787">
        <f t="shared" si="132"/>
        <v>0</v>
      </c>
      <c r="H787">
        <f t="shared" si="133"/>
        <v>1</v>
      </c>
      <c r="I787">
        <f t="shared" si="134"/>
        <v>2</v>
      </c>
      <c r="J787">
        <f t="shared" si="135"/>
        <v>2</v>
      </c>
      <c r="K787">
        <f t="shared" si="136"/>
        <v>2</v>
      </c>
      <c r="L787">
        <v>5</v>
      </c>
      <c r="M787">
        <v>2</v>
      </c>
      <c r="N787">
        <f>Needs[[#This Row],[Male]]-Needs[[#This Row],[Hasuband]]</f>
        <v>5</v>
      </c>
      <c r="O787">
        <f>Needs[[#This Row],[Female]]-Needs[[#This Row],[Wife]]</f>
        <v>1</v>
      </c>
      <c r="P787">
        <v>1</v>
      </c>
      <c r="Q787">
        <v>1</v>
      </c>
      <c r="R787">
        <v>2</v>
      </c>
      <c r="S787">
        <v>0</v>
      </c>
      <c r="T787">
        <v>3</v>
      </c>
      <c r="U787" t="s">
        <v>37</v>
      </c>
      <c r="W787">
        <v>1</v>
      </c>
      <c r="X787" t="str">
        <f t="shared" si="137"/>
        <v>No</v>
      </c>
      <c r="Y787">
        <v>115</v>
      </c>
      <c r="Z787" t="str">
        <f t="shared" si="138"/>
        <v>Yes</v>
      </c>
      <c r="AA787">
        <v>1</v>
      </c>
      <c r="AB787" t="str">
        <f t="shared" si="139"/>
        <v>Yes</v>
      </c>
      <c r="AD787" t="str">
        <f t="shared" si="140"/>
        <v>No</v>
      </c>
      <c r="AE787">
        <v>1</v>
      </c>
      <c r="AF787" t="str">
        <f t="shared" si="141"/>
        <v>Yes</v>
      </c>
      <c r="AG787">
        <v>1</v>
      </c>
      <c r="AH787" s="11" t="str">
        <f t="shared" si="142"/>
        <v>Yes</v>
      </c>
    </row>
    <row r="788" spans="1:34">
      <c r="A788">
        <v>4859</v>
      </c>
      <c r="B788" t="s">
        <v>38</v>
      </c>
      <c r="C788" t="s">
        <v>176</v>
      </c>
      <c r="D788" t="s">
        <v>177</v>
      </c>
      <c r="E788" t="s">
        <v>865</v>
      </c>
      <c r="F788" t="s">
        <v>36</v>
      </c>
      <c r="G788">
        <f t="shared" si="132"/>
        <v>1</v>
      </c>
      <c r="H788">
        <f t="shared" si="133"/>
        <v>1</v>
      </c>
      <c r="I788">
        <f t="shared" si="134"/>
        <v>0</v>
      </c>
      <c r="J788">
        <f t="shared" si="135"/>
        <v>2</v>
      </c>
      <c r="K788">
        <f t="shared" si="136"/>
        <v>4</v>
      </c>
      <c r="L788">
        <v>7</v>
      </c>
      <c r="M788">
        <v>1</v>
      </c>
      <c r="N788">
        <f>Needs[[#This Row],[Male]]-Needs[[#This Row],[Hasuband]]</f>
        <v>6</v>
      </c>
      <c r="O788">
        <f>Needs[[#This Row],[Female]]-Needs[[#This Row],[Wife]]</f>
        <v>0</v>
      </c>
      <c r="P788">
        <v>0</v>
      </c>
      <c r="Q788">
        <v>0</v>
      </c>
      <c r="R788">
        <v>2</v>
      </c>
      <c r="S788">
        <v>0</v>
      </c>
      <c r="T788">
        <v>6</v>
      </c>
      <c r="U788" t="s">
        <v>37</v>
      </c>
      <c r="W788">
        <v>1</v>
      </c>
      <c r="X788" t="str">
        <f t="shared" si="137"/>
        <v>No</v>
      </c>
      <c r="Z788" t="str">
        <f t="shared" si="138"/>
        <v>No</v>
      </c>
      <c r="AA788">
        <v>1</v>
      </c>
      <c r="AB788" t="str">
        <f t="shared" si="139"/>
        <v>Yes</v>
      </c>
      <c r="AC788">
        <v>1</v>
      </c>
      <c r="AD788" t="str">
        <f t="shared" si="140"/>
        <v>Yes</v>
      </c>
      <c r="AF788" t="str">
        <f t="shared" si="141"/>
        <v>No</v>
      </c>
      <c r="AG788">
        <v>1</v>
      </c>
      <c r="AH788" s="11" t="str">
        <f t="shared" si="142"/>
        <v>Yes</v>
      </c>
    </row>
    <row r="789" spans="1:34">
      <c r="A789">
        <v>5699</v>
      </c>
      <c r="B789" t="s">
        <v>42</v>
      </c>
      <c r="C789" t="s">
        <v>71</v>
      </c>
      <c r="D789" t="s">
        <v>72</v>
      </c>
      <c r="E789" t="s">
        <v>866</v>
      </c>
      <c r="F789" t="s">
        <v>51</v>
      </c>
      <c r="G789">
        <f t="shared" si="132"/>
        <v>0</v>
      </c>
      <c r="H789">
        <f t="shared" si="133"/>
        <v>1</v>
      </c>
      <c r="I789">
        <f t="shared" si="134"/>
        <v>2</v>
      </c>
      <c r="J789">
        <f t="shared" si="135"/>
        <v>1</v>
      </c>
      <c r="K789">
        <f t="shared" si="136"/>
        <v>2</v>
      </c>
      <c r="L789">
        <v>2</v>
      </c>
      <c r="M789">
        <v>4</v>
      </c>
      <c r="N789">
        <f>Needs[[#This Row],[Male]]-Needs[[#This Row],[Hasuband]]</f>
        <v>2</v>
      </c>
      <c r="O789">
        <f>Needs[[#This Row],[Female]]-Needs[[#This Row],[Wife]]</f>
        <v>3</v>
      </c>
      <c r="P789">
        <v>1</v>
      </c>
      <c r="Q789">
        <v>1</v>
      </c>
      <c r="R789">
        <v>0</v>
      </c>
      <c r="S789">
        <v>1</v>
      </c>
      <c r="T789">
        <v>3</v>
      </c>
      <c r="U789" t="s">
        <v>37</v>
      </c>
      <c r="V789">
        <v>1</v>
      </c>
      <c r="X789" t="str">
        <f t="shared" si="137"/>
        <v>Yes</v>
      </c>
      <c r="Y789">
        <v>224</v>
      </c>
      <c r="Z789" t="str">
        <f t="shared" si="138"/>
        <v>Yes</v>
      </c>
      <c r="AA789">
        <v>1</v>
      </c>
      <c r="AB789" t="str">
        <f t="shared" si="139"/>
        <v>Yes</v>
      </c>
      <c r="AC789">
        <v>1</v>
      </c>
      <c r="AD789" t="str">
        <f t="shared" si="140"/>
        <v>Yes</v>
      </c>
      <c r="AF789" t="str">
        <f t="shared" si="141"/>
        <v>No</v>
      </c>
      <c r="AG789">
        <v>1</v>
      </c>
      <c r="AH789" s="11" t="str">
        <f t="shared" si="142"/>
        <v>Yes</v>
      </c>
    </row>
    <row r="790" spans="1:34">
      <c r="A790">
        <v>6231</v>
      </c>
      <c r="B790" t="s">
        <v>47</v>
      </c>
      <c r="C790" t="s">
        <v>58</v>
      </c>
      <c r="D790" t="s">
        <v>59</v>
      </c>
      <c r="E790" t="s">
        <v>867</v>
      </c>
      <c r="F790" t="s">
        <v>36</v>
      </c>
      <c r="G790">
        <f t="shared" si="132"/>
        <v>1</v>
      </c>
      <c r="H790">
        <f t="shared" si="133"/>
        <v>1</v>
      </c>
      <c r="I790">
        <f t="shared" si="134"/>
        <v>2</v>
      </c>
      <c r="J790">
        <f t="shared" si="135"/>
        <v>2</v>
      </c>
      <c r="K790">
        <f t="shared" si="136"/>
        <v>2</v>
      </c>
      <c r="L790">
        <v>3</v>
      </c>
      <c r="M790">
        <v>5</v>
      </c>
      <c r="N790">
        <f>Needs[[#This Row],[Male]]-Needs[[#This Row],[Hasuband]]</f>
        <v>2</v>
      </c>
      <c r="O790">
        <f>Needs[[#This Row],[Female]]-Needs[[#This Row],[Wife]]</f>
        <v>4</v>
      </c>
      <c r="P790">
        <v>1</v>
      </c>
      <c r="Q790">
        <v>1</v>
      </c>
      <c r="R790">
        <v>1</v>
      </c>
      <c r="S790">
        <v>1</v>
      </c>
      <c r="T790">
        <v>4</v>
      </c>
      <c r="U790" t="s">
        <v>46</v>
      </c>
      <c r="V790">
        <v>1</v>
      </c>
      <c r="X790" t="str">
        <f t="shared" si="137"/>
        <v>Yes</v>
      </c>
      <c r="Y790">
        <v>173</v>
      </c>
      <c r="Z790" t="str">
        <f t="shared" si="138"/>
        <v>Yes</v>
      </c>
      <c r="AA790">
        <v>1</v>
      </c>
      <c r="AB790" t="str">
        <f t="shared" si="139"/>
        <v>Yes</v>
      </c>
      <c r="AD790" t="str">
        <f t="shared" si="140"/>
        <v>No</v>
      </c>
      <c r="AE790">
        <v>1</v>
      </c>
      <c r="AF790" t="str">
        <f t="shared" si="141"/>
        <v>Yes</v>
      </c>
      <c r="AG790">
        <v>1</v>
      </c>
      <c r="AH790" s="11" t="str">
        <f t="shared" si="142"/>
        <v>Yes</v>
      </c>
    </row>
    <row r="791" spans="1:34">
      <c r="A791">
        <v>5136</v>
      </c>
      <c r="B791" t="s">
        <v>42</v>
      </c>
      <c r="C791" t="s">
        <v>64</v>
      </c>
      <c r="D791" t="s">
        <v>65</v>
      </c>
      <c r="E791" t="s">
        <v>868</v>
      </c>
      <c r="F791" t="s">
        <v>51</v>
      </c>
      <c r="G791">
        <f t="shared" si="132"/>
        <v>0</v>
      </c>
      <c r="H791">
        <f t="shared" si="133"/>
        <v>1</v>
      </c>
      <c r="I791">
        <f t="shared" si="134"/>
        <v>2</v>
      </c>
      <c r="J791">
        <f t="shared" si="135"/>
        <v>1</v>
      </c>
      <c r="K791">
        <f t="shared" si="136"/>
        <v>2</v>
      </c>
      <c r="L791">
        <v>2</v>
      </c>
      <c r="M791">
        <v>4</v>
      </c>
      <c r="N791">
        <f>Needs[[#This Row],[Male]]-Needs[[#This Row],[Hasuband]]</f>
        <v>2</v>
      </c>
      <c r="O791">
        <f>Needs[[#This Row],[Female]]-Needs[[#This Row],[Wife]]</f>
        <v>3</v>
      </c>
      <c r="P791">
        <v>1</v>
      </c>
      <c r="Q791">
        <v>1</v>
      </c>
      <c r="R791">
        <v>0</v>
      </c>
      <c r="S791">
        <v>1</v>
      </c>
      <c r="T791">
        <v>3</v>
      </c>
      <c r="U791" t="s">
        <v>37</v>
      </c>
      <c r="W791">
        <v>1</v>
      </c>
      <c r="X791" t="str">
        <f t="shared" si="137"/>
        <v>No</v>
      </c>
      <c r="Z791" t="str">
        <f t="shared" si="138"/>
        <v>No</v>
      </c>
      <c r="AB791" t="str">
        <f t="shared" si="139"/>
        <v>No</v>
      </c>
      <c r="AC791">
        <v>1</v>
      </c>
      <c r="AD791" t="str">
        <f t="shared" si="140"/>
        <v>Yes</v>
      </c>
      <c r="AE791">
        <v>1</v>
      </c>
      <c r="AF791" t="str">
        <f t="shared" si="141"/>
        <v>Yes</v>
      </c>
      <c r="AG791">
        <v>1</v>
      </c>
      <c r="AH791" s="11" t="str">
        <f t="shared" si="142"/>
        <v>Yes</v>
      </c>
    </row>
    <row r="792" spans="1:34">
      <c r="A792">
        <v>6277</v>
      </c>
      <c r="B792" t="s">
        <v>47</v>
      </c>
      <c r="C792" t="s">
        <v>104</v>
      </c>
      <c r="D792" t="s">
        <v>105</v>
      </c>
      <c r="E792" t="s">
        <v>869</v>
      </c>
      <c r="F792" t="s">
        <v>36</v>
      </c>
      <c r="G792">
        <f t="shared" si="132"/>
        <v>1</v>
      </c>
      <c r="H792">
        <f t="shared" si="133"/>
        <v>1</v>
      </c>
      <c r="I792">
        <f t="shared" si="134"/>
        <v>1</v>
      </c>
      <c r="J792">
        <f t="shared" si="135"/>
        <v>3</v>
      </c>
      <c r="K792">
        <f t="shared" si="136"/>
        <v>4</v>
      </c>
      <c r="L792">
        <v>9</v>
      </c>
      <c r="M792">
        <v>1</v>
      </c>
      <c r="N792">
        <f>Needs[[#This Row],[Male]]-Needs[[#This Row],[Hasuband]]</f>
        <v>8</v>
      </c>
      <c r="O792">
        <f>Needs[[#This Row],[Female]]-Needs[[#This Row],[Wife]]</f>
        <v>0</v>
      </c>
      <c r="P792">
        <v>1</v>
      </c>
      <c r="Q792">
        <v>0</v>
      </c>
      <c r="R792">
        <v>3</v>
      </c>
      <c r="S792">
        <v>0</v>
      </c>
      <c r="T792">
        <v>6</v>
      </c>
      <c r="U792" t="s">
        <v>46</v>
      </c>
      <c r="V792">
        <v>1</v>
      </c>
      <c r="X792" t="str">
        <f t="shared" si="137"/>
        <v>Yes</v>
      </c>
      <c r="Y792">
        <v>153</v>
      </c>
      <c r="Z792" t="str">
        <f t="shared" si="138"/>
        <v>Yes</v>
      </c>
      <c r="AA792">
        <v>1</v>
      </c>
      <c r="AB792" t="str">
        <f t="shared" si="139"/>
        <v>Yes</v>
      </c>
      <c r="AD792" t="str">
        <f t="shared" si="140"/>
        <v>No</v>
      </c>
      <c r="AF792" t="str">
        <f t="shared" si="141"/>
        <v>No</v>
      </c>
      <c r="AG792">
        <v>1</v>
      </c>
      <c r="AH792" s="11" t="str">
        <f t="shared" si="142"/>
        <v>Yes</v>
      </c>
    </row>
    <row r="793" spans="1:34">
      <c r="A793">
        <v>6196</v>
      </c>
      <c r="B793" t="s">
        <v>47</v>
      </c>
      <c r="C793" t="s">
        <v>58</v>
      </c>
      <c r="D793" t="s">
        <v>59</v>
      </c>
      <c r="E793" t="s">
        <v>870</v>
      </c>
      <c r="F793" t="s">
        <v>36</v>
      </c>
      <c r="G793">
        <f t="shared" si="132"/>
        <v>1</v>
      </c>
      <c r="H793">
        <f t="shared" si="133"/>
        <v>1</v>
      </c>
      <c r="I793">
        <f t="shared" si="134"/>
        <v>4</v>
      </c>
      <c r="J793">
        <f t="shared" si="135"/>
        <v>4</v>
      </c>
      <c r="K793">
        <f t="shared" si="136"/>
        <v>0</v>
      </c>
      <c r="L793">
        <v>6</v>
      </c>
      <c r="M793">
        <v>4</v>
      </c>
      <c r="N793">
        <f>Needs[[#This Row],[Male]]-Needs[[#This Row],[Hasuband]]</f>
        <v>5</v>
      </c>
      <c r="O793">
        <f>Needs[[#This Row],[Female]]-Needs[[#This Row],[Wife]]</f>
        <v>3</v>
      </c>
      <c r="P793">
        <v>2</v>
      </c>
      <c r="Q793">
        <v>2</v>
      </c>
      <c r="R793">
        <v>3</v>
      </c>
      <c r="S793">
        <v>1</v>
      </c>
      <c r="T793">
        <v>2</v>
      </c>
      <c r="U793" t="s">
        <v>61</v>
      </c>
      <c r="W793">
        <v>1</v>
      </c>
      <c r="X793" t="str">
        <f t="shared" si="137"/>
        <v>No</v>
      </c>
      <c r="Y793">
        <v>89</v>
      </c>
      <c r="Z793" t="str">
        <f t="shared" si="138"/>
        <v>Yes</v>
      </c>
      <c r="AA793">
        <v>1</v>
      </c>
      <c r="AB793" t="str">
        <f t="shared" si="139"/>
        <v>Yes</v>
      </c>
      <c r="AD793" t="str">
        <f t="shared" si="140"/>
        <v>No</v>
      </c>
      <c r="AF793" t="str">
        <f t="shared" si="141"/>
        <v>No</v>
      </c>
      <c r="AG793">
        <v>1</v>
      </c>
      <c r="AH793" s="11" t="str">
        <f t="shared" si="142"/>
        <v>Yes</v>
      </c>
    </row>
    <row r="794" spans="1:34">
      <c r="A794">
        <v>4906</v>
      </c>
      <c r="B794" t="s">
        <v>32</v>
      </c>
      <c r="C794" t="s">
        <v>96</v>
      </c>
      <c r="D794" t="s">
        <v>97</v>
      </c>
      <c r="E794" t="s">
        <v>871</v>
      </c>
      <c r="F794" t="s">
        <v>51</v>
      </c>
      <c r="G794">
        <f t="shared" si="132"/>
        <v>0</v>
      </c>
      <c r="H794">
        <f t="shared" si="133"/>
        <v>1</v>
      </c>
      <c r="I794">
        <f t="shared" si="134"/>
        <v>1</v>
      </c>
      <c r="J794">
        <f t="shared" si="135"/>
        <v>2</v>
      </c>
      <c r="K794">
        <f t="shared" si="136"/>
        <v>2</v>
      </c>
      <c r="L794">
        <v>5</v>
      </c>
      <c r="M794">
        <v>1</v>
      </c>
      <c r="N794">
        <f>Needs[[#This Row],[Male]]-Needs[[#This Row],[Hasuband]]</f>
        <v>5</v>
      </c>
      <c r="O794">
        <f>Needs[[#This Row],[Female]]-Needs[[#This Row],[Wife]]</f>
        <v>0</v>
      </c>
      <c r="P794">
        <v>1</v>
      </c>
      <c r="Q794">
        <v>0</v>
      </c>
      <c r="R794">
        <v>2</v>
      </c>
      <c r="S794">
        <v>0</v>
      </c>
      <c r="T794">
        <v>3</v>
      </c>
      <c r="U794" t="s">
        <v>37</v>
      </c>
      <c r="W794">
        <v>1</v>
      </c>
      <c r="X794" t="str">
        <f t="shared" si="137"/>
        <v>No</v>
      </c>
      <c r="Y794">
        <v>77</v>
      </c>
      <c r="Z794" t="str">
        <f t="shared" si="138"/>
        <v>Yes</v>
      </c>
      <c r="AA794">
        <v>1</v>
      </c>
      <c r="AB794" t="str">
        <f t="shared" si="139"/>
        <v>Yes</v>
      </c>
      <c r="AD794" t="str">
        <f t="shared" si="140"/>
        <v>No</v>
      </c>
      <c r="AE794">
        <v>1</v>
      </c>
      <c r="AF794" t="str">
        <f t="shared" si="141"/>
        <v>Yes</v>
      </c>
      <c r="AG794">
        <v>1</v>
      </c>
      <c r="AH794" s="11" t="str">
        <f t="shared" si="142"/>
        <v>Yes</v>
      </c>
    </row>
    <row r="795" spans="1:34">
      <c r="A795">
        <v>5154</v>
      </c>
      <c r="B795" t="s">
        <v>42</v>
      </c>
      <c r="C795" t="s">
        <v>64</v>
      </c>
      <c r="D795" t="s">
        <v>65</v>
      </c>
      <c r="E795" t="s">
        <v>872</v>
      </c>
      <c r="F795" t="s">
        <v>36</v>
      </c>
      <c r="G795">
        <f t="shared" si="132"/>
        <v>1</v>
      </c>
      <c r="H795">
        <f t="shared" si="133"/>
        <v>1</v>
      </c>
      <c r="I795">
        <f t="shared" si="134"/>
        <v>1</v>
      </c>
      <c r="J795">
        <f t="shared" si="135"/>
        <v>1</v>
      </c>
      <c r="K795">
        <f t="shared" si="136"/>
        <v>0</v>
      </c>
      <c r="L795">
        <v>3</v>
      </c>
      <c r="M795">
        <v>1</v>
      </c>
      <c r="N795">
        <f>Needs[[#This Row],[Male]]-Needs[[#This Row],[Hasuband]]</f>
        <v>2</v>
      </c>
      <c r="O795">
        <f>Needs[[#This Row],[Female]]-Needs[[#This Row],[Wife]]</f>
        <v>0</v>
      </c>
      <c r="P795">
        <v>1</v>
      </c>
      <c r="Q795">
        <v>0</v>
      </c>
      <c r="R795">
        <v>1</v>
      </c>
      <c r="S795">
        <v>0</v>
      </c>
      <c r="T795">
        <v>2</v>
      </c>
      <c r="U795" t="s">
        <v>37</v>
      </c>
      <c r="W795">
        <v>1</v>
      </c>
      <c r="X795" t="str">
        <f t="shared" si="137"/>
        <v>No</v>
      </c>
      <c r="Z795" t="str">
        <f t="shared" si="138"/>
        <v>No</v>
      </c>
      <c r="AA795">
        <v>1</v>
      </c>
      <c r="AB795" t="str">
        <f t="shared" si="139"/>
        <v>Yes</v>
      </c>
      <c r="AC795">
        <v>1</v>
      </c>
      <c r="AD795" t="str">
        <f t="shared" si="140"/>
        <v>Yes</v>
      </c>
      <c r="AE795">
        <v>1</v>
      </c>
      <c r="AF795" t="str">
        <f t="shared" si="141"/>
        <v>Yes</v>
      </c>
      <c r="AG795">
        <v>1</v>
      </c>
      <c r="AH795" s="11" t="str">
        <f t="shared" si="142"/>
        <v>Yes</v>
      </c>
    </row>
    <row r="796" spans="1:34">
      <c r="A796">
        <v>5443</v>
      </c>
      <c r="B796" t="s">
        <v>42</v>
      </c>
      <c r="C796" t="s">
        <v>82</v>
      </c>
      <c r="D796" t="s">
        <v>83</v>
      </c>
      <c r="E796" t="s">
        <v>873</v>
      </c>
      <c r="F796" t="s">
        <v>51</v>
      </c>
      <c r="G796">
        <f t="shared" si="132"/>
        <v>0</v>
      </c>
      <c r="H796">
        <f t="shared" si="133"/>
        <v>1</v>
      </c>
      <c r="I796">
        <f t="shared" si="134"/>
        <v>2</v>
      </c>
      <c r="J796">
        <f t="shared" si="135"/>
        <v>3</v>
      </c>
      <c r="K796">
        <f t="shared" si="136"/>
        <v>4</v>
      </c>
      <c r="L796">
        <v>5</v>
      </c>
      <c r="M796">
        <v>5</v>
      </c>
      <c r="N796">
        <f>Needs[[#This Row],[Male]]-Needs[[#This Row],[Hasuband]]</f>
        <v>5</v>
      </c>
      <c r="O796">
        <f>Needs[[#This Row],[Female]]-Needs[[#This Row],[Wife]]</f>
        <v>4</v>
      </c>
      <c r="P796">
        <v>0</v>
      </c>
      <c r="Q796">
        <v>2</v>
      </c>
      <c r="R796">
        <v>2</v>
      </c>
      <c r="S796">
        <v>1</v>
      </c>
      <c r="T796">
        <v>5</v>
      </c>
      <c r="U796" t="s">
        <v>18</v>
      </c>
      <c r="V796">
        <v>1</v>
      </c>
      <c r="X796" t="str">
        <f t="shared" si="137"/>
        <v>Yes</v>
      </c>
      <c r="Y796">
        <v>167</v>
      </c>
      <c r="Z796" t="str">
        <f t="shared" si="138"/>
        <v>Yes</v>
      </c>
      <c r="AA796">
        <v>1</v>
      </c>
      <c r="AB796" t="str">
        <f t="shared" si="139"/>
        <v>Yes</v>
      </c>
      <c r="AC796">
        <v>1</v>
      </c>
      <c r="AD796" t="str">
        <f t="shared" si="140"/>
        <v>Yes</v>
      </c>
      <c r="AE796">
        <v>1</v>
      </c>
      <c r="AF796" t="str">
        <f t="shared" si="141"/>
        <v>Yes</v>
      </c>
      <c r="AG796">
        <v>1</v>
      </c>
      <c r="AH796" s="11" t="str">
        <f t="shared" si="142"/>
        <v>Yes</v>
      </c>
    </row>
    <row r="797" spans="1:34">
      <c r="A797">
        <v>5236</v>
      </c>
      <c r="B797" t="s">
        <v>42</v>
      </c>
      <c r="C797" t="s">
        <v>64</v>
      </c>
      <c r="D797" t="s">
        <v>65</v>
      </c>
      <c r="E797" t="s">
        <v>874</v>
      </c>
      <c r="F797" t="s">
        <v>36</v>
      </c>
      <c r="G797">
        <f t="shared" si="132"/>
        <v>1</v>
      </c>
      <c r="H797">
        <f t="shared" si="133"/>
        <v>1</v>
      </c>
      <c r="I797">
        <f t="shared" si="134"/>
        <v>2</v>
      </c>
      <c r="J797">
        <f t="shared" si="135"/>
        <v>1</v>
      </c>
      <c r="K797">
        <f t="shared" si="136"/>
        <v>2</v>
      </c>
      <c r="L797">
        <v>2</v>
      </c>
      <c r="M797">
        <v>5</v>
      </c>
      <c r="N797">
        <f>Needs[[#This Row],[Male]]-Needs[[#This Row],[Hasuband]]</f>
        <v>1</v>
      </c>
      <c r="O797">
        <f>Needs[[#This Row],[Female]]-Needs[[#This Row],[Wife]]</f>
        <v>4</v>
      </c>
      <c r="P797">
        <v>1</v>
      </c>
      <c r="Q797">
        <v>1</v>
      </c>
      <c r="R797">
        <v>0</v>
      </c>
      <c r="S797">
        <v>1</v>
      </c>
      <c r="T797">
        <v>4</v>
      </c>
      <c r="U797" t="s">
        <v>37</v>
      </c>
      <c r="V797">
        <v>1</v>
      </c>
      <c r="X797" t="str">
        <f t="shared" si="137"/>
        <v>Yes</v>
      </c>
      <c r="Y797">
        <v>174</v>
      </c>
      <c r="Z797" t="str">
        <f t="shared" si="138"/>
        <v>Yes</v>
      </c>
      <c r="AA797">
        <v>1</v>
      </c>
      <c r="AB797" t="str">
        <f t="shared" si="139"/>
        <v>Yes</v>
      </c>
      <c r="AC797">
        <v>1</v>
      </c>
      <c r="AD797" t="str">
        <f t="shared" si="140"/>
        <v>Yes</v>
      </c>
      <c r="AF797" t="str">
        <f t="shared" si="141"/>
        <v>No</v>
      </c>
      <c r="AH797" s="11" t="str">
        <f t="shared" si="142"/>
        <v>No</v>
      </c>
    </row>
    <row r="798" spans="1:34">
      <c r="A798">
        <v>5510</v>
      </c>
      <c r="B798" t="s">
        <v>42</v>
      </c>
      <c r="C798" t="s">
        <v>43</v>
      </c>
      <c r="D798" t="s">
        <v>44</v>
      </c>
      <c r="E798" t="s">
        <v>875</v>
      </c>
      <c r="F798" t="s">
        <v>36</v>
      </c>
      <c r="G798">
        <f t="shared" si="132"/>
        <v>1</v>
      </c>
      <c r="H798">
        <f t="shared" si="133"/>
        <v>1</v>
      </c>
      <c r="I798">
        <f t="shared" si="134"/>
        <v>2</v>
      </c>
      <c r="J798">
        <f t="shared" si="135"/>
        <v>2</v>
      </c>
      <c r="K798">
        <f t="shared" si="136"/>
        <v>2</v>
      </c>
      <c r="L798">
        <v>2</v>
      </c>
      <c r="M798">
        <v>6</v>
      </c>
      <c r="N798">
        <f>Needs[[#This Row],[Male]]-Needs[[#This Row],[Hasuband]]</f>
        <v>1</v>
      </c>
      <c r="O798">
        <f>Needs[[#This Row],[Female]]-Needs[[#This Row],[Wife]]</f>
        <v>5</v>
      </c>
      <c r="P798">
        <v>1</v>
      </c>
      <c r="Q798">
        <v>1</v>
      </c>
      <c r="R798">
        <v>0</v>
      </c>
      <c r="S798">
        <v>2</v>
      </c>
      <c r="T798">
        <v>4</v>
      </c>
      <c r="U798" t="s">
        <v>37</v>
      </c>
      <c r="V798">
        <v>1</v>
      </c>
      <c r="X798" t="str">
        <f t="shared" si="137"/>
        <v>Yes</v>
      </c>
      <c r="Y798">
        <v>165</v>
      </c>
      <c r="Z798" t="str">
        <f t="shared" si="138"/>
        <v>Yes</v>
      </c>
      <c r="AA798">
        <v>1</v>
      </c>
      <c r="AB798" t="str">
        <f t="shared" si="139"/>
        <v>Yes</v>
      </c>
      <c r="AD798" t="str">
        <f t="shared" si="140"/>
        <v>No</v>
      </c>
      <c r="AF798" t="str">
        <f t="shared" si="141"/>
        <v>No</v>
      </c>
      <c r="AH798" s="11" t="str">
        <f t="shared" si="142"/>
        <v>No</v>
      </c>
    </row>
    <row r="799" spans="1:34">
      <c r="A799">
        <v>5287</v>
      </c>
      <c r="B799" t="s">
        <v>42</v>
      </c>
      <c r="C799" t="s">
        <v>52</v>
      </c>
      <c r="D799" t="s">
        <v>53</v>
      </c>
      <c r="E799" t="s">
        <v>876</v>
      </c>
      <c r="F799" t="s">
        <v>36</v>
      </c>
      <c r="G799">
        <f t="shared" si="132"/>
        <v>1</v>
      </c>
      <c r="H799">
        <f t="shared" si="133"/>
        <v>1</v>
      </c>
      <c r="I799">
        <f t="shared" si="134"/>
        <v>2</v>
      </c>
      <c r="J799">
        <f t="shared" si="135"/>
        <v>0</v>
      </c>
      <c r="K799">
        <f t="shared" si="136"/>
        <v>0</v>
      </c>
      <c r="L799">
        <v>2</v>
      </c>
      <c r="M799">
        <v>2</v>
      </c>
      <c r="N799">
        <f>Needs[[#This Row],[Male]]-Needs[[#This Row],[Hasuband]]</f>
        <v>1</v>
      </c>
      <c r="O799">
        <f>Needs[[#This Row],[Female]]-Needs[[#This Row],[Wife]]</f>
        <v>1</v>
      </c>
      <c r="P799">
        <v>1</v>
      </c>
      <c r="Q799">
        <v>1</v>
      </c>
      <c r="R799">
        <v>0</v>
      </c>
      <c r="S799">
        <v>0</v>
      </c>
      <c r="T799">
        <v>2</v>
      </c>
      <c r="U799" t="s">
        <v>37</v>
      </c>
      <c r="V799">
        <v>1</v>
      </c>
      <c r="X799" t="str">
        <f t="shared" si="137"/>
        <v>Yes</v>
      </c>
      <c r="Y799">
        <v>226</v>
      </c>
      <c r="Z799" t="str">
        <f t="shared" si="138"/>
        <v>Yes</v>
      </c>
      <c r="AA799">
        <v>1</v>
      </c>
      <c r="AB799" t="str">
        <f t="shared" si="139"/>
        <v>Yes</v>
      </c>
      <c r="AD799" t="str">
        <f t="shared" si="140"/>
        <v>No</v>
      </c>
      <c r="AE799">
        <v>1</v>
      </c>
      <c r="AF799" t="str">
        <f t="shared" si="141"/>
        <v>Yes</v>
      </c>
      <c r="AH799" s="11" t="str">
        <f t="shared" si="142"/>
        <v>No</v>
      </c>
    </row>
    <row r="800" spans="1:34">
      <c r="A800">
        <v>5384</v>
      </c>
      <c r="B800" t="s">
        <v>42</v>
      </c>
      <c r="C800" t="s">
        <v>82</v>
      </c>
      <c r="D800" t="s">
        <v>83</v>
      </c>
      <c r="E800" t="s">
        <v>877</v>
      </c>
      <c r="F800" t="s">
        <v>51</v>
      </c>
      <c r="G800">
        <f t="shared" si="132"/>
        <v>0</v>
      </c>
      <c r="H800">
        <f t="shared" si="133"/>
        <v>1</v>
      </c>
      <c r="I800">
        <f t="shared" si="134"/>
        <v>1</v>
      </c>
      <c r="J800">
        <f t="shared" si="135"/>
        <v>2</v>
      </c>
      <c r="K800">
        <f t="shared" si="136"/>
        <v>2</v>
      </c>
      <c r="L800">
        <v>5</v>
      </c>
      <c r="M800">
        <v>1</v>
      </c>
      <c r="N800">
        <f>Needs[[#This Row],[Male]]-Needs[[#This Row],[Hasuband]]</f>
        <v>5</v>
      </c>
      <c r="O800">
        <f>Needs[[#This Row],[Female]]-Needs[[#This Row],[Wife]]</f>
        <v>0</v>
      </c>
      <c r="P800">
        <v>1</v>
      </c>
      <c r="Q800">
        <v>0</v>
      </c>
      <c r="R800">
        <v>2</v>
      </c>
      <c r="S800">
        <v>0</v>
      </c>
      <c r="T800">
        <v>3</v>
      </c>
      <c r="U800" t="s">
        <v>46</v>
      </c>
      <c r="V800">
        <v>1</v>
      </c>
      <c r="X800" t="str">
        <f t="shared" si="137"/>
        <v>Yes</v>
      </c>
      <c r="Y800">
        <v>154</v>
      </c>
      <c r="Z800" t="str">
        <f t="shared" si="138"/>
        <v>Yes</v>
      </c>
      <c r="AA800">
        <v>1</v>
      </c>
      <c r="AB800" t="str">
        <f t="shared" si="139"/>
        <v>Yes</v>
      </c>
      <c r="AD800" t="str">
        <f t="shared" si="140"/>
        <v>No</v>
      </c>
      <c r="AF800" t="str">
        <f t="shared" si="141"/>
        <v>No</v>
      </c>
      <c r="AH800" s="11" t="str">
        <f t="shared" si="142"/>
        <v>No</v>
      </c>
    </row>
    <row r="801" spans="1:34">
      <c r="A801">
        <v>4930</v>
      </c>
      <c r="B801" t="s">
        <v>32</v>
      </c>
      <c r="C801" t="s">
        <v>96</v>
      </c>
      <c r="D801" t="s">
        <v>97</v>
      </c>
      <c r="E801" t="s">
        <v>878</v>
      </c>
      <c r="F801" t="s">
        <v>36</v>
      </c>
      <c r="G801">
        <f t="shared" si="132"/>
        <v>1</v>
      </c>
      <c r="H801">
        <f t="shared" si="133"/>
        <v>1</v>
      </c>
      <c r="I801">
        <f t="shared" si="134"/>
        <v>2</v>
      </c>
      <c r="J801">
        <f t="shared" si="135"/>
        <v>2</v>
      </c>
      <c r="K801">
        <f t="shared" si="136"/>
        <v>0</v>
      </c>
      <c r="L801">
        <v>3</v>
      </c>
      <c r="M801">
        <v>3</v>
      </c>
      <c r="N801">
        <f>Needs[[#This Row],[Male]]-Needs[[#This Row],[Hasuband]]</f>
        <v>2</v>
      </c>
      <c r="O801">
        <f>Needs[[#This Row],[Female]]-Needs[[#This Row],[Wife]]</f>
        <v>2</v>
      </c>
      <c r="P801">
        <v>1</v>
      </c>
      <c r="Q801">
        <v>1</v>
      </c>
      <c r="R801">
        <v>1</v>
      </c>
      <c r="S801">
        <v>1</v>
      </c>
      <c r="T801">
        <v>2</v>
      </c>
      <c r="U801" t="s">
        <v>46</v>
      </c>
      <c r="W801">
        <v>1</v>
      </c>
      <c r="X801" t="str">
        <f t="shared" si="137"/>
        <v>No</v>
      </c>
      <c r="Y801">
        <v>94</v>
      </c>
      <c r="Z801" t="str">
        <f t="shared" si="138"/>
        <v>Yes</v>
      </c>
      <c r="AB801" t="str">
        <f t="shared" si="139"/>
        <v>No</v>
      </c>
      <c r="AC801">
        <v>1</v>
      </c>
      <c r="AD801" t="str">
        <f t="shared" si="140"/>
        <v>Yes</v>
      </c>
      <c r="AE801">
        <v>1</v>
      </c>
      <c r="AF801" t="str">
        <f t="shared" si="141"/>
        <v>Yes</v>
      </c>
      <c r="AG801">
        <v>1</v>
      </c>
      <c r="AH801" s="11" t="str">
        <f t="shared" si="142"/>
        <v>Yes</v>
      </c>
    </row>
    <row r="802" spans="1:34">
      <c r="A802">
        <v>5982</v>
      </c>
      <c r="B802" t="s">
        <v>47</v>
      </c>
      <c r="C802" t="s">
        <v>48</v>
      </c>
      <c r="D802" t="s">
        <v>49</v>
      </c>
      <c r="E802" t="s">
        <v>879</v>
      </c>
      <c r="F802" t="s">
        <v>36</v>
      </c>
      <c r="G802">
        <f t="shared" si="132"/>
        <v>1</v>
      </c>
      <c r="H802">
        <f t="shared" si="133"/>
        <v>1</v>
      </c>
      <c r="I802">
        <f t="shared" si="134"/>
        <v>2</v>
      </c>
      <c r="J802">
        <f t="shared" si="135"/>
        <v>1</v>
      </c>
      <c r="K802">
        <f t="shared" si="136"/>
        <v>1</v>
      </c>
      <c r="L802">
        <v>2</v>
      </c>
      <c r="M802">
        <v>4</v>
      </c>
      <c r="N802">
        <f>Needs[[#This Row],[Male]]-Needs[[#This Row],[Hasuband]]</f>
        <v>1</v>
      </c>
      <c r="O802">
        <f>Needs[[#This Row],[Female]]-Needs[[#This Row],[Wife]]</f>
        <v>3</v>
      </c>
      <c r="P802">
        <v>1</v>
      </c>
      <c r="Q802">
        <v>1</v>
      </c>
      <c r="R802">
        <v>0</v>
      </c>
      <c r="S802">
        <v>1</v>
      </c>
      <c r="T802">
        <v>3</v>
      </c>
      <c r="U802" t="s">
        <v>18</v>
      </c>
      <c r="V802">
        <v>1</v>
      </c>
      <c r="X802" t="str">
        <f t="shared" si="137"/>
        <v>Yes</v>
      </c>
      <c r="Y802">
        <v>217</v>
      </c>
      <c r="Z802" t="str">
        <f t="shared" si="138"/>
        <v>Yes</v>
      </c>
      <c r="AB802" t="str">
        <f t="shared" si="139"/>
        <v>No</v>
      </c>
      <c r="AD802" t="str">
        <f t="shared" si="140"/>
        <v>No</v>
      </c>
      <c r="AF802" t="str">
        <f t="shared" si="141"/>
        <v>No</v>
      </c>
      <c r="AG802">
        <v>1</v>
      </c>
      <c r="AH802" s="11" t="str">
        <f t="shared" si="142"/>
        <v>Yes</v>
      </c>
    </row>
    <row r="803" spans="1:34">
      <c r="A803">
        <v>5622</v>
      </c>
      <c r="B803" t="s">
        <v>42</v>
      </c>
      <c r="C803" t="s">
        <v>43</v>
      </c>
      <c r="D803" t="s">
        <v>44</v>
      </c>
      <c r="E803" t="s">
        <v>880</v>
      </c>
      <c r="F803" t="s">
        <v>51</v>
      </c>
      <c r="G803">
        <f t="shared" si="132"/>
        <v>0</v>
      </c>
      <c r="H803">
        <f t="shared" si="133"/>
        <v>1</v>
      </c>
      <c r="I803">
        <f t="shared" si="134"/>
        <v>1</v>
      </c>
      <c r="J803">
        <f t="shared" si="135"/>
        <v>4</v>
      </c>
      <c r="K803">
        <f t="shared" si="136"/>
        <v>4</v>
      </c>
      <c r="L803">
        <v>5</v>
      </c>
      <c r="M803">
        <v>5</v>
      </c>
      <c r="N803">
        <f>Needs[[#This Row],[Male]]-Needs[[#This Row],[Hasuband]]</f>
        <v>5</v>
      </c>
      <c r="O803">
        <f>Needs[[#This Row],[Female]]-Needs[[#This Row],[Wife]]</f>
        <v>4</v>
      </c>
      <c r="P803">
        <v>0</v>
      </c>
      <c r="Q803">
        <v>1</v>
      </c>
      <c r="R803">
        <v>1</v>
      </c>
      <c r="S803">
        <v>3</v>
      </c>
      <c r="T803">
        <v>5</v>
      </c>
      <c r="U803" t="s">
        <v>61</v>
      </c>
      <c r="V803">
        <v>1</v>
      </c>
      <c r="X803" t="str">
        <f t="shared" si="137"/>
        <v>Yes</v>
      </c>
      <c r="Y803">
        <v>230</v>
      </c>
      <c r="Z803" t="str">
        <f t="shared" si="138"/>
        <v>Yes</v>
      </c>
      <c r="AA803">
        <v>1</v>
      </c>
      <c r="AB803" t="str">
        <f t="shared" si="139"/>
        <v>Yes</v>
      </c>
      <c r="AD803" t="str">
        <f t="shared" si="140"/>
        <v>No</v>
      </c>
      <c r="AE803">
        <v>1</v>
      </c>
      <c r="AF803" t="str">
        <f t="shared" si="141"/>
        <v>Yes</v>
      </c>
      <c r="AG803">
        <v>1</v>
      </c>
      <c r="AH803" s="11" t="str">
        <f t="shared" si="142"/>
        <v>Yes</v>
      </c>
    </row>
    <row r="804" spans="1:34">
      <c r="A804">
        <v>5822</v>
      </c>
      <c r="B804" t="s">
        <v>47</v>
      </c>
      <c r="C804" t="s">
        <v>79</v>
      </c>
      <c r="D804" t="s">
        <v>80</v>
      </c>
      <c r="E804" t="s">
        <v>881</v>
      </c>
      <c r="F804" t="s">
        <v>51</v>
      </c>
      <c r="G804">
        <f t="shared" si="132"/>
        <v>0</v>
      </c>
      <c r="H804">
        <f t="shared" si="133"/>
        <v>1</v>
      </c>
      <c r="I804">
        <f t="shared" si="134"/>
        <v>2</v>
      </c>
      <c r="J804">
        <f t="shared" si="135"/>
        <v>3</v>
      </c>
      <c r="K804">
        <f t="shared" si="136"/>
        <v>3</v>
      </c>
      <c r="L804">
        <v>3</v>
      </c>
      <c r="M804">
        <v>6</v>
      </c>
      <c r="N804">
        <f>Needs[[#This Row],[Male]]-Needs[[#This Row],[Hasuband]]</f>
        <v>3</v>
      </c>
      <c r="O804">
        <f>Needs[[#This Row],[Female]]-Needs[[#This Row],[Wife]]</f>
        <v>5</v>
      </c>
      <c r="P804">
        <v>1</v>
      </c>
      <c r="Q804">
        <v>1</v>
      </c>
      <c r="R804">
        <v>1</v>
      </c>
      <c r="S804">
        <v>2</v>
      </c>
      <c r="T804">
        <v>4</v>
      </c>
      <c r="U804" t="s">
        <v>46</v>
      </c>
      <c r="V804">
        <v>1</v>
      </c>
      <c r="X804" t="str">
        <f t="shared" si="137"/>
        <v>Yes</v>
      </c>
      <c r="Y804">
        <v>136</v>
      </c>
      <c r="Z804" t="str">
        <f t="shared" si="138"/>
        <v>Yes</v>
      </c>
      <c r="AA804">
        <v>1</v>
      </c>
      <c r="AB804" t="str">
        <f t="shared" si="139"/>
        <v>Yes</v>
      </c>
      <c r="AD804" t="str">
        <f t="shared" si="140"/>
        <v>No</v>
      </c>
      <c r="AF804" t="str">
        <f t="shared" si="141"/>
        <v>No</v>
      </c>
      <c r="AH804" s="11" t="str">
        <f t="shared" si="142"/>
        <v>No</v>
      </c>
    </row>
    <row r="805" spans="1:34">
      <c r="A805">
        <v>5493</v>
      </c>
      <c r="B805" t="s">
        <v>42</v>
      </c>
      <c r="C805" t="s">
        <v>82</v>
      </c>
      <c r="D805" t="s">
        <v>83</v>
      </c>
      <c r="E805" t="s">
        <v>882</v>
      </c>
      <c r="F805" t="s">
        <v>51</v>
      </c>
      <c r="G805">
        <f t="shared" si="132"/>
        <v>0</v>
      </c>
      <c r="H805">
        <f t="shared" si="133"/>
        <v>1</v>
      </c>
      <c r="I805">
        <f t="shared" si="134"/>
        <v>1</v>
      </c>
      <c r="J805">
        <f t="shared" si="135"/>
        <v>1</v>
      </c>
      <c r="K805">
        <f t="shared" si="136"/>
        <v>1</v>
      </c>
      <c r="L805">
        <v>3</v>
      </c>
      <c r="M805">
        <v>1</v>
      </c>
      <c r="N805">
        <f>Needs[[#This Row],[Male]]-Needs[[#This Row],[Hasuband]]</f>
        <v>3</v>
      </c>
      <c r="O805">
        <f>Needs[[#This Row],[Female]]-Needs[[#This Row],[Wife]]</f>
        <v>0</v>
      </c>
      <c r="P805">
        <v>1</v>
      </c>
      <c r="Q805">
        <v>0</v>
      </c>
      <c r="R805">
        <v>1</v>
      </c>
      <c r="S805">
        <v>0</v>
      </c>
      <c r="T805">
        <v>2</v>
      </c>
      <c r="U805" t="s">
        <v>18</v>
      </c>
      <c r="V805">
        <v>1</v>
      </c>
      <c r="X805" t="str">
        <f t="shared" si="137"/>
        <v>Yes</v>
      </c>
      <c r="Y805">
        <v>155</v>
      </c>
      <c r="Z805" t="str">
        <f t="shared" si="138"/>
        <v>Yes</v>
      </c>
      <c r="AB805" t="str">
        <f t="shared" si="139"/>
        <v>No</v>
      </c>
      <c r="AD805" t="str">
        <f t="shared" si="140"/>
        <v>No</v>
      </c>
      <c r="AF805" t="str">
        <f t="shared" si="141"/>
        <v>No</v>
      </c>
      <c r="AG805">
        <v>1</v>
      </c>
      <c r="AH805" s="11" t="str">
        <f t="shared" si="142"/>
        <v>Yes</v>
      </c>
    </row>
    <row r="806" spans="1:34">
      <c r="A806">
        <v>5984</v>
      </c>
      <c r="B806" t="s">
        <v>47</v>
      </c>
      <c r="C806" t="s">
        <v>48</v>
      </c>
      <c r="D806" t="s">
        <v>49</v>
      </c>
      <c r="E806" t="s">
        <v>883</v>
      </c>
      <c r="F806" t="s">
        <v>36</v>
      </c>
      <c r="G806">
        <f t="shared" si="132"/>
        <v>1</v>
      </c>
      <c r="H806">
        <f t="shared" si="133"/>
        <v>1</v>
      </c>
      <c r="I806">
        <f t="shared" si="134"/>
        <v>3</v>
      </c>
      <c r="J806">
        <f t="shared" si="135"/>
        <v>3</v>
      </c>
      <c r="K806">
        <f t="shared" si="136"/>
        <v>2</v>
      </c>
      <c r="L806">
        <v>6</v>
      </c>
      <c r="M806">
        <v>4</v>
      </c>
      <c r="N806">
        <f>Needs[[#This Row],[Male]]-Needs[[#This Row],[Hasuband]]</f>
        <v>5</v>
      </c>
      <c r="O806">
        <f>Needs[[#This Row],[Female]]-Needs[[#This Row],[Wife]]</f>
        <v>3</v>
      </c>
      <c r="P806">
        <v>2</v>
      </c>
      <c r="Q806">
        <v>1</v>
      </c>
      <c r="R806">
        <v>2</v>
      </c>
      <c r="S806">
        <v>1</v>
      </c>
      <c r="T806">
        <v>4</v>
      </c>
      <c r="U806" t="s">
        <v>37</v>
      </c>
      <c r="V806">
        <v>1</v>
      </c>
      <c r="X806" t="str">
        <f t="shared" si="137"/>
        <v>Yes</v>
      </c>
      <c r="Y806">
        <v>102</v>
      </c>
      <c r="Z806" t="str">
        <f t="shared" si="138"/>
        <v>Yes</v>
      </c>
      <c r="AA806">
        <v>1</v>
      </c>
      <c r="AB806" t="str">
        <f t="shared" si="139"/>
        <v>Yes</v>
      </c>
      <c r="AC806">
        <v>1</v>
      </c>
      <c r="AD806" t="str">
        <f t="shared" si="140"/>
        <v>Yes</v>
      </c>
      <c r="AF806" t="str">
        <f t="shared" si="141"/>
        <v>No</v>
      </c>
      <c r="AG806">
        <v>1</v>
      </c>
      <c r="AH806" s="11" t="str">
        <f t="shared" si="142"/>
        <v>Yes</v>
      </c>
    </row>
    <row r="807" spans="1:34">
      <c r="A807">
        <v>5330</v>
      </c>
      <c r="B807" t="s">
        <v>42</v>
      </c>
      <c r="C807" t="s">
        <v>52</v>
      </c>
      <c r="D807" t="s">
        <v>53</v>
      </c>
      <c r="E807" t="s">
        <v>884</v>
      </c>
      <c r="F807" t="s">
        <v>36</v>
      </c>
      <c r="G807">
        <f t="shared" si="132"/>
        <v>1</v>
      </c>
      <c r="H807">
        <f t="shared" si="133"/>
        <v>1</v>
      </c>
      <c r="I807">
        <f t="shared" si="134"/>
        <v>3</v>
      </c>
      <c r="J807">
        <f t="shared" si="135"/>
        <v>3</v>
      </c>
      <c r="K807">
        <f t="shared" si="136"/>
        <v>2</v>
      </c>
      <c r="L807">
        <v>5</v>
      </c>
      <c r="M807">
        <v>5</v>
      </c>
      <c r="N807">
        <f>Needs[[#This Row],[Male]]-Needs[[#This Row],[Hasuband]]</f>
        <v>4</v>
      </c>
      <c r="O807">
        <f>Needs[[#This Row],[Female]]-Needs[[#This Row],[Wife]]</f>
        <v>4</v>
      </c>
      <c r="P807">
        <v>2</v>
      </c>
      <c r="Q807">
        <v>1</v>
      </c>
      <c r="R807">
        <v>2</v>
      </c>
      <c r="S807">
        <v>1</v>
      </c>
      <c r="T807">
        <v>4</v>
      </c>
      <c r="U807" t="s">
        <v>46</v>
      </c>
      <c r="W807">
        <v>1</v>
      </c>
      <c r="X807" t="str">
        <f t="shared" si="137"/>
        <v>No</v>
      </c>
      <c r="Z807" t="str">
        <f t="shared" si="138"/>
        <v>No</v>
      </c>
      <c r="AA807">
        <v>1</v>
      </c>
      <c r="AB807" t="str">
        <f t="shared" si="139"/>
        <v>Yes</v>
      </c>
      <c r="AC807">
        <v>1</v>
      </c>
      <c r="AD807" t="str">
        <f t="shared" si="140"/>
        <v>Yes</v>
      </c>
      <c r="AF807" t="str">
        <f t="shared" si="141"/>
        <v>No</v>
      </c>
      <c r="AG807">
        <v>1</v>
      </c>
      <c r="AH807" s="11" t="str">
        <f t="shared" si="142"/>
        <v>Yes</v>
      </c>
    </row>
    <row r="808" spans="1:34">
      <c r="A808">
        <v>5921</v>
      </c>
      <c r="B808" t="s">
        <v>47</v>
      </c>
      <c r="C808" t="s">
        <v>85</v>
      </c>
      <c r="D808" t="s">
        <v>86</v>
      </c>
      <c r="E808" t="s">
        <v>885</v>
      </c>
      <c r="F808" t="s">
        <v>36</v>
      </c>
      <c r="G808">
        <f t="shared" si="132"/>
        <v>1</v>
      </c>
      <c r="H808">
        <f t="shared" si="133"/>
        <v>1</v>
      </c>
      <c r="I808">
        <f t="shared" si="134"/>
        <v>2</v>
      </c>
      <c r="J808">
        <f t="shared" si="135"/>
        <v>3</v>
      </c>
      <c r="K808">
        <f t="shared" si="136"/>
        <v>3</v>
      </c>
      <c r="L808">
        <v>7</v>
      </c>
      <c r="M808">
        <v>3</v>
      </c>
      <c r="N808">
        <f>Needs[[#This Row],[Male]]-Needs[[#This Row],[Hasuband]]</f>
        <v>6</v>
      </c>
      <c r="O808">
        <f>Needs[[#This Row],[Female]]-Needs[[#This Row],[Wife]]</f>
        <v>2</v>
      </c>
      <c r="P808">
        <v>1</v>
      </c>
      <c r="Q808">
        <v>1</v>
      </c>
      <c r="R808">
        <v>2</v>
      </c>
      <c r="S808">
        <v>1</v>
      </c>
      <c r="T808">
        <v>5</v>
      </c>
      <c r="U808" t="s">
        <v>61</v>
      </c>
      <c r="W808">
        <v>1</v>
      </c>
      <c r="X808" t="str">
        <f t="shared" si="137"/>
        <v>No</v>
      </c>
      <c r="Y808">
        <v>74</v>
      </c>
      <c r="Z808" t="str">
        <f t="shared" si="138"/>
        <v>Yes</v>
      </c>
      <c r="AA808">
        <v>1</v>
      </c>
      <c r="AB808" t="str">
        <f t="shared" si="139"/>
        <v>Yes</v>
      </c>
      <c r="AD808" t="str">
        <f t="shared" si="140"/>
        <v>No</v>
      </c>
      <c r="AE808">
        <v>1</v>
      </c>
      <c r="AF808" t="str">
        <f t="shared" si="141"/>
        <v>Yes</v>
      </c>
      <c r="AG808">
        <v>1</v>
      </c>
      <c r="AH808" s="11" t="str">
        <f t="shared" si="142"/>
        <v>Yes</v>
      </c>
    </row>
    <row r="809" spans="1:34">
      <c r="A809">
        <v>6124</v>
      </c>
      <c r="B809" t="s">
        <v>47</v>
      </c>
      <c r="C809" t="s">
        <v>67</v>
      </c>
      <c r="D809" t="s">
        <v>68</v>
      </c>
      <c r="E809" t="s">
        <v>886</v>
      </c>
      <c r="F809" t="s">
        <v>51</v>
      </c>
      <c r="G809">
        <f t="shared" si="132"/>
        <v>0</v>
      </c>
      <c r="H809">
        <f t="shared" si="133"/>
        <v>1</v>
      </c>
      <c r="I809">
        <f t="shared" si="134"/>
        <v>2</v>
      </c>
      <c r="J809">
        <f t="shared" si="135"/>
        <v>1</v>
      </c>
      <c r="K809">
        <f t="shared" si="136"/>
        <v>2</v>
      </c>
      <c r="L809">
        <v>2</v>
      </c>
      <c r="M809">
        <v>4</v>
      </c>
      <c r="N809">
        <f>Needs[[#This Row],[Male]]-Needs[[#This Row],[Hasuband]]</f>
        <v>2</v>
      </c>
      <c r="O809">
        <f>Needs[[#This Row],[Female]]-Needs[[#This Row],[Wife]]</f>
        <v>3</v>
      </c>
      <c r="P809">
        <v>1</v>
      </c>
      <c r="Q809">
        <v>1</v>
      </c>
      <c r="R809">
        <v>0</v>
      </c>
      <c r="S809">
        <v>1</v>
      </c>
      <c r="T809">
        <v>3</v>
      </c>
      <c r="U809" t="s">
        <v>37</v>
      </c>
      <c r="W809">
        <v>1</v>
      </c>
      <c r="X809" t="str">
        <f t="shared" si="137"/>
        <v>No</v>
      </c>
      <c r="Y809">
        <v>117</v>
      </c>
      <c r="Z809" t="str">
        <f t="shared" si="138"/>
        <v>Yes</v>
      </c>
      <c r="AA809">
        <v>1</v>
      </c>
      <c r="AB809" t="str">
        <f t="shared" si="139"/>
        <v>Yes</v>
      </c>
      <c r="AC809">
        <v>1</v>
      </c>
      <c r="AD809" t="str">
        <f t="shared" si="140"/>
        <v>Yes</v>
      </c>
      <c r="AE809">
        <v>1</v>
      </c>
      <c r="AF809" t="str">
        <f t="shared" si="141"/>
        <v>Yes</v>
      </c>
      <c r="AG809">
        <v>1</v>
      </c>
      <c r="AH809" s="11" t="str">
        <f t="shared" si="142"/>
        <v>Yes</v>
      </c>
    </row>
    <row r="810" spans="1:34">
      <c r="A810">
        <v>5181</v>
      </c>
      <c r="B810" t="s">
        <v>42</v>
      </c>
      <c r="C810" t="s">
        <v>64</v>
      </c>
      <c r="D810" t="s">
        <v>65</v>
      </c>
      <c r="E810" t="s">
        <v>887</v>
      </c>
      <c r="F810" t="s">
        <v>36</v>
      </c>
      <c r="G810">
        <f t="shared" si="132"/>
        <v>1</v>
      </c>
      <c r="H810">
        <f t="shared" si="133"/>
        <v>1</v>
      </c>
      <c r="I810">
        <f t="shared" si="134"/>
        <v>2</v>
      </c>
      <c r="J810">
        <f t="shared" si="135"/>
        <v>3</v>
      </c>
      <c r="K810">
        <f t="shared" si="136"/>
        <v>3</v>
      </c>
      <c r="L810">
        <v>7</v>
      </c>
      <c r="M810">
        <v>3</v>
      </c>
      <c r="N810">
        <f>Needs[[#This Row],[Male]]-Needs[[#This Row],[Hasuband]]</f>
        <v>6</v>
      </c>
      <c r="O810">
        <f>Needs[[#This Row],[Female]]-Needs[[#This Row],[Wife]]</f>
        <v>2</v>
      </c>
      <c r="P810">
        <v>1</v>
      </c>
      <c r="Q810">
        <v>1</v>
      </c>
      <c r="R810">
        <v>2</v>
      </c>
      <c r="S810">
        <v>1</v>
      </c>
      <c r="T810">
        <v>5</v>
      </c>
      <c r="U810" t="s">
        <v>37</v>
      </c>
      <c r="W810">
        <v>1</v>
      </c>
      <c r="X810" t="str">
        <f t="shared" si="137"/>
        <v>No</v>
      </c>
      <c r="Z810" t="str">
        <f t="shared" si="138"/>
        <v>No</v>
      </c>
      <c r="AA810">
        <v>1</v>
      </c>
      <c r="AB810" t="str">
        <f t="shared" si="139"/>
        <v>Yes</v>
      </c>
      <c r="AD810" t="str">
        <f t="shared" si="140"/>
        <v>No</v>
      </c>
      <c r="AF810" t="str">
        <f t="shared" si="141"/>
        <v>No</v>
      </c>
      <c r="AG810">
        <v>1</v>
      </c>
      <c r="AH810" s="11" t="str">
        <f t="shared" si="142"/>
        <v>Yes</v>
      </c>
    </row>
    <row r="811" spans="1:34">
      <c r="A811">
        <v>5815</v>
      </c>
      <c r="B811" t="s">
        <v>47</v>
      </c>
      <c r="C811" t="s">
        <v>79</v>
      </c>
      <c r="D811" t="s">
        <v>80</v>
      </c>
      <c r="E811" t="s">
        <v>888</v>
      </c>
      <c r="F811" t="s">
        <v>51</v>
      </c>
      <c r="G811">
        <f t="shared" si="132"/>
        <v>0</v>
      </c>
      <c r="H811">
        <f t="shared" si="133"/>
        <v>1</v>
      </c>
      <c r="I811">
        <f t="shared" si="134"/>
        <v>2</v>
      </c>
      <c r="J811">
        <f t="shared" si="135"/>
        <v>1</v>
      </c>
      <c r="K811">
        <f t="shared" si="136"/>
        <v>1</v>
      </c>
      <c r="L811">
        <v>3</v>
      </c>
      <c r="M811">
        <v>2</v>
      </c>
      <c r="N811">
        <f>Needs[[#This Row],[Male]]-Needs[[#This Row],[Hasuband]]</f>
        <v>3</v>
      </c>
      <c r="O811">
        <f>Needs[[#This Row],[Female]]-Needs[[#This Row],[Wife]]</f>
        <v>1</v>
      </c>
      <c r="P811">
        <v>1</v>
      </c>
      <c r="Q811">
        <v>1</v>
      </c>
      <c r="R811">
        <v>1</v>
      </c>
      <c r="S811">
        <v>0</v>
      </c>
      <c r="T811">
        <v>2</v>
      </c>
      <c r="U811" t="s">
        <v>46</v>
      </c>
      <c r="V811">
        <v>1</v>
      </c>
      <c r="X811" t="str">
        <f t="shared" si="137"/>
        <v>Yes</v>
      </c>
      <c r="Y811">
        <v>207</v>
      </c>
      <c r="Z811" t="str">
        <f t="shared" si="138"/>
        <v>Yes</v>
      </c>
      <c r="AA811">
        <v>1</v>
      </c>
      <c r="AB811" t="str">
        <f t="shared" si="139"/>
        <v>Yes</v>
      </c>
      <c r="AC811">
        <v>1</v>
      </c>
      <c r="AD811" t="str">
        <f t="shared" si="140"/>
        <v>Yes</v>
      </c>
      <c r="AE811">
        <v>1</v>
      </c>
      <c r="AF811" t="str">
        <f t="shared" si="141"/>
        <v>Yes</v>
      </c>
      <c r="AH811" s="11" t="str">
        <f t="shared" si="142"/>
        <v>No</v>
      </c>
    </row>
    <row r="812" spans="1:34">
      <c r="A812">
        <v>5243</v>
      </c>
      <c r="B812" t="s">
        <v>42</v>
      </c>
      <c r="C812" t="s">
        <v>52</v>
      </c>
      <c r="D812" t="s">
        <v>53</v>
      </c>
      <c r="E812" t="s">
        <v>889</v>
      </c>
      <c r="F812" t="s">
        <v>51</v>
      </c>
      <c r="G812">
        <f t="shared" si="132"/>
        <v>0</v>
      </c>
      <c r="H812">
        <f t="shared" si="133"/>
        <v>1</v>
      </c>
      <c r="I812">
        <f t="shared" si="134"/>
        <v>2</v>
      </c>
      <c r="J812">
        <f t="shared" si="135"/>
        <v>3</v>
      </c>
      <c r="K812">
        <f t="shared" si="136"/>
        <v>4</v>
      </c>
      <c r="L812">
        <v>7</v>
      </c>
      <c r="M812">
        <v>3</v>
      </c>
      <c r="N812">
        <f>Needs[[#This Row],[Male]]-Needs[[#This Row],[Hasuband]]</f>
        <v>7</v>
      </c>
      <c r="O812">
        <f>Needs[[#This Row],[Female]]-Needs[[#This Row],[Wife]]</f>
        <v>2</v>
      </c>
      <c r="P812">
        <v>1</v>
      </c>
      <c r="Q812">
        <v>1</v>
      </c>
      <c r="R812">
        <v>2</v>
      </c>
      <c r="S812">
        <v>1</v>
      </c>
      <c r="T812">
        <v>5</v>
      </c>
      <c r="U812" t="s">
        <v>37</v>
      </c>
      <c r="V812">
        <v>1</v>
      </c>
      <c r="X812" t="str">
        <f t="shared" si="137"/>
        <v>Yes</v>
      </c>
      <c r="Y812">
        <v>208</v>
      </c>
      <c r="Z812" t="str">
        <f t="shared" si="138"/>
        <v>Yes</v>
      </c>
      <c r="AB812" t="str">
        <f t="shared" si="139"/>
        <v>No</v>
      </c>
      <c r="AD812" t="str">
        <f t="shared" si="140"/>
        <v>No</v>
      </c>
      <c r="AF812" t="str">
        <f t="shared" si="141"/>
        <v>No</v>
      </c>
      <c r="AH812" s="11" t="str">
        <f t="shared" si="142"/>
        <v>No</v>
      </c>
    </row>
    <row r="813" spans="1:34">
      <c r="A813">
        <v>4841</v>
      </c>
      <c r="B813" t="s">
        <v>38</v>
      </c>
      <c r="C813" t="s">
        <v>176</v>
      </c>
      <c r="D813" t="s">
        <v>177</v>
      </c>
      <c r="E813" t="s">
        <v>890</v>
      </c>
      <c r="F813" t="s">
        <v>36</v>
      </c>
      <c r="G813">
        <f t="shared" si="132"/>
        <v>1</v>
      </c>
      <c r="H813">
        <f t="shared" si="133"/>
        <v>1</v>
      </c>
      <c r="I813">
        <f t="shared" si="134"/>
        <v>2</v>
      </c>
      <c r="J813">
        <f t="shared" si="135"/>
        <v>3</v>
      </c>
      <c r="K813">
        <f t="shared" si="136"/>
        <v>3</v>
      </c>
      <c r="L813">
        <v>2</v>
      </c>
      <c r="M813">
        <v>8</v>
      </c>
      <c r="N813">
        <f>Needs[[#This Row],[Male]]-Needs[[#This Row],[Hasuband]]</f>
        <v>1</v>
      </c>
      <c r="O813">
        <f>Needs[[#This Row],[Female]]-Needs[[#This Row],[Wife]]</f>
        <v>7</v>
      </c>
      <c r="P813">
        <v>1</v>
      </c>
      <c r="Q813">
        <v>1</v>
      </c>
      <c r="R813">
        <v>0</v>
      </c>
      <c r="S813">
        <v>3</v>
      </c>
      <c r="T813">
        <v>5</v>
      </c>
      <c r="U813" t="s">
        <v>37</v>
      </c>
      <c r="W813">
        <v>1</v>
      </c>
      <c r="X813" t="str">
        <f t="shared" si="137"/>
        <v>No</v>
      </c>
      <c r="Z813" t="str">
        <f t="shared" si="138"/>
        <v>No</v>
      </c>
      <c r="AA813">
        <v>1</v>
      </c>
      <c r="AB813" t="str">
        <f t="shared" si="139"/>
        <v>Yes</v>
      </c>
      <c r="AD813" t="str">
        <f t="shared" si="140"/>
        <v>No</v>
      </c>
      <c r="AF813" t="str">
        <f t="shared" si="141"/>
        <v>No</v>
      </c>
      <c r="AG813">
        <v>1</v>
      </c>
      <c r="AH813" s="11" t="str">
        <f t="shared" si="142"/>
        <v>Yes</v>
      </c>
    </row>
    <row r="814" spans="1:34">
      <c r="A814">
        <v>5547</v>
      </c>
      <c r="B814" t="s">
        <v>42</v>
      </c>
      <c r="C814" t="s">
        <v>43</v>
      </c>
      <c r="D814" t="s">
        <v>44</v>
      </c>
      <c r="E814" t="s">
        <v>891</v>
      </c>
      <c r="F814" t="s">
        <v>36</v>
      </c>
      <c r="G814">
        <f t="shared" si="132"/>
        <v>1</v>
      </c>
      <c r="H814">
        <f t="shared" si="133"/>
        <v>1</v>
      </c>
      <c r="I814">
        <f t="shared" si="134"/>
        <v>1</v>
      </c>
      <c r="J814">
        <f t="shared" si="135"/>
        <v>1</v>
      </c>
      <c r="K814">
        <f t="shared" si="136"/>
        <v>0</v>
      </c>
      <c r="L814">
        <v>3</v>
      </c>
      <c r="M814">
        <v>1</v>
      </c>
      <c r="N814">
        <f>Needs[[#This Row],[Male]]-Needs[[#This Row],[Hasuband]]</f>
        <v>2</v>
      </c>
      <c r="O814">
        <f>Needs[[#This Row],[Female]]-Needs[[#This Row],[Wife]]</f>
        <v>0</v>
      </c>
      <c r="P814">
        <v>1</v>
      </c>
      <c r="Q814">
        <v>0</v>
      </c>
      <c r="R814">
        <v>1</v>
      </c>
      <c r="S814">
        <v>0</v>
      </c>
      <c r="T814">
        <v>2</v>
      </c>
      <c r="U814" t="s">
        <v>61</v>
      </c>
      <c r="V814">
        <v>1</v>
      </c>
      <c r="X814" t="str">
        <f t="shared" si="137"/>
        <v>Yes</v>
      </c>
      <c r="Y814">
        <v>170</v>
      </c>
      <c r="Z814" t="str">
        <f t="shared" si="138"/>
        <v>Yes</v>
      </c>
      <c r="AB814" t="str">
        <f t="shared" si="139"/>
        <v>No</v>
      </c>
      <c r="AD814" t="str">
        <f t="shared" si="140"/>
        <v>No</v>
      </c>
      <c r="AF814" t="str">
        <f t="shared" si="141"/>
        <v>No</v>
      </c>
      <c r="AH814" s="11" t="str">
        <f t="shared" si="142"/>
        <v>No</v>
      </c>
    </row>
    <row r="815" spans="1:34">
      <c r="A815">
        <v>4865</v>
      </c>
      <c r="B815" t="s">
        <v>38</v>
      </c>
      <c r="C815" t="s">
        <v>176</v>
      </c>
      <c r="D815" t="s">
        <v>177</v>
      </c>
      <c r="E815" t="s">
        <v>892</v>
      </c>
      <c r="F815" t="s">
        <v>36</v>
      </c>
      <c r="G815">
        <f t="shared" si="132"/>
        <v>1</v>
      </c>
      <c r="H815">
        <f t="shared" si="133"/>
        <v>1</v>
      </c>
      <c r="I815">
        <f t="shared" si="134"/>
        <v>1</v>
      </c>
      <c r="J815">
        <f t="shared" si="135"/>
        <v>1</v>
      </c>
      <c r="K815">
        <f t="shared" si="136"/>
        <v>3</v>
      </c>
      <c r="L815">
        <v>5</v>
      </c>
      <c r="M815">
        <v>2</v>
      </c>
      <c r="N815">
        <f>Needs[[#This Row],[Male]]-Needs[[#This Row],[Hasuband]]</f>
        <v>4</v>
      </c>
      <c r="O815">
        <f>Needs[[#This Row],[Female]]-Needs[[#This Row],[Wife]]</f>
        <v>1</v>
      </c>
      <c r="P815">
        <v>0</v>
      </c>
      <c r="Q815">
        <v>1</v>
      </c>
      <c r="R815">
        <v>1</v>
      </c>
      <c r="S815">
        <v>0</v>
      </c>
      <c r="T815">
        <v>5</v>
      </c>
      <c r="U815" t="s">
        <v>61</v>
      </c>
      <c r="W815">
        <v>1</v>
      </c>
      <c r="X815" t="str">
        <f t="shared" si="137"/>
        <v>No</v>
      </c>
      <c r="Z815" t="str">
        <f t="shared" si="138"/>
        <v>No</v>
      </c>
      <c r="AB815" t="str">
        <f t="shared" si="139"/>
        <v>No</v>
      </c>
      <c r="AC815">
        <v>1</v>
      </c>
      <c r="AD815" t="str">
        <f t="shared" si="140"/>
        <v>Yes</v>
      </c>
      <c r="AE815">
        <v>1</v>
      </c>
      <c r="AF815" t="str">
        <f t="shared" si="141"/>
        <v>Yes</v>
      </c>
      <c r="AG815">
        <v>1</v>
      </c>
      <c r="AH815" s="11" t="str">
        <f t="shared" si="142"/>
        <v>Yes</v>
      </c>
    </row>
    <row r="816" spans="1:34">
      <c r="A816">
        <v>6125</v>
      </c>
      <c r="B816" t="s">
        <v>47</v>
      </c>
      <c r="C816" t="s">
        <v>67</v>
      </c>
      <c r="D816" t="s">
        <v>68</v>
      </c>
      <c r="E816" t="s">
        <v>893</v>
      </c>
      <c r="F816" t="s">
        <v>36</v>
      </c>
      <c r="G816">
        <f t="shared" si="132"/>
        <v>1</v>
      </c>
      <c r="H816">
        <f t="shared" si="133"/>
        <v>1</v>
      </c>
      <c r="I816">
        <f t="shared" si="134"/>
        <v>1</v>
      </c>
      <c r="J816">
        <f t="shared" si="135"/>
        <v>1</v>
      </c>
      <c r="K816">
        <f t="shared" si="136"/>
        <v>1</v>
      </c>
      <c r="L816">
        <v>4</v>
      </c>
      <c r="M816">
        <v>1</v>
      </c>
      <c r="N816">
        <f>Needs[[#This Row],[Male]]-Needs[[#This Row],[Hasuband]]</f>
        <v>3</v>
      </c>
      <c r="O816">
        <f>Needs[[#This Row],[Female]]-Needs[[#This Row],[Wife]]</f>
        <v>0</v>
      </c>
      <c r="P816">
        <v>1</v>
      </c>
      <c r="Q816">
        <v>0</v>
      </c>
      <c r="R816">
        <v>1</v>
      </c>
      <c r="S816">
        <v>0</v>
      </c>
      <c r="T816">
        <v>3</v>
      </c>
      <c r="U816" t="s">
        <v>61</v>
      </c>
      <c r="W816">
        <v>1</v>
      </c>
      <c r="X816" t="str">
        <f t="shared" si="137"/>
        <v>No</v>
      </c>
      <c r="Z816" t="str">
        <f t="shared" si="138"/>
        <v>No</v>
      </c>
      <c r="AA816">
        <v>1</v>
      </c>
      <c r="AB816" t="str">
        <f t="shared" si="139"/>
        <v>Yes</v>
      </c>
      <c r="AD816" t="str">
        <f t="shared" si="140"/>
        <v>No</v>
      </c>
      <c r="AF816" t="str">
        <f t="shared" si="141"/>
        <v>No</v>
      </c>
      <c r="AG816">
        <v>1</v>
      </c>
      <c r="AH816" s="11" t="str">
        <f t="shared" si="142"/>
        <v>Yes</v>
      </c>
    </row>
    <row r="817" spans="1:34">
      <c r="A817">
        <v>5557</v>
      </c>
      <c r="B817" t="s">
        <v>42</v>
      </c>
      <c r="C817" t="s">
        <v>43</v>
      </c>
      <c r="D817" t="s">
        <v>44</v>
      </c>
      <c r="E817" t="s">
        <v>894</v>
      </c>
      <c r="F817" t="s">
        <v>51</v>
      </c>
      <c r="G817">
        <f t="shared" si="132"/>
        <v>0</v>
      </c>
      <c r="H817">
        <f t="shared" si="133"/>
        <v>1</v>
      </c>
      <c r="I817">
        <f t="shared" si="134"/>
        <v>1</v>
      </c>
      <c r="J817">
        <f t="shared" si="135"/>
        <v>2</v>
      </c>
      <c r="K817">
        <f t="shared" si="136"/>
        <v>2</v>
      </c>
      <c r="L817">
        <v>5</v>
      </c>
      <c r="M817">
        <v>1</v>
      </c>
      <c r="N817">
        <f>Needs[[#This Row],[Male]]-Needs[[#This Row],[Hasuband]]</f>
        <v>5</v>
      </c>
      <c r="O817">
        <f>Needs[[#This Row],[Female]]-Needs[[#This Row],[Wife]]</f>
        <v>0</v>
      </c>
      <c r="P817">
        <v>1</v>
      </c>
      <c r="Q817">
        <v>0</v>
      </c>
      <c r="R817">
        <v>2</v>
      </c>
      <c r="S817">
        <v>0</v>
      </c>
      <c r="T817">
        <v>3</v>
      </c>
      <c r="U817" t="s">
        <v>46</v>
      </c>
      <c r="W817">
        <v>1</v>
      </c>
      <c r="X817" t="str">
        <f t="shared" si="137"/>
        <v>No</v>
      </c>
      <c r="Z817" t="str">
        <f t="shared" si="138"/>
        <v>No</v>
      </c>
      <c r="AA817">
        <v>1</v>
      </c>
      <c r="AB817" t="str">
        <f t="shared" si="139"/>
        <v>Yes</v>
      </c>
      <c r="AD817" t="str">
        <f t="shared" si="140"/>
        <v>No</v>
      </c>
      <c r="AF817" t="str">
        <f t="shared" si="141"/>
        <v>No</v>
      </c>
      <c r="AG817">
        <v>1</v>
      </c>
      <c r="AH817" s="11" t="str">
        <f t="shared" si="142"/>
        <v>Yes</v>
      </c>
    </row>
    <row r="818" spans="1:34">
      <c r="A818">
        <v>6192</v>
      </c>
      <c r="B818" t="s">
        <v>47</v>
      </c>
      <c r="C818" t="s">
        <v>58</v>
      </c>
      <c r="D818" t="s">
        <v>59</v>
      </c>
      <c r="E818" t="s">
        <v>895</v>
      </c>
      <c r="F818" t="s">
        <v>36</v>
      </c>
      <c r="G818">
        <f t="shared" si="132"/>
        <v>1</v>
      </c>
      <c r="H818">
        <f t="shared" si="133"/>
        <v>1</v>
      </c>
      <c r="I818">
        <f t="shared" si="134"/>
        <v>2</v>
      </c>
      <c r="J818">
        <f t="shared" si="135"/>
        <v>1</v>
      </c>
      <c r="K818">
        <f t="shared" si="136"/>
        <v>0</v>
      </c>
      <c r="L818">
        <v>3</v>
      </c>
      <c r="M818">
        <v>2</v>
      </c>
      <c r="N818">
        <f>Needs[[#This Row],[Male]]-Needs[[#This Row],[Hasuband]]</f>
        <v>2</v>
      </c>
      <c r="O818">
        <f>Needs[[#This Row],[Female]]-Needs[[#This Row],[Wife]]</f>
        <v>1</v>
      </c>
      <c r="P818">
        <v>1</v>
      </c>
      <c r="Q818">
        <v>1</v>
      </c>
      <c r="R818">
        <v>1</v>
      </c>
      <c r="S818">
        <v>0</v>
      </c>
      <c r="T818">
        <v>2</v>
      </c>
      <c r="U818" t="s">
        <v>37</v>
      </c>
      <c r="V818">
        <v>1</v>
      </c>
      <c r="X818" t="str">
        <f t="shared" si="137"/>
        <v>Yes</v>
      </c>
      <c r="Y818">
        <v>131</v>
      </c>
      <c r="Z818" t="str">
        <f t="shared" si="138"/>
        <v>Yes</v>
      </c>
      <c r="AB818" t="str">
        <f t="shared" si="139"/>
        <v>No</v>
      </c>
      <c r="AD818" t="str">
        <f t="shared" si="140"/>
        <v>No</v>
      </c>
      <c r="AF818" t="str">
        <f t="shared" si="141"/>
        <v>No</v>
      </c>
      <c r="AH818" s="11" t="str">
        <f t="shared" si="142"/>
        <v>No</v>
      </c>
    </row>
    <row r="819" spans="1:34">
      <c r="A819">
        <v>5211</v>
      </c>
      <c r="B819" t="s">
        <v>42</v>
      </c>
      <c r="C819" t="s">
        <v>64</v>
      </c>
      <c r="D819" t="s">
        <v>65</v>
      </c>
      <c r="E819" t="s">
        <v>896</v>
      </c>
      <c r="F819" t="s">
        <v>36</v>
      </c>
      <c r="G819">
        <f t="shared" si="132"/>
        <v>1</v>
      </c>
      <c r="H819">
        <f t="shared" si="133"/>
        <v>1</v>
      </c>
      <c r="I819">
        <f t="shared" si="134"/>
        <v>1</v>
      </c>
      <c r="J819">
        <f t="shared" si="135"/>
        <v>1</v>
      </c>
      <c r="K819">
        <f t="shared" si="136"/>
        <v>1</v>
      </c>
      <c r="L819">
        <v>4</v>
      </c>
      <c r="M819">
        <v>1</v>
      </c>
      <c r="N819">
        <f>Needs[[#This Row],[Male]]-Needs[[#This Row],[Hasuband]]</f>
        <v>3</v>
      </c>
      <c r="O819">
        <f>Needs[[#This Row],[Female]]-Needs[[#This Row],[Wife]]</f>
        <v>0</v>
      </c>
      <c r="P819">
        <v>1</v>
      </c>
      <c r="Q819">
        <v>0</v>
      </c>
      <c r="R819">
        <v>1</v>
      </c>
      <c r="S819">
        <v>0</v>
      </c>
      <c r="T819">
        <v>3</v>
      </c>
      <c r="U819" t="s">
        <v>37</v>
      </c>
      <c r="W819">
        <v>1</v>
      </c>
      <c r="X819" t="str">
        <f t="shared" si="137"/>
        <v>No</v>
      </c>
      <c r="Z819" t="str">
        <f t="shared" si="138"/>
        <v>No</v>
      </c>
      <c r="AA819">
        <v>1</v>
      </c>
      <c r="AB819" t="str">
        <f t="shared" si="139"/>
        <v>Yes</v>
      </c>
      <c r="AD819" t="str">
        <f t="shared" si="140"/>
        <v>No</v>
      </c>
      <c r="AF819" t="str">
        <f t="shared" si="141"/>
        <v>No</v>
      </c>
      <c r="AG819">
        <v>1</v>
      </c>
      <c r="AH819" s="11" t="str">
        <f t="shared" si="142"/>
        <v>Yes</v>
      </c>
    </row>
    <row r="820" spans="1:34">
      <c r="A820">
        <v>4849</v>
      </c>
      <c r="B820" t="s">
        <v>38</v>
      </c>
      <c r="C820" t="s">
        <v>176</v>
      </c>
      <c r="D820" t="s">
        <v>177</v>
      </c>
      <c r="E820" t="s">
        <v>897</v>
      </c>
      <c r="F820" t="s">
        <v>36</v>
      </c>
      <c r="G820">
        <f t="shared" si="132"/>
        <v>1</v>
      </c>
      <c r="H820">
        <f t="shared" si="133"/>
        <v>1</v>
      </c>
      <c r="I820">
        <f t="shared" si="134"/>
        <v>2</v>
      </c>
      <c r="J820">
        <f t="shared" si="135"/>
        <v>0</v>
      </c>
      <c r="K820">
        <f t="shared" si="136"/>
        <v>0</v>
      </c>
      <c r="L820">
        <v>2</v>
      </c>
      <c r="M820">
        <v>2</v>
      </c>
      <c r="N820">
        <f>Needs[[#This Row],[Male]]-Needs[[#This Row],[Hasuband]]</f>
        <v>1</v>
      </c>
      <c r="O820">
        <f>Needs[[#This Row],[Female]]-Needs[[#This Row],[Wife]]</f>
        <v>1</v>
      </c>
      <c r="P820">
        <v>1</v>
      </c>
      <c r="Q820">
        <v>1</v>
      </c>
      <c r="R820">
        <v>0</v>
      </c>
      <c r="S820">
        <v>0</v>
      </c>
      <c r="T820">
        <v>2</v>
      </c>
      <c r="U820" t="s">
        <v>61</v>
      </c>
      <c r="W820">
        <v>1</v>
      </c>
      <c r="X820" t="str">
        <f t="shared" si="137"/>
        <v>No</v>
      </c>
      <c r="Z820" t="str">
        <f t="shared" si="138"/>
        <v>No</v>
      </c>
      <c r="AA820">
        <v>1</v>
      </c>
      <c r="AB820" t="str">
        <f t="shared" si="139"/>
        <v>Yes</v>
      </c>
      <c r="AC820">
        <v>1</v>
      </c>
      <c r="AD820" t="str">
        <f t="shared" si="140"/>
        <v>Yes</v>
      </c>
      <c r="AF820" t="str">
        <f t="shared" si="141"/>
        <v>No</v>
      </c>
      <c r="AG820">
        <v>1</v>
      </c>
      <c r="AH820" s="11" t="str">
        <f t="shared" si="142"/>
        <v>Yes</v>
      </c>
    </row>
    <row r="821" spans="1:34">
      <c r="A821">
        <v>5093</v>
      </c>
      <c r="B821" t="s">
        <v>32</v>
      </c>
      <c r="C821" t="s">
        <v>55</v>
      </c>
      <c r="D821" t="s">
        <v>56</v>
      </c>
      <c r="E821" t="s">
        <v>898</v>
      </c>
      <c r="F821" t="s">
        <v>51</v>
      </c>
      <c r="G821">
        <f t="shared" si="132"/>
        <v>0</v>
      </c>
      <c r="H821">
        <f t="shared" si="133"/>
        <v>1</v>
      </c>
      <c r="I821">
        <f t="shared" si="134"/>
        <v>0</v>
      </c>
      <c r="J821">
        <f t="shared" si="135"/>
        <v>4</v>
      </c>
      <c r="K821">
        <f t="shared" si="136"/>
        <v>4</v>
      </c>
      <c r="L821">
        <v>8</v>
      </c>
      <c r="M821">
        <v>1</v>
      </c>
      <c r="N821">
        <f>Needs[[#This Row],[Male]]-Needs[[#This Row],[Hasuband]]</f>
        <v>8</v>
      </c>
      <c r="O821">
        <f>Needs[[#This Row],[Female]]-Needs[[#This Row],[Wife]]</f>
        <v>0</v>
      </c>
      <c r="P821">
        <v>0</v>
      </c>
      <c r="Q821">
        <v>0</v>
      </c>
      <c r="R821">
        <v>4</v>
      </c>
      <c r="S821">
        <v>0</v>
      </c>
      <c r="T821">
        <v>5</v>
      </c>
      <c r="U821" t="s">
        <v>61</v>
      </c>
      <c r="V821">
        <v>1</v>
      </c>
      <c r="X821" t="str">
        <f t="shared" si="137"/>
        <v>Yes</v>
      </c>
      <c r="Y821">
        <v>213</v>
      </c>
      <c r="Z821" t="str">
        <f t="shared" si="138"/>
        <v>Yes</v>
      </c>
      <c r="AB821" t="str">
        <f t="shared" si="139"/>
        <v>No</v>
      </c>
      <c r="AD821" t="str">
        <f t="shared" si="140"/>
        <v>No</v>
      </c>
      <c r="AF821" t="str">
        <f t="shared" si="141"/>
        <v>No</v>
      </c>
      <c r="AG821">
        <v>1</v>
      </c>
      <c r="AH821" s="11" t="str">
        <f t="shared" si="142"/>
        <v>Yes</v>
      </c>
    </row>
    <row r="822" spans="1:34">
      <c r="A822">
        <v>5608</v>
      </c>
      <c r="B822" t="s">
        <v>42</v>
      </c>
      <c r="C822" t="s">
        <v>43</v>
      </c>
      <c r="D822" t="s">
        <v>44</v>
      </c>
      <c r="E822" t="s">
        <v>899</v>
      </c>
      <c r="F822" t="s">
        <v>36</v>
      </c>
      <c r="G822">
        <f t="shared" si="132"/>
        <v>1</v>
      </c>
      <c r="H822">
        <f t="shared" si="133"/>
        <v>1</v>
      </c>
      <c r="I822">
        <f t="shared" si="134"/>
        <v>2</v>
      </c>
      <c r="J822">
        <f t="shared" si="135"/>
        <v>1</v>
      </c>
      <c r="K822">
        <f t="shared" si="136"/>
        <v>0</v>
      </c>
      <c r="L822">
        <v>2</v>
      </c>
      <c r="M822">
        <v>3</v>
      </c>
      <c r="N822">
        <f>Needs[[#This Row],[Male]]-Needs[[#This Row],[Hasuband]]</f>
        <v>1</v>
      </c>
      <c r="O822">
        <f>Needs[[#This Row],[Female]]-Needs[[#This Row],[Wife]]</f>
        <v>2</v>
      </c>
      <c r="P822">
        <v>1</v>
      </c>
      <c r="Q822">
        <v>1</v>
      </c>
      <c r="R822">
        <v>0</v>
      </c>
      <c r="S822">
        <v>1</v>
      </c>
      <c r="T822">
        <v>2</v>
      </c>
      <c r="U822" t="s">
        <v>37</v>
      </c>
      <c r="V822">
        <v>1</v>
      </c>
      <c r="X822" t="str">
        <f t="shared" si="137"/>
        <v>Yes</v>
      </c>
      <c r="Y822">
        <v>222</v>
      </c>
      <c r="Z822" t="str">
        <f t="shared" si="138"/>
        <v>Yes</v>
      </c>
      <c r="AA822">
        <v>1</v>
      </c>
      <c r="AB822" t="str">
        <f t="shared" si="139"/>
        <v>Yes</v>
      </c>
      <c r="AC822">
        <v>1</v>
      </c>
      <c r="AD822" t="str">
        <f t="shared" si="140"/>
        <v>Yes</v>
      </c>
      <c r="AF822" t="str">
        <f t="shared" si="141"/>
        <v>No</v>
      </c>
      <c r="AG822">
        <v>1</v>
      </c>
      <c r="AH822" s="11" t="str">
        <f t="shared" si="142"/>
        <v>Yes</v>
      </c>
    </row>
    <row r="823" spans="1:34">
      <c r="A823">
        <v>4870</v>
      </c>
      <c r="B823" t="s">
        <v>38</v>
      </c>
      <c r="C823" t="s">
        <v>176</v>
      </c>
      <c r="D823" t="s">
        <v>177</v>
      </c>
      <c r="E823" t="s">
        <v>900</v>
      </c>
      <c r="F823" t="s">
        <v>51</v>
      </c>
      <c r="G823">
        <f t="shared" si="132"/>
        <v>0</v>
      </c>
      <c r="H823">
        <f t="shared" si="133"/>
        <v>1</v>
      </c>
      <c r="I823">
        <f t="shared" si="134"/>
        <v>2</v>
      </c>
      <c r="J823">
        <f t="shared" si="135"/>
        <v>2</v>
      </c>
      <c r="K823">
        <f t="shared" si="136"/>
        <v>3</v>
      </c>
      <c r="L823">
        <v>2</v>
      </c>
      <c r="M823">
        <v>6</v>
      </c>
      <c r="N823">
        <f>Needs[[#This Row],[Male]]-Needs[[#This Row],[Hasuband]]</f>
        <v>2</v>
      </c>
      <c r="O823">
        <f>Needs[[#This Row],[Female]]-Needs[[#This Row],[Wife]]</f>
        <v>5</v>
      </c>
      <c r="P823">
        <v>1</v>
      </c>
      <c r="Q823">
        <v>1</v>
      </c>
      <c r="R823">
        <v>0</v>
      </c>
      <c r="S823">
        <v>2</v>
      </c>
      <c r="T823">
        <v>4</v>
      </c>
      <c r="U823" t="s">
        <v>37</v>
      </c>
      <c r="W823">
        <v>1</v>
      </c>
      <c r="X823" t="str">
        <f t="shared" si="137"/>
        <v>No</v>
      </c>
      <c r="Z823" t="str">
        <f t="shared" si="138"/>
        <v>No</v>
      </c>
      <c r="AA823">
        <v>1</v>
      </c>
      <c r="AB823" t="str">
        <f t="shared" si="139"/>
        <v>Yes</v>
      </c>
      <c r="AD823" t="str">
        <f t="shared" si="140"/>
        <v>No</v>
      </c>
      <c r="AE823">
        <v>1</v>
      </c>
      <c r="AF823" t="str">
        <f t="shared" si="141"/>
        <v>Yes</v>
      </c>
      <c r="AG823">
        <v>1</v>
      </c>
      <c r="AH823" s="11" t="str">
        <f t="shared" si="142"/>
        <v>Yes</v>
      </c>
    </row>
    <row r="824" spans="1:34">
      <c r="A824">
        <v>4912</v>
      </c>
      <c r="B824" t="s">
        <v>32</v>
      </c>
      <c r="C824" t="s">
        <v>96</v>
      </c>
      <c r="D824" t="s">
        <v>97</v>
      </c>
      <c r="E824" t="s">
        <v>901</v>
      </c>
      <c r="F824" t="s">
        <v>51</v>
      </c>
      <c r="G824">
        <f t="shared" si="132"/>
        <v>0</v>
      </c>
      <c r="H824">
        <f t="shared" si="133"/>
        <v>1</v>
      </c>
      <c r="I824">
        <f t="shared" si="134"/>
        <v>1</v>
      </c>
      <c r="J824">
        <f t="shared" si="135"/>
        <v>2</v>
      </c>
      <c r="K824">
        <f t="shared" si="136"/>
        <v>3</v>
      </c>
      <c r="L824">
        <v>6</v>
      </c>
      <c r="M824">
        <v>1</v>
      </c>
      <c r="N824">
        <f>Needs[[#This Row],[Male]]-Needs[[#This Row],[Hasuband]]</f>
        <v>6</v>
      </c>
      <c r="O824">
        <f>Needs[[#This Row],[Female]]-Needs[[#This Row],[Wife]]</f>
        <v>0</v>
      </c>
      <c r="P824">
        <v>1</v>
      </c>
      <c r="Q824">
        <v>0</v>
      </c>
      <c r="R824">
        <v>2</v>
      </c>
      <c r="S824">
        <v>0</v>
      </c>
      <c r="T824">
        <v>4</v>
      </c>
      <c r="U824" t="s">
        <v>37</v>
      </c>
      <c r="W824">
        <v>1</v>
      </c>
      <c r="X824" t="str">
        <f t="shared" si="137"/>
        <v>No</v>
      </c>
      <c r="Y824">
        <v>58</v>
      </c>
      <c r="Z824" t="str">
        <f t="shared" si="138"/>
        <v>Yes</v>
      </c>
      <c r="AA824">
        <v>1</v>
      </c>
      <c r="AB824" t="str">
        <f t="shared" si="139"/>
        <v>Yes</v>
      </c>
      <c r="AC824">
        <v>1</v>
      </c>
      <c r="AD824" t="str">
        <f t="shared" si="140"/>
        <v>Yes</v>
      </c>
      <c r="AF824" t="str">
        <f t="shared" si="141"/>
        <v>No</v>
      </c>
      <c r="AG824">
        <v>1</v>
      </c>
      <c r="AH824" s="11" t="str">
        <f t="shared" si="142"/>
        <v>Yes</v>
      </c>
    </row>
    <row r="825" spans="1:34">
      <c r="A825">
        <v>5300</v>
      </c>
      <c r="B825" t="s">
        <v>42</v>
      </c>
      <c r="C825" t="s">
        <v>52</v>
      </c>
      <c r="D825" t="s">
        <v>53</v>
      </c>
      <c r="E825" t="s">
        <v>902</v>
      </c>
      <c r="F825" t="s">
        <v>51</v>
      </c>
      <c r="G825">
        <f t="shared" si="132"/>
        <v>0</v>
      </c>
      <c r="H825">
        <f t="shared" si="133"/>
        <v>1</v>
      </c>
      <c r="I825">
        <f t="shared" si="134"/>
        <v>3</v>
      </c>
      <c r="J825">
        <f t="shared" si="135"/>
        <v>2</v>
      </c>
      <c r="K825">
        <f t="shared" si="136"/>
        <v>3</v>
      </c>
      <c r="L825">
        <v>7</v>
      </c>
      <c r="M825">
        <v>2</v>
      </c>
      <c r="N825">
        <f>Needs[[#This Row],[Male]]-Needs[[#This Row],[Hasuband]]</f>
        <v>7</v>
      </c>
      <c r="O825">
        <f>Needs[[#This Row],[Female]]-Needs[[#This Row],[Wife]]</f>
        <v>1</v>
      </c>
      <c r="P825">
        <v>2</v>
      </c>
      <c r="Q825">
        <v>1</v>
      </c>
      <c r="R825">
        <v>2</v>
      </c>
      <c r="S825">
        <v>0</v>
      </c>
      <c r="T825">
        <v>4</v>
      </c>
      <c r="U825" t="s">
        <v>46</v>
      </c>
      <c r="W825">
        <v>1</v>
      </c>
      <c r="X825" t="str">
        <f t="shared" si="137"/>
        <v>No</v>
      </c>
      <c r="Z825" t="str">
        <f t="shared" si="138"/>
        <v>No</v>
      </c>
      <c r="AA825">
        <v>1</v>
      </c>
      <c r="AB825" t="str">
        <f t="shared" si="139"/>
        <v>Yes</v>
      </c>
      <c r="AD825" t="str">
        <f t="shared" si="140"/>
        <v>No</v>
      </c>
      <c r="AF825" t="str">
        <f t="shared" si="141"/>
        <v>No</v>
      </c>
      <c r="AG825">
        <v>1</v>
      </c>
      <c r="AH825" s="11" t="str">
        <f t="shared" si="142"/>
        <v>Yes</v>
      </c>
    </row>
    <row r="826" spans="1:34">
      <c r="A826">
        <v>5959</v>
      </c>
      <c r="B826" t="s">
        <v>47</v>
      </c>
      <c r="C826" t="s">
        <v>48</v>
      </c>
      <c r="D826" t="s">
        <v>49</v>
      </c>
      <c r="E826" t="s">
        <v>903</v>
      </c>
      <c r="F826" t="s">
        <v>51</v>
      </c>
      <c r="G826">
        <f t="shared" si="132"/>
        <v>0</v>
      </c>
      <c r="H826">
        <f t="shared" si="133"/>
        <v>1</v>
      </c>
      <c r="I826">
        <f t="shared" si="134"/>
        <v>2</v>
      </c>
      <c r="J826">
        <f t="shared" si="135"/>
        <v>2</v>
      </c>
      <c r="K826">
        <f t="shared" si="136"/>
        <v>1</v>
      </c>
      <c r="L826">
        <v>3</v>
      </c>
      <c r="M826">
        <v>3</v>
      </c>
      <c r="N826">
        <f>Needs[[#This Row],[Male]]-Needs[[#This Row],[Hasuband]]</f>
        <v>3</v>
      </c>
      <c r="O826">
        <f>Needs[[#This Row],[Female]]-Needs[[#This Row],[Wife]]</f>
        <v>2</v>
      </c>
      <c r="P826">
        <v>1</v>
      </c>
      <c r="Q826">
        <v>1</v>
      </c>
      <c r="R826">
        <v>1</v>
      </c>
      <c r="S826">
        <v>1</v>
      </c>
      <c r="T826">
        <v>2</v>
      </c>
      <c r="U826" t="s">
        <v>61</v>
      </c>
      <c r="V826">
        <v>1</v>
      </c>
      <c r="X826" t="str">
        <f t="shared" si="137"/>
        <v>Yes</v>
      </c>
      <c r="Y826">
        <v>228</v>
      </c>
      <c r="Z826" t="str">
        <f t="shared" si="138"/>
        <v>Yes</v>
      </c>
      <c r="AA826">
        <v>1</v>
      </c>
      <c r="AB826" t="str">
        <f t="shared" si="139"/>
        <v>Yes</v>
      </c>
      <c r="AC826">
        <v>1</v>
      </c>
      <c r="AD826" t="str">
        <f t="shared" si="140"/>
        <v>Yes</v>
      </c>
      <c r="AF826" t="str">
        <f t="shared" si="141"/>
        <v>No</v>
      </c>
      <c r="AG826">
        <v>1</v>
      </c>
      <c r="AH826" s="11" t="str">
        <f t="shared" si="142"/>
        <v>Yes</v>
      </c>
    </row>
    <row r="827" spans="1:34">
      <c r="A827">
        <v>5259</v>
      </c>
      <c r="B827" t="s">
        <v>42</v>
      </c>
      <c r="C827" t="s">
        <v>52</v>
      </c>
      <c r="D827" t="s">
        <v>53</v>
      </c>
      <c r="E827" t="s">
        <v>904</v>
      </c>
      <c r="F827" t="s">
        <v>36</v>
      </c>
      <c r="G827">
        <f t="shared" si="132"/>
        <v>1</v>
      </c>
      <c r="H827">
        <f t="shared" si="133"/>
        <v>1</v>
      </c>
      <c r="I827">
        <f t="shared" si="134"/>
        <v>1</v>
      </c>
      <c r="J827">
        <f t="shared" si="135"/>
        <v>2</v>
      </c>
      <c r="K827">
        <f t="shared" si="136"/>
        <v>1</v>
      </c>
      <c r="L827">
        <v>5</v>
      </c>
      <c r="M827">
        <v>1</v>
      </c>
      <c r="N827">
        <f>Needs[[#This Row],[Male]]-Needs[[#This Row],[Hasuband]]</f>
        <v>4</v>
      </c>
      <c r="O827">
        <f>Needs[[#This Row],[Female]]-Needs[[#This Row],[Wife]]</f>
        <v>0</v>
      </c>
      <c r="P827">
        <v>1</v>
      </c>
      <c r="Q827">
        <v>0</v>
      </c>
      <c r="R827">
        <v>2</v>
      </c>
      <c r="S827">
        <v>0</v>
      </c>
      <c r="T827">
        <v>3</v>
      </c>
      <c r="U827" t="s">
        <v>46</v>
      </c>
      <c r="V827">
        <v>1</v>
      </c>
      <c r="X827" t="str">
        <f t="shared" si="137"/>
        <v>Yes</v>
      </c>
      <c r="Y827">
        <v>193</v>
      </c>
      <c r="Z827" t="str">
        <f t="shared" si="138"/>
        <v>Yes</v>
      </c>
      <c r="AB827" t="str">
        <f t="shared" si="139"/>
        <v>No</v>
      </c>
      <c r="AC827">
        <v>1</v>
      </c>
      <c r="AD827" t="str">
        <f t="shared" si="140"/>
        <v>Yes</v>
      </c>
      <c r="AF827" t="str">
        <f t="shared" si="141"/>
        <v>No</v>
      </c>
      <c r="AH827" s="11" t="str">
        <f t="shared" si="142"/>
        <v>No</v>
      </c>
    </row>
    <row r="828" spans="1:34">
      <c r="A828">
        <v>4850</v>
      </c>
      <c r="B828" t="s">
        <v>38</v>
      </c>
      <c r="C828" t="s">
        <v>176</v>
      </c>
      <c r="D828" t="s">
        <v>177</v>
      </c>
      <c r="E828" t="s">
        <v>905</v>
      </c>
      <c r="F828" t="s">
        <v>36</v>
      </c>
      <c r="G828">
        <f t="shared" si="132"/>
        <v>1</v>
      </c>
      <c r="H828">
        <f t="shared" si="133"/>
        <v>1</v>
      </c>
      <c r="I828">
        <f t="shared" si="134"/>
        <v>1</v>
      </c>
      <c r="J828">
        <f t="shared" si="135"/>
        <v>1</v>
      </c>
      <c r="K828">
        <f t="shared" si="136"/>
        <v>0</v>
      </c>
      <c r="L828">
        <v>2</v>
      </c>
      <c r="M828">
        <v>2</v>
      </c>
      <c r="N828">
        <f>Needs[[#This Row],[Male]]-Needs[[#This Row],[Hasuband]]</f>
        <v>1</v>
      </c>
      <c r="O828">
        <f>Needs[[#This Row],[Female]]-Needs[[#This Row],[Wife]]</f>
        <v>1</v>
      </c>
      <c r="P828">
        <v>1</v>
      </c>
      <c r="Q828">
        <v>0</v>
      </c>
      <c r="R828">
        <v>0</v>
      </c>
      <c r="S828">
        <v>1</v>
      </c>
      <c r="T828">
        <v>2</v>
      </c>
      <c r="U828" t="s">
        <v>37</v>
      </c>
      <c r="W828">
        <v>1</v>
      </c>
      <c r="X828" t="str">
        <f t="shared" si="137"/>
        <v>No</v>
      </c>
      <c r="Z828" t="str">
        <f t="shared" si="138"/>
        <v>No</v>
      </c>
      <c r="AA828">
        <v>1</v>
      </c>
      <c r="AB828" t="str">
        <f t="shared" si="139"/>
        <v>Yes</v>
      </c>
      <c r="AC828">
        <v>1</v>
      </c>
      <c r="AD828" t="str">
        <f t="shared" si="140"/>
        <v>Yes</v>
      </c>
      <c r="AE828">
        <v>1</v>
      </c>
      <c r="AF828" t="str">
        <f t="shared" si="141"/>
        <v>Yes</v>
      </c>
      <c r="AG828">
        <v>1</v>
      </c>
      <c r="AH828" s="11" t="str">
        <f t="shared" si="142"/>
        <v>Yes</v>
      </c>
    </row>
    <row r="829" spans="1:34">
      <c r="A829">
        <v>5220</v>
      </c>
      <c r="B829" t="s">
        <v>42</v>
      </c>
      <c r="C829" t="s">
        <v>64</v>
      </c>
      <c r="D829" t="s">
        <v>65</v>
      </c>
      <c r="E829" t="s">
        <v>906</v>
      </c>
      <c r="F829" t="s">
        <v>36</v>
      </c>
      <c r="G829">
        <f t="shared" si="132"/>
        <v>1</v>
      </c>
      <c r="H829">
        <f t="shared" si="133"/>
        <v>1</v>
      </c>
      <c r="I829">
        <f t="shared" si="134"/>
        <v>2</v>
      </c>
      <c r="J829">
        <f t="shared" si="135"/>
        <v>1</v>
      </c>
      <c r="K829">
        <f t="shared" si="136"/>
        <v>1</v>
      </c>
      <c r="L829">
        <v>2</v>
      </c>
      <c r="M829">
        <v>4</v>
      </c>
      <c r="N829">
        <f>Needs[[#This Row],[Male]]-Needs[[#This Row],[Hasuband]]</f>
        <v>1</v>
      </c>
      <c r="O829">
        <f>Needs[[#This Row],[Female]]-Needs[[#This Row],[Wife]]</f>
        <v>3</v>
      </c>
      <c r="P829">
        <v>1</v>
      </c>
      <c r="Q829">
        <v>1</v>
      </c>
      <c r="R829">
        <v>0</v>
      </c>
      <c r="S829">
        <v>1</v>
      </c>
      <c r="T829">
        <v>3</v>
      </c>
      <c r="U829" t="s">
        <v>46</v>
      </c>
      <c r="V829">
        <v>1</v>
      </c>
      <c r="X829" t="str">
        <f t="shared" si="137"/>
        <v>Yes</v>
      </c>
      <c r="Y829">
        <v>177</v>
      </c>
      <c r="Z829" t="str">
        <f t="shared" si="138"/>
        <v>Yes</v>
      </c>
      <c r="AB829" t="str">
        <f t="shared" si="139"/>
        <v>No</v>
      </c>
      <c r="AD829" t="str">
        <f t="shared" si="140"/>
        <v>No</v>
      </c>
      <c r="AF829" t="str">
        <f t="shared" si="141"/>
        <v>No</v>
      </c>
      <c r="AG829">
        <v>1</v>
      </c>
      <c r="AH829" s="11" t="str">
        <f t="shared" si="142"/>
        <v>Yes</v>
      </c>
    </row>
    <row r="830" spans="1:34">
      <c r="A830">
        <v>4864</v>
      </c>
      <c r="B830" t="s">
        <v>38</v>
      </c>
      <c r="C830" t="s">
        <v>176</v>
      </c>
      <c r="D830" t="s">
        <v>177</v>
      </c>
      <c r="E830" t="s">
        <v>907</v>
      </c>
      <c r="F830" t="s">
        <v>51</v>
      </c>
      <c r="G830">
        <f t="shared" si="132"/>
        <v>0</v>
      </c>
      <c r="H830">
        <f t="shared" si="133"/>
        <v>1</v>
      </c>
      <c r="I830">
        <f t="shared" si="134"/>
        <v>2</v>
      </c>
      <c r="J830">
        <f t="shared" si="135"/>
        <v>2</v>
      </c>
      <c r="K830">
        <f t="shared" si="136"/>
        <v>3</v>
      </c>
      <c r="L830">
        <v>6</v>
      </c>
      <c r="M830">
        <v>2</v>
      </c>
      <c r="N830">
        <f>Needs[[#This Row],[Male]]-Needs[[#This Row],[Hasuband]]</f>
        <v>6</v>
      </c>
      <c r="O830">
        <f>Needs[[#This Row],[Female]]-Needs[[#This Row],[Wife]]</f>
        <v>1</v>
      </c>
      <c r="P830">
        <v>1</v>
      </c>
      <c r="Q830">
        <v>1</v>
      </c>
      <c r="R830">
        <v>2</v>
      </c>
      <c r="S830">
        <v>0</v>
      </c>
      <c r="T830">
        <v>4</v>
      </c>
      <c r="U830" t="s">
        <v>46</v>
      </c>
      <c r="W830">
        <v>1</v>
      </c>
      <c r="X830" t="str">
        <f t="shared" si="137"/>
        <v>No</v>
      </c>
      <c r="Y830">
        <v>86</v>
      </c>
      <c r="Z830" t="str">
        <f t="shared" si="138"/>
        <v>Yes</v>
      </c>
      <c r="AB830" t="str">
        <f t="shared" si="139"/>
        <v>No</v>
      </c>
      <c r="AC830">
        <v>1</v>
      </c>
      <c r="AD830" t="str">
        <f t="shared" si="140"/>
        <v>Yes</v>
      </c>
      <c r="AE830">
        <v>1</v>
      </c>
      <c r="AF830" t="str">
        <f t="shared" si="141"/>
        <v>Yes</v>
      </c>
      <c r="AG830">
        <v>1</v>
      </c>
      <c r="AH830" s="11" t="str">
        <f t="shared" si="142"/>
        <v>Yes</v>
      </c>
    </row>
    <row r="831" spans="1:34">
      <c r="A831">
        <v>6031</v>
      </c>
      <c r="B831" t="s">
        <v>47</v>
      </c>
      <c r="C831" t="s">
        <v>48</v>
      </c>
      <c r="D831" t="s">
        <v>49</v>
      </c>
      <c r="E831" t="s">
        <v>908</v>
      </c>
      <c r="F831" t="s">
        <v>36</v>
      </c>
      <c r="G831">
        <f t="shared" si="132"/>
        <v>1</v>
      </c>
      <c r="H831">
        <f t="shared" si="133"/>
        <v>1</v>
      </c>
      <c r="I831">
        <f t="shared" si="134"/>
        <v>1</v>
      </c>
      <c r="J831">
        <f t="shared" si="135"/>
        <v>5</v>
      </c>
      <c r="K831">
        <f t="shared" si="136"/>
        <v>2</v>
      </c>
      <c r="L831">
        <v>4</v>
      </c>
      <c r="M831">
        <v>6</v>
      </c>
      <c r="N831">
        <f>Needs[[#This Row],[Male]]-Needs[[#This Row],[Hasuband]]</f>
        <v>3</v>
      </c>
      <c r="O831">
        <f>Needs[[#This Row],[Female]]-Needs[[#This Row],[Wife]]</f>
        <v>5</v>
      </c>
      <c r="P831">
        <v>0</v>
      </c>
      <c r="Q831">
        <v>1</v>
      </c>
      <c r="R831">
        <v>3</v>
      </c>
      <c r="S831">
        <v>2</v>
      </c>
      <c r="T831">
        <v>4</v>
      </c>
      <c r="U831" t="s">
        <v>61</v>
      </c>
      <c r="W831">
        <v>1</v>
      </c>
      <c r="X831" t="str">
        <f t="shared" si="137"/>
        <v>No</v>
      </c>
      <c r="Z831" t="str">
        <f t="shared" si="138"/>
        <v>No</v>
      </c>
      <c r="AA831">
        <v>1</v>
      </c>
      <c r="AB831" t="str">
        <f t="shared" si="139"/>
        <v>Yes</v>
      </c>
      <c r="AD831" t="str">
        <f t="shared" si="140"/>
        <v>No</v>
      </c>
      <c r="AE831">
        <v>1</v>
      </c>
      <c r="AF831" t="str">
        <f t="shared" si="141"/>
        <v>Yes</v>
      </c>
      <c r="AG831">
        <v>1</v>
      </c>
      <c r="AH831" s="11" t="str">
        <f t="shared" si="142"/>
        <v>Yes</v>
      </c>
    </row>
    <row r="832" spans="1:34">
      <c r="A832">
        <v>5040</v>
      </c>
      <c r="B832" t="s">
        <v>32</v>
      </c>
      <c r="C832" t="s">
        <v>126</v>
      </c>
      <c r="D832" t="s">
        <v>127</v>
      </c>
      <c r="E832" t="s">
        <v>909</v>
      </c>
      <c r="F832" t="s">
        <v>51</v>
      </c>
      <c r="G832">
        <f t="shared" si="132"/>
        <v>0</v>
      </c>
      <c r="H832">
        <f t="shared" si="133"/>
        <v>1</v>
      </c>
      <c r="I832">
        <f t="shared" si="134"/>
        <v>2</v>
      </c>
      <c r="J832">
        <f t="shared" si="135"/>
        <v>1</v>
      </c>
      <c r="K832">
        <f t="shared" si="136"/>
        <v>2</v>
      </c>
      <c r="L832">
        <v>2</v>
      </c>
      <c r="M832">
        <v>4</v>
      </c>
      <c r="N832">
        <f>Needs[[#This Row],[Male]]-Needs[[#This Row],[Hasuband]]</f>
        <v>2</v>
      </c>
      <c r="O832">
        <f>Needs[[#This Row],[Female]]-Needs[[#This Row],[Wife]]</f>
        <v>3</v>
      </c>
      <c r="P832">
        <v>1</v>
      </c>
      <c r="Q832">
        <v>1</v>
      </c>
      <c r="R832">
        <v>0</v>
      </c>
      <c r="S832">
        <v>1</v>
      </c>
      <c r="T832">
        <v>3</v>
      </c>
      <c r="U832" t="s">
        <v>37</v>
      </c>
      <c r="W832">
        <v>1</v>
      </c>
      <c r="X832" t="str">
        <f t="shared" si="137"/>
        <v>No</v>
      </c>
      <c r="Y832">
        <v>66</v>
      </c>
      <c r="Z832" t="str">
        <f t="shared" si="138"/>
        <v>Yes</v>
      </c>
      <c r="AB832" t="str">
        <f t="shared" si="139"/>
        <v>No</v>
      </c>
      <c r="AD832" t="str">
        <f t="shared" si="140"/>
        <v>No</v>
      </c>
      <c r="AE832">
        <v>1</v>
      </c>
      <c r="AF832" t="str">
        <f t="shared" si="141"/>
        <v>Yes</v>
      </c>
      <c r="AG832">
        <v>1</v>
      </c>
      <c r="AH832" s="11" t="str">
        <f t="shared" si="142"/>
        <v>Yes</v>
      </c>
    </row>
    <row r="833" spans="1:34">
      <c r="A833">
        <v>6182</v>
      </c>
      <c r="B833" t="s">
        <v>47</v>
      </c>
      <c r="C833" t="s">
        <v>58</v>
      </c>
      <c r="D833" t="s">
        <v>59</v>
      </c>
      <c r="E833" t="s">
        <v>910</v>
      </c>
      <c r="F833" t="s">
        <v>51</v>
      </c>
      <c r="G833">
        <f t="shared" si="132"/>
        <v>0</v>
      </c>
      <c r="H833">
        <f t="shared" si="133"/>
        <v>1</v>
      </c>
      <c r="I833">
        <f t="shared" si="134"/>
        <v>2</v>
      </c>
      <c r="J833">
        <f t="shared" si="135"/>
        <v>1</v>
      </c>
      <c r="K833">
        <f t="shared" si="136"/>
        <v>2</v>
      </c>
      <c r="L833">
        <v>2</v>
      </c>
      <c r="M833">
        <v>4</v>
      </c>
      <c r="N833">
        <f>Needs[[#This Row],[Male]]-Needs[[#This Row],[Hasuband]]</f>
        <v>2</v>
      </c>
      <c r="O833">
        <f>Needs[[#This Row],[Female]]-Needs[[#This Row],[Wife]]</f>
        <v>3</v>
      </c>
      <c r="P833">
        <v>1</v>
      </c>
      <c r="Q833">
        <v>1</v>
      </c>
      <c r="R833">
        <v>0</v>
      </c>
      <c r="S833">
        <v>1</v>
      </c>
      <c r="T833">
        <v>3</v>
      </c>
      <c r="U833" t="s">
        <v>61</v>
      </c>
      <c r="V833">
        <v>1</v>
      </c>
      <c r="X833" t="str">
        <f t="shared" si="137"/>
        <v>Yes</v>
      </c>
      <c r="Y833">
        <v>186</v>
      </c>
      <c r="Z833" t="str">
        <f t="shared" si="138"/>
        <v>Yes</v>
      </c>
      <c r="AA833">
        <v>1</v>
      </c>
      <c r="AB833" t="str">
        <f t="shared" si="139"/>
        <v>Yes</v>
      </c>
      <c r="AC833">
        <v>1</v>
      </c>
      <c r="AD833" t="str">
        <f t="shared" si="140"/>
        <v>Yes</v>
      </c>
      <c r="AF833" t="str">
        <f t="shared" si="141"/>
        <v>No</v>
      </c>
      <c r="AG833">
        <v>1</v>
      </c>
      <c r="AH833" s="11" t="str">
        <f t="shared" si="142"/>
        <v>Yes</v>
      </c>
    </row>
    <row r="834" spans="1:34">
      <c r="A834">
        <v>5380</v>
      </c>
      <c r="B834" t="s">
        <v>42</v>
      </c>
      <c r="C834" t="s">
        <v>52</v>
      </c>
      <c r="D834" t="s">
        <v>53</v>
      </c>
      <c r="E834" t="s">
        <v>911</v>
      </c>
      <c r="F834" t="s">
        <v>36</v>
      </c>
      <c r="G834">
        <f t="shared" ref="G834:G897" si="143">IF(F834="Father",1,0)</f>
        <v>1</v>
      </c>
      <c r="H834">
        <f t="shared" ref="H834:H897" si="144">IF(F834="Mother",1,1)</f>
        <v>1</v>
      </c>
      <c r="I834">
        <f t="shared" ref="I834:I897" si="145">P834+Q834</f>
        <v>2</v>
      </c>
      <c r="J834">
        <f t="shared" ref="J834:J897" si="146">R834+S834</f>
        <v>2</v>
      </c>
      <c r="K834">
        <f t="shared" ref="K834:K897" si="147">T834-(G834+H834)</f>
        <v>1</v>
      </c>
      <c r="L834">
        <v>6</v>
      </c>
      <c r="M834">
        <v>1</v>
      </c>
      <c r="N834">
        <f>Needs[[#This Row],[Male]]-Needs[[#This Row],[Hasuband]]</f>
        <v>5</v>
      </c>
      <c r="O834">
        <f>Needs[[#This Row],[Female]]-Needs[[#This Row],[Wife]]</f>
        <v>0</v>
      </c>
      <c r="P834">
        <v>2</v>
      </c>
      <c r="Q834">
        <v>0</v>
      </c>
      <c r="R834">
        <v>2</v>
      </c>
      <c r="S834">
        <v>0</v>
      </c>
      <c r="T834">
        <v>3</v>
      </c>
      <c r="U834" t="s">
        <v>46</v>
      </c>
      <c r="V834">
        <v>1</v>
      </c>
      <c r="X834" t="str">
        <f t="shared" ref="X834:X897" si="148">IF(V834=1,"Yes",IF(V834="","No"))</f>
        <v>Yes</v>
      </c>
      <c r="Y834">
        <v>132</v>
      </c>
      <c r="Z834" t="str">
        <f t="shared" ref="Z834:Z897" si="149">IF(Y834="","No","Yes")</f>
        <v>Yes</v>
      </c>
      <c r="AA834">
        <v>1</v>
      </c>
      <c r="AB834" t="str">
        <f t="shared" ref="AB834:AB897" si="150">IF(AA834=1,"Yes",IF(AA834="","No"))</f>
        <v>Yes</v>
      </c>
      <c r="AC834">
        <v>1</v>
      </c>
      <c r="AD834" t="str">
        <f t="shared" ref="AD834:AD897" si="151">IF(AC834=1,"Yes",IF(AC834="","No"))</f>
        <v>Yes</v>
      </c>
      <c r="AF834" t="str">
        <f t="shared" ref="AF834:AF897" si="152">IF(AE834=1,"Yes",IF(AE834="","No"))</f>
        <v>No</v>
      </c>
      <c r="AG834">
        <v>1</v>
      </c>
      <c r="AH834" s="11" t="str">
        <f t="shared" ref="AH834:AH897" si="153">IF(AG834=1,"Yes",IF(AG834="","No"))</f>
        <v>Yes</v>
      </c>
    </row>
    <row r="835" spans="1:34">
      <c r="A835">
        <v>5758</v>
      </c>
      <c r="B835" t="s">
        <v>47</v>
      </c>
      <c r="C835" t="s">
        <v>79</v>
      </c>
      <c r="D835" t="s">
        <v>80</v>
      </c>
      <c r="E835" t="s">
        <v>912</v>
      </c>
      <c r="F835" t="s">
        <v>51</v>
      </c>
      <c r="G835">
        <f t="shared" si="143"/>
        <v>0</v>
      </c>
      <c r="H835">
        <f t="shared" si="144"/>
        <v>1</v>
      </c>
      <c r="I835">
        <f t="shared" si="145"/>
        <v>2</v>
      </c>
      <c r="J835">
        <f t="shared" si="146"/>
        <v>0</v>
      </c>
      <c r="K835">
        <f t="shared" si="147"/>
        <v>1</v>
      </c>
      <c r="L835">
        <v>2</v>
      </c>
      <c r="M835">
        <v>2</v>
      </c>
      <c r="N835">
        <f>Needs[[#This Row],[Male]]-Needs[[#This Row],[Hasuband]]</f>
        <v>2</v>
      </c>
      <c r="O835">
        <f>Needs[[#This Row],[Female]]-Needs[[#This Row],[Wife]]</f>
        <v>1</v>
      </c>
      <c r="P835">
        <v>1</v>
      </c>
      <c r="Q835">
        <v>1</v>
      </c>
      <c r="R835">
        <v>0</v>
      </c>
      <c r="S835">
        <v>0</v>
      </c>
      <c r="T835">
        <v>2</v>
      </c>
      <c r="U835" t="s">
        <v>37</v>
      </c>
      <c r="V835">
        <v>1</v>
      </c>
      <c r="X835" t="str">
        <f t="shared" si="148"/>
        <v>Yes</v>
      </c>
      <c r="Y835">
        <v>193</v>
      </c>
      <c r="Z835" t="str">
        <f t="shared" si="149"/>
        <v>Yes</v>
      </c>
      <c r="AA835">
        <v>1</v>
      </c>
      <c r="AB835" t="str">
        <f t="shared" si="150"/>
        <v>Yes</v>
      </c>
      <c r="AC835">
        <v>1</v>
      </c>
      <c r="AD835" t="str">
        <f t="shared" si="151"/>
        <v>Yes</v>
      </c>
      <c r="AE835">
        <v>1</v>
      </c>
      <c r="AF835" t="str">
        <f t="shared" si="152"/>
        <v>Yes</v>
      </c>
      <c r="AG835">
        <v>1</v>
      </c>
      <c r="AH835" s="11" t="str">
        <f t="shared" si="153"/>
        <v>Yes</v>
      </c>
    </row>
    <row r="836" spans="1:34">
      <c r="A836">
        <v>6238</v>
      </c>
      <c r="B836" t="s">
        <v>47</v>
      </c>
      <c r="C836" t="s">
        <v>58</v>
      </c>
      <c r="D836" t="s">
        <v>59</v>
      </c>
      <c r="E836" t="s">
        <v>913</v>
      </c>
      <c r="F836" t="s">
        <v>36</v>
      </c>
      <c r="G836">
        <f t="shared" si="143"/>
        <v>1</v>
      </c>
      <c r="H836">
        <f t="shared" si="144"/>
        <v>1</v>
      </c>
      <c r="I836">
        <f t="shared" si="145"/>
        <v>1</v>
      </c>
      <c r="J836">
        <f t="shared" si="146"/>
        <v>2</v>
      </c>
      <c r="K836">
        <f t="shared" si="147"/>
        <v>1</v>
      </c>
      <c r="L836">
        <v>5</v>
      </c>
      <c r="M836">
        <v>1</v>
      </c>
      <c r="N836">
        <f>Needs[[#This Row],[Male]]-Needs[[#This Row],[Hasuband]]</f>
        <v>4</v>
      </c>
      <c r="O836">
        <f>Needs[[#This Row],[Female]]-Needs[[#This Row],[Wife]]</f>
        <v>0</v>
      </c>
      <c r="P836">
        <v>1</v>
      </c>
      <c r="Q836">
        <v>0</v>
      </c>
      <c r="R836">
        <v>2</v>
      </c>
      <c r="S836">
        <v>0</v>
      </c>
      <c r="T836">
        <v>3</v>
      </c>
      <c r="U836" t="s">
        <v>18</v>
      </c>
      <c r="W836">
        <v>1</v>
      </c>
      <c r="X836" t="str">
        <f t="shared" si="148"/>
        <v>No</v>
      </c>
      <c r="Z836" t="str">
        <f t="shared" si="149"/>
        <v>No</v>
      </c>
      <c r="AB836" t="str">
        <f t="shared" si="150"/>
        <v>No</v>
      </c>
      <c r="AD836" t="str">
        <f t="shared" si="151"/>
        <v>No</v>
      </c>
      <c r="AF836" t="str">
        <f t="shared" si="152"/>
        <v>No</v>
      </c>
      <c r="AG836">
        <v>1</v>
      </c>
      <c r="AH836" s="11" t="str">
        <f t="shared" si="153"/>
        <v>Yes</v>
      </c>
    </row>
    <row r="837" spans="1:34">
      <c r="A837">
        <v>5761</v>
      </c>
      <c r="B837" t="s">
        <v>47</v>
      </c>
      <c r="C837" t="s">
        <v>79</v>
      </c>
      <c r="D837" t="s">
        <v>80</v>
      </c>
      <c r="E837" t="s">
        <v>914</v>
      </c>
      <c r="F837" t="s">
        <v>51</v>
      </c>
      <c r="G837">
        <f t="shared" si="143"/>
        <v>0</v>
      </c>
      <c r="H837">
        <f t="shared" si="144"/>
        <v>1</v>
      </c>
      <c r="I837">
        <f t="shared" si="145"/>
        <v>1</v>
      </c>
      <c r="J837">
        <f t="shared" si="146"/>
        <v>2</v>
      </c>
      <c r="K837">
        <f t="shared" si="147"/>
        <v>2</v>
      </c>
      <c r="L837">
        <v>5</v>
      </c>
      <c r="M837">
        <v>1</v>
      </c>
      <c r="N837">
        <f>Needs[[#This Row],[Male]]-Needs[[#This Row],[Hasuband]]</f>
        <v>5</v>
      </c>
      <c r="O837">
        <f>Needs[[#This Row],[Female]]-Needs[[#This Row],[Wife]]</f>
        <v>0</v>
      </c>
      <c r="P837">
        <v>1</v>
      </c>
      <c r="Q837">
        <v>0</v>
      </c>
      <c r="R837">
        <v>2</v>
      </c>
      <c r="S837">
        <v>0</v>
      </c>
      <c r="T837">
        <v>3</v>
      </c>
      <c r="U837" t="s">
        <v>37</v>
      </c>
      <c r="W837">
        <v>1</v>
      </c>
      <c r="X837" t="str">
        <f t="shared" si="148"/>
        <v>No</v>
      </c>
      <c r="Y837">
        <v>107</v>
      </c>
      <c r="Z837" t="str">
        <f t="shared" si="149"/>
        <v>Yes</v>
      </c>
      <c r="AA837">
        <v>1</v>
      </c>
      <c r="AB837" t="str">
        <f t="shared" si="150"/>
        <v>Yes</v>
      </c>
      <c r="AC837">
        <v>1</v>
      </c>
      <c r="AD837" t="str">
        <f t="shared" si="151"/>
        <v>Yes</v>
      </c>
      <c r="AF837" t="str">
        <f t="shared" si="152"/>
        <v>No</v>
      </c>
      <c r="AG837">
        <v>1</v>
      </c>
      <c r="AH837" s="11" t="str">
        <f t="shared" si="153"/>
        <v>Yes</v>
      </c>
    </row>
    <row r="838" spans="1:34">
      <c r="A838">
        <v>5206</v>
      </c>
      <c r="B838" t="s">
        <v>42</v>
      </c>
      <c r="C838" t="s">
        <v>64</v>
      </c>
      <c r="D838" t="s">
        <v>65</v>
      </c>
      <c r="E838" t="s">
        <v>915</v>
      </c>
      <c r="F838" t="s">
        <v>36</v>
      </c>
      <c r="G838">
        <f t="shared" si="143"/>
        <v>1</v>
      </c>
      <c r="H838">
        <f t="shared" si="144"/>
        <v>1</v>
      </c>
      <c r="I838">
        <f t="shared" si="145"/>
        <v>2</v>
      </c>
      <c r="J838">
        <f t="shared" si="146"/>
        <v>1</v>
      </c>
      <c r="K838">
        <f t="shared" si="147"/>
        <v>0</v>
      </c>
      <c r="L838">
        <v>2</v>
      </c>
      <c r="M838">
        <v>3</v>
      </c>
      <c r="N838">
        <f>Needs[[#This Row],[Male]]-Needs[[#This Row],[Hasuband]]</f>
        <v>1</v>
      </c>
      <c r="O838">
        <f>Needs[[#This Row],[Female]]-Needs[[#This Row],[Wife]]</f>
        <v>2</v>
      </c>
      <c r="P838">
        <v>1</v>
      </c>
      <c r="Q838">
        <v>1</v>
      </c>
      <c r="R838">
        <v>0</v>
      </c>
      <c r="S838">
        <v>1</v>
      </c>
      <c r="T838">
        <v>2</v>
      </c>
      <c r="U838" t="s">
        <v>61</v>
      </c>
      <c r="W838">
        <v>1</v>
      </c>
      <c r="X838" t="str">
        <f t="shared" si="148"/>
        <v>No</v>
      </c>
      <c r="Y838">
        <v>70</v>
      </c>
      <c r="Z838" t="str">
        <f t="shared" si="149"/>
        <v>Yes</v>
      </c>
      <c r="AA838">
        <v>1</v>
      </c>
      <c r="AB838" t="str">
        <f t="shared" si="150"/>
        <v>Yes</v>
      </c>
      <c r="AC838">
        <v>1</v>
      </c>
      <c r="AD838" t="str">
        <f t="shared" si="151"/>
        <v>Yes</v>
      </c>
      <c r="AF838" t="str">
        <f t="shared" si="152"/>
        <v>No</v>
      </c>
      <c r="AG838">
        <v>1</v>
      </c>
      <c r="AH838" s="11" t="str">
        <f t="shared" si="153"/>
        <v>Yes</v>
      </c>
    </row>
    <row r="839" spans="1:34">
      <c r="A839">
        <v>5760</v>
      </c>
      <c r="B839" t="s">
        <v>47</v>
      </c>
      <c r="C839" t="s">
        <v>79</v>
      </c>
      <c r="D839" t="s">
        <v>80</v>
      </c>
      <c r="E839" t="s">
        <v>916</v>
      </c>
      <c r="F839" t="s">
        <v>51</v>
      </c>
      <c r="G839">
        <f t="shared" si="143"/>
        <v>0</v>
      </c>
      <c r="H839">
        <f t="shared" si="144"/>
        <v>1</v>
      </c>
      <c r="I839">
        <f t="shared" si="145"/>
        <v>2</v>
      </c>
      <c r="J839">
        <f t="shared" si="146"/>
        <v>1</v>
      </c>
      <c r="K839">
        <f t="shared" si="147"/>
        <v>2</v>
      </c>
      <c r="L839">
        <v>4</v>
      </c>
      <c r="M839">
        <v>2</v>
      </c>
      <c r="N839">
        <f>Needs[[#This Row],[Male]]-Needs[[#This Row],[Hasuband]]</f>
        <v>4</v>
      </c>
      <c r="O839">
        <f>Needs[[#This Row],[Female]]-Needs[[#This Row],[Wife]]</f>
        <v>1</v>
      </c>
      <c r="P839">
        <v>1</v>
      </c>
      <c r="Q839">
        <v>1</v>
      </c>
      <c r="R839">
        <v>1</v>
      </c>
      <c r="S839">
        <v>0</v>
      </c>
      <c r="T839">
        <v>3</v>
      </c>
      <c r="U839" t="s">
        <v>61</v>
      </c>
      <c r="W839">
        <v>1</v>
      </c>
      <c r="X839" t="str">
        <f t="shared" si="148"/>
        <v>No</v>
      </c>
      <c r="Y839">
        <v>107</v>
      </c>
      <c r="Z839" t="str">
        <f t="shared" si="149"/>
        <v>Yes</v>
      </c>
      <c r="AB839" t="str">
        <f t="shared" si="150"/>
        <v>No</v>
      </c>
      <c r="AD839" t="str">
        <f t="shared" si="151"/>
        <v>No</v>
      </c>
      <c r="AE839">
        <v>1</v>
      </c>
      <c r="AF839" t="str">
        <f t="shared" si="152"/>
        <v>Yes</v>
      </c>
      <c r="AG839">
        <v>1</v>
      </c>
      <c r="AH839" s="11" t="str">
        <f t="shared" si="153"/>
        <v>Yes</v>
      </c>
    </row>
    <row r="840" spans="1:34">
      <c r="A840">
        <v>5222</v>
      </c>
      <c r="B840" t="s">
        <v>42</v>
      </c>
      <c r="C840" t="s">
        <v>64</v>
      </c>
      <c r="D840" t="s">
        <v>65</v>
      </c>
      <c r="E840" t="s">
        <v>917</v>
      </c>
      <c r="F840" t="s">
        <v>36</v>
      </c>
      <c r="G840">
        <f t="shared" si="143"/>
        <v>1</v>
      </c>
      <c r="H840">
        <f t="shared" si="144"/>
        <v>1</v>
      </c>
      <c r="I840">
        <f t="shared" si="145"/>
        <v>2</v>
      </c>
      <c r="J840">
        <f t="shared" si="146"/>
        <v>2</v>
      </c>
      <c r="K840">
        <f t="shared" si="147"/>
        <v>1</v>
      </c>
      <c r="L840">
        <v>3</v>
      </c>
      <c r="M840">
        <v>4</v>
      </c>
      <c r="N840">
        <f>Needs[[#This Row],[Male]]-Needs[[#This Row],[Hasuband]]</f>
        <v>2</v>
      </c>
      <c r="O840">
        <f>Needs[[#This Row],[Female]]-Needs[[#This Row],[Wife]]</f>
        <v>3</v>
      </c>
      <c r="P840">
        <v>1</v>
      </c>
      <c r="Q840">
        <v>1</v>
      </c>
      <c r="R840">
        <v>1</v>
      </c>
      <c r="S840">
        <v>1</v>
      </c>
      <c r="T840">
        <v>3</v>
      </c>
      <c r="U840" t="s">
        <v>61</v>
      </c>
      <c r="V840">
        <v>1</v>
      </c>
      <c r="X840" t="str">
        <f t="shared" si="148"/>
        <v>Yes</v>
      </c>
      <c r="Y840">
        <v>184</v>
      </c>
      <c r="Z840" t="str">
        <f t="shared" si="149"/>
        <v>Yes</v>
      </c>
      <c r="AA840">
        <v>1</v>
      </c>
      <c r="AB840" t="str">
        <f t="shared" si="150"/>
        <v>Yes</v>
      </c>
      <c r="AC840">
        <v>1</v>
      </c>
      <c r="AD840" t="str">
        <f t="shared" si="151"/>
        <v>Yes</v>
      </c>
      <c r="AE840">
        <v>1</v>
      </c>
      <c r="AF840" t="str">
        <f t="shared" si="152"/>
        <v>Yes</v>
      </c>
      <c r="AG840">
        <v>1</v>
      </c>
      <c r="AH840" s="11" t="str">
        <f t="shared" si="153"/>
        <v>Yes</v>
      </c>
    </row>
    <row r="841" spans="1:34">
      <c r="A841">
        <v>5696</v>
      </c>
      <c r="B841" t="s">
        <v>42</v>
      </c>
      <c r="C841" t="s">
        <v>71</v>
      </c>
      <c r="D841" t="s">
        <v>72</v>
      </c>
      <c r="E841" t="s">
        <v>918</v>
      </c>
      <c r="F841" t="s">
        <v>51</v>
      </c>
      <c r="G841">
        <f t="shared" si="143"/>
        <v>0</v>
      </c>
      <c r="H841">
        <f t="shared" si="144"/>
        <v>1</v>
      </c>
      <c r="I841">
        <f t="shared" si="145"/>
        <v>2</v>
      </c>
      <c r="J841">
        <f t="shared" si="146"/>
        <v>1</v>
      </c>
      <c r="K841">
        <f t="shared" si="147"/>
        <v>1</v>
      </c>
      <c r="L841">
        <v>3</v>
      </c>
      <c r="M841">
        <v>2</v>
      </c>
      <c r="N841">
        <f>Needs[[#This Row],[Male]]-Needs[[#This Row],[Hasuband]]</f>
        <v>3</v>
      </c>
      <c r="O841">
        <f>Needs[[#This Row],[Female]]-Needs[[#This Row],[Wife]]</f>
        <v>1</v>
      </c>
      <c r="P841">
        <v>1</v>
      </c>
      <c r="Q841">
        <v>1</v>
      </c>
      <c r="R841">
        <v>1</v>
      </c>
      <c r="S841">
        <v>0</v>
      </c>
      <c r="T841">
        <v>2</v>
      </c>
      <c r="U841" t="s">
        <v>37</v>
      </c>
      <c r="W841">
        <v>1</v>
      </c>
      <c r="X841" t="str">
        <f t="shared" si="148"/>
        <v>No</v>
      </c>
      <c r="Y841">
        <v>111</v>
      </c>
      <c r="Z841" t="str">
        <f t="shared" si="149"/>
        <v>Yes</v>
      </c>
      <c r="AB841" t="str">
        <f t="shared" si="150"/>
        <v>No</v>
      </c>
      <c r="AD841" t="str">
        <f t="shared" si="151"/>
        <v>No</v>
      </c>
      <c r="AF841" t="str">
        <f t="shared" si="152"/>
        <v>No</v>
      </c>
      <c r="AG841">
        <v>1</v>
      </c>
      <c r="AH841" s="11" t="str">
        <f t="shared" si="153"/>
        <v>Yes</v>
      </c>
    </row>
    <row r="842" spans="1:34">
      <c r="A842">
        <v>6138</v>
      </c>
      <c r="B842" t="s">
        <v>47</v>
      </c>
      <c r="C842" t="s">
        <v>67</v>
      </c>
      <c r="D842" t="s">
        <v>68</v>
      </c>
      <c r="E842" t="s">
        <v>919</v>
      </c>
      <c r="F842" t="s">
        <v>36</v>
      </c>
      <c r="G842">
        <f t="shared" si="143"/>
        <v>1</v>
      </c>
      <c r="H842">
        <f t="shared" si="144"/>
        <v>1</v>
      </c>
      <c r="I842">
        <f t="shared" si="145"/>
        <v>2</v>
      </c>
      <c r="J842">
        <f t="shared" si="146"/>
        <v>2</v>
      </c>
      <c r="K842">
        <f t="shared" si="147"/>
        <v>2</v>
      </c>
      <c r="L842">
        <v>5</v>
      </c>
      <c r="M842">
        <v>3</v>
      </c>
      <c r="N842">
        <f>Needs[[#This Row],[Male]]-Needs[[#This Row],[Hasuband]]</f>
        <v>4</v>
      </c>
      <c r="O842">
        <f>Needs[[#This Row],[Female]]-Needs[[#This Row],[Wife]]</f>
        <v>2</v>
      </c>
      <c r="P842">
        <v>1</v>
      </c>
      <c r="Q842">
        <v>1</v>
      </c>
      <c r="R842">
        <v>1</v>
      </c>
      <c r="S842">
        <v>1</v>
      </c>
      <c r="T842">
        <v>4</v>
      </c>
      <c r="U842" t="s">
        <v>37</v>
      </c>
      <c r="W842">
        <v>1</v>
      </c>
      <c r="X842" t="str">
        <f t="shared" si="148"/>
        <v>No</v>
      </c>
      <c r="Z842" t="str">
        <f t="shared" si="149"/>
        <v>No</v>
      </c>
      <c r="AA842">
        <v>1</v>
      </c>
      <c r="AB842" t="str">
        <f t="shared" si="150"/>
        <v>Yes</v>
      </c>
      <c r="AD842" t="str">
        <f t="shared" si="151"/>
        <v>No</v>
      </c>
      <c r="AF842" t="str">
        <f t="shared" si="152"/>
        <v>No</v>
      </c>
      <c r="AG842">
        <v>1</v>
      </c>
      <c r="AH842" s="11" t="str">
        <f t="shared" si="153"/>
        <v>Yes</v>
      </c>
    </row>
    <row r="843" spans="1:34">
      <c r="A843">
        <v>5499</v>
      </c>
      <c r="B843" t="s">
        <v>42</v>
      </c>
      <c r="C843" t="s">
        <v>82</v>
      </c>
      <c r="D843" t="s">
        <v>83</v>
      </c>
      <c r="E843" t="s">
        <v>920</v>
      </c>
      <c r="F843" t="s">
        <v>36</v>
      </c>
      <c r="G843">
        <f t="shared" si="143"/>
        <v>1</v>
      </c>
      <c r="H843">
        <f t="shared" si="144"/>
        <v>1</v>
      </c>
      <c r="I843">
        <f t="shared" si="145"/>
        <v>1</v>
      </c>
      <c r="J843">
        <f t="shared" si="146"/>
        <v>2</v>
      </c>
      <c r="K843">
        <f t="shared" si="147"/>
        <v>1</v>
      </c>
      <c r="L843">
        <v>5</v>
      </c>
      <c r="M843">
        <v>1</v>
      </c>
      <c r="N843">
        <f>Needs[[#This Row],[Male]]-Needs[[#This Row],[Hasuband]]</f>
        <v>4</v>
      </c>
      <c r="O843">
        <f>Needs[[#This Row],[Female]]-Needs[[#This Row],[Wife]]</f>
        <v>0</v>
      </c>
      <c r="P843">
        <v>1</v>
      </c>
      <c r="Q843">
        <v>0</v>
      </c>
      <c r="R843">
        <v>2</v>
      </c>
      <c r="S843">
        <v>0</v>
      </c>
      <c r="T843">
        <v>3</v>
      </c>
      <c r="U843" t="s">
        <v>61</v>
      </c>
      <c r="V843">
        <v>1</v>
      </c>
      <c r="X843" t="str">
        <f t="shared" si="148"/>
        <v>Yes</v>
      </c>
      <c r="Y843">
        <v>193</v>
      </c>
      <c r="Z843" t="str">
        <f t="shared" si="149"/>
        <v>Yes</v>
      </c>
      <c r="AA843">
        <v>1</v>
      </c>
      <c r="AB843" t="str">
        <f t="shared" si="150"/>
        <v>Yes</v>
      </c>
      <c r="AD843" t="str">
        <f t="shared" si="151"/>
        <v>No</v>
      </c>
      <c r="AE843">
        <v>1</v>
      </c>
      <c r="AF843" t="str">
        <f t="shared" si="152"/>
        <v>Yes</v>
      </c>
      <c r="AH843" s="11" t="str">
        <f t="shared" si="153"/>
        <v>No</v>
      </c>
    </row>
    <row r="844" spans="1:34">
      <c r="A844">
        <v>5197</v>
      </c>
      <c r="B844" t="s">
        <v>42</v>
      </c>
      <c r="C844" t="s">
        <v>64</v>
      </c>
      <c r="D844" t="s">
        <v>65</v>
      </c>
      <c r="E844" t="s">
        <v>921</v>
      </c>
      <c r="F844" t="s">
        <v>36</v>
      </c>
      <c r="G844">
        <f t="shared" si="143"/>
        <v>1</v>
      </c>
      <c r="H844">
        <f t="shared" si="144"/>
        <v>1</v>
      </c>
      <c r="I844">
        <f t="shared" si="145"/>
        <v>1</v>
      </c>
      <c r="J844">
        <f t="shared" si="146"/>
        <v>1</v>
      </c>
      <c r="K844">
        <f t="shared" si="147"/>
        <v>0</v>
      </c>
      <c r="L844">
        <v>1</v>
      </c>
      <c r="M844">
        <v>3</v>
      </c>
      <c r="N844">
        <f>Needs[[#This Row],[Male]]-Needs[[#This Row],[Hasuband]]</f>
        <v>0</v>
      </c>
      <c r="O844">
        <f>Needs[[#This Row],[Female]]-Needs[[#This Row],[Wife]]</f>
        <v>2</v>
      </c>
      <c r="P844">
        <v>0</v>
      </c>
      <c r="Q844">
        <v>1</v>
      </c>
      <c r="R844">
        <v>0</v>
      </c>
      <c r="S844">
        <v>1</v>
      </c>
      <c r="T844">
        <v>2</v>
      </c>
      <c r="U844" t="s">
        <v>46</v>
      </c>
      <c r="W844">
        <v>1</v>
      </c>
      <c r="X844" t="str">
        <f t="shared" si="148"/>
        <v>No</v>
      </c>
      <c r="Y844">
        <v>107</v>
      </c>
      <c r="Z844" t="str">
        <f t="shared" si="149"/>
        <v>Yes</v>
      </c>
      <c r="AA844">
        <v>1</v>
      </c>
      <c r="AB844" t="str">
        <f t="shared" si="150"/>
        <v>Yes</v>
      </c>
      <c r="AD844" t="str">
        <f t="shared" si="151"/>
        <v>No</v>
      </c>
      <c r="AF844" t="str">
        <f t="shared" si="152"/>
        <v>No</v>
      </c>
      <c r="AG844">
        <v>1</v>
      </c>
      <c r="AH844" s="11" t="str">
        <f t="shared" si="153"/>
        <v>Yes</v>
      </c>
    </row>
    <row r="845" spans="1:34">
      <c r="A845">
        <v>5955</v>
      </c>
      <c r="B845" t="s">
        <v>47</v>
      </c>
      <c r="C845" t="s">
        <v>48</v>
      </c>
      <c r="D845" t="s">
        <v>49</v>
      </c>
      <c r="E845" t="s">
        <v>922</v>
      </c>
      <c r="F845" t="s">
        <v>36</v>
      </c>
      <c r="G845">
        <f t="shared" si="143"/>
        <v>1</v>
      </c>
      <c r="H845">
        <f t="shared" si="144"/>
        <v>1</v>
      </c>
      <c r="I845">
        <f t="shared" si="145"/>
        <v>1</v>
      </c>
      <c r="J845">
        <f t="shared" si="146"/>
        <v>1</v>
      </c>
      <c r="K845">
        <f t="shared" si="147"/>
        <v>0</v>
      </c>
      <c r="L845">
        <v>2</v>
      </c>
      <c r="M845">
        <v>2</v>
      </c>
      <c r="N845">
        <f>Needs[[#This Row],[Male]]-Needs[[#This Row],[Hasuband]]</f>
        <v>1</v>
      </c>
      <c r="O845">
        <f>Needs[[#This Row],[Female]]-Needs[[#This Row],[Wife]]</f>
        <v>1</v>
      </c>
      <c r="P845">
        <v>1</v>
      </c>
      <c r="Q845">
        <v>0</v>
      </c>
      <c r="R845">
        <v>0</v>
      </c>
      <c r="S845">
        <v>1</v>
      </c>
      <c r="T845">
        <v>2</v>
      </c>
      <c r="U845" t="s">
        <v>37</v>
      </c>
      <c r="W845">
        <v>1</v>
      </c>
      <c r="X845" t="str">
        <f t="shared" si="148"/>
        <v>No</v>
      </c>
      <c r="Z845" t="str">
        <f t="shared" si="149"/>
        <v>No</v>
      </c>
      <c r="AA845">
        <v>1</v>
      </c>
      <c r="AB845" t="str">
        <f t="shared" si="150"/>
        <v>Yes</v>
      </c>
      <c r="AD845" t="str">
        <f t="shared" si="151"/>
        <v>No</v>
      </c>
      <c r="AF845" t="str">
        <f t="shared" si="152"/>
        <v>No</v>
      </c>
      <c r="AG845">
        <v>1</v>
      </c>
      <c r="AH845" s="11" t="str">
        <f t="shared" si="153"/>
        <v>Yes</v>
      </c>
    </row>
    <row r="846" spans="1:34">
      <c r="A846">
        <v>5710</v>
      </c>
      <c r="B846" t="s">
        <v>42</v>
      </c>
      <c r="C846" t="s">
        <v>71</v>
      </c>
      <c r="D846" t="s">
        <v>72</v>
      </c>
      <c r="E846" t="s">
        <v>923</v>
      </c>
      <c r="F846" t="s">
        <v>51</v>
      </c>
      <c r="G846">
        <f t="shared" si="143"/>
        <v>0</v>
      </c>
      <c r="H846">
        <f t="shared" si="144"/>
        <v>1</v>
      </c>
      <c r="I846">
        <f t="shared" si="145"/>
        <v>1</v>
      </c>
      <c r="J846">
        <f t="shared" si="146"/>
        <v>2</v>
      </c>
      <c r="K846">
        <f t="shared" si="147"/>
        <v>4</v>
      </c>
      <c r="L846">
        <v>5</v>
      </c>
      <c r="M846">
        <v>3</v>
      </c>
      <c r="N846">
        <f>Needs[[#This Row],[Male]]-Needs[[#This Row],[Hasuband]]</f>
        <v>5</v>
      </c>
      <c r="O846">
        <f>Needs[[#This Row],[Female]]-Needs[[#This Row],[Wife]]</f>
        <v>2</v>
      </c>
      <c r="P846">
        <v>0</v>
      </c>
      <c r="Q846">
        <v>1</v>
      </c>
      <c r="R846">
        <v>1</v>
      </c>
      <c r="S846">
        <v>1</v>
      </c>
      <c r="T846">
        <v>5</v>
      </c>
      <c r="U846" t="s">
        <v>61</v>
      </c>
      <c r="V846">
        <v>1</v>
      </c>
      <c r="X846" t="str">
        <f t="shared" si="148"/>
        <v>Yes</v>
      </c>
      <c r="Y846">
        <v>131</v>
      </c>
      <c r="Z846" t="str">
        <f t="shared" si="149"/>
        <v>Yes</v>
      </c>
      <c r="AA846">
        <v>1</v>
      </c>
      <c r="AB846" t="str">
        <f t="shared" si="150"/>
        <v>Yes</v>
      </c>
      <c r="AD846" t="str">
        <f t="shared" si="151"/>
        <v>No</v>
      </c>
      <c r="AF846" t="str">
        <f t="shared" si="152"/>
        <v>No</v>
      </c>
      <c r="AG846">
        <v>1</v>
      </c>
      <c r="AH846" s="11" t="str">
        <f t="shared" si="153"/>
        <v>Yes</v>
      </c>
    </row>
    <row r="847" spans="1:34">
      <c r="A847">
        <v>5019</v>
      </c>
      <c r="B847" t="s">
        <v>32</v>
      </c>
      <c r="C847" t="s">
        <v>126</v>
      </c>
      <c r="D847" t="s">
        <v>127</v>
      </c>
      <c r="E847" t="s">
        <v>924</v>
      </c>
      <c r="F847" t="s">
        <v>51</v>
      </c>
      <c r="G847">
        <f t="shared" si="143"/>
        <v>0</v>
      </c>
      <c r="H847">
        <f t="shared" si="144"/>
        <v>1</v>
      </c>
      <c r="I847">
        <f t="shared" si="145"/>
        <v>2</v>
      </c>
      <c r="J847">
        <f t="shared" si="146"/>
        <v>1</v>
      </c>
      <c r="K847">
        <f t="shared" si="147"/>
        <v>2</v>
      </c>
      <c r="L847">
        <v>2</v>
      </c>
      <c r="M847">
        <v>4</v>
      </c>
      <c r="N847">
        <f>Needs[[#This Row],[Male]]-Needs[[#This Row],[Hasuband]]</f>
        <v>2</v>
      </c>
      <c r="O847">
        <f>Needs[[#This Row],[Female]]-Needs[[#This Row],[Wife]]</f>
        <v>3</v>
      </c>
      <c r="P847">
        <v>1</v>
      </c>
      <c r="Q847">
        <v>1</v>
      </c>
      <c r="R847">
        <v>0</v>
      </c>
      <c r="S847">
        <v>1</v>
      </c>
      <c r="T847">
        <v>3</v>
      </c>
      <c r="U847" t="s">
        <v>46</v>
      </c>
      <c r="W847">
        <v>1</v>
      </c>
      <c r="X847" t="str">
        <f t="shared" si="148"/>
        <v>No</v>
      </c>
      <c r="Y847">
        <v>97</v>
      </c>
      <c r="Z847" t="str">
        <f t="shared" si="149"/>
        <v>Yes</v>
      </c>
      <c r="AA847">
        <v>1</v>
      </c>
      <c r="AB847" t="str">
        <f t="shared" si="150"/>
        <v>Yes</v>
      </c>
      <c r="AD847" t="str">
        <f t="shared" si="151"/>
        <v>No</v>
      </c>
      <c r="AF847" t="str">
        <f t="shared" si="152"/>
        <v>No</v>
      </c>
      <c r="AG847">
        <v>1</v>
      </c>
      <c r="AH847" s="11" t="str">
        <f t="shared" si="153"/>
        <v>Yes</v>
      </c>
    </row>
    <row r="848" spans="1:34">
      <c r="A848">
        <v>4925</v>
      </c>
      <c r="B848" t="s">
        <v>32</v>
      </c>
      <c r="C848" t="s">
        <v>96</v>
      </c>
      <c r="D848" t="s">
        <v>97</v>
      </c>
      <c r="E848" t="s">
        <v>925</v>
      </c>
      <c r="F848" t="s">
        <v>36</v>
      </c>
      <c r="G848">
        <f t="shared" si="143"/>
        <v>1</v>
      </c>
      <c r="H848">
        <f t="shared" si="144"/>
        <v>1</v>
      </c>
      <c r="I848">
        <f t="shared" si="145"/>
        <v>0</v>
      </c>
      <c r="J848">
        <f t="shared" si="146"/>
        <v>4</v>
      </c>
      <c r="K848">
        <f t="shared" si="147"/>
        <v>2</v>
      </c>
      <c r="L848">
        <v>7</v>
      </c>
      <c r="M848">
        <v>1</v>
      </c>
      <c r="N848">
        <f>Needs[[#This Row],[Male]]-Needs[[#This Row],[Hasuband]]</f>
        <v>6</v>
      </c>
      <c r="O848">
        <f>Needs[[#This Row],[Female]]-Needs[[#This Row],[Wife]]</f>
        <v>0</v>
      </c>
      <c r="P848">
        <v>0</v>
      </c>
      <c r="Q848">
        <v>0</v>
      </c>
      <c r="R848">
        <v>4</v>
      </c>
      <c r="S848">
        <v>0</v>
      </c>
      <c r="T848">
        <v>4</v>
      </c>
      <c r="U848" t="s">
        <v>37</v>
      </c>
      <c r="V848">
        <v>1</v>
      </c>
      <c r="X848" t="str">
        <f t="shared" si="148"/>
        <v>Yes</v>
      </c>
      <c r="Y848">
        <v>100</v>
      </c>
      <c r="Z848" t="str">
        <f t="shared" si="149"/>
        <v>Yes</v>
      </c>
      <c r="AA848">
        <v>1</v>
      </c>
      <c r="AB848" t="str">
        <f t="shared" si="150"/>
        <v>Yes</v>
      </c>
      <c r="AC848">
        <v>1</v>
      </c>
      <c r="AD848" t="str">
        <f t="shared" si="151"/>
        <v>Yes</v>
      </c>
      <c r="AF848" t="str">
        <f t="shared" si="152"/>
        <v>No</v>
      </c>
      <c r="AH848" s="11" t="str">
        <f t="shared" si="153"/>
        <v>No</v>
      </c>
    </row>
    <row r="849" spans="1:34">
      <c r="A849">
        <v>6020</v>
      </c>
      <c r="B849" t="s">
        <v>47</v>
      </c>
      <c r="C849" t="s">
        <v>48</v>
      </c>
      <c r="D849" t="s">
        <v>49</v>
      </c>
      <c r="E849" t="s">
        <v>926</v>
      </c>
      <c r="F849" t="s">
        <v>51</v>
      </c>
      <c r="G849">
        <f t="shared" si="143"/>
        <v>0</v>
      </c>
      <c r="H849">
        <f t="shared" si="144"/>
        <v>1</v>
      </c>
      <c r="I849">
        <f t="shared" si="145"/>
        <v>2</v>
      </c>
      <c r="J849">
        <f t="shared" si="146"/>
        <v>1</v>
      </c>
      <c r="K849">
        <f t="shared" si="147"/>
        <v>2</v>
      </c>
      <c r="L849">
        <v>2</v>
      </c>
      <c r="M849">
        <v>4</v>
      </c>
      <c r="N849">
        <f>Needs[[#This Row],[Male]]-Needs[[#This Row],[Hasuband]]</f>
        <v>2</v>
      </c>
      <c r="O849">
        <f>Needs[[#This Row],[Female]]-Needs[[#This Row],[Wife]]</f>
        <v>3</v>
      </c>
      <c r="P849">
        <v>1</v>
      </c>
      <c r="Q849">
        <v>1</v>
      </c>
      <c r="R849">
        <v>0</v>
      </c>
      <c r="S849">
        <v>1</v>
      </c>
      <c r="T849">
        <v>3</v>
      </c>
      <c r="U849" t="s">
        <v>37</v>
      </c>
      <c r="V849">
        <v>1</v>
      </c>
      <c r="X849" t="str">
        <f t="shared" si="148"/>
        <v>Yes</v>
      </c>
      <c r="Y849">
        <v>120</v>
      </c>
      <c r="Z849" t="str">
        <f t="shared" si="149"/>
        <v>Yes</v>
      </c>
      <c r="AA849">
        <v>1</v>
      </c>
      <c r="AB849" t="str">
        <f t="shared" si="150"/>
        <v>Yes</v>
      </c>
      <c r="AC849">
        <v>1</v>
      </c>
      <c r="AD849" t="str">
        <f t="shared" si="151"/>
        <v>Yes</v>
      </c>
      <c r="AE849">
        <v>1</v>
      </c>
      <c r="AF849" t="str">
        <f t="shared" si="152"/>
        <v>Yes</v>
      </c>
      <c r="AG849">
        <v>1</v>
      </c>
      <c r="AH849" s="11" t="str">
        <f t="shared" si="153"/>
        <v>Yes</v>
      </c>
    </row>
    <row r="850" spans="1:34">
      <c r="A850">
        <v>5065</v>
      </c>
      <c r="B850" t="s">
        <v>32</v>
      </c>
      <c r="C850" t="s">
        <v>55</v>
      </c>
      <c r="D850" t="s">
        <v>56</v>
      </c>
      <c r="E850" t="s">
        <v>927</v>
      </c>
      <c r="F850" t="s">
        <v>36</v>
      </c>
      <c r="G850">
        <f t="shared" si="143"/>
        <v>1</v>
      </c>
      <c r="H850">
        <f t="shared" si="144"/>
        <v>1</v>
      </c>
      <c r="I850">
        <f t="shared" si="145"/>
        <v>2</v>
      </c>
      <c r="J850">
        <f t="shared" si="146"/>
        <v>1</v>
      </c>
      <c r="K850">
        <f t="shared" si="147"/>
        <v>1</v>
      </c>
      <c r="L850">
        <v>4</v>
      </c>
      <c r="M850">
        <v>2</v>
      </c>
      <c r="N850">
        <f>Needs[[#This Row],[Male]]-Needs[[#This Row],[Hasuband]]</f>
        <v>3</v>
      </c>
      <c r="O850">
        <f>Needs[[#This Row],[Female]]-Needs[[#This Row],[Wife]]</f>
        <v>1</v>
      </c>
      <c r="P850">
        <v>1</v>
      </c>
      <c r="Q850">
        <v>1</v>
      </c>
      <c r="R850">
        <v>1</v>
      </c>
      <c r="S850">
        <v>0</v>
      </c>
      <c r="T850">
        <v>3</v>
      </c>
      <c r="U850" t="s">
        <v>61</v>
      </c>
      <c r="W850">
        <v>1</v>
      </c>
      <c r="X850" t="str">
        <f t="shared" si="148"/>
        <v>No</v>
      </c>
      <c r="Z850" t="str">
        <f t="shared" si="149"/>
        <v>No</v>
      </c>
      <c r="AA850">
        <v>1</v>
      </c>
      <c r="AB850" t="str">
        <f t="shared" si="150"/>
        <v>Yes</v>
      </c>
      <c r="AC850">
        <v>1</v>
      </c>
      <c r="AD850" t="str">
        <f t="shared" si="151"/>
        <v>Yes</v>
      </c>
      <c r="AE850">
        <v>1</v>
      </c>
      <c r="AF850" t="str">
        <f t="shared" si="152"/>
        <v>Yes</v>
      </c>
      <c r="AG850">
        <v>1</v>
      </c>
      <c r="AH850" s="11" t="str">
        <f t="shared" si="153"/>
        <v>Yes</v>
      </c>
    </row>
    <row r="851" spans="1:34">
      <c r="A851">
        <v>5184</v>
      </c>
      <c r="B851" t="s">
        <v>42</v>
      </c>
      <c r="C851" t="s">
        <v>64</v>
      </c>
      <c r="D851" t="s">
        <v>65</v>
      </c>
      <c r="E851" t="s">
        <v>928</v>
      </c>
      <c r="F851" t="s">
        <v>36</v>
      </c>
      <c r="G851">
        <f t="shared" si="143"/>
        <v>1</v>
      </c>
      <c r="H851">
        <f t="shared" si="144"/>
        <v>1</v>
      </c>
      <c r="I851">
        <f t="shared" si="145"/>
        <v>1</v>
      </c>
      <c r="J851">
        <f t="shared" si="146"/>
        <v>2</v>
      </c>
      <c r="K851">
        <f t="shared" si="147"/>
        <v>3</v>
      </c>
      <c r="L851">
        <v>4</v>
      </c>
      <c r="M851">
        <v>4</v>
      </c>
      <c r="N851">
        <f>Needs[[#This Row],[Male]]-Needs[[#This Row],[Hasuband]]</f>
        <v>3</v>
      </c>
      <c r="O851">
        <f>Needs[[#This Row],[Female]]-Needs[[#This Row],[Wife]]</f>
        <v>3</v>
      </c>
      <c r="P851">
        <v>0</v>
      </c>
      <c r="Q851">
        <v>1</v>
      </c>
      <c r="R851">
        <v>1</v>
      </c>
      <c r="S851">
        <v>1</v>
      </c>
      <c r="T851">
        <v>5</v>
      </c>
      <c r="U851" t="s">
        <v>46</v>
      </c>
      <c r="W851">
        <v>1</v>
      </c>
      <c r="X851" t="str">
        <f t="shared" si="148"/>
        <v>No</v>
      </c>
      <c r="Z851" t="str">
        <f t="shared" si="149"/>
        <v>No</v>
      </c>
      <c r="AA851">
        <v>1</v>
      </c>
      <c r="AB851" t="str">
        <f t="shared" si="150"/>
        <v>Yes</v>
      </c>
      <c r="AC851">
        <v>1</v>
      </c>
      <c r="AD851" t="str">
        <f t="shared" si="151"/>
        <v>Yes</v>
      </c>
      <c r="AF851" t="str">
        <f t="shared" si="152"/>
        <v>No</v>
      </c>
      <c r="AG851">
        <v>1</v>
      </c>
      <c r="AH851" s="11" t="str">
        <f t="shared" si="153"/>
        <v>Yes</v>
      </c>
    </row>
    <row r="852" spans="1:34">
      <c r="A852">
        <v>4825</v>
      </c>
      <c r="B852" t="s">
        <v>38</v>
      </c>
      <c r="C852" t="s">
        <v>116</v>
      </c>
      <c r="D852" t="s">
        <v>117</v>
      </c>
      <c r="E852" t="s">
        <v>929</v>
      </c>
      <c r="F852" t="s">
        <v>36</v>
      </c>
      <c r="G852">
        <f t="shared" si="143"/>
        <v>1</v>
      </c>
      <c r="H852">
        <f t="shared" si="144"/>
        <v>1</v>
      </c>
      <c r="I852">
        <f t="shared" si="145"/>
        <v>3</v>
      </c>
      <c r="J852">
        <f t="shared" si="146"/>
        <v>2</v>
      </c>
      <c r="K852">
        <f t="shared" si="147"/>
        <v>3</v>
      </c>
      <c r="L852">
        <v>8</v>
      </c>
      <c r="M852">
        <v>2</v>
      </c>
      <c r="N852">
        <f>Needs[[#This Row],[Male]]-Needs[[#This Row],[Hasuband]]</f>
        <v>7</v>
      </c>
      <c r="O852">
        <f>Needs[[#This Row],[Female]]-Needs[[#This Row],[Wife]]</f>
        <v>1</v>
      </c>
      <c r="P852">
        <v>2</v>
      </c>
      <c r="Q852">
        <v>1</v>
      </c>
      <c r="R852">
        <v>2</v>
      </c>
      <c r="S852">
        <v>0</v>
      </c>
      <c r="T852">
        <v>5</v>
      </c>
      <c r="U852" t="s">
        <v>46</v>
      </c>
      <c r="W852">
        <v>1</v>
      </c>
      <c r="X852" t="str">
        <f t="shared" si="148"/>
        <v>No</v>
      </c>
      <c r="Z852" t="str">
        <f t="shared" si="149"/>
        <v>No</v>
      </c>
      <c r="AB852" t="str">
        <f t="shared" si="150"/>
        <v>No</v>
      </c>
      <c r="AD852" t="str">
        <f t="shared" si="151"/>
        <v>No</v>
      </c>
      <c r="AF852" t="str">
        <f t="shared" si="152"/>
        <v>No</v>
      </c>
      <c r="AG852">
        <v>1</v>
      </c>
      <c r="AH852" s="11" t="str">
        <f t="shared" si="153"/>
        <v>Yes</v>
      </c>
    </row>
    <row r="853" spans="1:34">
      <c r="A853">
        <v>5168</v>
      </c>
      <c r="B853" t="s">
        <v>42</v>
      </c>
      <c r="C853" t="s">
        <v>64</v>
      </c>
      <c r="D853" t="s">
        <v>65</v>
      </c>
      <c r="E853" t="s">
        <v>930</v>
      </c>
      <c r="F853" t="s">
        <v>36</v>
      </c>
      <c r="G853">
        <f t="shared" si="143"/>
        <v>1</v>
      </c>
      <c r="H853">
        <f t="shared" si="144"/>
        <v>1</v>
      </c>
      <c r="I853">
        <f t="shared" si="145"/>
        <v>1</v>
      </c>
      <c r="J853">
        <f t="shared" si="146"/>
        <v>1</v>
      </c>
      <c r="K853">
        <f t="shared" si="147"/>
        <v>0</v>
      </c>
      <c r="L853">
        <v>3</v>
      </c>
      <c r="M853">
        <v>1</v>
      </c>
      <c r="N853">
        <f>Needs[[#This Row],[Male]]-Needs[[#This Row],[Hasuband]]</f>
        <v>2</v>
      </c>
      <c r="O853">
        <f>Needs[[#This Row],[Female]]-Needs[[#This Row],[Wife]]</f>
        <v>0</v>
      </c>
      <c r="P853">
        <v>1</v>
      </c>
      <c r="Q853">
        <v>0</v>
      </c>
      <c r="R853">
        <v>1</v>
      </c>
      <c r="S853">
        <v>0</v>
      </c>
      <c r="T853">
        <v>2</v>
      </c>
      <c r="U853" t="s">
        <v>37</v>
      </c>
      <c r="W853">
        <v>1</v>
      </c>
      <c r="X853" t="str">
        <f t="shared" si="148"/>
        <v>No</v>
      </c>
      <c r="Z853" t="str">
        <f t="shared" si="149"/>
        <v>No</v>
      </c>
      <c r="AB853" t="str">
        <f t="shared" si="150"/>
        <v>No</v>
      </c>
      <c r="AC853">
        <v>1</v>
      </c>
      <c r="AD853" t="str">
        <f t="shared" si="151"/>
        <v>Yes</v>
      </c>
      <c r="AF853" t="str">
        <f t="shared" si="152"/>
        <v>No</v>
      </c>
      <c r="AG853">
        <v>1</v>
      </c>
      <c r="AH853" s="11" t="str">
        <f t="shared" si="153"/>
        <v>Yes</v>
      </c>
    </row>
    <row r="854" spans="1:34">
      <c r="A854">
        <v>6133</v>
      </c>
      <c r="B854" t="s">
        <v>47</v>
      </c>
      <c r="C854" t="s">
        <v>67</v>
      </c>
      <c r="D854" t="s">
        <v>68</v>
      </c>
      <c r="E854" t="s">
        <v>931</v>
      </c>
      <c r="F854" t="s">
        <v>36</v>
      </c>
      <c r="G854">
        <f t="shared" si="143"/>
        <v>1</v>
      </c>
      <c r="H854">
        <f t="shared" si="144"/>
        <v>1</v>
      </c>
      <c r="I854">
        <f t="shared" si="145"/>
        <v>3</v>
      </c>
      <c r="J854">
        <f t="shared" si="146"/>
        <v>3</v>
      </c>
      <c r="K854">
        <f t="shared" si="147"/>
        <v>2</v>
      </c>
      <c r="L854">
        <v>4</v>
      </c>
      <c r="M854">
        <v>6</v>
      </c>
      <c r="N854">
        <f>Needs[[#This Row],[Male]]-Needs[[#This Row],[Hasuband]]</f>
        <v>3</v>
      </c>
      <c r="O854">
        <f>Needs[[#This Row],[Female]]-Needs[[#This Row],[Wife]]</f>
        <v>5</v>
      </c>
      <c r="P854">
        <v>2</v>
      </c>
      <c r="Q854">
        <v>1</v>
      </c>
      <c r="R854">
        <v>1</v>
      </c>
      <c r="S854">
        <v>2</v>
      </c>
      <c r="T854">
        <v>4</v>
      </c>
      <c r="U854" t="s">
        <v>46</v>
      </c>
      <c r="W854">
        <v>1</v>
      </c>
      <c r="X854" t="str">
        <f t="shared" si="148"/>
        <v>No</v>
      </c>
      <c r="Z854" t="str">
        <f t="shared" si="149"/>
        <v>No</v>
      </c>
      <c r="AA854">
        <v>1</v>
      </c>
      <c r="AB854" t="str">
        <f t="shared" si="150"/>
        <v>Yes</v>
      </c>
      <c r="AD854" t="str">
        <f t="shared" si="151"/>
        <v>No</v>
      </c>
      <c r="AE854">
        <v>1</v>
      </c>
      <c r="AF854" t="str">
        <f t="shared" si="152"/>
        <v>Yes</v>
      </c>
      <c r="AG854">
        <v>1</v>
      </c>
      <c r="AH854" s="11" t="str">
        <f t="shared" si="153"/>
        <v>Yes</v>
      </c>
    </row>
    <row r="855" spans="1:34">
      <c r="A855">
        <v>5948</v>
      </c>
      <c r="B855" t="s">
        <v>47</v>
      </c>
      <c r="C855" t="s">
        <v>85</v>
      </c>
      <c r="D855" t="s">
        <v>86</v>
      </c>
      <c r="E855" t="s">
        <v>932</v>
      </c>
      <c r="F855" t="s">
        <v>36</v>
      </c>
      <c r="G855">
        <f t="shared" si="143"/>
        <v>1</v>
      </c>
      <c r="H855">
        <f t="shared" si="144"/>
        <v>1</v>
      </c>
      <c r="I855">
        <f t="shared" si="145"/>
        <v>1</v>
      </c>
      <c r="J855">
        <f t="shared" si="146"/>
        <v>1</v>
      </c>
      <c r="K855">
        <f t="shared" si="147"/>
        <v>1</v>
      </c>
      <c r="L855">
        <v>4</v>
      </c>
      <c r="M855">
        <v>1</v>
      </c>
      <c r="N855">
        <f>Needs[[#This Row],[Male]]-Needs[[#This Row],[Hasuband]]</f>
        <v>3</v>
      </c>
      <c r="O855">
        <f>Needs[[#This Row],[Female]]-Needs[[#This Row],[Wife]]</f>
        <v>0</v>
      </c>
      <c r="P855">
        <v>1</v>
      </c>
      <c r="Q855">
        <v>0</v>
      </c>
      <c r="R855">
        <v>1</v>
      </c>
      <c r="S855">
        <v>0</v>
      </c>
      <c r="T855">
        <v>3</v>
      </c>
      <c r="U855" t="s">
        <v>37</v>
      </c>
      <c r="W855">
        <v>1</v>
      </c>
      <c r="X855" t="str">
        <f t="shared" si="148"/>
        <v>No</v>
      </c>
      <c r="Y855">
        <v>54</v>
      </c>
      <c r="Z855" t="str">
        <f t="shared" si="149"/>
        <v>Yes</v>
      </c>
      <c r="AA855">
        <v>1</v>
      </c>
      <c r="AB855" t="str">
        <f t="shared" si="150"/>
        <v>Yes</v>
      </c>
      <c r="AD855" t="str">
        <f t="shared" si="151"/>
        <v>No</v>
      </c>
      <c r="AF855" t="str">
        <f t="shared" si="152"/>
        <v>No</v>
      </c>
      <c r="AG855">
        <v>1</v>
      </c>
      <c r="AH855" s="11" t="str">
        <f t="shared" si="153"/>
        <v>Yes</v>
      </c>
    </row>
    <row r="856" spans="1:34">
      <c r="A856">
        <v>5657</v>
      </c>
      <c r="B856" t="s">
        <v>42</v>
      </c>
      <c r="C856" t="s">
        <v>71</v>
      </c>
      <c r="D856" t="s">
        <v>72</v>
      </c>
      <c r="E856" t="s">
        <v>933</v>
      </c>
      <c r="F856" t="s">
        <v>51</v>
      </c>
      <c r="G856">
        <f t="shared" si="143"/>
        <v>0</v>
      </c>
      <c r="H856">
        <f t="shared" si="144"/>
        <v>1</v>
      </c>
      <c r="I856">
        <f t="shared" si="145"/>
        <v>2</v>
      </c>
      <c r="J856">
        <f t="shared" si="146"/>
        <v>1</v>
      </c>
      <c r="K856">
        <f t="shared" si="147"/>
        <v>2</v>
      </c>
      <c r="L856">
        <v>2</v>
      </c>
      <c r="M856">
        <v>4</v>
      </c>
      <c r="N856">
        <f>Needs[[#This Row],[Male]]-Needs[[#This Row],[Hasuband]]</f>
        <v>2</v>
      </c>
      <c r="O856">
        <f>Needs[[#This Row],[Female]]-Needs[[#This Row],[Wife]]</f>
        <v>3</v>
      </c>
      <c r="P856">
        <v>1</v>
      </c>
      <c r="Q856">
        <v>1</v>
      </c>
      <c r="R856">
        <v>0</v>
      </c>
      <c r="S856">
        <v>1</v>
      </c>
      <c r="T856">
        <v>3</v>
      </c>
      <c r="U856" t="s">
        <v>37</v>
      </c>
      <c r="V856">
        <v>1</v>
      </c>
      <c r="X856" t="str">
        <f t="shared" si="148"/>
        <v>Yes</v>
      </c>
      <c r="Y856">
        <v>188</v>
      </c>
      <c r="Z856" t="str">
        <f t="shared" si="149"/>
        <v>Yes</v>
      </c>
      <c r="AA856">
        <v>1</v>
      </c>
      <c r="AB856" t="str">
        <f t="shared" si="150"/>
        <v>Yes</v>
      </c>
      <c r="AD856" t="str">
        <f t="shared" si="151"/>
        <v>No</v>
      </c>
      <c r="AE856">
        <v>1</v>
      </c>
      <c r="AF856" t="str">
        <f t="shared" si="152"/>
        <v>Yes</v>
      </c>
      <c r="AG856">
        <v>1</v>
      </c>
      <c r="AH856" s="11" t="str">
        <f t="shared" si="153"/>
        <v>Yes</v>
      </c>
    </row>
    <row r="857" spans="1:34">
      <c r="A857">
        <v>5650</v>
      </c>
      <c r="B857" t="s">
        <v>42</v>
      </c>
      <c r="C857" t="s">
        <v>71</v>
      </c>
      <c r="D857" t="s">
        <v>72</v>
      </c>
      <c r="E857" t="s">
        <v>934</v>
      </c>
      <c r="F857" t="s">
        <v>36</v>
      </c>
      <c r="G857">
        <f t="shared" si="143"/>
        <v>1</v>
      </c>
      <c r="H857">
        <f t="shared" si="144"/>
        <v>1</v>
      </c>
      <c r="I857">
        <f t="shared" si="145"/>
        <v>2</v>
      </c>
      <c r="J857">
        <f t="shared" si="146"/>
        <v>1</v>
      </c>
      <c r="K857">
        <f t="shared" si="147"/>
        <v>1</v>
      </c>
      <c r="L857">
        <v>4</v>
      </c>
      <c r="M857">
        <v>2</v>
      </c>
      <c r="N857">
        <f>Needs[[#This Row],[Male]]-Needs[[#This Row],[Hasuband]]</f>
        <v>3</v>
      </c>
      <c r="O857">
        <f>Needs[[#This Row],[Female]]-Needs[[#This Row],[Wife]]</f>
        <v>1</v>
      </c>
      <c r="P857">
        <v>1</v>
      </c>
      <c r="Q857">
        <v>1</v>
      </c>
      <c r="R857">
        <v>1</v>
      </c>
      <c r="S857">
        <v>0</v>
      </c>
      <c r="T857">
        <v>3</v>
      </c>
      <c r="U857" t="s">
        <v>37</v>
      </c>
      <c r="V857">
        <v>1</v>
      </c>
      <c r="X857" t="str">
        <f t="shared" si="148"/>
        <v>Yes</v>
      </c>
      <c r="Y857">
        <v>214</v>
      </c>
      <c r="Z857" t="str">
        <f t="shared" si="149"/>
        <v>Yes</v>
      </c>
      <c r="AA857">
        <v>1</v>
      </c>
      <c r="AB857" t="str">
        <f t="shared" si="150"/>
        <v>Yes</v>
      </c>
      <c r="AC857">
        <v>1</v>
      </c>
      <c r="AD857" t="str">
        <f t="shared" si="151"/>
        <v>Yes</v>
      </c>
      <c r="AF857" t="str">
        <f t="shared" si="152"/>
        <v>No</v>
      </c>
      <c r="AH857" s="11" t="str">
        <f t="shared" si="153"/>
        <v>No</v>
      </c>
    </row>
    <row r="858" spans="1:34">
      <c r="A858">
        <v>4707</v>
      </c>
      <c r="B858" t="s">
        <v>38</v>
      </c>
      <c r="C858" t="s">
        <v>39</v>
      </c>
      <c r="D858" t="s">
        <v>40</v>
      </c>
      <c r="E858" t="s">
        <v>935</v>
      </c>
      <c r="F858" t="s">
        <v>51</v>
      </c>
      <c r="G858">
        <f t="shared" si="143"/>
        <v>0</v>
      </c>
      <c r="H858">
        <f t="shared" si="144"/>
        <v>1</v>
      </c>
      <c r="I858">
        <f t="shared" si="145"/>
        <v>2</v>
      </c>
      <c r="J858">
        <f t="shared" si="146"/>
        <v>2</v>
      </c>
      <c r="K858">
        <f t="shared" si="147"/>
        <v>3</v>
      </c>
      <c r="L858">
        <v>2</v>
      </c>
      <c r="M858">
        <v>6</v>
      </c>
      <c r="N858">
        <f>Needs[[#This Row],[Male]]-Needs[[#This Row],[Hasuband]]</f>
        <v>2</v>
      </c>
      <c r="O858">
        <f>Needs[[#This Row],[Female]]-Needs[[#This Row],[Wife]]</f>
        <v>5</v>
      </c>
      <c r="P858">
        <v>1</v>
      </c>
      <c r="Q858">
        <v>1</v>
      </c>
      <c r="R858">
        <v>0</v>
      </c>
      <c r="S858">
        <v>2</v>
      </c>
      <c r="T858">
        <v>4</v>
      </c>
      <c r="U858" t="s">
        <v>46</v>
      </c>
      <c r="W858">
        <v>1</v>
      </c>
      <c r="X858" t="str">
        <f t="shared" si="148"/>
        <v>No</v>
      </c>
      <c r="Z858" t="str">
        <f t="shared" si="149"/>
        <v>No</v>
      </c>
      <c r="AB858" t="str">
        <f t="shared" si="150"/>
        <v>No</v>
      </c>
      <c r="AC858">
        <v>1</v>
      </c>
      <c r="AD858" t="str">
        <f t="shared" si="151"/>
        <v>Yes</v>
      </c>
      <c r="AE858">
        <v>1</v>
      </c>
      <c r="AF858" t="str">
        <f t="shared" si="152"/>
        <v>Yes</v>
      </c>
      <c r="AG858">
        <v>1</v>
      </c>
      <c r="AH858" s="11" t="str">
        <f t="shared" si="153"/>
        <v>Yes</v>
      </c>
    </row>
    <row r="859" spans="1:34">
      <c r="A859">
        <v>5539</v>
      </c>
      <c r="B859" t="s">
        <v>42</v>
      </c>
      <c r="C859" t="s">
        <v>43</v>
      </c>
      <c r="D859" t="s">
        <v>44</v>
      </c>
      <c r="E859" t="s">
        <v>936</v>
      </c>
      <c r="F859" t="s">
        <v>51</v>
      </c>
      <c r="G859">
        <f t="shared" si="143"/>
        <v>0</v>
      </c>
      <c r="H859">
        <f t="shared" si="144"/>
        <v>1</v>
      </c>
      <c r="I859">
        <f t="shared" si="145"/>
        <v>2</v>
      </c>
      <c r="J859">
        <f t="shared" si="146"/>
        <v>1</v>
      </c>
      <c r="K859">
        <f t="shared" si="147"/>
        <v>2</v>
      </c>
      <c r="L859">
        <v>2</v>
      </c>
      <c r="M859">
        <v>4</v>
      </c>
      <c r="N859">
        <f>Needs[[#This Row],[Male]]-Needs[[#This Row],[Hasuband]]</f>
        <v>2</v>
      </c>
      <c r="O859">
        <f>Needs[[#This Row],[Female]]-Needs[[#This Row],[Wife]]</f>
        <v>3</v>
      </c>
      <c r="P859">
        <v>1</v>
      </c>
      <c r="Q859">
        <v>1</v>
      </c>
      <c r="R859">
        <v>0</v>
      </c>
      <c r="S859">
        <v>1</v>
      </c>
      <c r="T859">
        <v>3</v>
      </c>
      <c r="U859" t="s">
        <v>37</v>
      </c>
      <c r="V859">
        <v>1</v>
      </c>
      <c r="X859" t="str">
        <f t="shared" si="148"/>
        <v>Yes</v>
      </c>
      <c r="Y859">
        <v>110</v>
      </c>
      <c r="Z859" t="str">
        <f t="shared" si="149"/>
        <v>Yes</v>
      </c>
      <c r="AA859">
        <v>1</v>
      </c>
      <c r="AB859" t="str">
        <f t="shared" si="150"/>
        <v>Yes</v>
      </c>
      <c r="AD859" t="str">
        <f t="shared" si="151"/>
        <v>No</v>
      </c>
      <c r="AF859" t="str">
        <f t="shared" si="152"/>
        <v>No</v>
      </c>
      <c r="AH859" s="11" t="str">
        <f t="shared" si="153"/>
        <v>No</v>
      </c>
    </row>
    <row r="860" spans="1:34">
      <c r="A860">
        <v>5100</v>
      </c>
      <c r="B860" t="s">
        <v>32</v>
      </c>
      <c r="C860" t="s">
        <v>55</v>
      </c>
      <c r="D860" t="s">
        <v>56</v>
      </c>
      <c r="E860" t="s">
        <v>937</v>
      </c>
      <c r="F860" t="s">
        <v>36</v>
      </c>
      <c r="G860">
        <f t="shared" si="143"/>
        <v>1</v>
      </c>
      <c r="H860">
        <f t="shared" si="144"/>
        <v>1</v>
      </c>
      <c r="I860">
        <f t="shared" si="145"/>
        <v>2</v>
      </c>
      <c r="J860">
        <f t="shared" si="146"/>
        <v>2</v>
      </c>
      <c r="K860">
        <f t="shared" si="147"/>
        <v>3</v>
      </c>
      <c r="L860">
        <v>4</v>
      </c>
      <c r="M860">
        <v>5</v>
      </c>
      <c r="N860">
        <f>Needs[[#This Row],[Male]]-Needs[[#This Row],[Hasuband]]</f>
        <v>3</v>
      </c>
      <c r="O860">
        <f>Needs[[#This Row],[Female]]-Needs[[#This Row],[Wife]]</f>
        <v>4</v>
      </c>
      <c r="P860">
        <v>1</v>
      </c>
      <c r="Q860">
        <v>1</v>
      </c>
      <c r="R860">
        <v>1</v>
      </c>
      <c r="S860">
        <v>1</v>
      </c>
      <c r="T860">
        <v>5</v>
      </c>
      <c r="U860" t="s">
        <v>46</v>
      </c>
      <c r="W860">
        <v>1</v>
      </c>
      <c r="X860" t="str">
        <f t="shared" si="148"/>
        <v>No</v>
      </c>
      <c r="Z860" t="str">
        <f t="shared" si="149"/>
        <v>No</v>
      </c>
      <c r="AA860">
        <v>1</v>
      </c>
      <c r="AB860" t="str">
        <f t="shared" si="150"/>
        <v>Yes</v>
      </c>
      <c r="AC860">
        <v>1</v>
      </c>
      <c r="AD860" t="str">
        <f t="shared" si="151"/>
        <v>Yes</v>
      </c>
      <c r="AE860">
        <v>1</v>
      </c>
      <c r="AF860" t="str">
        <f t="shared" si="152"/>
        <v>Yes</v>
      </c>
      <c r="AG860">
        <v>1</v>
      </c>
      <c r="AH860" s="11" t="str">
        <f t="shared" si="153"/>
        <v>Yes</v>
      </c>
    </row>
    <row r="861" spans="1:34">
      <c r="A861">
        <v>4790</v>
      </c>
      <c r="B861" t="s">
        <v>38</v>
      </c>
      <c r="C861" t="s">
        <v>116</v>
      </c>
      <c r="D861" t="s">
        <v>117</v>
      </c>
      <c r="E861" t="s">
        <v>938</v>
      </c>
      <c r="F861" t="s">
        <v>36</v>
      </c>
      <c r="G861">
        <f t="shared" si="143"/>
        <v>1</v>
      </c>
      <c r="H861">
        <f t="shared" si="144"/>
        <v>1</v>
      </c>
      <c r="I861">
        <f t="shared" si="145"/>
        <v>2</v>
      </c>
      <c r="J861">
        <f t="shared" si="146"/>
        <v>2</v>
      </c>
      <c r="K861">
        <f t="shared" si="147"/>
        <v>2</v>
      </c>
      <c r="L861">
        <v>3</v>
      </c>
      <c r="M861">
        <v>5</v>
      </c>
      <c r="N861">
        <f>Needs[[#This Row],[Male]]-Needs[[#This Row],[Hasuband]]</f>
        <v>2</v>
      </c>
      <c r="O861">
        <f>Needs[[#This Row],[Female]]-Needs[[#This Row],[Wife]]</f>
        <v>4</v>
      </c>
      <c r="P861">
        <v>1</v>
      </c>
      <c r="Q861">
        <v>1</v>
      </c>
      <c r="R861">
        <v>1</v>
      </c>
      <c r="S861">
        <v>1</v>
      </c>
      <c r="T861">
        <v>4</v>
      </c>
      <c r="U861" t="s">
        <v>37</v>
      </c>
      <c r="W861">
        <v>1</v>
      </c>
      <c r="X861" t="str">
        <f t="shared" si="148"/>
        <v>No</v>
      </c>
      <c r="Z861" t="str">
        <f t="shared" si="149"/>
        <v>No</v>
      </c>
      <c r="AB861" t="str">
        <f t="shared" si="150"/>
        <v>No</v>
      </c>
      <c r="AD861" t="str">
        <f t="shared" si="151"/>
        <v>No</v>
      </c>
      <c r="AF861" t="str">
        <f t="shared" si="152"/>
        <v>No</v>
      </c>
      <c r="AG861">
        <v>1</v>
      </c>
      <c r="AH861" s="11" t="str">
        <f t="shared" si="153"/>
        <v>Yes</v>
      </c>
    </row>
    <row r="862" spans="1:34">
      <c r="A862">
        <v>5619</v>
      </c>
      <c r="B862" t="s">
        <v>42</v>
      </c>
      <c r="C862" t="s">
        <v>43</v>
      </c>
      <c r="D862" t="s">
        <v>44</v>
      </c>
      <c r="E862" t="s">
        <v>939</v>
      </c>
      <c r="F862" t="s">
        <v>51</v>
      </c>
      <c r="G862">
        <f t="shared" si="143"/>
        <v>0</v>
      </c>
      <c r="H862">
        <f t="shared" si="144"/>
        <v>1</v>
      </c>
      <c r="I862">
        <f t="shared" si="145"/>
        <v>2</v>
      </c>
      <c r="J862">
        <f t="shared" si="146"/>
        <v>2</v>
      </c>
      <c r="K862">
        <f t="shared" si="147"/>
        <v>2</v>
      </c>
      <c r="L862">
        <v>2</v>
      </c>
      <c r="M862">
        <v>5</v>
      </c>
      <c r="N862">
        <f>Needs[[#This Row],[Male]]-Needs[[#This Row],[Hasuband]]</f>
        <v>2</v>
      </c>
      <c r="O862">
        <f>Needs[[#This Row],[Female]]-Needs[[#This Row],[Wife]]</f>
        <v>4</v>
      </c>
      <c r="P862">
        <v>1</v>
      </c>
      <c r="Q862">
        <v>1</v>
      </c>
      <c r="R862">
        <v>0</v>
      </c>
      <c r="S862">
        <v>2</v>
      </c>
      <c r="T862">
        <v>3</v>
      </c>
      <c r="U862" t="s">
        <v>37</v>
      </c>
      <c r="W862">
        <v>1</v>
      </c>
      <c r="X862" t="str">
        <f t="shared" si="148"/>
        <v>No</v>
      </c>
      <c r="Y862">
        <v>104</v>
      </c>
      <c r="Z862" t="str">
        <f t="shared" si="149"/>
        <v>Yes</v>
      </c>
      <c r="AA862">
        <v>1</v>
      </c>
      <c r="AB862" t="str">
        <f t="shared" si="150"/>
        <v>Yes</v>
      </c>
      <c r="AD862" t="str">
        <f t="shared" si="151"/>
        <v>No</v>
      </c>
      <c r="AF862" t="str">
        <f t="shared" si="152"/>
        <v>No</v>
      </c>
      <c r="AG862">
        <v>1</v>
      </c>
      <c r="AH862" s="11" t="str">
        <f t="shared" si="153"/>
        <v>Yes</v>
      </c>
    </row>
    <row r="863" spans="1:34">
      <c r="A863">
        <v>4984</v>
      </c>
      <c r="B863" t="s">
        <v>32</v>
      </c>
      <c r="C863" t="s">
        <v>33</v>
      </c>
      <c r="D863" t="s">
        <v>34</v>
      </c>
      <c r="E863" t="s">
        <v>940</v>
      </c>
      <c r="F863" t="s">
        <v>36</v>
      </c>
      <c r="G863">
        <f t="shared" si="143"/>
        <v>1</v>
      </c>
      <c r="H863">
        <f t="shared" si="144"/>
        <v>1</v>
      </c>
      <c r="I863">
        <f t="shared" si="145"/>
        <v>2</v>
      </c>
      <c r="J863">
        <f t="shared" si="146"/>
        <v>1</v>
      </c>
      <c r="K863">
        <f t="shared" si="147"/>
        <v>1</v>
      </c>
      <c r="L863">
        <v>2</v>
      </c>
      <c r="M863">
        <v>4</v>
      </c>
      <c r="N863">
        <f>Needs[[#This Row],[Male]]-Needs[[#This Row],[Hasuband]]</f>
        <v>1</v>
      </c>
      <c r="O863">
        <f>Needs[[#This Row],[Female]]-Needs[[#This Row],[Wife]]</f>
        <v>3</v>
      </c>
      <c r="P863">
        <v>1</v>
      </c>
      <c r="Q863">
        <v>1</v>
      </c>
      <c r="R863">
        <v>0</v>
      </c>
      <c r="S863">
        <v>1</v>
      </c>
      <c r="T863">
        <v>3</v>
      </c>
      <c r="U863" t="s">
        <v>46</v>
      </c>
      <c r="W863">
        <v>1</v>
      </c>
      <c r="X863" t="str">
        <f t="shared" si="148"/>
        <v>No</v>
      </c>
      <c r="Z863" t="str">
        <f t="shared" si="149"/>
        <v>No</v>
      </c>
      <c r="AA863">
        <v>1</v>
      </c>
      <c r="AB863" t="str">
        <f t="shared" si="150"/>
        <v>Yes</v>
      </c>
      <c r="AD863" t="str">
        <f t="shared" si="151"/>
        <v>No</v>
      </c>
      <c r="AF863" t="str">
        <f t="shared" si="152"/>
        <v>No</v>
      </c>
      <c r="AG863">
        <v>1</v>
      </c>
      <c r="AH863" s="11" t="str">
        <f t="shared" si="153"/>
        <v>Yes</v>
      </c>
    </row>
    <row r="864" spans="1:34">
      <c r="A864">
        <v>6110</v>
      </c>
      <c r="B864" t="s">
        <v>47</v>
      </c>
      <c r="C864" t="s">
        <v>67</v>
      </c>
      <c r="D864" t="s">
        <v>68</v>
      </c>
      <c r="E864" t="s">
        <v>941</v>
      </c>
      <c r="F864" t="s">
        <v>51</v>
      </c>
      <c r="G864">
        <f t="shared" si="143"/>
        <v>0</v>
      </c>
      <c r="H864">
        <f t="shared" si="144"/>
        <v>1</v>
      </c>
      <c r="I864">
        <f t="shared" si="145"/>
        <v>2</v>
      </c>
      <c r="J864">
        <f t="shared" si="146"/>
        <v>4</v>
      </c>
      <c r="K864">
        <f t="shared" si="147"/>
        <v>3</v>
      </c>
      <c r="L864">
        <v>5</v>
      </c>
      <c r="M864">
        <v>5</v>
      </c>
      <c r="N864">
        <f>Needs[[#This Row],[Male]]-Needs[[#This Row],[Hasuband]]</f>
        <v>5</v>
      </c>
      <c r="O864">
        <f>Needs[[#This Row],[Female]]-Needs[[#This Row],[Wife]]</f>
        <v>4</v>
      </c>
      <c r="P864">
        <v>1</v>
      </c>
      <c r="Q864">
        <v>1</v>
      </c>
      <c r="R864">
        <v>3</v>
      </c>
      <c r="S864">
        <v>1</v>
      </c>
      <c r="T864">
        <v>4</v>
      </c>
      <c r="U864" t="s">
        <v>37</v>
      </c>
      <c r="W864">
        <v>1</v>
      </c>
      <c r="X864" t="str">
        <f t="shared" si="148"/>
        <v>No</v>
      </c>
      <c r="Z864" t="str">
        <f t="shared" si="149"/>
        <v>No</v>
      </c>
      <c r="AA864">
        <v>1</v>
      </c>
      <c r="AB864" t="str">
        <f t="shared" si="150"/>
        <v>Yes</v>
      </c>
      <c r="AD864" t="str">
        <f t="shared" si="151"/>
        <v>No</v>
      </c>
      <c r="AF864" t="str">
        <f t="shared" si="152"/>
        <v>No</v>
      </c>
      <c r="AG864">
        <v>1</v>
      </c>
      <c r="AH864" s="11" t="str">
        <f t="shared" si="153"/>
        <v>Yes</v>
      </c>
    </row>
    <row r="865" spans="1:34">
      <c r="A865">
        <v>5732</v>
      </c>
      <c r="B865" t="s">
        <v>42</v>
      </c>
      <c r="C865" t="s">
        <v>71</v>
      </c>
      <c r="D865" t="s">
        <v>72</v>
      </c>
      <c r="E865" t="s">
        <v>942</v>
      </c>
      <c r="F865" t="s">
        <v>36</v>
      </c>
      <c r="G865">
        <f t="shared" si="143"/>
        <v>1</v>
      </c>
      <c r="H865">
        <f t="shared" si="144"/>
        <v>1</v>
      </c>
      <c r="I865">
        <f t="shared" si="145"/>
        <v>2</v>
      </c>
      <c r="J865">
        <f t="shared" si="146"/>
        <v>1</v>
      </c>
      <c r="K865">
        <f t="shared" si="147"/>
        <v>0</v>
      </c>
      <c r="L865">
        <v>2</v>
      </c>
      <c r="M865">
        <v>3</v>
      </c>
      <c r="N865">
        <f>Needs[[#This Row],[Male]]-Needs[[#This Row],[Hasuband]]</f>
        <v>1</v>
      </c>
      <c r="O865">
        <f>Needs[[#This Row],[Female]]-Needs[[#This Row],[Wife]]</f>
        <v>2</v>
      </c>
      <c r="P865">
        <v>1</v>
      </c>
      <c r="Q865">
        <v>1</v>
      </c>
      <c r="R865">
        <v>0</v>
      </c>
      <c r="S865">
        <v>1</v>
      </c>
      <c r="T865">
        <v>2</v>
      </c>
      <c r="U865" t="s">
        <v>61</v>
      </c>
      <c r="W865">
        <v>1</v>
      </c>
      <c r="X865" t="str">
        <f t="shared" si="148"/>
        <v>No</v>
      </c>
      <c r="Z865" t="str">
        <f t="shared" si="149"/>
        <v>No</v>
      </c>
      <c r="AA865">
        <v>1</v>
      </c>
      <c r="AB865" t="str">
        <f t="shared" si="150"/>
        <v>Yes</v>
      </c>
      <c r="AD865" t="str">
        <f t="shared" si="151"/>
        <v>No</v>
      </c>
      <c r="AF865" t="str">
        <f t="shared" si="152"/>
        <v>No</v>
      </c>
      <c r="AG865">
        <v>1</v>
      </c>
      <c r="AH865" s="11" t="str">
        <f t="shared" si="153"/>
        <v>Yes</v>
      </c>
    </row>
    <row r="866" spans="1:34">
      <c r="A866">
        <v>5359</v>
      </c>
      <c r="B866" t="s">
        <v>42</v>
      </c>
      <c r="C866" t="s">
        <v>52</v>
      </c>
      <c r="D866" t="s">
        <v>53</v>
      </c>
      <c r="E866" t="s">
        <v>943</v>
      </c>
      <c r="F866" t="s">
        <v>51</v>
      </c>
      <c r="G866">
        <f t="shared" si="143"/>
        <v>0</v>
      </c>
      <c r="H866">
        <f t="shared" si="144"/>
        <v>1</v>
      </c>
      <c r="I866">
        <f t="shared" si="145"/>
        <v>2</v>
      </c>
      <c r="J866">
        <f t="shared" si="146"/>
        <v>1</v>
      </c>
      <c r="K866">
        <f t="shared" si="147"/>
        <v>1</v>
      </c>
      <c r="L866">
        <v>2</v>
      </c>
      <c r="M866">
        <v>3</v>
      </c>
      <c r="N866">
        <f>Needs[[#This Row],[Male]]-Needs[[#This Row],[Hasuband]]</f>
        <v>2</v>
      </c>
      <c r="O866">
        <f>Needs[[#This Row],[Female]]-Needs[[#This Row],[Wife]]</f>
        <v>2</v>
      </c>
      <c r="P866">
        <v>1</v>
      </c>
      <c r="Q866">
        <v>1</v>
      </c>
      <c r="R866">
        <v>0</v>
      </c>
      <c r="S866">
        <v>1</v>
      </c>
      <c r="T866">
        <v>2</v>
      </c>
      <c r="U866" t="s">
        <v>61</v>
      </c>
      <c r="V866">
        <v>1</v>
      </c>
      <c r="X866" t="str">
        <f t="shared" si="148"/>
        <v>Yes</v>
      </c>
      <c r="Y866">
        <v>120</v>
      </c>
      <c r="Z866" t="str">
        <f t="shared" si="149"/>
        <v>Yes</v>
      </c>
      <c r="AB866" t="str">
        <f t="shared" si="150"/>
        <v>No</v>
      </c>
      <c r="AC866">
        <v>1</v>
      </c>
      <c r="AD866" t="str">
        <f t="shared" si="151"/>
        <v>Yes</v>
      </c>
      <c r="AE866">
        <v>1</v>
      </c>
      <c r="AF866" t="str">
        <f t="shared" si="152"/>
        <v>Yes</v>
      </c>
      <c r="AH866" s="11" t="str">
        <f t="shared" si="153"/>
        <v>No</v>
      </c>
    </row>
    <row r="867" spans="1:34">
      <c r="A867">
        <v>5574</v>
      </c>
      <c r="B867" t="s">
        <v>42</v>
      </c>
      <c r="C867" t="s">
        <v>43</v>
      </c>
      <c r="D867" t="s">
        <v>44</v>
      </c>
      <c r="E867" t="s">
        <v>944</v>
      </c>
      <c r="F867" t="s">
        <v>51</v>
      </c>
      <c r="G867">
        <f t="shared" si="143"/>
        <v>0</v>
      </c>
      <c r="H867">
        <f t="shared" si="144"/>
        <v>1</v>
      </c>
      <c r="I867">
        <f t="shared" si="145"/>
        <v>2</v>
      </c>
      <c r="J867">
        <f t="shared" si="146"/>
        <v>2</v>
      </c>
      <c r="K867">
        <f t="shared" si="147"/>
        <v>3</v>
      </c>
      <c r="L867">
        <v>3</v>
      </c>
      <c r="M867">
        <v>5</v>
      </c>
      <c r="N867">
        <f>Needs[[#This Row],[Male]]-Needs[[#This Row],[Hasuband]]</f>
        <v>3</v>
      </c>
      <c r="O867">
        <f>Needs[[#This Row],[Female]]-Needs[[#This Row],[Wife]]</f>
        <v>4</v>
      </c>
      <c r="P867">
        <v>1</v>
      </c>
      <c r="Q867">
        <v>1</v>
      </c>
      <c r="R867">
        <v>1</v>
      </c>
      <c r="S867">
        <v>1</v>
      </c>
      <c r="T867">
        <v>4</v>
      </c>
      <c r="U867" t="s">
        <v>61</v>
      </c>
      <c r="V867">
        <v>1</v>
      </c>
      <c r="X867" t="str">
        <f t="shared" si="148"/>
        <v>Yes</v>
      </c>
      <c r="Y867">
        <v>103</v>
      </c>
      <c r="Z867" t="str">
        <f t="shared" si="149"/>
        <v>Yes</v>
      </c>
      <c r="AA867">
        <v>1</v>
      </c>
      <c r="AB867" t="str">
        <f t="shared" si="150"/>
        <v>Yes</v>
      </c>
      <c r="AC867">
        <v>1</v>
      </c>
      <c r="AD867" t="str">
        <f t="shared" si="151"/>
        <v>Yes</v>
      </c>
      <c r="AE867">
        <v>1</v>
      </c>
      <c r="AF867" t="str">
        <f t="shared" si="152"/>
        <v>Yes</v>
      </c>
      <c r="AG867">
        <v>1</v>
      </c>
      <c r="AH867" s="11" t="str">
        <f t="shared" si="153"/>
        <v>Yes</v>
      </c>
    </row>
    <row r="868" spans="1:34">
      <c r="A868">
        <v>5215</v>
      </c>
      <c r="B868" t="s">
        <v>42</v>
      </c>
      <c r="C868" t="s">
        <v>64</v>
      </c>
      <c r="D868" t="s">
        <v>65</v>
      </c>
      <c r="E868" t="s">
        <v>945</v>
      </c>
      <c r="F868" t="s">
        <v>36</v>
      </c>
      <c r="G868">
        <f t="shared" si="143"/>
        <v>1</v>
      </c>
      <c r="H868">
        <f t="shared" si="144"/>
        <v>1</v>
      </c>
      <c r="I868">
        <f t="shared" si="145"/>
        <v>2</v>
      </c>
      <c r="J868">
        <f t="shared" si="146"/>
        <v>1</v>
      </c>
      <c r="K868">
        <f t="shared" si="147"/>
        <v>1</v>
      </c>
      <c r="L868">
        <v>4</v>
      </c>
      <c r="M868">
        <v>2</v>
      </c>
      <c r="N868">
        <f>Needs[[#This Row],[Male]]-Needs[[#This Row],[Hasuband]]</f>
        <v>3</v>
      </c>
      <c r="O868">
        <f>Needs[[#This Row],[Female]]-Needs[[#This Row],[Wife]]</f>
        <v>1</v>
      </c>
      <c r="P868">
        <v>1</v>
      </c>
      <c r="Q868">
        <v>1</v>
      </c>
      <c r="R868">
        <v>1</v>
      </c>
      <c r="S868">
        <v>0</v>
      </c>
      <c r="T868">
        <v>3</v>
      </c>
      <c r="U868" t="s">
        <v>18</v>
      </c>
      <c r="V868">
        <v>1</v>
      </c>
      <c r="X868" t="str">
        <f t="shared" si="148"/>
        <v>Yes</v>
      </c>
      <c r="Y868">
        <v>187</v>
      </c>
      <c r="Z868" t="str">
        <f t="shared" si="149"/>
        <v>Yes</v>
      </c>
      <c r="AA868">
        <v>1</v>
      </c>
      <c r="AB868" t="str">
        <f t="shared" si="150"/>
        <v>Yes</v>
      </c>
      <c r="AD868" t="str">
        <f t="shared" si="151"/>
        <v>No</v>
      </c>
      <c r="AE868">
        <v>1</v>
      </c>
      <c r="AF868" t="str">
        <f t="shared" si="152"/>
        <v>Yes</v>
      </c>
      <c r="AH868" s="11" t="str">
        <f t="shared" si="153"/>
        <v>No</v>
      </c>
    </row>
    <row r="869" spans="1:34">
      <c r="A869">
        <v>4935</v>
      </c>
      <c r="B869" t="s">
        <v>32</v>
      </c>
      <c r="C869" t="s">
        <v>96</v>
      </c>
      <c r="D869" t="s">
        <v>97</v>
      </c>
      <c r="E869" t="s">
        <v>946</v>
      </c>
      <c r="F869" t="s">
        <v>36</v>
      </c>
      <c r="G869">
        <f t="shared" si="143"/>
        <v>1</v>
      </c>
      <c r="H869">
        <f t="shared" si="144"/>
        <v>1</v>
      </c>
      <c r="I869">
        <f t="shared" si="145"/>
        <v>1</v>
      </c>
      <c r="J869">
        <f t="shared" si="146"/>
        <v>2</v>
      </c>
      <c r="K869">
        <f t="shared" si="147"/>
        <v>3</v>
      </c>
      <c r="L869">
        <v>6</v>
      </c>
      <c r="M869">
        <v>2</v>
      </c>
      <c r="N869">
        <f>Needs[[#This Row],[Male]]-Needs[[#This Row],[Hasuband]]</f>
        <v>5</v>
      </c>
      <c r="O869">
        <f>Needs[[#This Row],[Female]]-Needs[[#This Row],[Wife]]</f>
        <v>1</v>
      </c>
      <c r="P869">
        <v>0</v>
      </c>
      <c r="Q869">
        <v>1</v>
      </c>
      <c r="R869">
        <v>2</v>
      </c>
      <c r="S869">
        <v>0</v>
      </c>
      <c r="T869">
        <v>5</v>
      </c>
      <c r="U869" t="s">
        <v>37</v>
      </c>
      <c r="W869">
        <v>1</v>
      </c>
      <c r="X869" t="str">
        <f t="shared" si="148"/>
        <v>No</v>
      </c>
      <c r="Z869" t="str">
        <f t="shared" si="149"/>
        <v>No</v>
      </c>
      <c r="AB869" t="str">
        <f t="shared" si="150"/>
        <v>No</v>
      </c>
      <c r="AC869">
        <v>1</v>
      </c>
      <c r="AD869" t="str">
        <f t="shared" si="151"/>
        <v>Yes</v>
      </c>
      <c r="AF869" t="str">
        <f t="shared" si="152"/>
        <v>No</v>
      </c>
      <c r="AG869">
        <v>1</v>
      </c>
      <c r="AH869" s="11" t="str">
        <f t="shared" si="153"/>
        <v>Yes</v>
      </c>
    </row>
    <row r="870" spans="1:34">
      <c r="A870">
        <v>5898</v>
      </c>
      <c r="B870" t="s">
        <v>47</v>
      </c>
      <c r="C870" t="s">
        <v>85</v>
      </c>
      <c r="D870" t="s">
        <v>86</v>
      </c>
      <c r="E870" t="s">
        <v>947</v>
      </c>
      <c r="F870" t="s">
        <v>36</v>
      </c>
      <c r="G870">
        <f t="shared" si="143"/>
        <v>1</v>
      </c>
      <c r="H870">
        <f t="shared" si="144"/>
        <v>1</v>
      </c>
      <c r="I870">
        <f t="shared" si="145"/>
        <v>2</v>
      </c>
      <c r="J870">
        <f t="shared" si="146"/>
        <v>2</v>
      </c>
      <c r="K870">
        <f t="shared" si="147"/>
        <v>3</v>
      </c>
      <c r="L870">
        <v>2</v>
      </c>
      <c r="M870">
        <v>7</v>
      </c>
      <c r="N870">
        <f>Needs[[#This Row],[Male]]-Needs[[#This Row],[Hasuband]]</f>
        <v>1</v>
      </c>
      <c r="O870">
        <f>Needs[[#This Row],[Female]]-Needs[[#This Row],[Wife]]</f>
        <v>6</v>
      </c>
      <c r="P870">
        <v>1</v>
      </c>
      <c r="Q870">
        <v>1</v>
      </c>
      <c r="R870">
        <v>0</v>
      </c>
      <c r="S870">
        <v>2</v>
      </c>
      <c r="T870">
        <v>5</v>
      </c>
      <c r="U870" t="s">
        <v>46</v>
      </c>
      <c r="W870">
        <v>1</v>
      </c>
      <c r="X870" t="str">
        <f t="shared" si="148"/>
        <v>No</v>
      </c>
      <c r="Z870" t="str">
        <f t="shared" si="149"/>
        <v>No</v>
      </c>
      <c r="AA870">
        <v>1</v>
      </c>
      <c r="AB870" t="str">
        <f t="shared" si="150"/>
        <v>Yes</v>
      </c>
      <c r="AC870">
        <v>1</v>
      </c>
      <c r="AD870" t="str">
        <f t="shared" si="151"/>
        <v>Yes</v>
      </c>
      <c r="AE870">
        <v>1</v>
      </c>
      <c r="AF870" t="str">
        <f t="shared" si="152"/>
        <v>Yes</v>
      </c>
      <c r="AG870">
        <v>1</v>
      </c>
      <c r="AH870" s="11" t="str">
        <f t="shared" si="153"/>
        <v>Yes</v>
      </c>
    </row>
    <row r="871" spans="1:34">
      <c r="A871">
        <v>5003</v>
      </c>
      <c r="B871" t="s">
        <v>32</v>
      </c>
      <c r="C871" t="s">
        <v>33</v>
      </c>
      <c r="D871" t="s">
        <v>34</v>
      </c>
      <c r="E871" t="s">
        <v>948</v>
      </c>
      <c r="F871" t="s">
        <v>36</v>
      </c>
      <c r="G871">
        <f t="shared" si="143"/>
        <v>1</v>
      </c>
      <c r="H871">
        <f t="shared" si="144"/>
        <v>1</v>
      </c>
      <c r="I871">
        <f t="shared" si="145"/>
        <v>2</v>
      </c>
      <c r="J871">
        <f t="shared" si="146"/>
        <v>2</v>
      </c>
      <c r="K871">
        <f t="shared" si="147"/>
        <v>1</v>
      </c>
      <c r="L871">
        <v>3</v>
      </c>
      <c r="M871">
        <v>4</v>
      </c>
      <c r="N871">
        <f>Needs[[#This Row],[Male]]-Needs[[#This Row],[Hasuband]]</f>
        <v>2</v>
      </c>
      <c r="O871">
        <f>Needs[[#This Row],[Female]]-Needs[[#This Row],[Wife]]</f>
        <v>3</v>
      </c>
      <c r="P871">
        <v>1</v>
      </c>
      <c r="Q871">
        <v>1</v>
      </c>
      <c r="R871">
        <v>1</v>
      </c>
      <c r="S871">
        <v>1</v>
      </c>
      <c r="T871">
        <v>3</v>
      </c>
      <c r="U871" t="s">
        <v>61</v>
      </c>
      <c r="W871">
        <v>1</v>
      </c>
      <c r="X871" t="str">
        <f t="shared" si="148"/>
        <v>No</v>
      </c>
      <c r="Z871" t="str">
        <f t="shared" si="149"/>
        <v>No</v>
      </c>
      <c r="AB871" t="str">
        <f t="shared" si="150"/>
        <v>No</v>
      </c>
      <c r="AC871">
        <v>1</v>
      </c>
      <c r="AD871" t="str">
        <f t="shared" si="151"/>
        <v>Yes</v>
      </c>
      <c r="AE871">
        <v>1</v>
      </c>
      <c r="AF871" t="str">
        <f t="shared" si="152"/>
        <v>Yes</v>
      </c>
      <c r="AG871">
        <v>1</v>
      </c>
      <c r="AH871" s="11" t="str">
        <f t="shared" si="153"/>
        <v>Yes</v>
      </c>
    </row>
    <row r="872" spans="1:34">
      <c r="A872">
        <v>5643</v>
      </c>
      <c r="B872" t="s">
        <v>42</v>
      </c>
      <c r="C872" t="s">
        <v>71</v>
      </c>
      <c r="D872" t="s">
        <v>72</v>
      </c>
      <c r="E872" t="s">
        <v>949</v>
      </c>
      <c r="F872" t="s">
        <v>36</v>
      </c>
      <c r="G872">
        <f t="shared" si="143"/>
        <v>1</v>
      </c>
      <c r="H872">
        <f t="shared" si="144"/>
        <v>1</v>
      </c>
      <c r="I872">
        <f t="shared" si="145"/>
        <v>2</v>
      </c>
      <c r="J872">
        <f t="shared" si="146"/>
        <v>2</v>
      </c>
      <c r="K872">
        <f t="shared" si="147"/>
        <v>1</v>
      </c>
      <c r="L872">
        <v>2</v>
      </c>
      <c r="M872">
        <v>5</v>
      </c>
      <c r="N872">
        <f>Needs[[#This Row],[Male]]-Needs[[#This Row],[Hasuband]]</f>
        <v>1</v>
      </c>
      <c r="O872">
        <f>Needs[[#This Row],[Female]]-Needs[[#This Row],[Wife]]</f>
        <v>4</v>
      </c>
      <c r="P872">
        <v>1</v>
      </c>
      <c r="Q872">
        <v>1</v>
      </c>
      <c r="R872">
        <v>0</v>
      </c>
      <c r="S872">
        <v>2</v>
      </c>
      <c r="T872">
        <v>3</v>
      </c>
      <c r="U872" t="s">
        <v>46</v>
      </c>
      <c r="V872">
        <v>1</v>
      </c>
      <c r="X872" t="str">
        <f t="shared" si="148"/>
        <v>Yes</v>
      </c>
      <c r="Y872">
        <v>129</v>
      </c>
      <c r="Z872" t="str">
        <f t="shared" si="149"/>
        <v>Yes</v>
      </c>
      <c r="AA872">
        <v>1</v>
      </c>
      <c r="AB872" t="str">
        <f t="shared" si="150"/>
        <v>Yes</v>
      </c>
      <c r="AD872" t="str">
        <f t="shared" si="151"/>
        <v>No</v>
      </c>
      <c r="AF872" t="str">
        <f t="shared" si="152"/>
        <v>No</v>
      </c>
      <c r="AH872" s="11" t="str">
        <f t="shared" si="153"/>
        <v>No</v>
      </c>
    </row>
    <row r="873" spans="1:34">
      <c r="A873">
        <v>5007</v>
      </c>
      <c r="B873" t="s">
        <v>32</v>
      </c>
      <c r="C873" t="s">
        <v>126</v>
      </c>
      <c r="D873" t="s">
        <v>127</v>
      </c>
      <c r="E873" t="s">
        <v>950</v>
      </c>
      <c r="F873" t="s">
        <v>51</v>
      </c>
      <c r="G873">
        <f t="shared" si="143"/>
        <v>0</v>
      </c>
      <c r="H873">
        <f t="shared" si="144"/>
        <v>1</v>
      </c>
      <c r="I873">
        <f t="shared" si="145"/>
        <v>2</v>
      </c>
      <c r="J873">
        <f t="shared" si="146"/>
        <v>2</v>
      </c>
      <c r="K873">
        <f t="shared" si="147"/>
        <v>5</v>
      </c>
      <c r="L873">
        <v>8</v>
      </c>
      <c r="M873">
        <v>2</v>
      </c>
      <c r="N873">
        <f>Needs[[#This Row],[Male]]-Needs[[#This Row],[Hasuband]]</f>
        <v>8</v>
      </c>
      <c r="O873">
        <f>Needs[[#This Row],[Female]]-Needs[[#This Row],[Wife]]</f>
        <v>1</v>
      </c>
      <c r="P873">
        <v>1</v>
      </c>
      <c r="Q873">
        <v>1</v>
      </c>
      <c r="R873">
        <v>2</v>
      </c>
      <c r="S873">
        <v>0</v>
      </c>
      <c r="T873">
        <v>6</v>
      </c>
      <c r="U873" t="s">
        <v>46</v>
      </c>
      <c r="W873">
        <v>1</v>
      </c>
      <c r="X873" t="str">
        <f t="shared" si="148"/>
        <v>No</v>
      </c>
      <c r="Y873">
        <v>84</v>
      </c>
      <c r="Z873" t="str">
        <f t="shared" si="149"/>
        <v>Yes</v>
      </c>
      <c r="AB873" t="str">
        <f t="shared" si="150"/>
        <v>No</v>
      </c>
      <c r="AD873" t="str">
        <f t="shared" si="151"/>
        <v>No</v>
      </c>
      <c r="AF873" t="str">
        <f t="shared" si="152"/>
        <v>No</v>
      </c>
      <c r="AG873">
        <v>1</v>
      </c>
      <c r="AH873" s="11" t="str">
        <f t="shared" si="153"/>
        <v>Yes</v>
      </c>
    </row>
    <row r="874" spans="1:34">
      <c r="A874">
        <v>5981</v>
      </c>
      <c r="B874" t="s">
        <v>47</v>
      </c>
      <c r="C874" t="s">
        <v>48</v>
      </c>
      <c r="D874" t="s">
        <v>49</v>
      </c>
      <c r="E874" t="s">
        <v>951</v>
      </c>
      <c r="F874" t="s">
        <v>51</v>
      </c>
      <c r="G874">
        <f t="shared" si="143"/>
        <v>0</v>
      </c>
      <c r="H874">
        <f t="shared" si="144"/>
        <v>1</v>
      </c>
      <c r="I874">
        <f t="shared" si="145"/>
        <v>2</v>
      </c>
      <c r="J874">
        <f t="shared" si="146"/>
        <v>1</v>
      </c>
      <c r="K874">
        <f t="shared" si="147"/>
        <v>2</v>
      </c>
      <c r="L874">
        <v>4</v>
      </c>
      <c r="M874">
        <v>2</v>
      </c>
      <c r="N874">
        <f>Needs[[#This Row],[Male]]-Needs[[#This Row],[Hasuband]]</f>
        <v>4</v>
      </c>
      <c r="O874">
        <f>Needs[[#This Row],[Female]]-Needs[[#This Row],[Wife]]</f>
        <v>1</v>
      </c>
      <c r="P874">
        <v>1</v>
      </c>
      <c r="Q874">
        <v>1</v>
      </c>
      <c r="R874">
        <v>1</v>
      </c>
      <c r="S874">
        <v>0</v>
      </c>
      <c r="T874">
        <v>3</v>
      </c>
      <c r="U874" t="s">
        <v>46</v>
      </c>
      <c r="W874">
        <v>1</v>
      </c>
      <c r="X874" t="str">
        <f t="shared" si="148"/>
        <v>No</v>
      </c>
      <c r="Y874">
        <v>74</v>
      </c>
      <c r="Z874" t="str">
        <f t="shared" si="149"/>
        <v>Yes</v>
      </c>
      <c r="AA874">
        <v>1</v>
      </c>
      <c r="AB874" t="str">
        <f t="shared" si="150"/>
        <v>Yes</v>
      </c>
      <c r="AC874">
        <v>1</v>
      </c>
      <c r="AD874" t="str">
        <f t="shared" si="151"/>
        <v>Yes</v>
      </c>
      <c r="AE874">
        <v>1</v>
      </c>
      <c r="AF874" t="str">
        <f t="shared" si="152"/>
        <v>Yes</v>
      </c>
      <c r="AG874">
        <v>1</v>
      </c>
      <c r="AH874" s="11" t="str">
        <f t="shared" si="153"/>
        <v>Yes</v>
      </c>
    </row>
    <row r="875" spans="1:34">
      <c r="A875">
        <v>4866</v>
      </c>
      <c r="B875" t="s">
        <v>38</v>
      </c>
      <c r="C875" t="s">
        <v>176</v>
      </c>
      <c r="D875" t="s">
        <v>177</v>
      </c>
      <c r="E875" t="s">
        <v>952</v>
      </c>
      <c r="F875" t="s">
        <v>36</v>
      </c>
      <c r="G875">
        <f t="shared" si="143"/>
        <v>1</v>
      </c>
      <c r="H875">
        <f t="shared" si="144"/>
        <v>1</v>
      </c>
      <c r="I875">
        <f t="shared" si="145"/>
        <v>2</v>
      </c>
      <c r="J875">
        <f t="shared" si="146"/>
        <v>0</v>
      </c>
      <c r="K875">
        <f t="shared" si="147"/>
        <v>0</v>
      </c>
      <c r="L875">
        <v>2</v>
      </c>
      <c r="M875">
        <v>2</v>
      </c>
      <c r="N875">
        <f>Needs[[#This Row],[Male]]-Needs[[#This Row],[Hasuband]]</f>
        <v>1</v>
      </c>
      <c r="O875">
        <f>Needs[[#This Row],[Female]]-Needs[[#This Row],[Wife]]</f>
        <v>1</v>
      </c>
      <c r="P875">
        <v>1</v>
      </c>
      <c r="Q875">
        <v>1</v>
      </c>
      <c r="R875">
        <v>0</v>
      </c>
      <c r="S875">
        <v>0</v>
      </c>
      <c r="T875">
        <v>2</v>
      </c>
      <c r="U875" t="s">
        <v>37</v>
      </c>
      <c r="V875">
        <v>1</v>
      </c>
      <c r="X875" t="str">
        <f t="shared" si="148"/>
        <v>Yes</v>
      </c>
      <c r="Y875">
        <v>218</v>
      </c>
      <c r="Z875" t="str">
        <f t="shared" si="149"/>
        <v>Yes</v>
      </c>
      <c r="AB875" t="str">
        <f t="shared" si="150"/>
        <v>No</v>
      </c>
      <c r="AC875">
        <v>1</v>
      </c>
      <c r="AD875" t="str">
        <f t="shared" si="151"/>
        <v>Yes</v>
      </c>
      <c r="AE875">
        <v>1</v>
      </c>
      <c r="AF875" t="str">
        <f t="shared" si="152"/>
        <v>Yes</v>
      </c>
      <c r="AG875">
        <v>1</v>
      </c>
      <c r="AH875" s="11" t="str">
        <f t="shared" si="153"/>
        <v>Yes</v>
      </c>
    </row>
    <row r="876" spans="1:34">
      <c r="A876">
        <v>6247</v>
      </c>
      <c r="B876" t="s">
        <v>47</v>
      </c>
      <c r="C876" t="s">
        <v>58</v>
      </c>
      <c r="D876" t="s">
        <v>59</v>
      </c>
      <c r="E876" t="s">
        <v>953</v>
      </c>
      <c r="F876" t="s">
        <v>51</v>
      </c>
      <c r="G876">
        <f t="shared" si="143"/>
        <v>0</v>
      </c>
      <c r="H876">
        <f t="shared" si="144"/>
        <v>1</v>
      </c>
      <c r="I876">
        <f t="shared" si="145"/>
        <v>2</v>
      </c>
      <c r="J876">
        <f t="shared" si="146"/>
        <v>1</v>
      </c>
      <c r="K876">
        <f t="shared" si="147"/>
        <v>3</v>
      </c>
      <c r="L876">
        <v>2</v>
      </c>
      <c r="M876">
        <v>5</v>
      </c>
      <c r="N876">
        <f>Needs[[#This Row],[Male]]-Needs[[#This Row],[Hasuband]]</f>
        <v>2</v>
      </c>
      <c r="O876">
        <f>Needs[[#This Row],[Female]]-Needs[[#This Row],[Wife]]</f>
        <v>4</v>
      </c>
      <c r="P876">
        <v>1</v>
      </c>
      <c r="Q876">
        <v>1</v>
      </c>
      <c r="R876">
        <v>0</v>
      </c>
      <c r="S876">
        <v>1</v>
      </c>
      <c r="T876">
        <v>4</v>
      </c>
      <c r="U876" t="s">
        <v>18</v>
      </c>
      <c r="V876">
        <v>1</v>
      </c>
      <c r="X876" t="str">
        <f t="shared" si="148"/>
        <v>Yes</v>
      </c>
      <c r="Y876">
        <v>122</v>
      </c>
      <c r="Z876" t="str">
        <f t="shared" si="149"/>
        <v>Yes</v>
      </c>
      <c r="AB876" t="str">
        <f t="shared" si="150"/>
        <v>No</v>
      </c>
      <c r="AD876" t="str">
        <f t="shared" si="151"/>
        <v>No</v>
      </c>
      <c r="AF876" t="str">
        <f t="shared" si="152"/>
        <v>No</v>
      </c>
      <c r="AG876">
        <v>1</v>
      </c>
      <c r="AH876" s="11" t="str">
        <f t="shared" si="153"/>
        <v>Yes</v>
      </c>
    </row>
    <row r="877" spans="1:34">
      <c r="A877">
        <v>5048</v>
      </c>
      <c r="B877" t="s">
        <v>32</v>
      </c>
      <c r="C877" t="s">
        <v>126</v>
      </c>
      <c r="D877" t="s">
        <v>127</v>
      </c>
      <c r="E877" t="s">
        <v>954</v>
      </c>
      <c r="F877" t="s">
        <v>36</v>
      </c>
      <c r="G877">
        <f t="shared" si="143"/>
        <v>1</v>
      </c>
      <c r="H877">
        <f t="shared" si="144"/>
        <v>1</v>
      </c>
      <c r="I877">
        <f t="shared" si="145"/>
        <v>2</v>
      </c>
      <c r="J877">
        <f t="shared" si="146"/>
        <v>2</v>
      </c>
      <c r="K877">
        <f t="shared" si="147"/>
        <v>2</v>
      </c>
      <c r="L877">
        <v>2</v>
      </c>
      <c r="M877">
        <v>6</v>
      </c>
      <c r="N877">
        <f>Needs[[#This Row],[Male]]-Needs[[#This Row],[Hasuband]]</f>
        <v>1</v>
      </c>
      <c r="O877">
        <f>Needs[[#This Row],[Female]]-Needs[[#This Row],[Wife]]</f>
        <v>5</v>
      </c>
      <c r="P877">
        <v>1</v>
      </c>
      <c r="Q877">
        <v>1</v>
      </c>
      <c r="R877">
        <v>0</v>
      </c>
      <c r="S877">
        <v>2</v>
      </c>
      <c r="T877">
        <v>4</v>
      </c>
      <c r="U877" t="s">
        <v>37</v>
      </c>
      <c r="W877">
        <v>1</v>
      </c>
      <c r="X877" t="str">
        <f t="shared" si="148"/>
        <v>No</v>
      </c>
      <c r="Y877">
        <v>63</v>
      </c>
      <c r="Z877" t="str">
        <f t="shared" si="149"/>
        <v>Yes</v>
      </c>
      <c r="AB877" t="str">
        <f t="shared" si="150"/>
        <v>No</v>
      </c>
      <c r="AC877">
        <v>1</v>
      </c>
      <c r="AD877" t="str">
        <f t="shared" si="151"/>
        <v>Yes</v>
      </c>
      <c r="AF877" t="str">
        <f t="shared" si="152"/>
        <v>No</v>
      </c>
      <c r="AG877">
        <v>1</v>
      </c>
      <c r="AH877" s="11" t="str">
        <f t="shared" si="153"/>
        <v>Yes</v>
      </c>
    </row>
    <row r="878" spans="1:34">
      <c r="A878">
        <v>5789</v>
      </c>
      <c r="B878" t="s">
        <v>47</v>
      </c>
      <c r="C878" t="s">
        <v>79</v>
      </c>
      <c r="D878" t="s">
        <v>80</v>
      </c>
      <c r="E878" t="s">
        <v>955</v>
      </c>
      <c r="F878" t="s">
        <v>36</v>
      </c>
      <c r="G878">
        <f t="shared" si="143"/>
        <v>1</v>
      </c>
      <c r="H878">
        <f t="shared" si="144"/>
        <v>1</v>
      </c>
      <c r="I878">
        <f t="shared" si="145"/>
        <v>2</v>
      </c>
      <c r="J878">
        <f t="shared" si="146"/>
        <v>1</v>
      </c>
      <c r="K878">
        <f t="shared" si="147"/>
        <v>1</v>
      </c>
      <c r="L878">
        <v>4</v>
      </c>
      <c r="M878">
        <v>2</v>
      </c>
      <c r="N878">
        <f>Needs[[#This Row],[Male]]-Needs[[#This Row],[Hasuband]]</f>
        <v>3</v>
      </c>
      <c r="O878">
        <f>Needs[[#This Row],[Female]]-Needs[[#This Row],[Wife]]</f>
        <v>1</v>
      </c>
      <c r="P878">
        <v>1</v>
      </c>
      <c r="Q878">
        <v>1</v>
      </c>
      <c r="R878">
        <v>1</v>
      </c>
      <c r="S878">
        <v>0</v>
      </c>
      <c r="T878">
        <v>3</v>
      </c>
      <c r="U878" t="s">
        <v>18</v>
      </c>
      <c r="W878">
        <v>1</v>
      </c>
      <c r="X878" t="str">
        <f t="shared" si="148"/>
        <v>No</v>
      </c>
      <c r="Z878" t="str">
        <f t="shared" si="149"/>
        <v>No</v>
      </c>
      <c r="AA878">
        <v>1</v>
      </c>
      <c r="AB878" t="str">
        <f t="shared" si="150"/>
        <v>Yes</v>
      </c>
      <c r="AD878" t="str">
        <f t="shared" si="151"/>
        <v>No</v>
      </c>
      <c r="AF878" t="str">
        <f t="shared" si="152"/>
        <v>No</v>
      </c>
      <c r="AG878">
        <v>1</v>
      </c>
      <c r="AH878" s="11" t="str">
        <f t="shared" si="153"/>
        <v>Yes</v>
      </c>
    </row>
    <row r="879" spans="1:34">
      <c r="A879">
        <v>5777</v>
      </c>
      <c r="B879" t="s">
        <v>47</v>
      </c>
      <c r="C879" t="s">
        <v>79</v>
      </c>
      <c r="D879" t="s">
        <v>80</v>
      </c>
      <c r="E879" t="s">
        <v>956</v>
      </c>
      <c r="F879" t="s">
        <v>36</v>
      </c>
      <c r="G879">
        <f t="shared" si="143"/>
        <v>1</v>
      </c>
      <c r="H879">
        <f t="shared" si="144"/>
        <v>1</v>
      </c>
      <c r="I879">
        <f t="shared" si="145"/>
        <v>3</v>
      </c>
      <c r="J879">
        <f t="shared" si="146"/>
        <v>4</v>
      </c>
      <c r="K879">
        <f t="shared" si="147"/>
        <v>1</v>
      </c>
      <c r="L879">
        <v>6</v>
      </c>
      <c r="M879">
        <v>4</v>
      </c>
      <c r="N879">
        <f>Needs[[#This Row],[Male]]-Needs[[#This Row],[Hasuband]]</f>
        <v>5</v>
      </c>
      <c r="O879">
        <f>Needs[[#This Row],[Female]]-Needs[[#This Row],[Wife]]</f>
        <v>3</v>
      </c>
      <c r="P879">
        <v>2</v>
      </c>
      <c r="Q879">
        <v>1</v>
      </c>
      <c r="R879">
        <v>3</v>
      </c>
      <c r="S879">
        <v>1</v>
      </c>
      <c r="T879">
        <v>3</v>
      </c>
      <c r="U879" t="s">
        <v>37</v>
      </c>
      <c r="V879">
        <v>1</v>
      </c>
      <c r="X879" t="str">
        <f t="shared" si="148"/>
        <v>Yes</v>
      </c>
      <c r="Y879">
        <v>193</v>
      </c>
      <c r="Z879" t="str">
        <f t="shared" si="149"/>
        <v>Yes</v>
      </c>
      <c r="AA879">
        <v>1</v>
      </c>
      <c r="AB879" t="str">
        <f t="shared" si="150"/>
        <v>Yes</v>
      </c>
      <c r="AD879" t="str">
        <f t="shared" si="151"/>
        <v>No</v>
      </c>
      <c r="AE879">
        <v>1</v>
      </c>
      <c r="AF879" t="str">
        <f t="shared" si="152"/>
        <v>Yes</v>
      </c>
      <c r="AG879">
        <v>1</v>
      </c>
      <c r="AH879" s="11" t="str">
        <f t="shared" si="153"/>
        <v>Yes</v>
      </c>
    </row>
    <row r="880" spans="1:34">
      <c r="A880">
        <v>6350</v>
      </c>
      <c r="B880" t="s">
        <v>47</v>
      </c>
      <c r="C880" t="s">
        <v>104</v>
      </c>
      <c r="D880" t="s">
        <v>105</v>
      </c>
      <c r="E880" t="s">
        <v>957</v>
      </c>
      <c r="F880" t="s">
        <v>51</v>
      </c>
      <c r="G880">
        <f t="shared" si="143"/>
        <v>0</v>
      </c>
      <c r="H880">
        <f t="shared" si="144"/>
        <v>1</v>
      </c>
      <c r="I880">
        <f t="shared" si="145"/>
        <v>2</v>
      </c>
      <c r="J880">
        <f t="shared" si="146"/>
        <v>1</v>
      </c>
      <c r="K880">
        <f t="shared" si="147"/>
        <v>3</v>
      </c>
      <c r="L880">
        <v>5</v>
      </c>
      <c r="M880">
        <v>2</v>
      </c>
      <c r="N880">
        <f>Needs[[#This Row],[Male]]-Needs[[#This Row],[Hasuband]]</f>
        <v>5</v>
      </c>
      <c r="O880">
        <f>Needs[[#This Row],[Female]]-Needs[[#This Row],[Wife]]</f>
        <v>1</v>
      </c>
      <c r="P880">
        <v>1</v>
      </c>
      <c r="Q880">
        <v>1</v>
      </c>
      <c r="R880">
        <v>1</v>
      </c>
      <c r="S880">
        <v>0</v>
      </c>
      <c r="T880">
        <v>4</v>
      </c>
      <c r="U880" t="s">
        <v>46</v>
      </c>
      <c r="V880">
        <v>1</v>
      </c>
      <c r="X880" t="str">
        <f t="shared" si="148"/>
        <v>Yes</v>
      </c>
      <c r="Y880">
        <v>220</v>
      </c>
      <c r="Z880" t="str">
        <f t="shared" si="149"/>
        <v>Yes</v>
      </c>
      <c r="AB880" t="str">
        <f t="shared" si="150"/>
        <v>No</v>
      </c>
      <c r="AD880" t="str">
        <f t="shared" si="151"/>
        <v>No</v>
      </c>
      <c r="AE880">
        <v>1</v>
      </c>
      <c r="AF880" t="str">
        <f t="shared" si="152"/>
        <v>Yes</v>
      </c>
      <c r="AG880">
        <v>1</v>
      </c>
      <c r="AH880" s="11" t="str">
        <f t="shared" si="153"/>
        <v>Yes</v>
      </c>
    </row>
    <row r="881" spans="1:34">
      <c r="A881">
        <v>6326</v>
      </c>
      <c r="B881" t="s">
        <v>47</v>
      </c>
      <c r="C881" t="s">
        <v>104</v>
      </c>
      <c r="D881" t="s">
        <v>105</v>
      </c>
      <c r="E881" t="s">
        <v>958</v>
      </c>
      <c r="F881" t="s">
        <v>51</v>
      </c>
      <c r="G881">
        <f t="shared" si="143"/>
        <v>0</v>
      </c>
      <c r="H881">
        <f t="shared" si="144"/>
        <v>1</v>
      </c>
      <c r="I881">
        <f t="shared" si="145"/>
        <v>2</v>
      </c>
      <c r="J881">
        <f t="shared" si="146"/>
        <v>1</v>
      </c>
      <c r="K881">
        <f t="shared" si="147"/>
        <v>1</v>
      </c>
      <c r="L881">
        <v>3</v>
      </c>
      <c r="M881">
        <v>2</v>
      </c>
      <c r="N881">
        <f>Needs[[#This Row],[Male]]-Needs[[#This Row],[Hasuband]]</f>
        <v>3</v>
      </c>
      <c r="O881">
        <f>Needs[[#This Row],[Female]]-Needs[[#This Row],[Wife]]</f>
        <v>1</v>
      </c>
      <c r="P881">
        <v>1</v>
      </c>
      <c r="Q881">
        <v>1</v>
      </c>
      <c r="R881">
        <v>1</v>
      </c>
      <c r="S881">
        <v>0</v>
      </c>
      <c r="T881">
        <v>2</v>
      </c>
      <c r="U881" t="s">
        <v>46</v>
      </c>
      <c r="V881">
        <v>1</v>
      </c>
      <c r="X881" t="str">
        <f t="shared" si="148"/>
        <v>Yes</v>
      </c>
      <c r="Y881">
        <v>109</v>
      </c>
      <c r="Z881" t="str">
        <f t="shared" si="149"/>
        <v>Yes</v>
      </c>
      <c r="AA881">
        <v>1</v>
      </c>
      <c r="AB881" t="str">
        <f t="shared" si="150"/>
        <v>Yes</v>
      </c>
      <c r="AD881" t="str">
        <f t="shared" si="151"/>
        <v>No</v>
      </c>
      <c r="AF881" t="str">
        <f t="shared" si="152"/>
        <v>No</v>
      </c>
      <c r="AH881" s="11" t="str">
        <f t="shared" si="153"/>
        <v>No</v>
      </c>
    </row>
    <row r="882" spans="1:34">
      <c r="A882">
        <v>6016</v>
      </c>
      <c r="B882" t="s">
        <v>47</v>
      </c>
      <c r="C882" t="s">
        <v>48</v>
      </c>
      <c r="D882" t="s">
        <v>49</v>
      </c>
      <c r="E882" t="s">
        <v>959</v>
      </c>
      <c r="F882" t="s">
        <v>51</v>
      </c>
      <c r="G882">
        <f t="shared" si="143"/>
        <v>0</v>
      </c>
      <c r="H882">
        <f t="shared" si="144"/>
        <v>1</v>
      </c>
      <c r="I882">
        <f t="shared" si="145"/>
        <v>2</v>
      </c>
      <c r="J882">
        <f t="shared" si="146"/>
        <v>0</v>
      </c>
      <c r="K882">
        <f t="shared" si="147"/>
        <v>1</v>
      </c>
      <c r="L882">
        <v>2</v>
      </c>
      <c r="M882">
        <v>2</v>
      </c>
      <c r="N882">
        <f>Needs[[#This Row],[Male]]-Needs[[#This Row],[Hasuband]]</f>
        <v>2</v>
      </c>
      <c r="O882">
        <f>Needs[[#This Row],[Female]]-Needs[[#This Row],[Wife]]</f>
        <v>1</v>
      </c>
      <c r="P882">
        <v>1</v>
      </c>
      <c r="Q882">
        <v>1</v>
      </c>
      <c r="R882">
        <v>0</v>
      </c>
      <c r="S882">
        <v>0</v>
      </c>
      <c r="T882">
        <v>2</v>
      </c>
      <c r="U882" t="s">
        <v>37</v>
      </c>
      <c r="V882">
        <v>1</v>
      </c>
      <c r="X882" t="str">
        <f t="shared" si="148"/>
        <v>Yes</v>
      </c>
      <c r="Y882">
        <v>109</v>
      </c>
      <c r="Z882" t="str">
        <f t="shared" si="149"/>
        <v>Yes</v>
      </c>
      <c r="AA882">
        <v>1</v>
      </c>
      <c r="AB882" t="str">
        <f t="shared" si="150"/>
        <v>Yes</v>
      </c>
      <c r="AD882" t="str">
        <f t="shared" si="151"/>
        <v>No</v>
      </c>
      <c r="AF882" t="str">
        <f t="shared" si="152"/>
        <v>No</v>
      </c>
      <c r="AH882" s="11" t="str">
        <f t="shared" si="153"/>
        <v>No</v>
      </c>
    </row>
    <row r="883" spans="1:34">
      <c r="A883">
        <v>6190</v>
      </c>
      <c r="B883" t="s">
        <v>47</v>
      </c>
      <c r="C883" t="s">
        <v>58</v>
      </c>
      <c r="D883" t="s">
        <v>59</v>
      </c>
      <c r="E883" t="s">
        <v>960</v>
      </c>
      <c r="F883" t="s">
        <v>51</v>
      </c>
      <c r="G883">
        <f t="shared" si="143"/>
        <v>0</v>
      </c>
      <c r="H883">
        <f t="shared" si="144"/>
        <v>1</v>
      </c>
      <c r="I883">
        <f t="shared" si="145"/>
        <v>2</v>
      </c>
      <c r="J883">
        <f t="shared" si="146"/>
        <v>1</v>
      </c>
      <c r="K883">
        <f t="shared" si="147"/>
        <v>0</v>
      </c>
      <c r="L883">
        <v>1</v>
      </c>
      <c r="M883">
        <v>3</v>
      </c>
      <c r="N883">
        <f>Needs[[#This Row],[Male]]-Needs[[#This Row],[Hasuband]]</f>
        <v>1</v>
      </c>
      <c r="O883">
        <f>Needs[[#This Row],[Female]]-Needs[[#This Row],[Wife]]</f>
        <v>2</v>
      </c>
      <c r="P883">
        <v>1</v>
      </c>
      <c r="Q883">
        <v>1</v>
      </c>
      <c r="R883">
        <v>0</v>
      </c>
      <c r="S883">
        <v>1</v>
      </c>
      <c r="T883">
        <v>1</v>
      </c>
      <c r="U883" t="s">
        <v>46</v>
      </c>
      <c r="V883">
        <v>1</v>
      </c>
      <c r="X883" t="str">
        <f t="shared" si="148"/>
        <v>Yes</v>
      </c>
      <c r="Y883">
        <v>221</v>
      </c>
      <c r="Z883" t="str">
        <f t="shared" si="149"/>
        <v>Yes</v>
      </c>
      <c r="AB883" t="str">
        <f t="shared" si="150"/>
        <v>No</v>
      </c>
      <c r="AD883" t="str">
        <f t="shared" si="151"/>
        <v>No</v>
      </c>
      <c r="AF883" t="str">
        <f t="shared" si="152"/>
        <v>No</v>
      </c>
      <c r="AH883" s="11" t="str">
        <f t="shared" si="153"/>
        <v>No</v>
      </c>
    </row>
    <row r="884" spans="1:34">
      <c r="A884">
        <v>5160</v>
      </c>
      <c r="B884" t="s">
        <v>42</v>
      </c>
      <c r="C884" t="s">
        <v>64</v>
      </c>
      <c r="D884" t="s">
        <v>65</v>
      </c>
      <c r="E884" t="s">
        <v>961</v>
      </c>
      <c r="F884" t="s">
        <v>36</v>
      </c>
      <c r="G884">
        <f t="shared" si="143"/>
        <v>1</v>
      </c>
      <c r="H884">
        <f t="shared" si="144"/>
        <v>1</v>
      </c>
      <c r="I884">
        <f t="shared" si="145"/>
        <v>2</v>
      </c>
      <c r="J884">
        <f t="shared" si="146"/>
        <v>2</v>
      </c>
      <c r="K884">
        <f t="shared" si="147"/>
        <v>1</v>
      </c>
      <c r="L884">
        <v>4</v>
      </c>
      <c r="M884">
        <v>3</v>
      </c>
      <c r="N884">
        <f>Needs[[#This Row],[Male]]-Needs[[#This Row],[Hasuband]]</f>
        <v>3</v>
      </c>
      <c r="O884">
        <f>Needs[[#This Row],[Female]]-Needs[[#This Row],[Wife]]</f>
        <v>2</v>
      </c>
      <c r="P884">
        <v>1</v>
      </c>
      <c r="Q884">
        <v>1</v>
      </c>
      <c r="R884">
        <v>1</v>
      </c>
      <c r="S884">
        <v>1</v>
      </c>
      <c r="T884">
        <v>3</v>
      </c>
      <c r="U884" t="s">
        <v>61</v>
      </c>
      <c r="W884">
        <v>1</v>
      </c>
      <c r="X884" t="str">
        <f t="shared" si="148"/>
        <v>No</v>
      </c>
      <c r="Z884" t="str">
        <f t="shared" si="149"/>
        <v>No</v>
      </c>
      <c r="AB884" t="str">
        <f t="shared" si="150"/>
        <v>No</v>
      </c>
      <c r="AC884">
        <v>1</v>
      </c>
      <c r="AD884" t="str">
        <f t="shared" si="151"/>
        <v>Yes</v>
      </c>
      <c r="AE884">
        <v>1</v>
      </c>
      <c r="AF884" t="str">
        <f t="shared" si="152"/>
        <v>Yes</v>
      </c>
      <c r="AG884">
        <v>1</v>
      </c>
      <c r="AH884" s="11" t="str">
        <f t="shared" si="153"/>
        <v>Yes</v>
      </c>
    </row>
    <row r="885" spans="1:34">
      <c r="A885">
        <v>6159</v>
      </c>
      <c r="B885" t="s">
        <v>47</v>
      </c>
      <c r="C885" t="s">
        <v>58</v>
      </c>
      <c r="D885" t="s">
        <v>59</v>
      </c>
      <c r="E885" t="s">
        <v>962</v>
      </c>
      <c r="F885" t="s">
        <v>36</v>
      </c>
      <c r="G885">
        <f t="shared" si="143"/>
        <v>1</v>
      </c>
      <c r="H885">
        <f t="shared" si="144"/>
        <v>1</v>
      </c>
      <c r="I885">
        <f t="shared" si="145"/>
        <v>3</v>
      </c>
      <c r="J885">
        <f t="shared" si="146"/>
        <v>2</v>
      </c>
      <c r="K885">
        <f t="shared" si="147"/>
        <v>1</v>
      </c>
      <c r="L885">
        <v>7</v>
      </c>
      <c r="M885">
        <v>1</v>
      </c>
      <c r="N885">
        <f>Needs[[#This Row],[Male]]-Needs[[#This Row],[Hasuband]]</f>
        <v>6</v>
      </c>
      <c r="O885">
        <f>Needs[[#This Row],[Female]]-Needs[[#This Row],[Wife]]</f>
        <v>0</v>
      </c>
      <c r="P885">
        <v>3</v>
      </c>
      <c r="Q885">
        <v>0</v>
      </c>
      <c r="R885">
        <v>2</v>
      </c>
      <c r="S885">
        <v>0</v>
      </c>
      <c r="T885">
        <v>3</v>
      </c>
      <c r="U885" t="s">
        <v>37</v>
      </c>
      <c r="W885">
        <v>1</v>
      </c>
      <c r="X885" t="str">
        <f t="shared" si="148"/>
        <v>No</v>
      </c>
      <c r="Z885" t="str">
        <f t="shared" si="149"/>
        <v>No</v>
      </c>
      <c r="AA885">
        <v>1</v>
      </c>
      <c r="AB885" t="str">
        <f t="shared" si="150"/>
        <v>Yes</v>
      </c>
      <c r="AD885" t="str">
        <f t="shared" si="151"/>
        <v>No</v>
      </c>
      <c r="AF885" t="str">
        <f t="shared" si="152"/>
        <v>No</v>
      </c>
      <c r="AG885">
        <v>1</v>
      </c>
      <c r="AH885" s="11" t="str">
        <f t="shared" si="153"/>
        <v>Yes</v>
      </c>
    </row>
    <row r="886" spans="1:34">
      <c r="A886">
        <v>5754</v>
      </c>
      <c r="B886" t="s">
        <v>42</v>
      </c>
      <c r="C886" t="s">
        <v>71</v>
      </c>
      <c r="D886" t="s">
        <v>72</v>
      </c>
      <c r="E886" t="s">
        <v>963</v>
      </c>
      <c r="F886" t="s">
        <v>36</v>
      </c>
      <c r="G886">
        <f t="shared" si="143"/>
        <v>1</v>
      </c>
      <c r="H886">
        <f t="shared" si="144"/>
        <v>1</v>
      </c>
      <c r="I886">
        <f t="shared" si="145"/>
        <v>1</v>
      </c>
      <c r="J886">
        <f t="shared" si="146"/>
        <v>1</v>
      </c>
      <c r="K886">
        <f t="shared" si="147"/>
        <v>0</v>
      </c>
      <c r="L886">
        <v>3</v>
      </c>
      <c r="M886">
        <v>1</v>
      </c>
      <c r="N886">
        <f>Needs[[#This Row],[Male]]-Needs[[#This Row],[Hasuband]]</f>
        <v>2</v>
      </c>
      <c r="O886">
        <f>Needs[[#This Row],[Female]]-Needs[[#This Row],[Wife]]</f>
        <v>0</v>
      </c>
      <c r="P886">
        <v>1</v>
      </c>
      <c r="Q886">
        <v>0</v>
      </c>
      <c r="R886">
        <v>1</v>
      </c>
      <c r="S886">
        <v>0</v>
      </c>
      <c r="T886">
        <v>2</v>
      </c>
      <c r="U886" t="s">
        <v>37</v>
      </c>
      <c r="V886">
        <v>1</v>
      </c>
      <c r="X886" t="str">
        <f t="shared" si="148"/>
        <v>Yes</v>
      </c>
      <c r="Y886">
        <v>162</v>
      </c>
      <c r="Z886" t="str">
        <f t="shared" si="149"/>
        <v>Yes</v>
      </c>
      <c r="AA886">
        <v>1</v>
      </c>
      <c r="AB886" t="str">
        <f t="shared" si="150"/>
        <v>Yes</v>
      </c>
      <c r="AD886" t="str">
        <f t="shared" si="151"/>
        <v>No</v>
      </c>
      <c r="AE886">
        <v>1</v>
      </c>
      <c r="AF886" t="str">
        <f t="shared" si="152"/>
        <v>Yes</v>
      </c>
      <c r="AG886">
        <v>1</v>
      </c>
      <c r="AH886" s="11" t="str">
        <f t="shared" si="153"/>
        <v>Yes</v>
      </c>
    </row>
    <row r="887" spans="1:34">
      <c r="A887">
        <v>5708</v>
      </c>
      <c r="B887" t="s">
        <v>42</v>
      </c>
      <c r="C887" t="s">
        <v>71</v>
      </c>
      <c r="D887" t="s">
        <v>72</v>
      </c>
      <c r="E887" t="s">
        <v>964</v>
      </c>
      <c r="F887" t="s">
        <v>36</v>
      </c>
      <c r="G887">
        <f t="shared" si="143"/>
        <v>1</v>
      </c>
      <c r="H887">
        <f t="shared" si="144"/>
        <v>1</v>
      </c>
      <c r="I887">
        <f t="shared" si="145"/>
        <v>1</v>
      </c>
      <c r="J887">
        <f t="shared" si="146"/>
        <v>1</v>
      </c>
      <c r="K887">
        <f t="shared" si="147"/>
        <v>0</v>
      </c>
      <c r="L887">
        <v>3</v>
      </c>
      <c r="M887">
        <v>1</v>
      </c>
      <c r="N887">
        <f>Needs[[#This Row],[Male]]-Needs[[#This Row],[Hasuband]]</f>
        <v>2</v>
      </c>
      <c r="O887">
        <f>Needs[[#This Row],[Female]]-Needs[[#This Row],[Wife]]</f>
        <v>0</v>
      </c>
      <c r="P887">
        <v>1</v>
      </c>
      <c r="Q887">
        <v>0</v>
      </c>
      <c r="R887">
        <v>1</v>
      </c>
      <c r="S887">
        <v>0</v>
      </c>
      <c r="T887">
        <v>2</v>
      </c>
      <c r="U887" t="s">
        <v>46</v>
      </c>
      <c r="W887">
        <v>1</v>
      </c>
      <c r="X887" t="str">
        <f t="shared" si="148"/>
        <v>No</v>
      </c>
      <c r="Z887" t="str">
        <f t="shared" si="149"/>
        <v>No</v>
      </c>
      <c r="AA887">
        <v>1</v>
      </c>
      <c r="AB887" t="str">
        <f t="shared" si="150"/>
        <v>Yes</v>
      </c>
      <c r="AC887">
        <v>1</v>
      </c>
      <c r="AD887" t="str">
        <f t="shared" si="151"/>
        <v>Yes</v>
      </c>
      <c r="AE887">
        <v>1</v>
      </c>
      <c r="AF887" t="str">
        <f t="shared" si="152"/>
        <v>Yes</v>
      </c>
      <c r="AG887">
        <v>1</v>
      </c>
      <c r="AH887" s="11" t="str">
        <f t="shared" si="153"/>
        <v>Yes</v>
      </c>
    </row>
    <row r="888" spans="1:34">
      <c r="A888">
        <v>5910</v>
      </c>
      <c r="B888" t="s">
        <v>47</v>
      </c>
      <c r="C888" t="s">
        <v>85</v>
      </c>
      <c r="D888" t="s">
        <v>86</v>
      </c>
      <c r="E888" t="s">
        <v>965</v>
      </c>
      <c r="F888" t="s">
        <v>36</v>
      </c>
      <c r="G888">
        <f t="shared" si="143"/>
        <v>1</v>
      </c>
      <c r="H888">
        <f t="shared" si="144"/>
        <v>1</v>
      </c>
      <c r="I888">
        <f t="shared" si="145"/>
        <v>2</v>
      </c>
      <c r="J888">
        <f t="shared" si="146"/>
        <v>2</v>
      </c>
      <c r="K888">
        <f t="shared" si="147"/>
        <v>2</v>
      </c>
      <c r="L888">
        <v>6</v>
      </c>
      <c r="M888">
        <v>2</v>
      </c>
      <c r="N888">
        <f>Needs[[#This Row],[Male]]-Needs[[#This Row],[Hasuband]]</f>
        <v>5</v>
      </c>
      <c r="O888">
        <f>Needs[[#This Row],[Female]]-Needs[[#This Row],[Wife]]</f>
        <v>1</v>
      </c>
      <c r="P888">
        <v>1</v>
      </c>
      <c r="Q888">
        <v>1</v>
      </c>
      <c r="R888">
        <v>2</v>
      </c>
      <c r="S888">
        <v>0</v>
      </c>
      <c r="T888">
        <v>4</v>
      </c>
      <c r="U888" t="s">
        <v>46</v>
      </c>
      <c r="W888">
        <v>1</v>
      </c>
      <c r="X888" t="str">
        <f t="shared" si="148"/>
        <v>No</v>
      </c>
      <c r="Z888" t="str">
        <f t="shared" si="149"/>
        <v>No</v>
      </c>
      <c r="AA888">
        <v>1</v>
      </c>
      <c r="AB888" t="str">
        <f t="shared" si="150"/>
        <v>Yes</v>
      </c>
      <c r="AC888">
        <v>1</v>
      </c>
      <c r="AD888" t="str">
        <f t="shared" si="151"/>
        <v>Yes</v>
      </c>
      <c r="AF888" t="str">
        <f t="shared" si="152"/>
        <v>No</v>
      </c>
      <c r="AG888">
        <v>1</v>
      </c>
      <c r="AH888" s="11" t="str">
        <f t="shared" si="153"/>
        <v>Yes</v>
      </c>
    </row>
    <row r="889" spans="1:34">
      <c r="A889">
        <v>5091</v>
      </c>
      <c r="B889" t="s">
        <v>32</v>
      </c>
      <c r="C889" t="s">
        <v>55</v>
      </c>
      <c r="D889" t="s">
        <v>56</v>
      </c>
      <c r="E889" t="s">
        <v>966</v>
      </c>
      <c r="F889" t="s">
        <v>36</v>
      </c>
      <c r="G889">
        <f t="shared" si="143"/>
        <v>1</v>
      </c>
      <c r="H889">
        <f t="shared" si="144"/>
        <v>1</v>
      </c>
      <c r="I889">
        <f t="shared" si="145"/>
        <v>1</v>
      </c>
      <c r="J889">
        <f t="shared" si="146"/>
        <v>3</v>
      </c>
      <c r="K889">
        <f t="shared" si="147"/>
        <v>3</v>
      </c>
      <c r="L889">
        <v>6</v>
      </c>
      <c r="M889">
        <v>3</v>
      </c>
      <c r="N889">
        <f>Needs[[#This Row],[Male]]-Needs[[#This Row],[Hasuband]]</f>
        <v>5</v>
      </c>
      <c r="O889">
        <f>Needs[[#This Row],[Female]]-Needs[[#This Row],[Wife]]</f>
        <v>2</v>
      </c>
      <c r="P889">
        <v>0</v>
      </c>
      <c r="Q889">
        <v>1</v>
      </c>
      <c r="R889">
        <v>2</v>
      </c>
      <c r="S889">
        <v>1</v>
      </c>
      <c r="T889">
        <v>5</v>
      </c>
      <c r="U889" t="s">
        <v>46</v>
      </c>
      <c r="W889">
        <v>1</v>
      </c>
      <c r="X889" t="str">
        <f t="shared" si="148"/>
        <v>No</v>
      </c>
      <c r="Y889">
        <v>62</v>
      </c>
      <c r="Z889" t="str">
        <f t="shared" si="149"/>
        <v>Yes</v>
      </c>
      <c r="AA889">
        <v>1</v>
      </c>
      <c r="AB889" t="str">
        <f t="shared" si="150"/>
        <v>Yes</v>
      </c>
      <c r="AC889">
        <v>1</v>
      </c>
      <c r="AD889" t="str">
        <f t="shared" si="151"/>
        <v>Yes</v>
      </c>
      <c r="AF889" t="str">
        <f t="shared" si="152"/>
        <v>No</v>
      </c>
      <c r="AG889">
        <v>1</v>
      </c>
      <c r="AH889" s="11" t="str">
        <f t="shared" si="153"/>
        <v>Yes</v>
      </c>
    </row>
    <row r="890" spans="1:34">
      <c r="A890">
        <v>5290</v>
      </c>
      <c r="B890" t="s">
        <v>42</v>
      </c>
      <c r="C890" t="s">
        <v>52</v>
      </c>
      <c r="D890" t="s">
        <v>53</v>
      </c>
      <c r="E890" t="s">
        <v>967</v>
      </c>
      <c r="F890" t="s">
        <v>36</v>
      </c>
      <c r="G890">
        <f t="shared" si="143"/>
        <v>1</v>
      </c>
      <c r="H890">
        <f t="shared" si="144"/>
        <v>1</v>
      </c>
      <c r="I890">
        <f t="shared" si="145"/>
        <v>2</v>
      </c>
      <c r="J890">
        <f t="shared" si="146"/>
        <v>3</v>
      </c>
      <c r="K890">
        <f t="shared" si="147"/>
        <v>3</v>
      </c>
      <c r="L890">
        <v>6</v>
      </c>
      <c r="M890">
        <v>4</v>
      </c>
      <c r="N890">
        <f>Needs[[#This Row],[Male]]-Needs[[#This Row],[Hasuband]]</f>
        <v>5</v>
      </c>
      <c r="O890">
        <f>Needs[[#This Row],[Female]]-Needs[[#This Row],[Wife]]</f>
        <v>3</v>
      </c>
      <c r="P890">
        <v>1</v>
      </c>
      <c r="Q890">
        <v>1</v>
      </c>
      <c r="R890">
        <v>2</v>
      </c>
      <c r="S890">
        <v>1</v>
      </c>
      <c r="T890">
        <v>5</v>
      </c>
      <c r="U890" t="s">
        <v>46</v>
      </c>
      <c r="W890">
        <v>1</v>
      </c>
      <c r="X890" t="str">
        <f t="shared" si="148"/>
        <v>No</v>
      </c>
      <c r="Z890" t="str">
        <f t="shared" si="149"/>
        <v>No</v>
      </c>
      <c r="AA890">
        <v>1</v>
      </c>
      <c r="AB890" t="str">
        <f t="shared" si="150"/>
        <v>Yes</v>
      </c>
      <c r="AD890" t="str">
        <f t="shared" si="151"/>
        <v>No</v>
      </c>
      <c r="AF890" t="str">
        <f t="shared" si="152"/>
        <v>No</v>
      </c>
      <c r="AG890">
        <v>1</v>
      </c>
      <c r="AH890" s="11" t="str">
        <f t="shared" si="153"/>
        <v>Yes</v>
      </c>
    </row>
    <row r="891" spans="1:34">
      <c r="A891">
        <v>5389</v>
      </c>
      <c r="B891" t="s">
        <v>42</v>
      </c>
      <c r="C891" t="s">
        <v>82</v>
      </c>
      <c r="D891" t="s">
        <v>83</v>
      </c>
      <c r="E891" t="s">
        <v>968</v>
      </c>
      <c r="F891" t="s">
        <v>36</v>
      </c>
      <c r="G891">
        <f t="shared" si="143"/>
        <v>1</v>
      </c>
      <c r="H891">
        <f t="shared" si="144"/>
        <v>1</v>
      </c>
      <c r="I891">
        <f t="shared" si="145"/>
        <v>3</v>
      </c>
      <c r="J891">
        <f t="shared" si="146"/>
        <v>1</v>
      </c>
      <c r="K891">
        <f t="shared" si="147"/>
        <v>1</v>
      </c>
      <c r="L891">
        <v>5</v>
      </c>
      <c r="M891">
        <v>2</v>
      </c>
      <c r="N891">
        <f>Needs[[#This Row],[Male]]-Needs[[#This Row],[Hasuband]]</f>
        <v>4</v>
      </c>
      <c r="O891">
        <f>Needs[[#This Row],[Female]]-Needs[[#This Row],[Wife]]</f>
        <v>1</v>
      </c>
      <c r="P891">
        <v>2</v>
      </c>
      <c r="Q891">
        <v>1</v>
      </c>
      <c r="R891">
        <v>1</v>
      </c>
      <c r="S891">
        <v>0</v>
      </c>
      <c r="T891">
        <v>3</v>
      </c>
      <c r="U891" t="s">
        <v>46</v>
      </c>
      <c r="W891">
        <v>1</v>
      </c>
      <c r="X891" t="str">
        <f t="shared" si="148"/>
        <v>No</v>
      </c>
      <c r="Z891" t="str">
        <f t="shared" si="149"/>
        <v>No</v>
      </c>
      <c r="AA891">
        <v>1</v>
      </c>
      <c r="AB891" t="str">
        <f t="shared" si="150"/>
        <v>Yes</v>
      </c>
      <c r="AD891" t="str">
        <f t="shared" si="151"/>
        <v>No</v>
      </c>
      <c r="AF891" t="str">
        <f t="shared" si="152"/>
        <v>No</v>
      </c>
      <c r="AG891">
        <v>1</v>
      </c>
      <c r="AH891" s="11" t="str">
        <f t="shared" si="153"/>
        <v>Yes</v>
      </c>
    </row>
    <row r="892" spans="1:34">
      <c r="A892">
        <v>4757</v>
      </c>
      <c r="B892" t="s">
        <v>38</v>
      </c>
      <c r="C892" t="s">
        <v>107</v>
      </c>
      <c r="D892" t="s">
        <v>108</v>
      </c>
      <c r="E892" t="s">
        <v>969</v>
      </c>
      <c r="F892" t="s">
        <v>51</v>
      </c>
      <c r="G892">
        <f t="shared" si="143"/>
        <v>0</v>
      </c>
      <c r="H892">
        <f t="shared" si="144"/>
        <v>1</v>
      </c>
      <c r="I892">
        <f t="shared" si="145"/>
        <v>1</v>
      </c>
      <c r="J892">
        <f t="shared" si="146"/>
        <v>1</v>
      </c>
      <c r="K892">
        <f t="shared" si="147"/>
        <v>1</v>
      </c>
      <c r="L892">
        <v>3</v>
      </c>
      <c r="M892">
        <v>1</v>
      </c>
      <c r="N892">
        <f>Needs[[#This Row],[Male]]-Needs[[#This Row],[Hasuband]]</f>
        <v>3</v>
      </c>
      <c r="O892">
        <f>Needs[[#This Row],[Female]]-Needs[[#This Row],[Wife]]</f>
        <v>0</v>
      </c>
      <c r="P892">
        <v>1</v>
      </c>
      <c r="Q892">
        <v>0</v>
      </c>
      <c r="R892">
        <v>1</v>
      </c>
      <c r="S892">
        <v>0</v>
      </c>
      <c r="T892">
        <v>2</v>
      </c>
      <c r="U892" t="s">
        <v>37</v>
      </c>
      <c r="W892">
        <v>1</v>
      </c>
      <c r="X892" t="str">
        <f t="shared" si="148"/>
        <v>No</v>
      </c>
      <c r="Y892">
        <v>60</v>
      </c>
      <c r="Z892" t="str">
        <f t="shared" si="149"/>
        <v>Yes</v>
      </c>
      <c r="AA892">
        <v>1</v>
      </c>
      <c r="AB892" t="str">
        <f t="shared" si="150"/>
        <v>Yes</v>
      </c>
      <c r="AC892">
        <v>1</v>
      </c>
      <c r="AD892" t="str">
        <f t="shared" si="151"/>
        <v>Yes</v>
      </c>
      <c r="AF892" t="str">
        <f t="shared" si="152"/>
        <v>No</v>
      </c>
      <c r="AG892">
        <v>1</v>
      </c>
      <c r="AH892" s="11" t="str">
        <f t="shared" si="153"/>
        <v>Yes</v>
      </c>
    </row>
    <row r="893" spans="1:34">
      <c r="A893">
        <v>5398</v>
      </c>
      <c r="B893" t="s">
        <v>42</v>
      </c>
      <c r="C893" t="s">
        <v>82</v>
      </c>
      <c r="D893" t="s">
        <v>83</v>
      </c>
      <c r="E893" t="s">
        <v>970</v>
      </c>
      <c r="F893" t="s">
        <v>51</v>
      </c>
      <c r="G893">
        <f t="shared" si="143"/>
        <v>0</v>
      </c>
      <c r="H893">
        <f t="shared" si="144"/>
        <v>1</v>
      </c>
      <c r="I893">
        <f t="shared" si="145"/>
        <v>2</v>
      </c>
      <c r="J893">
        <f t="shared" si="146"/>
        <v>3</v>
      </c>
      <c r="K893">
        <f t="shared" si="147"/>
        <v>4</v>
      </c>
      <c r="L893">
        <v>2</v>
      </c>
      <c r="M893">
        <v>8</v>
      </c>
      <c r="N893">
        <f>Needs[[#This Row],[Male]]-Needs[[#This Row],[Hasuband]]</f>
        <v>2</v>
      </c>
      <c r="O893">
        <f>Needs[[#This Row],[Female]]-Needs[[#This Row],[Wife]]</f>
        <v>7</v>
      </c>
      <c r="P893">
        <v>1</v>
      </c>
      <c r="Q893">
        <v>1</v>
      </c>
      <c r="R893">
        <v>0</v>
      </c>
      <c r="S893">
        <v>3</v>
      </c>
      <c r="T893">
        <v>5</v>
      </c>
      <c r="U893" t="s">
        <v>46</v>
      </c>
      <c r="W893">
        <v>1</v>
      </c>
      <c r="X893" t="str">
        <f t="shared" si="148"/>
        <v>No</v>
      </c>
      <c r="Z893" t="str">
        <f t="shared" si="149"/>
        <v>No</v>
      </c>
      <c r="AA893">
        <v>1</v>
      </c>
      <c r="AB893" t="str">
        <f t="shared" si="150"/>
        <v>Yes</v>
      </c>
      <c r="AC893">
        <v>1</v>
      </c>
      <c r="AD893" t="str">
        <f t="shared" si="151"/>
        <v>Yes</v>
      </c>
      <c r="AE893">
        <v>1</v>
      </c>
      <c r="AF893" t="str">
        <f t="shared" si="152"/>
        <v>Yes</v>
      </c>
      <c r="AG893">
        <v>1</v>
      </c>
      <c r="AH893" s="11" t="str">
        <f t="shared" si="153"/>
        <v>Yes</v>
      </c>
    </row>
    <row r="894" spans="1:34">
      <c r="A894">
        <v>5156</v>
      </c>
      <c r="B894" t="s">
        <v>42</v>
      </c>
      <c r="C894" t="s">
        <v>64</v>
      </c>
      <c r="D894" t="s">
        <v>65</v>
      </c>
      <c r="E894" t="s">
        <v>971</v>
      </c>
      <c r="F894" t="s">
        <v>36</v>
      </c>
      <c r="G894">
        <f t="shared" si="143"/>
        <v>1</v>
      </c>
      <c r="H894">
        <f t="shared" si="144"/>
        <v>1</v>
      </c>
      <c r="I894">
        <f t="shared" si="145"/>
        <v>2</v>
      </c>
      <c r="J894">
        <f t="shared" si="146"/>
        <v>1</v>
      </c>
      <c r="K894">
        <f t="shared" si="147"/>
        <v>1</v>
      </c>
      <c r="L894">
        <v>2</v>
      </c>
      <c r="M894">
        <v>4</v>
      </c>
      <c r="N894">
        <f>Needs[[#This Row],[Male]]-Needs[[#This Row],[Hasuband]]</f>
        <v>1</v>
      </c>
      <c r="O894">
        <f>Needs[[#This Row],[Female]]-Needs[[#This Row],[Wife]]</f>
        <v>3</v>
      </c>
      <c r="P894">
        <v>1</v>
      </c>
      <c r="Q894">
        <v>1</v>
      </c>
      <c r="R894">
        <v>0</v>
      </c>
      <c r="S894">
        <v>1</v>
      </c>
      <c r="T894">
        <v>3</v>
      </c>
      <c r="U894" t="s">
        <v>18</v>
      </c>
      <c r="V894">
        <v>1</v>
      </c>
      <c r="X894" t="str">
        <f t="shared" si="148"/>
        <v>Yes</v>
      </c>
      <c r="Y894">
        <v>102</v>
      </c>
      <c r="Z894" t="str">
        <f t="shared" si="149"/>
        <v>Yes</v>
      </c>
      <c r="AA894">
        <v>1</v>
      </c>
      <c r="AB894" t="str">
        <f t="shared" si="150"/>
        <v>Yes</v>
      </c>
      <c r="AD894" t="str">
        <f t="shared" si="151"/>
        <v>No</v>
      </c>
      <c r="AF894" t="str">
        <f t="shared" si="152"/>
        <v>No</v>
      </c>
      <c r="AH894" s="11" t="str">
        <f t="shared" si="153"/>
        <v>No</v>
      </c>
    </row>
    <row r="895" spans="1:34">
      <c r="A895">
        <v>5441</v>
      </c>
      <c r="B895" t="s">
        <v>42</v>
      </c>
      <c r="C895" t="s">
        <v>82</v>
      </c>
      <c r="D895" t="s">
        <v>83</v>
      </c>
      <c r="E895" t="s">
        <v>972</v>
      </c>
      <c r="F895" t="s">
        <v>36</v>
      </c>
      <c r="G895">
        <f t="shared" si="143"/>
        <v>1</v>
      </c>
      <c r="H895">
        <f t="shared" si="144"/>
        <v>1</v>
      </c>
      <c r="I895">
        <f t="shared" si="145"/>
        <v>0</v>
      </c>
      <c r="J895">
        <f t="shared" si="146"/>
        <v>2</v>
      </c>
      <c r="K895">
        <f t="shared" si="147"/>
        <v>3</v>
      </c>
      <c r="L895">
        <v>6</v>
      </c>
      <c r="M895">
        <v>1</v>
      </c>
      <c r="N895">
        <f>Needs[[#This Row],[Male]]-Needs[[#This Row],[Hasuband]]</f>
        <v>5</v>
      </c>
      <c r="O895">
        <f>Needs[[#This Row],[Female]]-Needs[[#This Row],[Wife]]</f>
        <v>0</v>
      </c>
      <c r="P895">
        <v>0</v>
      </c>
      <c r="Q895">
        <v>0</v>
      </c>
      <c r="R895">
        <v>2</v>
      </c>
      <c r="S895">
        <v>0</v>
      </c>
      <c r="T895">
        <v>5</v>
      </c>
      <c r="U895" t="s">
        <v>61</v>
      </c>
      <c r="W895">
        <v>1</v>
      </c>
      <c r="X895" t="str">
        <f t="shared" si="148"/>
        <v>No</v>
      </c>
      <c r="Z895" t="str">
        <f t="shared" si="149"/>
        <v>No</v>
      </c>
      <c r="AA895">
        <v>1</v>
      </c>
      <c r="AB895" t="str">
        <f t="shared" si="150"/>
        <v>Yes</v>
      </c>
      <c r="AC895">
        <v>1</v>
      </c>
      <c r="AD895" t="str">
        <f t="shared" si="151"/>
        <v>Yes</v>
      </c>
      <c r="AF895" t="str">
        <f t="shared" si="152"/>
        <v>No</v>
      </c>
      <c r="AG895">
        <v>1</v>
      </c>
      <c r="AH895" s="11" t="str">
        <f t="shared" si="153"/>
        <v>Yes</v>
      </c>
    </row>
    <row r="896" spans="1:34">
      <c r="A896">
        <v>5706</v>
      </c>
      <c r="B896" t="s">
        <v>42</v>
      </c>
      <c r="C896" t="s">
        <v>71</v>
      </c>
      <c r="D896" t="s">
        <v>72</v>
      </c>
      <c r="E896" t="s">
        <v>973</v>
      </c>
      <c r="F896" t="s">
        <v>36</v>
      </c>
      <c r="G896">
        <f t="shared" si="143"/>
        <v>1</v>
      </c>
      <c r="H896">
        <f t="shared" si="144"/>
        <v>1</v>
      </c>
      <c r="I896">
        <f t="shared" si="145"/>
        <v>1</v>
      </c>
      <c r="J896">
        <f t="shared" si="146"/>
        <v>1</v>
      </c>
      <c r="K896">
        <f t="shared" si="147"/>
        <v>1</v>
      </c>
      <c r="L896">
        <v>4</v>
      </c>
      <c r="M896">
        <v>1</v>
      </c>
      <c r="N896">
        <f>Needs[[#This Row],[Male]]-Needs[[#This Row],[Hasuband]]</f>
        <v>3</v>
      </c>
      <c r="O896">
        <f>Needs[[#This Row],[Female]]-Needs[[#This Row],[Wife]]</f>
        <v>0</v>
      </c>
      <c r="P896">
        <v>1</v>
      </c>
      <c r="Q896">
        <v>0</v>
      </c>
      <c r="R896">
        <v>1</v>
      </c>
      <c r="S896">
        <v>0</v>
      </c>
      <c r="T896">
        <v>3</v>
      </c>
      <c r="U896" t="s">
        <v>37</v>
      </c>
      <c r="W896">
        <v>1</v>
      </c>
      <c r="X896" t="str">
        <f t="shared" si="148"/>
        <v>No</v>
      </c>
      <c r="Z896" t="str">
        <f t="shared" si="149"/>
        <v>No</v>
      </c>
      <c r="AA896">
        <v>1</v>
      </c>
      <c r="AB896" t="str">
        <f t="shared" si="150"/>
        <v>Yes</v>
      </c>
      <c r="AD896" t="str">
        <f t="shared" si="151"/>
        <v>No</v>
      </c>
      <c r="AF896" t="str">
        <f t="shared" si="152"/>
        <v>No</v>
      </c>
      <c r="AG896">
        <v>1</v>
      </c>
      <c r="AH896" s="11" t="str">
        <f t="shared" si="153"/>
        <v>Yes</v>
      </c>
    </row>
    <row r="897" spans="1:34">
      <c r="A897">
        <v>5490</v>
      </c>
      <c r="B897" t="s">
        <v>42</v>
      </c>
      <c r="C897" t="s">
        <v>82</v>
      </c>
      <c r="D897" t="s">
        <v>83</v>
      </c>
      <c r="E897" t="s">
        <v>974</v>
      </c>
      <c r="F897" t="s">
        <v>36</v>
      </c>
      <c r="G897">
        <f t="shared" si="143"/>
        <v>1</v>
      </c>
      <c r="H897">
        <f t="shared" si="144"/>
        <v>1</v>
      </c>
      <c r="I897">
        <f t="shared" si="145"/>
        <v>2</v>
      </c>
      <c r="J897">
        <f t="shared" si="146"/>
        <v>3</v>
      </c>
      <c r="K897">
        <f t="shared" si="147"/>
        <v>3</v>
      </c>
      <c r="L897">
        <v>2</v>
      </c>
      <c r="M897">
        <v>8</v>
      </c>
      <c r="N897">
        <f>Needs[[#This Row],[Male]]-Needs[[#This Row],[Hasuband]]</f>
        <v>1</v>
      </c>
      <c r="O897">
        <f>Needs[[#This Row],[Female]]-Needs[[#This Row],[Wife]]</f>
        <v>7</v>
      </c>
      <c r="P897">
        <v>1</v>
      </c>
      <c r="Q897">
        <v>1</v>
      </c>
      <c r="R897">
        <v>0</v>
      </c>
      <c r="S897">
        <v>3</v>
      </c>
      <c r="T897">
        <v>5</v>
      </c>
      <c r="U897" t="s">
        <v>37</v>
      </c>
      <c r="W897">
        <v>1</v>
      </c>
      <c r="X897" t="str">
        <f t="shared" si="148"/>
        <v>No</v>
      </c>
      <c r="Z897" t="str">
        <f t="shared" si="149"/>
        <v>No</v>
      </c>
      <c r="AA897">
        <v>1</v>
      </c>
      <c r="AB897" t="str">
        <f t="shared" si="150"/>
        <v>Yes</v>
      </c>
      <c r="AC897">
        <v>1</v>
      </c>
      <c r="AD897" t="str">
        <f t="shared" si="151"/>
        <v>Yes</v>
      </c>
      <c r="AE897">
        <v>1</v>
      </c>
      <c r="AF897" t="str">
        <f t="shared" si="152"/>
        <v>Yes</v>
      </c>
      <c r="AG897">
        <v>1</v>
      </c>
      <c r="AH897" s="11" t="str">
        <f t="shared" si="153"/>
        <v>Yes</v>
      </c>
    </row>
    <row r="898" spans="1:34">
      <c r="A898">
        <v>4846</v>
      </c>
      <c r="B898" t="s">
        <v>38</v>
      </c>
      <c r="C898" t="s">
        <v>176</v>
      </c>
      <c r="D898" t="s">
        <v>177</v>
      </c>
      <c r="E898" t="s">
        <v>975</v>
      </c>
      <c r="F898" t="s">
        <v>51</v>
      </c>
      <c r="G898">
        <f t="shared" ref="G898:G961" si="154">IF(F898="Father",1,0)</f>
        <v>0</v>
      </c>
      <c r="H898">
        <f t="shared" ref="H898:H961" si="155">IF(F898="Mother",1,1)</f>
        <v>1</v>
      </c>
      <c r="I898">
        <f t="shared" ref="I898:I961" si="156">P898+Q898</f>
        <v>2</v>
      </c>
      <c r="J898">
        <f t="shared" ref="J898:J961" si="157">R898+S898</f>
        <v>3</v>
      </c>
      <c r="K898">
        <f t="shared" ref="K898:K961" si="158">T898-(G898+H898)</f>
        <v>3</v>
      </c>
      <c r="L898">
        <v>3</v>
      </c>
      <c r="M898">
        <v>6</v>
      </c>
      <c r="N898">
        <f>Needs[[#This Row],[Male]]-Needs[[#This Row],[Hasuband]]</f>
        <v>3</v>
      </c>
      <c r="O898">
        <f>Needs[[#This Row],[Female]]-Needs[[#This Row],[Wife]]</f>
        <v>5</v>
      </c>
      <c r="P898">
        <v>1</v>
      </c>
      <c r="Q898">
        <v>1</v>
      </c>
      <c r="R898">
        <v>1</v>
      </c>
      <c r="S898">
        <v>2</v>
      </c>
      <c r="T898">
        <v>4</v>
      </c>
      <c r="U898" t="s">
        <v>46</v>
      </c>
      <c r="W898">
        <v>1</v>
      </c>
      <c r="X898" t="str">
        <f t="shared" ref="X898:X961" si="159">IF(V898=1,"Yes",IF(V898="","No"))</f>
        <v>No</v>
      </c>
      <c r="Y898">
        <v>112</v>
      </c>
      <c r="Z898" t="str">
        <f t="shared" ref="Z898:Z961" si="160">IF(Y898="","No","Yes")</f>
        <v>Yes</v>
      </c>
      <c r="AA898">
        <v>1</v>
      </c>
      <c r="AB898" t="str">
        <f t="shared" ref="AB898:AB961" si="161">IF(AA898=1,"Yes",IF(AA898="","No"))</f>
        <v>Yes</v>
      </c>
      <c r="AD898" t="str">
        <f t="shared" ref="AD898:AD961" si="162">IF(AC898=1,"Yes",IF(AC898="","No"))</f>
        <v>No</v>
      </c>
      <c r="AF898" t="str">
        <f t="shared" ref="AF898:AF961" si="163">IF(AE898=1,"Yes",IF(AE898="","No"))</f>
        <v>No</v>
      </c>
      <c r="AG898">
        <v>1</v>
      </c>
      <c r="AH898" s="11" t="str">
        <f t="shared" ref="AH898:AH961" si="164">IF(AG898=1,"Yes",IF(AG898="","No"))</f>
        <v>Yes</v>
      </c>
    </row>
    <row r="899" spans="1:34">
      <c r="A899">
        <v>5175</v>
      </c>
      <c r="B899" t="s">
        <v>42</v>
      </c>
      <c r="C899" t="s">
        <v>64</v>
      </c>
      <c r="D899" t="s">
        <v>65</v>
      </c>
      <c r="E899" t="s">
        <v>976</v>
      </c>
      <c r="F899" t="s">
        <v>51</v>
      </c>
      <c r="G899">
        <f t="shared" si="154"/>
        <v>0</v>
      </c>
      <c r="H899">
        <f t="shared" si="155"/>
        <v>1</v>
      </c>
      <c r="I899">
        <f t="shared" si="156"/>
        <v>2</v>
      </c>
      <c r="J899">
        <f t="shared" si="157"/>
        <v>2</v>
      </c>
      <c r="K899">
        <f t="shared" si="158"/>
        <v>2</v>
      </c>
      <c r="L899">
        <v>6</v>
      </c>
      <c r="M899">
        <v>1</v>
      </c>
      <c r="N899">
        <f>Needs[[#This Row],[Male]]-Needs[[#This Row],[Hasuband]]</f>
        <v>6</v>
      </c>
      <c r="O899">
        <f>Needs[[#This Row],[Female]]-Needs[[#This Row],[Wife]]</f>
        <v>0</v>
      </c>
      <c r="P899">
        <v>2</v>
      </c>
      <c r="Q899">
        <v>0</v>
      </c>
      <c r="R899">
        <v>2</v>
      </c>
      <c r="S899">
        <v>0</v>
      </c>
      <c r="T899">
        <v>3</v>
      </c>
      <c r="U899" t="s">
        <v>46</v>
      </c>
      <c r="W899">
        <v>1</v>
      </c>
      <c r="X899" t="str">
        <f t="shared" si="159"/>
        <v>No</v>
      </c>
      <c r="Z899" t="str">
        <f t="shared" si="160"/>
        <v>No</v>
      </c>
      <c r="AB899" t="str">
        <f t="shared" si="161"/>
        <v>No</v>
      </c>
      <c r="AC899">
        <v>1</v>
      </c>
      <c r="AD899" t="str">
        <f t="shared" si="162"/>
        <v>Yes</v>
      </c>
      <c r="AF899" t="str">
        <f t="shared" si="163"/>
        <v>No</v>
      </c>
      <c r="AG899">
        <v>1</v>
      </c>
      <c r="AH899" s="11" t="str">
        <f t="shared" si="164"/>
        <v>Yes</v>
      </c>
    </row>
    <row r="900" spans="1:34">
      <c r="A900">
        <v>5623</v>
      </c>
      <c r="B900" t="s">
        <v>42</v>
      </c>
      <c r="C900" t="s">
        <v>43</v>
      </c>
      <c r="D900" t="s">
        <v>44</v>
      </c>
      <c r="E900" t="s">
        <v>977</v>
      </c>
      <c r="F900" t="s">
        <v>51</v>
      </c>
      <c r="G900">
        <f t="shared" si="154"/>
        <v>0</v>
      </c>
      <c r="H900">
        <f t="shared" si="155"/>
        <v>1</v>
      </c>
      <c r="I900">
        <f t="shared" si="156"/>
        <v>2</v>
      </c>
      <c r="J900">
        <f t="shared" si="157"/>
        <v>3</v>
      </c>
      <c r="K900">
        <f t="shared" si="158"/>
        <v>4</v>
      </c>
      <c r="L900">
        <v>8</v>
      </c>
      <c r="M900">
        <v>2</v>
      </c>
      <c r="N900">
        <f>Needs[[#This Row],[Male]]-Needs[[#This Row],[Hasuband]]</f>
        <v>8</v>
      </c>
      <c r="O900">
        <f>Needs[[#This Row],[Female]]-Needs[[#This Row],[Wife]]</f>
        <v>1</v>
      </c>
      <c r="P900">
        <v>1</v>
      </c>
      <c r="Q900">
        <v>1</v>
      </c>
      <c r="R900">
        <v>3</v>
      </c>
      <c r="S900">
        <v>0</v>
      </c>
      <c r="T900">
        <v>5</v>
      </c>
      <c r="U900" t="s">
        <v>46</v>
      </c>
      <c r="W900">
        <v>1</v>
      </c>
      <c r="X900" t="str">
        <f t="shared" si="159"/>
        <v>No</v>
      </c>
      <c r="Y900">
        <v>118</v>
      </c>
      <c r="Z900" t="str">
        <f t="shared" si="160"/>
        <v>Yes</v>
      </c>
      <c r="AB900" t="str">
        <f t="shared" si="161"/>
        <v>No</v>
      </c>
      <c r="AC900">
        <v>1</v>
      </c>
      <c r="AD900" t="str">
        <f t="shared" si="162"/>
        <v>Yes</v>
      </c>
      <c r="AF900" t="str">
        <f t="shared" si="163"/>
        <v>No</v>
      </c>
      <c r="AG900">
        <v>1</v>
      </c>
      <c r="AH900" s="11" t="str">
        <f t="shared" si="164"/>
        <v>Yes</v>
      </c>
    </row>
    <row r="901" spans="1:34">
      <c r="A901">
        <v>5963</v>
      </c>
      <c r="B901" t="s">
        <v>47</v>
      </c>
      <c r="C901" t="s">
        <v>48</v>
      </c>
      <c r="D901" t="s">
        <v>49</v>
      </c>
      <c r="E901" t="s">
        <v>978</v>
      </c>
      <c r="F901" t="s">
        <v>36</v>
      </c>
      <c r="G901">
        <f t="shared" si="154"/>
        <v>1</v>
      </c>
      <c r="H901">
        <f t="shared" si="155"/>
        <v>1</v>
      </c>
      <c r="I901">
        <f t="shared" si="156"/>
        <v>1</v>
      </c>
      <c r="J901">
        <f t="shared" si="157"/>
        <v>1</v>
      </c>
      <c r="K901">
        <f t="shared" si="158"/>
        <v>1</v>
      </c>
      <c r="L901">
        <v>4</v>
      </c>
      <c r="M901">
        <v>1</v>
      </c>
      <c r="N901">
        <f>Needs[[#This Row],[Male]]-Needs[[#This Row],[Hasuband]]</f>
        <v>3</v>
      </c>
      <c r="O901">
        <f>Needs[[#This Row],[Female]]-Needs[[#This Row],[Wife]]</f>
        <v>0</v>
      </c>
      <c r="P901">
        <v>1</v>
      </c>
      <c r="Q901">
        <v>0</v>
      </c>
      <c r="R901">
        <v>1</v>
      </c>
      <c r="S901">
        <v>0</v>
      </c>
      <c r="T901">
        <v>3</v>
      </c>
      <c r="U901" t="s">
        <v>46</v>
      </c>
      <c r="W901">
        <v>1</v>
      </c>
      <c r="X901" t="str">
        <f t="shared" si="159"/>
        <v>No</v>
      </c>
      <c r="Z901" t="str">
        <f t="shared" si="160"/>
        <v>No</v>
      </c>
      <c r="AA901">
        <v>1</v>
      </c>
      <c r="AB901" t="str">
        <f t="shared" si="161"/>
        <v>Yes</v>
      </c>
      <c r="AD901" t="str">
        <f t="shared" si="162"/>
        <v>No</v>
      </c>
      <c r="AF901" t="str">
        <f t="shared" si="163"/>
        <v>No</v>
      </c>
      <c r="AG901">
        <v>1</v>
      </c>
      <c r="AH901" s="11" t="str">
        <f t="shared" si="164"/>
        <v>Yes</v>
      </c>
    </row>
    <row r="902" spans="1:34">
      <c r="A902">
        <v>5333</v>
      </c>
      <c r="B902" t="s">
        <v>42</v>
      </c>
      <c r="C902" t="s">
        <v>52</v>
      </c>
      <c r="D902" t="s">
        <v>53</v>
      </c>
      <c r="E902" t="s">
        <v>979</v>
      </c>
      <c r="F902" t="s">
        <v>51</v>
      </c>
      <c r="G902">
        <f t="shared" si="154"/>
        <v>0</v>
      </c>
      <c r="H902">
        <f t="shared" si="155"/>
        <v>1</v>
      </c>
      <c r="I902">
        <f t="shared" si="156"/>
        <v>2</v>
      </c>
      <c r="J902">
        <f t="shared" si="157"/>
        <v>1</v>
      </c>
      <c r="K902">
        <f t="shared" si="158"/>
        <v>2</v>
      </c>
      <c r="L902">
        <v>4</v>
      </c>
      <c r="M902">
        <v>2</v>
      </c>
      <c r="N902">
        <f>Needs[[#This Row],[Male]]-Needs[[#This Row],[Hasuband]]</f>
        <v>4</v>
      </c>
      <c r="O902">
        <f>Needs[[#This Row],[Female]]-Needs[[#This Row],[Wife]]</f>
        <v>1</v>
      </c>
      <c r="P902">
        <v>1</v>
      </c>
      <c r="Q902">
        <v>1</v>
      </c>
      <c r="R902">
        <v>1</v>
      </c>
      <c r="S902">
        <v>0</v>
      </c>
      <c r="T902">
        <v>3</v>
      </c>
      <c r="U902" t="s">
        <v>18</v>
      </c>
      <c r="W902">
        <v>1</v>
      </c>
      <c r="X902" t="str">
        <f t="shared" si="159"/>
        <v>No</v>
      </c>
      <c r="Z902" t="str">
        <f t="shared" si="160"/>
        <v>No</v>
      </c>
      <c r="AB902" t="str">
        <f t="shared" si="161"/>
        <v>No</v>
      </c>
      <c r="AC902">
        <v>1</v>
      </c>
      <c r="AD902" t="str">
        <f t="shared" si="162"/>
        <v>Yes</v>
      </c>
      <c r="AE902">
        <v>1</v>
      </c>
      <c r="AF902" t="str">
        <f t="shared" si="163"/>
        <v>Yes</v>
      </c>
      <c r="AG902">
        <v>1</v>
      </c>
      <c r="AH902" s="11" t="str">
        <f t="shared" si="164"/>
        <v>Yes</v>
      </c>
    </row>
    <row r="903" spans="1:34">
      <c r="A903">
        <v>4747</v>
      </c>
      <c r="B903" t="s">
        <v>38</v>
      </c>
      <c r="C903" t="s">
        <v>107</v>
      </c>
      <c r="D903" t="s">
        <v>108</v>
      </c>
      <c r="E903" t="s">
        <v>980</v>
      </c>
      <c r="F903" t="s">
        <v>51</v>
      </c>
      <c r="G903">
        <f t="shared" si="154"/>
        <v>0</v>
      </c>
      <c r="H903">
        <f t="shared" si="155"/>
        <v>1</v>
      </c>
      <c r="I903">
        <f t="shared" si="156"/>
        <v>2</v>
      </c>
      <c r="J903">
        <f t="shared" si="157"/>
        <v>2</v>
      </c>
      <c r="K903">
        <f t="shared" si="158"/>
        <v>1</v>
      </c>
      <c r="L903">
        <v>3</v>
      </c>
      <c r="M903">
        <v>3</v>
      </c>
      <c r="N903">
        <f>Needs[[#This Row],[Male]]-Needs[[#This Row],[Hasuband]]</f>
        <v>3</v>
      </c>
      <c r="O903">
        <f>Needs[[#This Row],[Female]]-Needs[[#This Row],[Wife]]</f>
        <v>2</v>
      </c>
      <c r="P903">
        <v>1</v>
      </c>
      <c r="Q903">
        <v>1</v>
      </c>
      <c r="R903">
        <v>1</v>
      </c>
      <c r="S903">
        <v>1</v>
      </c>
      <c r="T903">
        <v>2</v>
      </c>
      <c r="U903" t="s">
        <v>46</v>
      </c>
      <c r="W903">
        <v>1</v>
      </c>
      <c r="X903" t="str">
        <f t="shared" si="159"/>
        <v>No</v>
      </c>
      <c r="Z903" t="str">
        <f t="shared" si="160"/>
        <v>No</v>
      </c>
      <c r="AA903">
        <v>1</v>
      </c>
      <c r="AB903" t="str">
        <f t="shared" si="161"/>
        <v>Yes</v>
      </c>
      <c r="AC903">
        <v>1</v>
      </c>
      <c r="AD903" t="str">
        <f t="shared" si="162"/>
        <v>Yes</v>
      </c>
      <c r="AF903" t="str">
        <f t="shared" si="163"/>
        <v>No</v>
      </c>
      <c r="AG903">
        <v>1</v>
      </c>
      <c r="AH903" s="11" t="str">
        <f t="shared" si="164"/>
        <v>Yes</v>
      </c>
    </row>
    <row r="904" spans="1:34">
      <c r="A904">
        <v>5495</v>
      </c>
      <c r="B904" t="s">
        <v>42</v>
      </c>
      <c r="C904" t="s">
        <v>82</v>
      </c>
      <c r="D904" t="s">
        <v>83</v>
      </c>
      <c r="E904" t="s">
        <v>981</v>
      </c>
      <c r="F904" t="s">
        <v>51</v>
      </c>
      <c r="G904">
        <f t="shared" si="154"/>
        <v>0</v>
      </c>
      <c r="H904">
        <f t="shared" si="155"/>
        <v>1</v>
      </c>
      <c r="I904">
        <f t="shared" si="156"/>
        <v>0</v>
      </c>
      <c r="J904">
        <f t="shared" si="157"/>
        <v>4</v>
      </c>
      <c r="K904">
        <f t="shared" si="158"/>
        <v>4</v>
      </c>
      <c r="L904">
        <v>8</v>
      </c>
      <c r="M904">
        <v>1</v>
      </c>
      <c r="N904">
        <f>Needs[[#This Row],[Male]]-Needs[[#This Row],[Hasuband]]</f>
        <v>8</v>
      </c>
      <c r="O904">
        <f>Needs[[#This Row],[Female]]-Needs[[#This Row],[Wife]]</f>
        <v>0</v>
      </c>
      <c r="P904">
        <v>0</v>
      </c>
      <c r="Q904">
        <v>0</v>
      </c>
      <c r="R904">
        <v>4</v>
      </c>
      <c r="S904">
        <v>0</v>
      </c>
      <c r="T904">
        <v>5</v>
      </c>
      <c r="U904" t="s">
        <v>46</v>
      </c>
      <c r="W904">
        <v>1</v>
      </c>
      <c r="X904" t="str">
        <f t="shared" si="159"/>
        <v>No</v>
      </c>
      <c r="Z904" t="str">
        <f t="shared" si="160"/>
        <v>No</v>
      </c>
      <c r="AA904">
        <v>1</v>
      </c>
      <c r="AB904" t="str">
        <f t="shared" si="161"/>
        <v>Yes</v>
      </c>
      <c r="AC904">
        <v>1</v>
      </c>
      <c r="AD904" t="str">
        <f t="shared" si="162"/>
        <v>Yes</v>
      </c>
      <c r="AF904" t="str">
        <f t="shared" si="163"/>
        <v>No</v>
      </c>
      <c r="AG904">
        <v>1</v>
      </c>
      <c r="AH904" s="11" t="str">
        <f t="shared" si="164"/>
        <v>Yes</v>
      </c>
    </row>
    <row r="905" spans="1:34">
      <c r="A905">
        <v>5842</v>
      </c>
      <c r="B905" t="s">
        <v>47</v>
      </c>
      <c r="C905" t="s">
        <v>79</v>
      </c>
      <c r="D905" t="s">
        <v>80</v>
      </c>
      <c r="E905" t="s">
        <v>982</v>
      </c>
      <c r="F905" t="s">
        <v>36</v>
      </c>
      <c r="G905">
        <f t="shared" si="154"/>
        <v>1</v>
      </c>
      <c r="H905">
        <f t="shared" si="155"/>
        <v>1</v>
      </c>
      <c r="I905">
        <f t="shared" si="156"/>
        <v>1</v>
      </c>
      <c r="J905">
        <f t="shared" si="157"/>
        <v>2</v>
      </c>
      <c r="K905">
        <f t="shared" si="158"/>
        <v>2</v>
      </c>
      <c r="L905">
        <v>6</v>
      </c>
      <c r="M905">
        <v>1</v>
      </c>
      <c r="N905">
        <f>Needs[[#This Row],[Male]]-Needs[[#This Row],[Hasuband]]</f>
        <v>5</v>
      </c>
      <c r="O905">
        <f>Needs[[#This Row],[Female]]-Needs[[#This Row],[Wife]]</f>
        <v>0</v>
      </c>
      <c r="P905">
        <v>1</v>
      </c>
      <c r="Q905">
        <v>0</v>
      </c>
      <c r="R905">
        <v>2</v>
      </c>
      <c r="S905">
        <v>0</v>
      </c>
      <c r="T905">
        <v>4</v>
      </c>
      <c r="U905" t="s">
        <v>46</v>
      </c>
      <c r="W905">
        <v>1</v>
      </c>
      <c r="X905" t="str">
        <f t="shared" si="159"/>
        <v>No</v>
      </c>
      <c r="Z905" t="str">
        <f t="shared" si="160"/>
        <v>No</v>
      </c>
      <c r="AA905">
        <v>1</v>
      </c>
      <c r="AB905" t="str">
        <f t="shared" si="161"/>
        <v>Yes</v>
      </c>
      <c r="AD905" t="str">
        <f t="shared" si="162"/>
        <v>No</v>
      </c>
      <c r="AF905" t="str">
        <f t="shared" si="163"/>
        <v>No</v>
      </c>
      <c r="AG905">
        <v>1</v>
      </c>
      <c r="AH905" s="11" t="str">
        <f t="shared" si="164"/>
        <v>Yes</v>
      </c>
    </row>
    <row r="906" spans="1:34">
      <c r="A906">
        <v>4785</v>
      </c>
      <c r="B906" t="s">
        <v>38</v>
      </c>
      <c r="C906" t="s">
        <v>116</v>
      </c>
      <c r="D906" t="s">
        <v>117</v>
      </c>
      <c r="E906" t="s">
        <v>983</v>
      </c>
      <c r="F906" t="s">
        <v>36</v>
      </c>
      <c r="G906">
        <f t="shared" si="154"/>
        <v>1</v>
      </c>
      <c r="H906">
        <f t="shared" si="155"/>
        <v>1</v>
      </c>
      <c r="I906">
        <f t="shared" si="156"/>
        <v>1</v>
      </c>
      <c r="J906">
        <f t="shared" si="157"/>
        <v>1</v>
      </c>
      <c r="K906">
        <f t="shared" si="158"/>
        <v>1</v>
      </c>
      <c r="L906">
        <v>4</v>
      </c>
      <c r="M906">
        <v>1</v>
      </c>
      <c r="N906">
        <f>Needs[[#This Row],[Male]]-Needs[[#This Row],[Hasuband]]</f>
        <v>3</v>
      </c>
      <c r="O906">
        <f>Needs[[#This Row],[Female]]-Needs[[#This Row],[Wife]]</f>
        <v>0</v>
      </c>
      <c r="P906">
        <v>1</v>
      </c>
      <c r="Q906">
        <v>0</v>
      </c>
      <c r="R906">
        <v>1</v>
      </c>
      <c r="S906">
        <v>0</v>
      </c>
      <c r="T906">
        <v>3</v>
      </c>
      <c r="U906" t="s">
        <v>18</v>
      </c>
      <c r="W906">
        <v>1</v>
      </c>
      <c r="X906" t="str">
        <f t="shared" si="159"/>
        <v>No</v>
      </c>
      <c r="Y906">
        <v>82</v>
      </c>
      <c r="Z906" t="str">
        <f t="shared" si="160"/>
        <v>Yes</v>
      </c>
      <c r="AA906">
        <v>1</v>
      </c>
      <c r="AB906" t="str">
        <f t="shared" si="161"/>
        <v>Yes</v>
      </c>
      <c r="AC906">
        <v>1</v>
      </c>
      <c r="AD906" t="str">
        <f t="shared" si="162"/>
        <v>Yes</v>
      </c>
      <c r="AF906" t="str">
        <f t="shared" si="163"/>
        <v>No</v>
      </c>
      <c r="AG906">
        <v>1</v>
      </c>
      <c r="AH906" s="11" t="str">
        <f t="shared" si="164"/>
        <v>Yes</v>
      </c>
    </row>
    <row r="907" spans="1:34">
      <c r="A907">
        <v>4928</v>
      </c>
      <c r="B907" t="s">
        <v>32</v>
      </c>
      <c r="C907" t="s">
        <v>96</v>
      </c>
      <c r="D907" t="s">
        <v>97</v>
      </c>
      <c r="E907" t="s">
        <v>984</v>
      </c>
      <c r="F907" t="s">
        <v>36</v>
      </c>
      <c r="G907">
        <f t="shared" si="154"/>
        <v>1</v>
      </c>
      <c r="H907">
        <f t="shared" si="155"/>
        <v>1</v>
      </c>
      <c r="I907">
        <f t="shared" si="156"/>
        <v>2</v>
      </c>
      <c r="J907">
        <f t="shared" si="157"/>
        <v>1</v>
      </c>
      <c r="K907">
        <f t="shared" si="158"/>
        <v>1</v>
      </c>
      <c r="L907">
        <v>2</v>
      </c>
      <c r="M907">
        <v>4</v>
      </c>
      <c r="N907">
        <f>Needs[[#This Row],[Male]]-Needs[[#This Row],[Hasuband]]</f>
        <v>1</v>
      </c>
      <c r="O907">
        <f>Needs[[#This Row],[Female]]-Needs[[#This Row],[Wife]]</f>
        <v>3</v>
      </c>
      <c r="P907">
        <v>1</v>
      </c>
      <c r="Q907">
        <v>1</v>
      </c>
      <c r="R907">
        <v>0</v>
      </c>
      <c r="S907">
        <v>1</v>
      </c>
      <c r="T907">
        <v>3</v>
      </c>
      <c r="U907" t="s">
        <v>46</v>
      </c>
      <c r="V907">
        <v>1</v>
      </c>
      <c r="X907" t="str">
        <f t="shared" si="159"/>
        <v>Yes</v>
      </c>
      <c r="Y907">
        <v>176</v>
      </c>
      <c r="Z907" t="str">
        <f t="shared" si="160"/>
        <v>Yes</v>
      </c>
      <c r="AA907">
        <v>1</v>
      </c>
      <c r="AB907" t="str">
        <f t="shared" si="161"/>
        <v>Yes</v>
      </c>
      <c r="AD907" t="str">
        <f t="shared" si="162"/>
        <v>No</v>
      </c>
      <c r="AE907">
        <v>1</v>
      </c>
      <c r="AF907" t="str">
        <f t="shared" si="163"/>
        <v>Yes</v>
      </c>
      <c r="AH907" s="11" t="str">
        <f t="shared" si="164"/>
        <v>No</v>
      </c>
    </row>
    <row r="908" spans="1:34">
      <c r="A908">
        <v>4673</v>
      </c>
      <c r="B908" t="s">
        <v>38</v>
      </c>
      <c r="C908" t="s">
        <v>39</v>
      </c>
      <c r="D908" t="s">
        <v>40</v>
      </c>
      <c r="E908" t="s">
        <v>985</v>
      </c>
      <c r="F908" t="s">
        <v>36</v>
      </c>
      <c r="G908">
        <f t="shared" si="154"/>
        <v>1</v>
      </c>
      <c r="H908">
        <f t="shared" si="155"/>
        <v>1</v>
      </c>
      <c r="I908">
        <f t="shared" si="156"/>
        <v>2</v>
      </c>
      <c r="J908">
        <f t="shared" si="157"/>
        <v>2</v>
      </c>
      <c r="K908">
        <f t="shared" si="158"/>
        <v>2</v>
      </c>
      <c r="L908">
        <v>7</v>
      </c>
      <c r="M908">
        <v>1</v>
      </c>
      <c r="N908">
        <f>Needs[[#This Row],[Male]]-Needs[[#This Row],[Hasuband]]</f>
        <v>6</v>
      </c>
      <c r="O908">
        <f>Needs[[#This Row],[Female]]-Needs[[#This Row],[Wife]]</f>
        <v>0</v>
      </c>
      <c r="P908">
        <v>2</v>
      </c>
      <c r="Q908">
        <v>0</v>
      </c>
      <c r="R908">
        <v>2</v>
      </c>
      <c r="S908">
        <v>0</v>
      </c>
      <c r="T908">
        <v>4</v>
      </c>
      <c r="U908" t="s">
        <v>37</v>
      </c>
      <c r="V908">
        <v>1</v>
      </c>
      <c r="X908" t="str">
        <f t="shared" si="159"/>
        <v>Yes</v>
      </c>
      <c r="Y908">
        <v>107</v>
      </c>
      <c r="Z908" t="str">
        <f t="shared" si="160"/>
        <v>Yes</v>
      </c>
      <c r="AB908" t="str">
        <f t="shared" si="161"/>
        <v>No</v>
      </c>
      <c r="AD908" t="str">
        <f t="shared" si="162"/>
        <v>No</v>
      </c>
      <c r="AF908" t="str">
        <f t="shared" si="163"/>
        <v>No</v>
      </c>
      <c r="AG908">
        <v>1</v>
      </c>
      <c r="AH908" s="11" t="str">
        <f t="shared" si="164"/>
        <v>Yes</v>
      </c>
    </row>
    <row r="909" spans="1:34">
      <c r="A909">
        <v>5953</v>
      </c>
      <c r="B909" t="s">
        <v>47</v>
      </c>
      <c r="C909" t="s">
        <v>85</v>
      </c>
      <c r="D909" t="s">
        <v>86</v>
      </c>
      <c r="E909" t="s">
        <v>986</v>
      </c>
      <c r="F909" t="s">
        <v>36</v>
      </c>
      <c r="G909">
        <f t="shared" si="154"/>
        <v>1</v>
      </c>
      <c r="H909">
        <f t="shared" si="155"/>
        <v>1</v>
      </c>
      <c r="I909">
        <f t="shared" si="156"/>
        <v>1</v>
      </c>
      <c r="J909">
        <f t="shared" si="157"/>
        <v>4</v>
      </c>
      <c r="K909">
        <f t="shared" si="158"/>
        <v>2</v>
      </c>
      <c r="L909">
        <v>7</v>
      </c>
      <c r="M909">
        <v>2</v>
      </c>
      <c r="N909">
        <f>Needs[[#This Row],[Male]]-Needs[[#This Row],[Hasuband]]</f>
        <v>6</v>
      </c>
      <c r="O909">
        <f>Needs[[#This Row],[Female]]-Needs[[#This Row],[Wife]]</f>
        <v>1</v>
      </c>
      <c r="P909">
        <v>0</v>
      </c>
      <c r="Q909">
        <v>1</v>
      </c>
      <c r="R909">
        <v>4</v>
      </c>
      <c r="S909">
        <v>0</v>
      </c>
      <c r="T909">
        <v>4</v>
      </c>
      <c r="U909" t="s">
        <v>46</v>
      </c>
      <c r="W909">
        <v>1</v>
      </c>
      <c r="X909" t="str">
        <f t="shared" si="159"/>
        <v>No</v>
      </c>
      <c r="Y909">
        <v>55</v>
      </c>
      <c r="Z909" t="str">
        <f t="shared" si="160"/>
        <v>Yes</v>
      </c>
      <c r="AB909" t="str">
        <f t="shared" si="161"/>
        <v>No</v>
      </c>
      <c r="AD909" t="str">
        <f t="shared" si="162"/>
        <v>No</v>
      </c>
      <c r="AE909">
        <v>1</v>
      </c>
      <c r="AF909" t="str">
        <f t="shared" si="163"/>
        <v>Yes</v>
      </c>
      <c r="AG909">
        <v>1</v>
      </c>
      <c r="AH909" s="11" t="str">
        <f t="shared" si="164"/>
        <v>Yes</v>
      </c>
    </row>
    <row r="910" spans="1:34">
      <c r="A910">
        <v>5056</v>
      </c>
      <c r="B910" t="s">
        <v>32</v>
      </c>
      <c r="C910" t="s">
        <v>55</v>
      </c>
      <c r="D910" t="s">
        <v>56</v>
      </c>
      <c r="E910" t="s">
        <v>987</v>
      </c>
      <c r="F910" t="s">
        <v>51</v>
      </c>
      <c r="G910">
        <f t="shared" si="154"/>
        <v>0</v>
      </c>
      <c r="H910">
        <f t="shared" si="155"/>
        <v>1</v>
      </c>
      <c r="I910">
        <f t="shared" si="156"/>
        <v>2</v>
      </c>
      <c r="J910">
        <f t="shared" si="157"/>
        <v>1</v>
      </c>
      <c r="K910">
        <f t="shared" si="158"/>
        <v>1</v>
      </c>
      <c r="L910">
        <v>3</v>
      </c>
      <c r="M910">
        <v>2</v>
      </c>
      <c r="N910">
        <f>Needs[[#This Row],[Male]]-Needs[[#This Row],[Hasuband]]</f>
        <v>3</v>
      </c>
      <c r="O910">
        <f>Needs[[#This Row],[Female]]-Needs[[#This Row],[Wife]]</f>
        <v>1</v>
      </c>
      <c r="P910">
        <v>1</v>
      </c>
      <c r="Q910">
        <v>1</v>
      </c>
      <c r="R910">
        <v>1</v>
      </c>
      <c r="S910">
        <v>0</v>
      </c>
      <c r="T910">
        <v>2</v>
      </c>
      <c r="U910" t="s">
        <v>46</v>
      </c>
      <c r="W910">
        <v>1</v>
      </c>
      <c r="X910" t="str">
        <f t="shared" si="159"/>
        <v>No</v>
      </c>
      <c r="Z910" t="str">
        <f t="shared" si="160"/>
        <v>No</v>
      </c>
      <c r="AB910" t="str">
        <f t="shared" si="161"/>
        <v>No</v>
      </c>
      <c r="AC910">
        <v>1</v>
      </c>
      <c r="AD910" t="str">
        <f t="shared" si="162"/>
        <v>Yes</v>
      </c>
      <c r="AF910" t="str">
        <f t="shared" si="163"/>
        <v>No</v>
      </c>
      <c r="AG910">
        <v>1</v>
      </c>
      <c r="AH910" s="11" t="str">
        <f t="shared" si="164"/>
        <v>Yes</v>
      </c>
    </row>
    <row r="911" spans="1:34">
      <c r="A911">
        <v>4765</v>
      </c>
      <c r="B911" t="s">
        <v>38</v>
      </c>
      <c r="C911" t="s">
        <v>107</v>
      </c>
      <c r="D911" t="s">
        <v>108</v>
      </c>
      <c r="E911" t="s">
        <v>988</v>
      </c>
      <c r="F911" t="s">
        <v>36</v>
      </c>
      <c r="G911">
        <f t="shared" si="154"/>
        <v>1</v>
      </c>
      <c r="H911">
        <f t="shared" si="155"/>
        <v>1</v>
      </c>
      <c r="I911">
        <f t="shared" si="156"/>
        <v>2</v>
      </c>
      <c r="J911">
        <f t="shared" si="157"/>
        <v>2</v>
      </c>
      <c r="K911">
        <f t="shared" si="158"/>
        <v>1</v>
      </c>
      <c r="L911">
        <v>2</v>
      </c>
      <c r="M911">
        <v>5</v>
      </c>
      <c r="N911">
        <f>Needs[[#This Row],[Male]]-Needs[[#This Row],[Hasuband]]</f>
        <v>1</v>
      </c>
      <c r="O911">
        <f>Needs[[#This Row],[Female]]-Needs[[#This Row],[Wife]]</f>
        <v>4</v>
      </c>
      <c r="P911">
        <v>1</v>
      </c>
      <c r="Q911">
        <v>1</v>
      </c>
      <c r="R911">
        <v>0</v>
      </c>
      <c r="S911">
        <v>2</v>
      </c>
      <c r="T911">
        <v>3</v>
      </c>
      <c r="U911" t="s">
        <v>37</v>
      </c>
      <c r="W911">
        <v>1</v>
      </c>
      <c r="X911" t="str">
        <f t="shared" si="159"/>
        <v>No</v>
      </c>
      <c r="Y911">
        <v>76</v>
      </c>
      <c r="Z911" t="str">
        <f t="shared" si="160"/>
        <v>Yes</v>
      </c>
      <c r="AA911">
        <v>1</v>
      </c>
      <c r="AB911" t="str">
        <f t="shared" si="161"/>
        <v>Yes</v>
      </c>
      <c r="AD911" t="str">
        <f t="shared" si="162"/>
        <v>No</v>
      </c>
      <c r="AF911" t="str">
        <f t="shared" si="163"/>
        <v>No</v>
      </c>
      <c r="AG911">
        <v>1</v>
      </c>
      <c r="AH911" s="11" t="str">
        <f t="shared" si="164"/>
        <v>Yes</v>
      </c>
    </row>
    <row r="912" spans="1:34">
      <c r="A912">
        <v>6337</v>
      </c>
      <c r="B912" t="s">
        <v>47</v>
      </c>
      <c r="C912" t="s">
        <v>104</v>
      </c>
      <c r="D912" t="s">
        <v>105</v>
      </c>
      <c r="E912" t="s">
        <v>989</v>
      </c>
      <c r="F912" t="s">
        <v>36</v>
      </c>
      <c r="G912">
        <f t="shared" si="154"/>
        <v>1</v>
      </c>
      <c r="H912">
        <f t="shared" si="155"/>
        <v>1</v>
      </c>
      <c r="I912">
        <f t="shared" si="156"/>
        <v>1</v>
      </c>
      <c r="J912">
        <f t="shared" si="157"/>
        <v>5</v>
      </c>
      <c r="K912">
        <f t="shared" si="158"/>
        <v>2</v>
      </c>
      <c r="L912">
        <v>4</v>
      </c>
      <c r="M912">
        <v>6</v>
      </c>
      <c r="N912">
        <f>Needs[[#This Row],[Male]]-Needs[[#This Row],[Hasuband]]</f>
        <v>3</v>
      </c>
      <c r="O912">
        <f>Needs[[#This Row],[Female]]-Needs[[#This Row],[Wife]]</f>
        <v>5</v>
      </c>
      <c r="P912">
        <v>0</v>
      </c>
      <c r="Q912">
        <v>1</v>
      </c>
      <c r="R912">
        <v>3</v>
      </c>
      <c r="S912">
        <v>2</v>
      </c>
      <c r="T912">
        <v>4</v>
      </c>
      <c r="U912" t="s">
        <v>61</v>
      </c>
      <c r="V912">
        <v>1</v>
      </c>
      <c r="X912" t="str">
        <f t="shared" si="159"/>
        <v>Yes</v>
      </c>
      <c r="Y912">
        <v>129</v>
      </c>
      <c r="Z912" t="str">
        <f t="shared" si="160"/>
        <v>Yes</v>
      </c>
      <c r="AB912" t="str">
        <f t="shared" si="161"/>
        <v>No</v>
      </c>
      <c r="AD912" t="str">
        <f t="shared" si="162"/>
        <v>No</v>
      </c>
      <c r="AF912" t="str">
        <f t="shared" si="163"/>
        <v>No</v>
      </c>
      <c r="AH912" s="11" t="str">
        <f t="shared" si="164"/>
        <v>No</v>
      </c>
    </row>
    <row r="913" spans="1:34">
      <c r="A913">
        <v>4701</v>
      </c>
      <c r="B913" t="s">
        <v>38</v>
      </c>
      <c r="C913" t="s">
        <v>39</v>
      </c>
      <c r="D913" t="s">
        <v>40</v>
      </c>
      <c r="E913" t="s">
        <v>990</v>
      </c>
      <c r="F913" t="s">
        <v>51</v>
      </c>
      <c r="G913">
        <f t="shared" si="154"/>
        <v>0</v>
      </c>
      <c r="H913">
        <f t="shared" si="155"/>
        <v>1</v>
      </c>
      <c r="I913">
        <f t="shared" si="156"/>
        <v>2</v>
      </c>
      <c r="J913">
        <f t="shared" si="157"/>
        <v>3</v>
      </c>
      <c r="K913">
        <f t="shared" si="158"/>
        <v>4</v>
      </c>
      <c r="L913">
        <v>6</v>
      </c>
      <c r="M913">
        <v>4</v>
      </c>
      <c r="N913">
        <f>Needs[[#This Row],[Male]]-Needs[[#This Row],[Hasuband]]</f>
        <v>6</v>
      </c>
      <c r="O913">
        <f>Needs[[#This Row],[Female]]-Needs[[#This Row],[Wife]]</f>
        <v>3</v>
      </c>
      <c r="P913">
        <v>1</v>
      </c>
      <c r="Q913">
        <v>1</v>
      </c>
      <c r="R913">
        <v>2</v>
      </c>
      <c r="S913">
        <v>1</v>
      </c>
      <c r="T913">
        <v>5</v>
      </c>
      <c r="U913" t="s">
        <v>61</v>
      </c>
      <c r="W913">
        <v>1</v>
      </c>
      <c r="X913" t="str">
        <f t="shared" si="159"/>
        <v>No</v>
      </c>
      <c r="Z913" t="str">
        <f t="shared" si="160"/>
        <v>No</v>
      </c>
      <c r="AB913" t="str">
        <f t="shared" si="161"/>
        <v>No</v>
      </c>
      <c r="AC913">
        <v>1</v>
      </c>
      <c r="AD913" t="str">
        <f t="shared" si="162"/>
        <v>Yes</v>
      </c>
      <c r="AE913">
        <v>1</v>
      </c>
      <c r="AF913" t="str">
        <f t="shared" si="163"/>
        <v>Yes</v>
      </c>
      <c r="AG913">
        <v>1</v>
      </c>
      <c r="AH913" s="11" t="str">
        <f t="shared" si="164"/>
        <v>Yes</v>
      </c>
    </row>
    <row r="914" spans="1:34">
      <c r="A914">
        <v>5442</v>
      </c>
      <c r="B914" t="s">
        <v>42</v>
      </c>
      <c r="C914" t="s">
        <v>82</v>
      </c>
      <c r="D914" t="s">
        <v>83</v>
      </c>
      <c r="E914" t="s">
        <v>991</v>
      </c>
      <c r="F914" t="s">
        <v>51</v>
      </c>
      <c r="G914">
        <f t="shared" si="154"/>
        <v>0</v>
      </c>
      <c r="H914">
        <f t="shared" si="155"/>
        <v>1</v>
      </c>
      <c r="I914">
        <f t="shared" si="156"/>
        <v>3</v>
      </c>
      <c r="J914">
        <f t="shared" si="157"/>
        <v>2</v>
      </c>
      <c r="K914">
        <f t="shared" si="158"/>
        <v>3</v>
      </c>
      <c r="L914">
        <v>7</v>
      </c>
      <c r="M914">
        <v>2</v>
      </c>
      <c r="N914">
        <f>Needs[[#This Row],[Male]]-Needs[[#This Row],[Hasuband]]</f>
        <v>7</v>
      </c>
      <c r="O914">
        <f>Needs[[#This Row],[Female]]-Needs[[#This Row],[Wife]]</f>
        <v>1</v>
      </c>
      <c r="P914">
        <v>2</v>
      </c>
      <c r="Q914">
        <v>1</v>
      </c>
      <c r="R914">
        <v>2</v>
      </c>
      <c r="S914">
        <v>0</v>
      </c>
      <c r="T914">
        <v>4</v>
      </c>
      <c r="U914" t="s">
        <v>37</v>
      </c>
      <c r="W914">
        <v>1</v>
      </c>
      <c r="X914" t="str">
        <f t="shared" si="159"/>
        <v>No</v>
      </c>
      <c r="Z914" t="str">
        <f t="shared" si="160"/>
        <v>No</v>
      </c>
      <c r="AB914" t="str">
        <f t="shared" si="161"/>
        <v>No</v>
      </c>
      <c r="AC914">
        <v>1</v>
      </c>
      <c r="AD914" t="str">
        <f t="shared" si="162"/>
        <v>Yes</v>
      </c>
      <c r="AF914" t="str">
        <f t="shared" si="163"/>
        <v>No</v>
      </c>
      <c r="AG914">
        <v>1</v>
      </c>
      <c r="AH914" s="11" t="str">
        <f t="shared" si="164"/>
        <v>Yes</v>
      </c>
    </row>
    <row r="915" spans="1:34">
      <c r="A915">
        <v>6269</v>
      </c>
      <c r="B915" t="s">
        <v>47</v>
      </c>
      <c r="C915" t="s">
        <v>104</v>
      </c>
      <c r="D915" t="s">
        <v>105</v>
      </c>
      <c r="E915" t="s">
        <v>992</v>
      </c>
      <c r="F915" t="s">
        <v>36</v>
      </c>
      <c r="G915">
        <f t="shared" si="154"/>
        <v>1</v>
      </c>
      <c r="H915">
        <f t="shared" si="155"/>
        <v>1</v>
      </c>
      <c r="I915">
        <f t="shared" si="156"/>
        <v>2</v>
      </c>
      <c r="J915">
        <f t="shared" si="157"/>
        <v>2</v>
      </c>
      <c r="K915">
        <f t="shared" si="158"/>
        <v>3</v>
      </c>
      <c r="L915">
        <v>7</v>
      </c>
      <c r="M915">
        <v>2</v>
      </c>
      <c r="N915">
        <f>Needs[[#This Row],[Male]]-Needs[[#This Row],[Hasuband]]</f>
        <v>6</v>
      </c>
      <c r="O915">
        <f>Needs[[#This Row],[Female]]-Needs[[#This Row],[Wife]]</f>
        <v>1</v>
      </c>
      <c r="P915">
        <v>1</v>
      </c>
      <c r="Q915">
        <v>1</v>
      </c>
      <c r="R915">
        <v>2</v>
      </c>
      <c r="S915">
        <v>0</v>
      </c>
      <c r="T915">
        <v>5</v>
      </c>
      <c r="U915" t="s">
        <v>37</v>
      </c>
      <c r="V915">
        <v>1</v>
      </c>
      <c r="X915" t="str">
        <f t="shared" si="159"/>
        <v>Yes</v>
      </c>
      <c r="Y915">
        <v>188</v>
      </c>
      <c r="Z915" t="str">
        <f t="shared" si="160"/>
        <v>Yes</v>
      </c>
      <c r="AB915" t="str">
        <f t="shared" si="161"/>
        <v>No</v>
      </c>
      <c r="AC915">
        <v>1</v>
      </c>
      <c r="AD915" t="str">
        <f t="shared" si="162"/>
        <v>Yes</v>
      </c>
      <c r="AF915" t="str">
        <f t="shared" si="163"/>
        <v>No</v>
      </c>
      <c r="AH915" s="11" t="str">
        <f t="shared" si="164"/>
        <v>No</v>
      </c>
    </row>
    <row r="916" spans="1:34">
      <c r="A916">
        <v>6156</v>
      </c>
      <c r="B916" t="s">
        <v>47</v>
      </c>
      <c r="C916" t="s">
        <v>58</v>
      </c>
      <c r="D916" t="s">
        <v>59</v>
      </c>
      <c r="E916" t="s">
        <v>993</v>
      </c>
      <c r="F916" t="s">
        <v>36</v>
      </c>
      <c r="G916">
        <f t="shared" si="154"/>
        <v>1</v>
      </c>
      <c r="H916">
        <f t="shared" si="155"/>
        <v>1</v>
      </c>
      <c r="I916">
        <f t="shared" si="156"/>
        <v>2</v>
      </c>
      <c r="J916">
        <f t="shared" si="157"/>
        <v>2</v>
      </c>
      <c r="K916">
        <f t="shared" si="158"/>
        <v>3</v>
      </c>
      <c r="L916">
        <v>7</v>
      </c>
      <c r="M916">
        <v>2</v>
      </c>
      <c r="N916">
        <f>Needs[[#This Row],[Male]]-Needs[[#This Row],[Hasuband]]</f>
        <v>6</v>
      </c>
      <c r="O916">
        <f>Needs[[#This Row],[Female]]-Needs[[#This Row],[Wife]]</f>
        <v>1</v>
      </c>
      <c r="P916">
        <v>1</v>
      </c>
      <c r="Q916">
        <v>1</v>
      </c>
      <c r="R916">
        <v>2</v>
      </c>
      <c r="S916">
        <v>0</v>
      </c>
      <c r="T916">
        <v>5</v>
      </c>
      <c r="U916" t="s">
        <v>61</v>
      </c>
      <c r="W916">
        <v>1</v>
      </c>
      <c r="X916" t="str">
        <f t="shared" si="159"/>
        <v>No</v>
      </c>
      <c r="Z916" t="str">
        <f t="shared" si="160"/>
        <v>No</v>
      </c>
      <c r="AA916">
        <v>1</v>
      </c>
      <c r="AB916" t="str">
        <f t="shared" si="161"/>
        <v>Yes</v>
      </c>
      <c r="AD916" t="str">
        <f t="shared" si="162"/>
        <v>No</v>
      </c>
      <c r="AF916" t="str">
        <f t="shared" si="163"/>
        <v>No</v>
      </c>
      <c r="AG916">
        <v>1</v>
      </c>
      <c r="AH916" s="11" t="str">
        <f t="shared" si="164"/>
        <v>Yes</v>
      </c>
    </row>
    <row r="917" spans="1:34">
      <c r="A917">
        <v>5694</v>
      </c>
      <c r="B917" t="s">
        <v>42</v>
      </c>
      <c r="C917" t="s">
        <v>71</v>
      </c>
      <c r="D917" t="s">
        <v>72</v>
      </c>
      <c r="E917" t="s">
        <v>994</v>
      </c>
      <c r="F917" t="s">
        <v>36</v>
      </c>
      <c r="G917">
        <f t="shared" si="154"/>
        <v>1</v>
      </c>
      <c r="H917">
        <f t="shared" si="155"/>
        <v>1</v>
      </c>
      <c r="I917">
        <f t="shared" si="156"/>
        <v>0</v>
      </c>
      <c r="J917">
        <f t="shared" si="157"/>
        <v>3</v>
      </c>
      <c r="K917">
        <f t="shared" si="158"/>
        <v>5</v>
      </c>
      <c r="L917">
        <v>9</v>
      </c>
      <c r="M917">
        <v>1</v>
      </c>
      <c r="N917">
        <f>Needs[[#This Row],[Male]]-Needs[[#This Row],[Hasuband]]</f>
        <v>8</v>
      </c>
      <c r="O917">
        <f>Needs[[#This Row],[Female]]-Needs[[#This Row],[Wife]]</f>
        <v>0</v>
      </c>
      <c r="P917">
        <v>0</v>
      </c>
      <c r="Q917">
        <v>0</v>
      </c>
      <c r="R917">
        <v>3</v>
      </c>
      <c r="S917">
        <v>0</v>
      </c>
      <c r="T917">
        <v>7</v>
      </c>
      <c r="U917" t="s">
        <v>46</v>
      </c>
      <c r="V917">
        <v>1</v>
      </c>
      <c r="X917" t="str">
        <f t="shared" si="159"/>
        <v>Yes</v>
      </c>
      <c r="Y917">
        <v>107</v>
      </c>
      <c r="Z917" t="str">
        <f t="shared" si="160"/>
        <v>Yes</v>
      </c>
      <c r="AA917">
        <v>1</v>
      </c>
      <c r="AB917" t="str">
        <f t="shared" si="161"/>
        <v>Yes</v>
      </c>
      <c r="AC917">
        <v>1</v>
      </c>
      <c r="AD917" t="str">
        <f t="shared" si="162"/>
        <v>Yes</v>
      </c>
      <c r="AF917" t="str">
        <f t="shared" si="163"/>
        <v>No</v>
      </c>
      <c r="AH917" s="11" t="str">
        <f t="shared" si="164"/>
        <v>No</v>
      </c>
    </row>
    <row r="918" spans="1:34">
      <c r="A918">
        <v>5624</v>
      </c>
      <c r="B918" t="s">
        <v>42</v>
      </c>
      <c r="C918" t="s">
        <v>43</v>
      </c>
      <c r="D918" t="s">
        <v>44</v>
      </c>
      <c r="E918" t="s">
        <v>995</v>
      </c>
      <c r="F918" t="s">
        <v>36</v>
      </c>
      <c r="G918">
        <f t="shared" si="154"/>
        <v>1</v>
      </c>
      <c r="H918">
        <f t="shared" si="155"/>
        <v>1</v>
      </c>
      <c r="I918">
        <f t="shared" si="156"/>
        <v>2</v>
      </c>
      <c r="J918">
        <f t="shared" si="157"/>
        <v>2</v>
      </c>
      <c r="K918">
        <f t="shared" si="158"/>
        <v>3</v>
      </c>
      <c r="L918">
        <v>4</v>
      </c>
      <c r="M918">
        <v>5</v>
      </c>
      <c r="N918">
        <f>Needs[[#This Row],[Male]]-Needs[[#This Row],[Hasuband]]</f>
        <v>3</v>
      </c>
      <c r="O918">
        <f>Needs[[#This Row],[Female]]-Needs[[#This Row],[Wife]]</f>
        <v>4</v>
      </c>
      <c r="P918">
        <v>1</v>
      </c>
      <c r="Q918">
        <v>1</v>
      </c>
      <c r="R918">
        <v>1</v>
      </c>
      <c r="S918">
        <v>1</v>
      </c>
      <c r="T918">
        <v>5</v>
      </c>
      <c r="U918" t="s">
        <v>46</v>
      </c>
      <c r="W918">
        <v>1</v>
      </c>
      <c r="X918" t="str">
        <f t="shared" si="159"/>
        <v>No</v>
      </c>
      <c r="Z918" t="str">
        <f t="shared" si="160"/>
        <v>No</v>
      </c>
      <c r="AA918">
        <v>1</v>
      </c>
      <c r="AB918" t="str">
        <f t="shared" si="161"/>
        <v>Yes</v>
      </c>
      <c r="AC918">
        <v>1</v>
      </c>
      <c r="AD918" t="str">
        <f t="shared" si="162"/>
        <v>Yes</v>
      </c>
      <c r="AE918">
        <v>1</v>
      </c>
      <c r="AF918" t="str">
        <f t="shared" si="163"/>
        <v>Yes</v>
      </c>
      <c r="AG918">
        <v>1</v>
      </c>
      <c r="AH918" s="11" t="str">
        <f t="shared" si="164"/>
        <v>Yes</v>
      </c>
    </row>
    <row r="919" spans="1:34">
      <c r="A919">
        <v>5595</v>
      </c>
      <c r="B919" t="s">
        <v>42</v>
      </c>
      <c r="C919" t="s">
        <v>43</v>
      </c>
      <c r="D919" t="s">
        <v>44</v>
      </c>
      <c r="E919" t="s">
        <v>996</v>
      </c>
      <c r="F919" t="s">
        <v>36</v>
      </c>
      <c r="G919">
        <f t="shared" si="154"/>
        <v>1</v>
      </c>
      <c r="H919">
        <f t="shared" si="155"/>
        <v>1</v>
      </c>
      <c r="I919">
        <f t="shared" si="156"/>
        <v>1</v>
      </c>
      <c r="J919">
        <f t="shared" si="157"/>
        <v>1</v>
      </c>
      <c r="K919">
        <f t="shared" si="158"/>
        <v>0</v>
      </c>
      <c r="L919">
        <v>1</v>
      </c>
      <c r="M919">
        <v>3</v>
      </c>
      <c r="N919">
        <f>Needs[[#This Row],[Male]]-Needs[[#This Row],[Hasuband]]</f>
        <v>0</v>
      </c>
      <c r="O919">
        <f>Needs[[#This Row],[Female]]-Needs[[#This Row],[Wife]]</f>
        <v>2</v>
      </c>
      <c r="P919">
        <v>0</v>
      </c>
      <c r="Q919">
        <v>1</v>
      </c>
      <c r="R919">
        <v>0</v>
      </c>
      <c r="S919">
        <v>1</v>
      </c>
      <c r="T919">
        <v>2</v>
      </c>
      <c r="U919" t="s">
        <v>18</v>
      </c>
      <c r="W919">
        <v>1</v>
      </c>
      <c r="X919" t="str">
        <f t="shared" si="159"/>
        <v>No</v>
      </c>
      <c r="Z919" t="str">
        <f t="shared" si="160"/>
        <v>No</v>
      </c>
      <c r="AB919" t="str">
        <f t="shared" si="161"/>
        <v>No</v>
      </c>
      <c r="AD919" t="str">
        <f t="shared" si="162"/>
        <v>No</v>
      </c>
      <c r="AF919" t="str">
        <f t="shared" si="163"/>
        <v>No</v>
      </c>
      <c r="AG919">
        <v>1</v>
      </c>
      <c r="AH919" s="11" t="str">
        <f t="shared" si="164"/>
        <v>Yes</v>
      </c>
    </row>
    <row r="920" spans="1:34">
      <c r="A920">
        <v>6246</v>
      </c>
      <c r="B920" t="s">
        <v>47</v>
      </c>
      <c r="C920" t="s">
        <v>58</v>
      </c>
      <c r="D920" t="s">
        <v>59</v>
      </c>
      <c r="E920" t="s">
        <v>997</v>
      </c>
      <c r="F920" t="s">
        <v>51</v>
      </c>
      <c r="G920">
        <f t="shared" si="154"/>
        <v>0</v>
      </c>
      <c r="H920">
        <f t="shared" si="155"/>
        <v>1</v>
      </c>
      <c r="I920">
        <f t="shared" si="156"/>
        <v>2</v>
      </c>
      <c r="J920">
        <f t="shared" si="157"/>
        <v>2</v>
      </c>
      <c r="K920">
        <f t="shared" si="158"/>
        <v>3</v>
      </c>
      <c r="L920">
        <v>3</v>
      </c>
      <c r="M920">
        <v>5</v>
      </c>
      <c r="N920">
        <f>Needs[[#This Row],[Male]]-Needs[[#This Row],[Hasuband]]</f>
        <v>3</v>
      </c>
      <c r="O920">
        <f>Needs[[#This Row],[Female]]-Needs[[#This Row],[Wife]]</f>
        <v>4</v>
      </c>
      <c r="P920">
        <v>1</v>
      </c>
      <c r="Q920">
        <v>1</v>
      </c>
      <c r="R920">
        <v>1</v>
      </c>
      <c r="S920">
        <v>1</v>
      </c>
      <c r="T920">
        <v>4</v>
      </c>
      <c r="U920" t="s">
        <v>46</v>
      </c>
      <c r="W920">
        <v>1</v>
      </c>
      <c r="X920" t="str">
        <f t="shared" si="159"/>
        <v>No</v>
      </c>
      <c r="Y920">
        <v>85</v>
      </c>
      <c r="Z920" t="str">
        <f t="shared" si="160"/>
        <v>Yes</v>
      </c>
      <c r="AA920">
        <v>1</v>
      </c>
      <c r="AB920" t="str">
        <f t="shared" si="161"/>
        <v>Yes</v>
      </c>
      <c r="AC920">
        <v>1</v>
      </c>
      <c r="AD920" t="str">
        <f t="shared" si="162"/>
        <v>Yes</v>
      </c>
      <c r="AF920" t="str">
        <f t="shared" si="163"/>
        <v>No</v>
      </c>
      <c r="AG920">
        <v>1</v>
      </c>
      <c r="AH920" s="11" t="str">
        <f t="shared" si="164"/>
        <v>Yes</v>
      </c>
    </row>
    <row r="921" spans="1:34">
      <c r="A921">
        <v>6263</v>
      </c>
      <c r="B921" t="s">
        <v>47</v>
      </c>
      <c r="C921" t="s">
        <v>58</v>
      </c>
      <c r="D921" t="s">
        <v>59</v>
      </c>
      <c r="E921" t="s">
        <v>998</v>
      </c>
      <c r="F921" t="s">
        <v>36</v>
      </c>
      <c r="G921">
        <f t="shared" si="154"/>
        <v>1</v>
      </c>
      <c r="H921">
        <f t="shared" si="155"/>
        <v>1</v>
      </c>
      <c r="I921">
        <f t="shared" si="156"/>
        <v>2</v>
      </c>
      <c r="J921">
        <f t="shared" si="157"/>
        <v>1</v>
      </c>
      <c r="K921">
        <f t="shared" si="158"/>
        <v>0</v>
      </c>
      <c r="L921">
        <v>3</v>
      </c>
      <c r="M921">
        <v>2</v>
      </c>
      <c r="N921">
        <f>Needs[[#This Row],[Male]]-Needs[[#This Row],[Hasuband]]</f>
        <v>2</v>
      </c>
      <c r="O921">
        <f>Needs[[#This Row],[Female]]-Needs[[#This Row],[Wife]]</f>
        <v>1</v>
      </c>
      <c r="P921">
        <v>1</v>
      </c>
      <c r="Q921">
        <v>1</v>
      </c>
      <c r="R921">
        <v>1</v>
      </c>
      <c r="S921">
        <v>0</v>
      </c>
      <c r="T921">
        <v>2</v>
      </c>
      <c r="U921" t="s">
        <v>46</v>
      </c>
      <c r="W921">
        <v>1</v>
      </c>
      <c r="X921" t="str">
        <f t="shared" si="159"/>
        <v>No</v>
      </c>
      <c r="Z921" t="str">
        <f t="shared" si="160"/>
        <v>No</v>
      </c>
      <c r="AB921" t="str">
        <f t="shared" si="161"/>
        <v>No</v>
      </c>
      <c r="AC921">
        <v>1</v>
      </c>
      <c r="AD921" t="str">
        <f t="shared" si="162"/>
        <v>Yes</v>
      </c>
      <c r="AF921" t="str">
        <f t="shared" si="163"/>
        <v>No</v>
      </c>
      <c r="AG921">
        <v>1</v>
      </c>
      <c r="AH921" s="11" t="str">
        <f t="shared" si="164"/>
        <v>Yes</v>
      </c>
    </row>
    <row r="922" spans="1:34">
      <c r="A922">
        <v>6107</v>
      </c>
      <c r="B922" t="s">
        <v>47</v>
      </c>
      <c r="C922" t="s">
        <v>67</v>
      </c>
      <c r="D922" t="s">
        <v>68</v>
      </c>
      <c r="E922" t="s">
        <v>999</v>
      </c>
      <c r="F922" t="s">
        <v>36</v>
      </c>
      <c r="G922">
        <f t="shared" si="154"/>
        <v>1</v>
      </c>
      <c r="H922">
        <f t="shared" si="155"/>
        <v>1</v>
      </c>
      <c r="I922">
        <f t="shared" si="156"/>
        <v>2</v>
      </c>
      <c r="J922">
        <f t="shared" si="157"/>
        <v>2</v>
      </c>
      <c r="K922">
        <f t="shared" si="158"/>
        <v>0</v>
      </c>
      <c r="L922">
        <v>3</v>
      </c>
      <c r="M922">
        <v>3</v>
      </c>
      <c r="N922">
        <f>Needs[[#This Row],[Male]]-Needs[[#This Row],[Hasuband]]</f>
        <v>2</v>
      </c>
      <c r="O922">
        <f>Needs[[#This Row],[Female]]-Needs[[#This Row],[Wife]]</f>
        <v>2</v>
      </c>
      <c r="P922">
        <v>1</v>
      </c>
      <c r="Q922">
        <v>1</v>
      </c>
      <c r="R922">
        <v>1</v>
      </c>
      <c r="S922">
        <v>1</v>
      </c>
      <c r="T922">
        <v>2</v>
      </c>
      <c r="U922" t="s">
        <v>37</v>
      </c>
      <c r="V922">
        <v>1</v>
      </c>
      <c r="X922" t="str">
        <f t="shared" si="159"/>
        <v>Yes</v>
      </c>
      <c r="Y922">
        <v>135</v>
      </c>
      <c r="Z922" t="str">
        <f t="shared" si="160"/>
        <v>Yes</v>
      </c>
      <c r="AA922">
        <v>1</v>
      </c>
      <c r="AB922" t="str">
        <f t="shared" si="161"/>
        <v>Yes</v>
      </c>
      <c r="AD922" t="str">
        <f t="shared" si="162"/>
        <v>No</v>
      </c>
      <c r="AF922" t="str">
        <f t="shared" si="163"/>
        <v>No</v>
      </c>
      <c r="AH922" s="11" t="str">
        <f t="shared" si="164"/>
        <v>No</v>
      </c>
    </row>
    <row r="923" spans="1:34">
      <c r="A923">
        <v>5128</v>
      </c>
      <c r="B923" t="s">
        <v>42</v>
      </c>
      <c r="C923" t="s">
        <v>64</v>
      </c>
      <c r="D923" t="s">
        <v>65</v>
      </c>
      <c r="E923" t="s">
        <v>1000</v>
      </c>
      <c r="F923" t="s">
        <v>36</v>
      </c>
      <c r="G923">
        <f t="shared" si="154"/>
        <v>1</v>
      </c>
      <c r="H923">
        <f t="shared" si="155"/>
        <v>1</v>
      </c>
      <c r="I923">
        <f t="shared" si="156"/>
        <v>2</v>
      </c>
      <c r="J923">
        <f t="shared" si="157"/>
        <v>1</v>
      </c>
      <c r="K923">
        <f t="shared" si="158"/>
        <v>1</v>
      </c>
      <c r="L923">
        <v>2</v>
      </c>
      <c r="M923">
        <v>4</v>
      </c>
      <c r="N923">
        <f>Needs[[#This Row],[Male]]-Needs[[#This Row],[Hasuband]]</f>
        <v>1</v>
      </c>
      <c r="O923">
        <f>Needs[[#This Row],[Female]]-Needs[[#This Row],[Wife]]</f>
        <v>3</v>
      </c>
      <c r="P923">
        <v>1</v>
      </c>
      <c r="Q923">
        <v>1</v>
      </c>
      <c r="R923">
        <v>0</v>
      </c>
      <c r="S923">
        <v>1</v>
      </c>
      <c r="T923">
        <v>3</v>
      </c>
      <c r="U923" t="s">
        <v>46</v>
      </c>
      <c r="V923">
        <v>1</v>
      </c>
      <c r="X923" t="str">
        <f t="shared" si="159"/>
        <v>Yes</v>
      </c>
      <c r="Y923">
        <v>135</v>
      </c>
      <c r="Z923" t="str">
        <f t="shared" si="160"/>
        <v>Yes</v>
      </c>
      <c r="AA923">
        <v>1</v>
      </c>
      <c r="AB923" t="str">
        <f t="shared" si="161"/>
        <v>Yes</v>
      </c>
      <c r="AD923" t="str">
        <f t="shared" si="162"/>
        <v>No</v>
      </c>
      <c r="AF923" t="str">
        <f t="shared" si="163"/>
        <v>No</v>
      </c>
      <c r="AG923">
        <v>1</v>
      </c>
      <c r="AH923" s="11" t="str">
        <f t="shared" si="164"/>
        <v>Yes</v>
      </c>
    </row>
    <row r="924" spans="1:34">
      <c r="A924">
        <v>6185</v>
      </c>
      <c r="B924" t="s">
        <v>47</v>
      </c>
      <c r="C924" t="s">
        <v>58</v>
      </c>
      <c r="D924" t="s">
        <v>59</v>
      </c>
      <c r="E924" t="s">
        <v>1001</v>
      </c>
      <c r="F924" t="s">
        <v>51</v>
      </c>
      <c r="G924">
        <f t="shared" si="154"/>
        <v>0</v>
      </c>
      <c r="H924">
        <f t="shared" si="155"/>
        <v>1</v>
      </c>
      <c r="I924">
        <f t="shared" si="156"/>
        <v>1</v>
      </c>
      <c r="J924">
        <f t="shared" si="157"/>
        <v>4</v>
      </c>
      <c r="K924">
        <f t="shared" si="158"/>
        <v>3</v>
      </c>
      <c r="L924">
        <v>4</v>
      </c>
      <c r="M924">
        <v>5</v>
      </c>
      <c r="N924">
        <f>Needs[[#This Row],[Male]]-Needs[[#This Row],[Hasuband]]</f>
        <v>4</v>
      </c>
      <c r="O924">
        <f>Needs[[#This Row],[Female]]-Needs[[#This Row],[Wife]]</f>
        <v>4</v>
      </c>
      <c r="P924">
        <v>0</v>
      </c>
      <c r="Q924">
        <v>1</v>
      </c>
      <c r="R924">
        <v>1</v>
      </c>
      <c r="S924">
        <v>3</v>
      </c>
      <c r="T924">
        <v>4</v>
      </c>
      <c r="U924" t="s">
        <v>46</v>
      </c>
      <c r="V924">
        <v>1</v>
      </c>
      <c r="X924" t="str">
        <f t="shared" si="159"/>
        <v>Yes</v>
      </c>
      <c r="Y924">
        <v>100</v>
      </c>
      <c r="Z924" t="str">
        <f t="shared" si="160"/>
        <v>Yes</v>
      </c>
      <c r="AA924">
        <v>1</v>
      </c>
      <c r="AB924" t="str">
        <f t="shared" si="161"/>
        <v>Yes</v>
      </c>
      <c r="AD924" t="str">
        <f t="shared" si="162"/>
        <v>No</v>
      </c>
      <c r="AF924" t="str">
        <f t="shared" si="163"/>
        <v>No</v>
      </c>
      <c r="AG924">
        <v>1</v>
      </c>
      <c r="AH924" s="11" t="str">
        <f t="shared" si="164"/>
        <v>Yes</v>
      </c>
    </row>
    <row r="925" spans="1:34">
      <c r="A925">
        <v>5807</v>
      </c>
      <c r="B925" t="s">
        <v>47</v>
      </c>
      <c r="C925" t="s">
        <v>79</v>
      </c>
      <c r="D925" t="s">
        <v>80</v>
      </c>
      <c r="E925" t="s">
        <v>1002</v>
      </c>
      <c r="F925" t="s">
        <v>36</v>
      </c>
      <c r="G925">
        <f t="shared" si="154"/>
        <v>1</v>
      </c>
      <c r="H925">
        <f t="shared" si="155"/>
        <v>1</v>
      </c>
      <c r="I925">
        <f t="shared" si="156"/>
        <v>1</v>
      </c>
      <c r="J925">
        <f t="shared" si="157"/>
        <v>1</v>
      </c>
      <c r="K925">
        <f t="shared" si="158"/>
        <v>0</v>
      </c>
      <c r="L925">
        <v>3</v>
      </c>
      <c r="M925">
        <v>1</v>
      </c>
      <c r="N925">
        <f>Needs[[#This Row],[Male]]-Needs[[#This Row],[Hasuband]]</f>
        <v>2</v>
      </c>
      <c r="O925">
        <f>Needs[[#This Row],[Female]]-Needs[[#This Row],[Wife]]</f>
        <v>0</v>
      </c>
      <c r="P925">
        <v>1</v>
      </c>
      <c r="Q925">
        <v>0</v>
      </c>
      <c r="R925">
        <v>1</v>
      </c>
      <c r="S925">
        <v>0</v>
      </c>
      <c r="T925">
        <v>2</v>
      </c>
      <c r="U925" t="s">
        <v>46</v>
      </c>
      <c r="V925">
        <v>1</v>
      </c>
      <c r="X925" t="str">
        <f t="shared" si="159"/>
        <v>Yes</v>
      </c>
      <c r="Y925">
        <v>183</v>
      </c>
      <c r="Z925" t="str">
        <f t="shared" si="160"/>
        <v>Yes</v>
      </c>
      <c r="AB925" t="str">
        <f t="shared" si="161"/>
        <v>No</v>
      </c>
      <c r="AD925" t="str">
        <f t="shared" si="162"/>
        <v>No</v>
      </c>
      <c r="AE925">
        <v>1</v>
      </c>
      <c r="AF925" t="str">
        <f t="shared" si="163"/>
        <v>Yes</v>
      </c>
      <c r="AG925">
        <v>1</v>
      </c>
      <c r="AH925" s="11" t="str">
        <f t="shared" si="164"/>
        <v>Yes</v>
      </c>
    </row>
    <row r="926" spans="1:34">
      <c r="A926">
        <v>5006</v>
      </c>
      <c r="B926" t="s">
        <v>32</v>
      </c>
      <c r="C926" t="s">
        <v>126</v>
      </c>
      <c r="D926" t="s">
        <v>127</v>
      </c>
      <c r="E926" t="s">
        <v>1003</v>
      </c>
      <c r="F926" t="s">
        <v>51</v>
      </c>
      <c r="G926">
        <f t="shared" si="154"/>
        <v>0</v>
      </c>
      <c r="H926">
        <f t="shared" si="155"/>
        <v>1</v>
      </c>
      <c r="I926">
        <f t="shared" si="156"/>
        <v>2</v>
      </c>
      <c r="J926">
        <f t="shared" si="157"/>
        <v>1</v>
      </c>
      <c r="K926">
        <f t="shared" si="158"/>
        <v>1</v>
      </c>
      <c r="L926">
        <v>3</v>
      </c>
      <c r="M926">
        <v>2</v>
      </c>
      <c r="N926">
        <f>Needs[[#This Row],[Male]]-Needs[[#This Row],[Hasuband]]</f>
        <v>3</v>
      </c>
      <c r="O926">
        <f>Needs[[#This Row],[Female]]-Needs[[#This Row],[Wife]]</f>
        <v>1</v>
      </c>
      <c r="P926">
        <v>1</v>
      </c>
      <c r="Q926">
        <v>1</v>
      </c>
      <c r="R926">
        <v>1</v>
      </c>
      <c r="S926">
        <v>0</v>
      </c>
      <c r="T926">
        <v>2</v>
      </c>
      <c r="U926" t="s">
        <v>46</v>
      </c>
      <c r="V926">
        <v>1</v>
      </c>
      <c r="X926" t="str">
        <f t="shared" si="159"/>
        <v>Yes</v>
      </c>
      <c r="Y926">
        <v>173</v>
      </c>
      <c r="Z926" t="str">
        <f t="shared" si="160"/>
        <v>Yes</v>
      </c>
      <c r="AA926">
        <v>1</v>
      </c>
      <c r="AB926" t="str">
        <f t="shared" si="161"/>
        <v>Yes</v>
      </c>
      <c r="AD926" t="str">
        <f t="shared" si="162"/>
        <v>No</v>
      </c>
      <c r="AE926">
        <v>1</v>
      </c>
      <c r="AF926" t="str">
        <f t="shared" si="163"/>
        <v>Yes</v>
      </c>
      <c r="AH926" s="11" t="str">
        <f t="shared" si="164"/>
        <v>No</v>
      </c>
    </row>
    <row r="927" spans="1:34">
      <c r="A927">
        <v>5835</v>
      </c>
      <c r="B927" t="s">
        <v>47</v>
      </c>
      <c r="C927" t="s">
        <v>79</v>
      </c>
      <c r="D927" t="s">
        <v>80</v>
      </c>
      <c r="E927" t="s">
        <v>1004</v>
      </c>
      <c r="F927" t="s">
        <v>51</v>
      </c>
      <c r="G927">
        <f t="shared" si="154"/>
        <v>0</v>
      </c>
      <c r="H927">
        <f t="shared" si="155"/>
        <v>1</v>
      </c>
      <c r="I927">
        <f t="shared" si="156"/>
        <v>1</v>
      </c>
      <c r="J927">
        <f t="shared" si="157"/>
        <v>2</v>
      </c>
      <c r="K927">
        <f t="shared" si="158"/>
        <v>4</v>
      </c>
      <c r="L927">
        <v>6</v>
      </c>
      <c r="M927">
        <v>2</v>
      </c>
      <c r="N927">
        <f>Needs[[#This Row],[Male]]-Needs[[#This Row],[Hasuband]]</f>
        <v>6</v>
      </c>
      <c r="O927">
        <f>Needs[[#This Row],[Female]]-Needs[[#This Row],[Wife]]</f>
        <v>1</v>
      </c>
      <c r="P927">
        <v>0</v>
      </c>
      <c r="Q927">
        <v>1</v>
      </c>
      <c r="R927">
        <v>2</v>
      </c>
      <c r="S927">
        <v>0</v>
      </c>
      <c r="T927">
        <v>5</v>
      </c>
      <c r="U927" t="s">
        <v>37</v>
      </c>
      <c r="V927">
        <v>1</v>
      </c>
      <c r="X927" t="str">
        <f t="shared" si="159"/>
        <v>Yes</v>
      </c>
      <c r="Y927">
        <v>113</v>
      </c>
      <c r="Z927" t="str">
        <f t="shared" si="160"/>
        <v>Yes</v>
      </c>
      <c r="AB927" t="str">
        <f t="shared" si="161"/>
        <v>No</v>
      </c>
      <c r="AD927" t="str">
        <f t="shared" si="162"/>
        <v>No</v>
      </c>
      <c r="AF927" t="str">
        <f t="shared" si="163"/>
        <v>No</v>
      </c>
      <c r="AH927" s="11" t="str">
        <f t="shared" si="164"/>
        <v>No</v>
      </c>
    </row>
    <row r="928" spans="1:34">
      <c r="A928">
        <v>5556</v>
      </c>
      <c r="B928" t="s">
        <v>42</v>
      </c>
      <c r="C928" t="s">
        <v>43</v>
      </c>
      <c r="D928" t="s">
        <v>44</v>
      </c>
      <c r="E928" t="s">
        <v>1005</v>
      </c>
      <c r="F928" t="s">
        <v>51</v>
      </c>
      <c r="G928">
        <f t="shared" si="154"/>
        <v>0</v>
      </c>
      <c r="H928">
        <f t="shared" si="155"/>
        <v>1</v>
      </c>
      <c r="I928">
        <f t="shared" si="156"/>
        <v>3</v>
      </c>
      <c r="J928">
        <f t="shared" si="157"/>
        <v>3</v>
      </c>
      <c r="K928">
        <f t="shared" si="158"/>
        <v>3</v>
      </c>
      <c r="L928">
        <v>7</v>
      </c>
      <c r="M928">
        <v>3</v>
      </c>
      <c r="N928">
        <f>Needs[[#This Row],[Male]]-Needs[[#This Row],[Hasuband]]</f>
        <v>7</v>
      </c>
      <c r="O928">
        <f>Needs[[#This Row],[Female]]-Needs[[#This Row],[Wife]]</f>
        <v>2</v>
      </c>
      <c r="P928">
        <v>2</v>
      </c>
      <c r="Q928">
        <v>1</v>
      </c>
      <c r="R928">
        <v>2</v>
      </c>
      <c r="S928">
        <v>1</v>
      </c>
      <c r="T928">
        <v>4</v>
      </c>
      <c r="U928" t="s">
        <v>37</v>
      </c>
      <c r="V928">
        <v>1</v>
      </c>
      <c r="X928" t="str">
        <f t="shared" si="159"/>
        <v>Yes</v>
      </c>
      <c r="Y928">
        <v>230</v>
      </c>
      <c r="Z928" t="str">
        <f t="shared" si="160"/>
        <v>Yes</v>
      </c>
      <c r="AA928">
        <v>1</v>
      </c>
      <c r="AB928" t="str">
        <f t="shared" si="161"/>
        <v>Yes</v>
      </c>
      <c r="AD928" t="str">
        <f t="shared" si="162"/>
        <v>No</v>
      </c>
      <c r="AE928">
        <v>1</v>
      </c>
      <c r="AF928" t="str">
        <f t="shared" si="163"/>
        <v>Yes</v>
      </c>
      <c r="AH928" s="11" t="str">
        <f t="shared" si="164"/>
        <v>No</v>
      </c>
    </row>
    <row r="929" spans="1:34">
      <c r="A929">
        <v>5931</v>
      </c>
      <c r="B929" t="s">
        <v>47</v>
      </c>
      <c r="C929" t="s">
        <v>85</v>
      </c>
      <c r="D929" t="s">
        <v>86</v>
      </c>
      <c r="E929" t="s">
        <v>1006</v>
      </c>
      <c r="F929" t="s">
        <v>36</v>
      </c>
      <c r="G929">
        <f t="shared" si="154"/>
        <v>1</v>
      </c>
      <c r="H929">
        <f t="shared" si="155"/>
        <v>1</v>
      </c>
      <c r="I929">
        <f t="shared" si="156"/>
        <v>2</v>
      </c>
      <c r="J929">
        <f t="shared" si="157"/>
        <v>1</v>
      </c>
      <c r="K929">
        <f t="shared" si="158"/>
        <v>1</v>
      </c>
      <c r="L929">
        <v>4</v>
      </c>
      <c r="M929">
        <v>2</v>
      </c>
      <c r="N929">
        <f>Needs[[#This Row],[Male]]-Needs[[#This Row],[Hasuband]]</f>
        <v>3</v>
      </c>
      <c r="O929">
        <f>Needs[[#This Row],[Female]]-Needs[[#This Row],[Wife]]</f>
        <v>1</v>
      </c>
      <c r="P929">
        <v>1</v>
      </c>
      <c r="Q929">
        <v>1</v>
      </c>
      <c r="R929">
        <v>1</v>
      </c>
      <c r="S929">
        <v>0</v>
      </c>
      <c r="T929">
        <v>3</v>
      </c>
      <c r="U929" t="s">
        <v>37</v>
      </c>
      <c r="W929">
        <v>1</v>
      </c>
      <c r="X929" t="str">
        <f t="shared" si="159"/>
        <v>No</v>
      </c>
      <c r="Z929" t="str">
        <f t="shared" si="160"/>
        <v>No</v>
      </c>
      <c r="AB929" t="str">
        <f t="shared" si="161"/>
        <v>No</v>
      </c>
      <c r="AC929">
        <v>1</v>
      </c>
      <c r="AD929" t="str">
        <f t="shared" si="162"/>
        <v>Yes</v>
      </c>
      <c r="AE929">
        <v>1</v>
      </c>
      <c r="AF929" t="str">
        <f t="shared" si="163"/>
        <v>Yes</v>
      </c>
      <c r="AG929">
        <v>1</v>
      </c>
      <c r="AH929" s="11" t="str">
        <f t="shared" si="164"/>
        <v>Yes</v>
      </c>
    </row>
    <row r="930" spans="1:34">
      <c r="A930">
        <v>5444</v>
      </c>
      <c r="B930" t="s">
        <v>42</v>
      </c>
      <c r="C930" t="s">
        <v>82</v>
      </c>
      <c r="D930" t="s">
        <v>83</v>
      </c>
      <c r="E930" t="s">
        <v>1007</v>
      </c>
      <c r="F930" t="s">
        <v>36</v>
      </c>
      <c r="G930">
        <f t="shared" si="154"/>
        <v>1</v>
      </c>
      <c r="H930">
        <f t="shared" si="155"/>
        <v>1</v>
      </c>
      <c r="I930">
        <f t="shared" si="156"/>
        <v>1</v>
      </c>
      <c r="J930">
        <f t="shared" si="157"/>
        <v>1</v>
      </c>
      <c r="K930">
        <f t="shared" si="158"/>
        <v>0</v>
      </c>
      <c r="L930">
        <v>3</v>
      </c>
      <c r="M930">
        <v>1</v>
      </c>
      <c r="N930">
        <f>Needs[[#This Row],[Male]]-Needs[[#This Row],[Hasuband]]</f>
        <v>2</v>
      </c>
      <c r="O930">
        <f>Needs[[#This Row],[Female]]-Needs[[#This Row],[Wife]]</f>
        <v>0</v>
      </c>
      <c r="P930">
        <v>1</v>
      </c>
      <c r="Q930">
        <v>0</v>
      </c>
      <c r="R930">
        <v>1</v>
      </c>
      <c r="S930">
        <v>0</v>
      </c>
      <c r="T930">
        <v>2</v>
      </c>
      <c r="U930" t="s">
        <v>46</v>
      </c>
      <c r="W930">
        <v>1</v>
      </c>
      <c r="X930" t="str">
        <f t="shared" si="159"/>
        <v>No</v>
      </c>
      <c r="Z930" t="str">
        <f t="shared" si="160"/>
        <v>No</v>
      </c>
      <c r="AB930" t="str">
        <f t="shared" si="161"/>
        <v>No</v>
      </c>
      <c r="AD930" t="str">
        <f t="shared" si="162"/>
        <v>No</v>
      </c>
      <c r="AF930" t="str">
        <f t="shared" si="163"/>
        <v>No</v>
      </c>
      <c r="AG930">
        <v>1</v>
      </c>
      <c r="AH930" s="11" t="str">
        <f t="shared" si="164"/>
        <v>Yes</v>
      </c>
    </row>
    <row r="931" spans="1:34">
      <c r="A931">
        <v>6202</v>
      </c>
      <c r="B931" t="s">
        <v>47</v>
      </c>
      <c r="C931" t="s">
        <v>58</v>
      </c>
      <c r="D931" t="s">
        <v>59</v>
      </c>
      <c r="E931" t="s">
        <v>1008</v>
      </c>
      <c r="F931" t="s">
        <v>36</v>
      </c>
      <c r="G931">
        <f t="shared" si="154"/>
        <v>1</v>
      </c>
      <c r="H931">
        <f t="shared" si="155"/>
        <v>1</v>
      </c>
      <c r="I931">
        <f t="shared" si="156"/>
        <v>2</v>
      </c>
      <c r="J931">
        <f t="shared" si="157"/>
        <v>1</v>
      </c>
      <c r="K931">
        <f t="shared" si="158"/>
        <v>1</v>
      </c>
      <c r="L931">
        <v>4</v>
      </c>
      <c r="M931">
        <v>2</v>
      </c>
      <c r="N931">
        <f>Needs[[#This Row],[Male]]-Needs[[#This Row],[Hasuband]]</f>
        <v>3</v>
      </c>
      <c r="O931">
        <f>Needs[[#This Row],[Female]]-Needs[[#This Row],[Wife]]</f>
        <v>1</v>
      </c>
      <c r="P931">
        <v>1</v>
      </c>
      <c r="Q931">
        <v>1</v>
      </c>
      <c r="R931">
        <v>1</v>
      </c>
      <c r="S931">
        <v>0</v>
      </c>
      <c r="T931">
        <v>3</v>
      </c>
      <c r="U931" t="s">
        <v>18</v>
      </c>
      <c r="W931">
        <v>1</v>
      </c>
      <c r="X931" t="str">
        <f t="shared" si="159"/>
        <v>No</v>
      </c>
      <c r="Y931">
        <v>52</v>
      </c>
      <c r="Z931" t="str">
        <f t="shared" si="160"/>
        <v>Yes</v>
      </c>
      <c r="AA931">
        <v>1</v>
      </c>
      <c r="AB931" t="str">
        <f t="shared" si="161"/>
        <v>Yes</v>
      </c>
      <c r="AC931">
        <v>1</v>
      </c>
      <c r="AD931" t="str">
        <f t="shared" si="162"/>
        <v>Yes</v>
      </c>
      <c r="AF931" t="str">
        <f t="shared" si="163"/>
        <v>No</v>
      </c>
      <c r="AG931">
        <v>1</v>
      </c>
      <c r="AH931" s="11" t="str">
        <f t="shared" si="164"/>
        <v>Yes</v>
      </c>
    </row>
    <row r="932" spans="1:34">
      <c r="A932">
        <v>5594</v>
      </c>
      <c r="B932" t="s">
        <v>42</v>
      </c>
      <c r="C932" t="s">
        <v>43</v>
      </c>
      <c r="D932" t="s">
        <v>44</v>
      </c>
      <c r="E932" t="s">
        <v>1009</v>
      </c>
      <c r="F932" t="s">
        <v>36</v>
      </c>
      <c r="G932">
        <f t="shared" si="154"/>
        <v>1</v>
      </c>
      <c r="H932">
        <f t="shared" si="155"/>
        <v>1</v>
      </c>
      <c r="I932">
        <f t="shared" si="156"/>
        <v>2</v>
      </c>
      <c r="J932">
        <f t="shared" si="157"/>
        <v>2</v>
      </c>
      <c r="K932">
        <f t="shared" si="158"/>
        <v>1</v>
      </c>
      <c r="L932">
        <v>3</v>
      </c>
      <c r="M932">
        <v>4</v>
      </c>
      <c r="N932">
        <f>Needs[[#This Row],[Male]]-Needs[[#This Row],[Hasuband]]</f>
        <v>2</v>
      </c>
      <c r="O932">
        <f>Needs[[#This Row],[Female]]-Needs[[#This Row],[Wife]]</f>
        <v>3</v>
      </c>
      <c r="P932">
        <v>1</v>
      </c>
      <c r="Q932">
        <v>1</v>
      </c>
      <c r="R932">
        <v>1</v>
      </c>
      <c r="S932">
        <v>1</v>
      </c>
      <c r="T932">
        <v>3</v>
      </c>
      <c r="U932" t="s">
        <v>61</v>
      </c>
      <c r="V932">
        <v>1</v>
      </c>
      <c r="X932" t="str">
        <f t="shared" si="159"/>
        <v>Yes</v>
      </c>
      <c r="Y932">
        <v>168</v>
      </c>
      <c r="Z932" t="str">
        <f t="shared" si="160"/>
        <v>Yes</v>
      </c>
      <c r="AA932">
        <v>1</v>
      </c>
      <c r="AB932" t="str">
        <f t="shared" si="161"/>
        <v>Yes</v>
      </c>
      <c r="AC932">
        <v>1</v>
      </c>
      <c r="AD932" t="str">
        <f t="shared" si="162"/>
        <v>Yes</v>
      </c>
      <c r="AF932" t="str">
        <f t="shared" si="163"/>
        <v>No</v>
      </c>
      <c r="AH932" s="11" t="str">
        <f t="shared" si="164"/>
        <v>No</v>
      </c>
    </row>
    <row r="933" spans="1:34">
      <c r="A933">
        <v>5989</v>
      </c>
      <c r="B933" t="s">
        <v>47</v>
      </c>
      <c r="C933" t="s">
        <v>48</v>
      </c>
      <c r="D933" t="s">
        <v>49</v>
      </c>
      <c r="E933" t="s">
        <v>1010</v>
      </c>
      <c r="F933" t="s">
        <v>36</v>
      </c>
      <c r="G933">
        <f t="shared" si="154"/>
        <v>1</v>
      </c>
      <c r="H933">
        <f t="shared" si="155"/>
        <v>1</v>
      </c>
      <c r="I933">
        <f t="shared" si="156"/>
        <v>2</v>
      </c>
      <c r="J933">
        <f t="shared" si="157"/>
        <v>2</v>
      </c>
      <c r="K933">
        <f t="shared" si="158"/>
        <v>1</v>
      </c>
      <c r="L933">
        <v>2</v>
      </c>
      <c r="M933">
        <v>5</v>
      </c>
      <c r="N933">
        <f>Needs[[#This Row],[Male]]-Needs[[#This Row],[Hasuband]]</f>
        <v>1</v>
      </c>
      <c r="O933">
        <f>Needs[[#This Row],[Female]]-Needs[[#This Row],[Wife]]</f>
        <v>4</v>
      </c>
      <c r="P933">
        <v>1</v>
      </c>
      <c r="Q933">
        <v>1</v>
      </c>
      <c r="R933">
        <v>0</v>
      </c>
      <c r="S933">
        <v>2</v>
      </c>
      <c r="T933">
        <v>3</v>
      </c>
      <c r="U933" t="s">
        <v>46</v>
      </c>
      <c r="W933">
        <v>1</v>
      </c>
      <c r="X933" t="str">
        <f t="shared" si="159"/>
        <v>No</v>
      </c>
      <c r="Z933" t="str">
        <f t="shared" si="160"/>
        <v>No</v>
      </c>
      <c r="AA933">
        <v>1</v>
      </c>
      <c r="AB933" t="str">
        <f t="shared" si="161"/>
        <v>Yes</v>
      </c>
      <c r="AD933" t="str">
        <f t="shared" si="162"/>
        <v>No</v>
      </c>
      <c r="AF933" t="str">
        <f t="shared" si="163"/>
        <v>No</v>
      </c>
      <c r="AG933">
        <v>1</v>
      </c>
      <c r="AH933" s="11" t="str">
        <f t="shared" si="164"/>
        <v>Yes</v>
      </c>
    </row>
    <row r="934" spans="1:34">
      <c r="A934">
        <v>5749</v>
      </c>
      <c r="B934" t="s">
        <v>42</v>
      </c>
      <c r="C934" t="s">
        <v>71</v>
      </c>
      <c r="D934" t="s">
        <v>72</v>
      </c>
      <c r="E934" t="s">
        <v>1011</v>
      </c>
      <c r="F934" t="s">
        <v>51</v>
      </c>
      <c r="G934">
        <f t="shared" si="154"/>
        <v>0</v>
      </c>
      <c r="H934">
        <f t="shared" si="155"/>
        <v>1</v>
      </c>
      <c r="I934">
        <f t="shared" si="156"/>
        <v>1</v>
      </c>
      <c r="J934">
        <f t="shared" si="157"/>
        <v>2</v>
      </c>
      <c r="K934">
        <f t="shared" si="158"/>
        <v>4</v>
      </c>
      <c r="L934">
        <v>7</v>
      </c>
      <c r="M934">
        <v>1</v>
      </c>
      <c r="N934">
        <f>Needs[[#This Row],[Male]]-Needs[[#This Row],[Hasuband]]</f>
        <v>7</v>
      </c>
      <c r="O934">
        <f>Needs[[#This Row],[Female]]-Needs[[#This Row],[Wife]]</f>
        <v>0</v>
      </c>
      <c r="P934">
        <v>1</v>
      </c>
      <c r="Q934">
        <v>0</v>
      </c>
      <c r="R934">
        <v>2</v>
      </c>
      <c r="S934">
        <v>0</v>
      </c>
      <c r="T934">
        <v>5</v>
      </c>
      <c r="U934" t="s">
        <v>46</v>
      </c>
      <c r="V934">
        <v>1</v>
      </c>
      <c r="X934" t="str">
        <f t="shared" si="159"/>
        <v>Yes</v>
      </c>
      <c r="Y934">
        <v>205</v>
      </c>
      <c r="Z934" t="str">
        <f t="shared" si="160"/>
        <v>Yes</v>
      </c>
      <c r="AA934">
        <v>1</v>
      </c>
      <c r="AB934" t="str">
        <f t="shared" si="161"/>
        <v>Yes</v>
      </c>
      <c r="AD934" t="str">
        <f t="shared" si="162"/>
        <v>No</v>
      </c>
      <c r="AF934" t="str">
        <f t="shared" si="163"/>
        <v>No</v>
      </c>
      <c r="AH934" s="11" t="str">
        <f t="shared" si="164"/>
        <v>No</v>
      </c>
    </row>
    <row r="935" spans="1:34">
      <c r="A935">
        <v>4814</v>
      </c>
      <c r="B935" t="s">
        <v>38</v>
      </c>
      <c r="C935" t="s">
        <v>116</v>
      </c>
      <c r="D935" t="s">
        <v>117</v>
      </c>
      <c r="E935" t="s">
        <v>1012</v>
      </c>
      <c r="F935" t="s">
        <v>36</v>
      </c>
      <c r="G935">
        <f t="shared" si="154"/>
        <v>1</v>
      </c>
      <c r="H935">
        <f t="shared" si="155"/>
        <v>1</v>
      </c>
      <c r="I935">
        <f t="shared" si="156"/>
        <v>2</v>
      </c>
      <c r="J935">
        <f t="shared" si="157"/>
        <v>1</v>
      </c>
      <c r="K935">
        <f t="shared" si="158"/>
        <v>0</v>
      </c>
      <c r="L935">
        <v>3</v>
      </c>
      <c r="M935">
        <v>2</v>
      </c>
      <c r="N935">
        <f>Needs[[#This Row],[Male]]-Needs[[#This Row],[Hasuband]]</f>
        <v>2</v>
      </c>
      <c r="O935">
        <f>Needs[[#This Row],[Female]]-Needs[[#This Row],[Wife]]</f>
        <v>1</v>
      </c>
      <c r="P935">
        <v>1</v>
      </c>
      <c r="Q935">
        <v>1</v>
      </c>
      <c r="R935">
        <v>1</v>
      </c>
      <c r="S935">
        <v>0</v>
      </c>
      <c r="T935">
        <v>2</v>
      </c>
      <c r="U935" t="s">
        <v>37</v>
      </c>
      <c r="V935">
        <v>1</v>
      </c>
      <c r="X935" t="str">
        <f t="shared" si="159"/>
        <v>Yes</v>
      </c>
      <c r="Y935">
        <v>111</v>
      </c>
      <c r="Z935" t="str">
        <f t="shared" si="160"/>
        <v>Yes</v>
      </c>
      <c r="AB935" t="str">
        <f t="shared" si="161"/>
        <v>No</v>
      </c>
      <c r="AD935" t="str">
        <f t="shared" si="162"/>
        <v>No</v>
      </c>
      <c r="AE935">
        <v>1</v>
      </c>
      <c r="AF935" t="str">
        <f t="shared" si="163"/>
        <v>Yes</v>
      </c>
      <c r="AH935" s="11" t="str">
        <f t="shared" si="164"/>
        <v>No</v>
      </c>
    </row>
    <row r="936" spans="1:34">
      <c r="A936">
        <v>5703</v>
      </c>
      <c r="B936" t="s">
        <v>42</v>
      </c>
      <c r="C936" t="s">
        <v>71</v>
      </c>
      <c r="D936" t="s">
        <v>72</v>
      </c>
      <c r="E936" t="s">
        <v>1013</v>
      </c>
      <c r="F936" t="s">
        <v>51</v>
      </c>
      <c r="G936">
        <f t="shared" si="154"/>
        <v>0</v>
      </c>
      <c r="H936">
        <f t="shared" si="155"/>
        <v>1</v>
      </c>
      <c r="I936">
        <f t="shared" si="156"/>
        <v>2</v>
      </c>
      <c r="J936">
        <f t="shared" si="157"/>
        <v>1</v>
      </c>
      <c r="K936">
        <f t="shared" si="158"/>
        <v>1</v>
      </c>
      <c r="L936">
        <v>2</v>
      </c>
      <c r="M936">
        <v>3</v>
      </c>
      <c r="N936">
        <f>Needs[[#This Row],[Male]]-Needs[[#This Row],[Hasuband]]</f>
        <v>2</v>
      </c>
      <c r="O936">
        <f>Needs[[#This Row],[Female]]-Needs[[#This Row],[Wife]]</f>
        <v>2</v>
      </c>
      <c r="P936">
        <v>1</v>
      </c>
      <c r="Q936">
        <v>1</v>
      </c>
      <c r="R936">
        <v>0</v>
      </c>
      <c r="S936">
        <v>1</v>
      </c>
      <c r="T936">
        <v>2</v>
      </c>
      <c r="U936" t="s">
        <v>37</v>
      </c>
      <c r="V936">
        <v>1</v>
      </c>
      <c r="X936" t="str">
        <f t="shared" si="159"/>
        <v>Yes</v>
      </c>
      <c r="Y936">
        <v>180</v>
      </c>
      <c r="Z936" t="str">
        <f t="shared" si="160"/>
        <v>Yes</v>
      </c>
      <c r="AA936">
        <v>1</v>
      </c>
      <c r="AB936" t="str">
        <f t="shared" si="161"/>
        <v>Yes</v>
      </c>
      <c r="AC936">
        <v>1</v>
      </c>
      <c r="AD936" t="str">
        <f t="shared" si="162"/>
        <v>Yes</v>
      </c>
      <c r="AF936" t="str">
        <f t="shared" si="163"/>
        <v>No</v>
      </c>
      <c r="AG936">
        <v>1</v>
      </c>
      <c r="AH936" s="11" t="str">
        <f t="shared" si="164"/>
        <v>Yes</v>
      </c>
    </row>
    <row r="937" spans="1:34">
      <c r="A937">
        <v>4838</v>
      </c>
      <c r="B937" t="s">
        <v>38</v>
      </c>
      <c r="C937" t="s">
        <v>176</v>
      </c>
      <c r="D937" t="s">
        <v>177</v>
      </c>
      <c r="E937" t="s">
        <v>1014</v>
      </c>
      <c r="F937" t="s">
        <v>36</v>
      </c>
      <c r="G937">
        <f t="shared" si="154"/>
        <v>1</v>
      </c>
      <c r="H937">
        <f t="shared" si="155"/>
        <v>1</v>
      </c>
      <c r="I937">
        <f t="shared" si="156"/>
        <v>1</v>
      </c>
      <c r="J937">
        <f t="shared" si="157"/>
        <v>1</v>
      </c>
      <c r="K937">
        <f t="shared" si="158"/>
        <v>0</v>
      </c>
      <c r="L937">
        <v>1</v>
      </c>
      <c r="M937">
        <v>3</v>
      </c>
      <c r="N937">
        <f>Needs[[#This Row],[Male]]-Needs[[#This Row],[Hasuband]]</f>
        <v>0</v>
      </c>
      <c r="O937">
        <f>Needs[[#This Row],[Female]]-Needs[[#This Row],[Wife]]</f>
        <v>2</v>
      </c>
      <c r="P937">
        <v>0</v>
      </c>
      <c r="Q937">
        <v>1</v>
      </c>
      <c r="R937">
        <v>0</v>
      </c>
      <c r="S937">
        <v>1</v>
      </c>
      <c r="T937">
        <v>2</v>
      </c>
      <c r="U937" t="s">
        <v>46</v>
      </c>
      <c r="W937">
        <v>1</v>
      </c>
      <c r="X937" t="str">
        <f t="shared" si="159"/>
        <v>No</v>
      </c>
      <c r="Y937">
        <v>64</v>
      </c>
      <c r="Z937" t="str">
        <f t="shared" si="160"/>
        <v>Yes</v>
      </c>
      <c r="AA937">
        <v>1</v>
      </c>
      <c r="AB937" t="str">
        <f t="shared" si="161"/>
        <v>Yes</v>
      </c>
      <c r="AD937" t="str">
        <f t="shared" si="162"/>
        <v>No</v>
      </c>
      <c r="AE937">
        <v>1</v>
      </c>
      <c r="AF937" t="str">
        <f t="shared" si="163"/>
        <v>Yes</v>
      </c>
      <c r="AG937">
        <v>1</v>
      </c>
      <c r="AH937" s="11" t="str">
        <f t="shared" si="164"/>
        <v>Yes</v>
      </c>
    </row>
    <row r="938" spans="1:34">
      <c r="A938">
        <v>6143</v>
      </c>
      <c r="B938" t="s">
        <v>47</v>
      </c>
      <c r="C938" t="s">
        <v>67</v>
      </c>
      <c r="D938" t="s">
        <v>68</v>
      </c>
      <c r="E938" t="s">
        <v>1015</v>
      </c>
      <c r="F938" t="s">
        <v>36</v>
      </c>
      <c r="G938">
        <f t="shared" si="154"/>
        <v>1</v>
      </c>
      <c r="H938">
        <f t="shared" si="155"/>
        <v>1</v>
      </c>
      <c r="I938">
        <f t="shared" si="156"/>
        <v>1</v>
      </c>
      <c r="J938">
        <f t="shared" si="157"/>
        <v>1</v>
      </c>
      <c r="K938">
        <f t="shared" si="158"/>
        <v>1</v>
      </c>
      <c r="L938">
        <v>4</v>
      </c>
      <c r="M938">
        <v>1</v>
      </c>
      <c r="N938">
        <f>Needs[[#This Row],[Male]]-Needs[[#This Row],[Hasuband]]</f>
        <v>3</v>
      </c>
      <c r="O938">
        <f>Needs[[#This Row],[Female]]-Needs[[#This Row],[Wife]]</f>
        <v>0</v>
      </c>
      <c r="P938">
        <v>1</v>
      </c>
      <c r="Q938">
        <v>0</v>
      </c>
      <c r="R938">
        <v>1</v>
      </c>
      <c r="S938">
        <v>0</v>
      </c>
      <c r="T938">
        <v>3</v>
      </c>
      <c r="U938" t="s">
        <v>46</v>
      </c>
      <c r="W938">
        <v>1</v>
      </c>
      <c r="X938" t="str">
        <f t="shared" si="159"/>
        <v>No</v>
      </c>
      <c r="Z938" t="str">
        <f t="shared" si="160"/>
        <v>No</v>
      </c>
      <c r="AA938">
        <v>1</v>
      </c>
      <c r="AB938" t="str">
        <f t="shared" si="161"/>
        <v>Yes</v>
      </c>
      <c r="AD938" t="str">
        <f t="shared" si="162"/>
        <v>No</v>
      </c>
      <c r="AF938" t="str">
        <f t="shared" si="163"/>
        <v>No</v>
      </c>
      <c r="AG938">
        <v>1</v>
      </c>
      <c r="AH938" s="11" t="str">
        <f t="shared" si="164"/>
        <v>Yes</v>
      </c>
    </row>
    <row r="939" spans="1:34">
      <c r="A939">
        <v>5524</v>
      </c>
      <c r="B939" t="s">
        <v>42</v>
      </c>
      <c r="C939" t="s">
        <v>43</v>
      </c>
      <c r="D939" t="s">
        <v>44</v>
      </c>
      <c r="E939" t="s">
        <v>1016</v>
      </c>
      <c r="F939" t="s">
        <v>36</v>
      </c>
      <c r="G939">
        <f t="shared" si="154"/>
        <v>1</v>
      </c>
      <c r="H939">
        <f t="shared" si="155"/>
        <v>1</v>
      </c>
      <c r="I939">
        <f t="shared" si="156"/>
        <v>1</v>
      </c>
      <c r="J939">
        <f t="shared" si="157"/>
        <v>3</v>
      </c>
      <c r="K939">
        <f t="shared" si="158"/>
        <v>4</v>
      </c>
      <c r="L939">
        <v>9</v>
      </c>
      <c r="M939">
        <v>1</v>
      </c>
      <c r="N939">
        <f>Needs[[#This Row],[Male]]-Needs[[#This Row],[Hasuband]]</f>
        <v>8</v>
      </c>
      <c r="O939">
        <f>Needs[[#This Row],[Female]]-Needs[[#This Row],[Wife]]</f>
        <v>0</v>
      </c>
      <c r="P939">
        <v>1</v>
      </c>
      <c r="Q939">
        <v>0</v>
      </c>
      <c r="R939">
        <v>3</v>
      </c>
      <c r="S939">
        <v>0</v>
      </c>
      <c r="T939">
        <v>6</v>
      </c>
      <c r="U939" t="s">
        <v>37</v>
      </c>
      <c r="W939">
        <v>1</v>
      </c>
      <c r="X939" t="str">
        <f t="shared" si="159"/>
        <v>No</v>
      </c>
      <c r="Z939" t="str">
        <f t="shared" si="160"/>
        <v>No</v>
      </c>
      <c r="AA939">
        <v>1</v>
      </c>
      <c r="AB939" t="str">
        <f t="shared" si="161"/>
        <v>Yes</v>
      </c>
      <c r="AD939" t="str">
        <f t="shared" si="162"/>
        <v>No</v>
      </c>
      <c r="AE939">
        <v>1</v>
      </c>
      <c r="AF939" t="str">
        <f t="shared" si="163"/>
        <v>Yes</v>
      </c>
      <c r="AG939">
        <v>1</v>
      </c>
      <c r="AH939" s="11" t="str">
        <f t="shared" si="164"/>
        <v>Yes</v>
      </c>
    </row>
    <row r="940" spans="1:34">
      <c r="A940">
        <v>4775</v>
      </c>
      <c r="B940" t="s">
        <v>38</v>
      </c>
      <c r="C940" t="s">
        <v>116</v>
      </c>
      <c r="D940" t="s">
        <v>117</v>
      </c>
      <c r="E940" t="s">
        <v>1017</v>
      </c>
      <c r="F940" t="s">
        <v>36</v>
      </c>
      <c r="G940">
        <f t="shared" si="154"/>
        <v>1</v>
      </c>
      <c r="H940">
        <f t="shared" si="155"/>
        <v>1</v>
      </c>
      <c r="I940">
        <f t="shared" si="156"/>
        <v>2</v>
      </c>
      <c r="J940">
        <f t="shared" si="157"/>
        <v>1</v>
      </c>
      <c r="K940">
        <f t="shared" si="158"/>
        <v>1</v>
      </c>
      <c r="L940">
        <v>2</v>
      </c>
      <c r="M940">
        <v>4</v>
      </c>
      <c r="N940">
        <f>Needs[[#This Row],[Male]]-Needs[[#This Row],[Hasuband]]</f>
        <v>1</v>
      </c>
      <c r="O940">
        <f>Needs[[#This Row],[Female]]-Needs[[#This Row],[Wife]]</f>
        <v>3</v>
      </c>
      <c r="P940">
        <v>1</v>
      </c>
      <c r="Q940">
        <v>1</v>
      </c>
      <c r="R940">
        <v>0</v>
      </c>
      <c r="S940">
        <v>1</v>
      </c>
      <c r="T940">
        <v>3</v>
      </c>
      <c r="U940" t="s">
        <v>46</v>
      </c>
      <c r="V940">
        <v>1</v>
      </c>
      <c r="X940" t="str">
        <f t="shared" si="159"/>
        <v>Yes</v>
      </c>
      <c r="Y940">
        <v>223</v>
      </c>
      <c r="Z940" t="str">
        <f t="shared" si="160"/>
        <v>Yes</v>
      </c>
      <c r="AB940" t="str">
        <f t="shared" si="161"/>
        <v>No</v>
      </c>
      <c r="AD940" t="str">
        <f t="shared" si="162"/>
        <v>No</v>
      </c>
      <c r="AF940" t="str">
        <f t="shared" si="163"/>
        <v>No</v>
      </c>
      <c r="AH940" s="11" t="str">
        <f t="shared" si="164"/>
        <v>No</v>
      </c>
    </row>
    <row r="941" spans="1:34">
      <c r="A941">
        <v>6095</v>
      </c>
      <c r="B941" t="s">
        <v>47</v>
      </c>
      <c r="C941" t="s">
        <v>67</v>
      </c>
      <c r="D941" t="s">
        <v>68</v>
      </c>
      <c r="E941" t="s">
        <v>1018</v>
      </c>
      <c r="F941" t="s">
        <v>36</v>
      </c>
      <c r="G941">
        <f t="shared" si="154"/>
        <v>1</v>
      </c>
      <c r="H941">
        <f t="shared" si="155"/>
        <v>1</v>
      </c>
      <c r="I941">
        <f t="shared" si="156"/>
        <v>2</v>
      </c>
      <c r="J941">
        <f t="shared" si="157"/>
        <v>1</v>
      </c>
      <c r="K941">
        <f t="shared" si="158"/>
        <v>0</v>
      </c>
      <c r="L941">
        <v>2</v>
      </c>
      <c r="M941">
        <v>3</v>
      </c>
      <c r="N941">
        <f>Needs[[#This Row],[Male]]-Needs[[#This Row],[Hasuband]]</f>
        <v>1</v>
      </c>
      <c r="O941">
        <f>Needs[[#This Row],[Female]]-Needs[[#This Row],[Wife]]</f>
        <v>2</v>
      </c>
      <c r="P941">
        <v>1</v>
      </c>
      <c r="Q941">
        <v>1</v>
      </c>
      <c r="R941">
        <v>0</v>
      </c>
      <c r="S941">
        <v>1</v>
      </c>
      <c r="T941">
        <v>2</v>
      </c>
      <c r="U941" t="s">
        <v>61</v>
      </c>
      <c r="W941">
        <v>1</v>
      </c>
      <c r="X941" t="str">
        <f t="shared" si="159"/>
        <v>No</v>
      </c>
      <c r="Y941">
        <v>73</v>
      </c>
      <c r="Z941" t="str">
        <f t="shared" si="160"/>
        <v>Yes</v>
      </c>
      <c r="AA941">
        <v>1</v>
      </c>
      <c r="AB941" t="str">
        <f t="shared" si="161"/>
        <v>Yes</v>
      </c>
      <c r="AC941">
        <v>1</v>
      </c>
      <c r="AD941" t="str">
        <f t="shared" si="162"/>
        <v>Yes</v>
      </c>
      <c r="AF941" t="str">
        <f t="shared" si="163"/>
        <v>No</v>
      </c>
      <c r="AG941">
        <v>1</v>
      </c>
      <c r="AH941" s="11" t="str">
        <f t="shared" si="164"/>
        <v>Yes</v>
      </c>
    </row>
    <row r="942" spans="1:34">
      <c r="A942">
        <v>5394</v>
      </c>
      <c r="B942" t="s">
        <v>42</v>
      </c>
      <c r="C942" t="s">
        <v>82</v>
      </c>
      <c r="D942" t="s">
        <v>83</v>
      </c>
      <c r="E942" t="s">
        <v>1019</v>
      </c>
      <c r="F942" t="s">
        <v>36</v>
      </c>
      <c r="G942">
        <f t="shared" si="154"/>
        <v>1</v>
      </c>
      <c r="H942">
        <f t="shared" si="155"/>
        <v>1</v>
      </c>
      <c r="I942">
        <f t="shared" si="156"/>
        <v>2</v>
      </c>
      <c r="J942">
        <f t="shared" si="157"/>
        <v>2</v>
      </c>
      <c r="K942">
        <f t="shared" si="158"/>
        <v>2</v>
      </c>
      <c r="L942">
        <v>2</v>
      </c>
      <c r="M942">
        <v>6</v>
      </c>
      <c r="N942">
        <f>Needs[[#This Row],[Male]]-Needs[[#This Row],[Hasuband]]</f>
        <v>1</v>
      </c>
      <c r="O942">
        <f>Needs[[#This Row],[Female]]-Needs[[#This Row],[Wife]]</f>
        <v>5</v>
      </c>
      <c r="P942">
        <v>1</v>
      </c>
      <c r="Q942">
        <v>1</v>
      </c>
      <c r="R942">
        <v>0</v>
      </c>
      <c r="S942">
        <v>2</v>
      </c>
      <c r="T942">
        <v>4</v>
      </c>
      <c r="U942" t="s">
        <v>46</v>
      </c>
      <c r="W942">
        <v>1</v>
      </c>
      <c r="X942" t="str">
        <f t="shared" si="159"/>
        <v>No</v>
      </c>
      <c r="Z942" t="str">
        <f t="shared" si="160"/>
        <v>No</v>
      </c>
      <c r="AA942">
        <v>1</v>
      </c>
      <c r="AB942" t="str">
        <f t="shared" si="161"/>
        <v>Yes</v>
      </c>
      <c r="AD942" t="str">
        <f t="shared" si="162"/>
        <v>No</v>
      </c>
      <c r="AE942">
        <v>1</v>
      </c>
      <c r="AF942" t="str">
        <f t="shared" si="163"/>
        <v>Yes</v>
      </c>
      <c r="AG942">
        <v>1</v>
      </c>
      <c r="AH942" s="11" t="str">
        <f t="shared" si="164"/>
        <v>Yes</v>
      </c>
    </row>
    <row r="943" spans="1:34">
      <c r="A943">
        <v>5645</v>
      </c>
      <c r="B943" t="s">
        <v>42</v>
      </c>
      <c r="C943" t="s">
        <v>71</v>
      </c>
      <c r="D943" t="s">
        <v>72</v>
      </c>
      <c r="E943" t="s">
        <v>1020</v>
      </c>
      <c r="F943" t="s">
        <v>36</v>
      </c>
      <c r="G943">
        <f t="shared" si="154"/>
        <v>1</v>
      </c>
      <c r="H943">
        <f t="shared" si="155"/>
        <v>1</v>
      </c>
      <c r="I943">
        <f t="shared" si="156"/>
        <v>2</v>
      </c>
      <c r="J943">
        <f t="shared" si="157"/>
        <v>4</v>
      </c>
      <c r="K943">
        <f t="shared" si="158"/>
        <v>2</v>
      </c>
      <c r="L943">
        <v>9</v>
      </c>
      <c r="M943">
        <v>1</v>
      </c>
      <c r="N943">
        <f>Needs[[#This Row],[Male]]-Needs[[#This Row],[Hasuband]]</f>
        <v>8</v>
      </c>
      <c r="O943">
        <f>Needs[[#This Row],[Female]]-Needs[[#This Row],[Wife]]</f>
        <v>0</v>
      </c>
      <c r="P943">
        <v>2</v>
      </c>
      <c r="Q943">
        <v>0</v>
      </c>
      <c r="R943">
        <v>4</v>
      </c>
      <c r="S943">
        <v>0</v>
      </c>
      <c r="T943">
        <v>4</v>
      </c>
      <c r="U943" t="s">
        <v>46</v>
      </c>
      <c r="W943">
        <v>1</v>
      </c>
      <c r="X943" t="str">
        <f t="shared" si="159"/>
        <v>No</v>
      </c>
      <c r="Y943">
        <v>93</v>
      </c>
      <c r="Z943" t="str">
        <f t="shared" si="160"/>
        <v>Yes</v>
      </c>
      <c r="AB943" t="str">
        <f t="shared" si="161"/>
        <v>No</v>
      </c>
      <c r="AC943">
        <v>1</v>
      </c>
      <c r="AD943" t="str">
        <f t="shared" si="162"/>
        <v>Yes</v>
      </c>
      <c r="AF943" t="str">
        <f t="shared" si="163"/>
        <v>No</v>
      </c>
      <c r="AG943">
        <v>1</v>
      </c>
      <c r="AH943" s="11" t="str">
        <f t="shared" si="164"/>
        <v>Yes</v>
      </c>
    </row>
    <row r="944" spans="1:34">
      <c r="A944">
        <v>5178</v>
      </c>
      <c r="B944" t="s">
        <v>42</v>
      </c>
      <c r="C944" t="s">
        <v>64</v>
      </c>
      <c r="D944" t="s">
        <v>65</v>
      </c>
      <c r="E944" t="s">
        <v>1021</v>
      </c>
      <c r="F944" t="s">
        <v>36</v>
      </c>
      <c r="G944">
        <f t="shared" si="154"/>
        <v>1</v>
      </c>
      <c r="H944">
        <f t="shared" si="155"/>
        <v>1</v>
      </c>
      <c r="I944">
        <f t="shared" si="156"/>
        <v>3</v>
      </c>
      <c r="J944">
        <f t="shared" si="157"/>
        <v>3</v>
      </c>
      <c r="K944">
        <f t="shared" si="158"/>
        <v>2</v>
      </c>
      <c r="L944">
        <v>6</v>
      </c>
      <c r="M944">
        <v>4</v>
      </c>
      <c r="N944">
        <f>Needs[[#This Row],[Male]]-Needs[[#This Row],[Hasuband]]</f>
        <v>5</v>
      </c>
      <c r="O944">
        <f>Needs[[#This Row],[Female]]-Needs[[#This Row],[Wife]]</f>
        <v>3</v>
      </c>
      <c r="P944">
        <v>2</v>
      </c>
      <c r="Q944">
        <v>1</v>
      </c>
      <c r="R944">
        <v>2</v>
      </c>
      <c r="S944">
        <v>1</v>
      </c>
      <c r="T944">
        <v>4</v>
      </c>
      <c r="U944" t="s">
        <v>37</v>
      </c>
      <c r="W944">
        <v>1</v>
      </c>
      <c r="X944" t="str">
        <f t="shared" si="159"/>
        <v>No</v>
      </c>
      <c r="Y944">
        <v>92</v>
      </c>
      <c r="Z944" t="str">
        <f t="shared" si="160"/>
        <v>Yes</v>
      </c>
      <c r="AA944">
        <v>1</v>
      </c>
      <c r="AB944" t="str">
        <f t="shared" si="161"/>
        <v>Yes</v>
      </c>
      <c r="AD944" t="str">
        <f t="shared" si="162"/>
        <v>No</v>
      </c>
      <c r="AE944">
        <v>1</v>
      </c>
      <c r="AF944" t="str">
        <f t="shared" si="163"/>
        <v>Yes</v>
      </c>
      <c r="AG944">
        <v>1</v>
      </c>
      <c r="AH944" s="11" t="str">
        <f t="shared" si="164"/>
        <v>Yes</v>
      </c>
    </row>
    <row r="945" spans="1:34">
      <c r="A945">
        <v>5810</v>
      </c>
      <c r="B945" t="s">
        <v>47</v>
      </c>
      <c r="C945" t="s">
        <v>79</v>
      </c>
      <c r="D945" t="s">
        <v>80</v>
      </c>
      <c r="E945" t="s">
        <v>1022</v>
      </c>
      <c r="F945" t="s">
        <v>36</v>
      </c>
      <c r="G945">
        <f t="shared" si="154"/>
        <v>1</v>
      </c>
      <c r="H945">
        <f t="shared" si="155"/>
        <v>1</v>
      </c>
      <c r="I945">
        <f t="shared" si="156"/>
        <v>2</v>
      </c>
      <c r="J945">
        <f t="shared" si="157"/>
        <v>2</v>
      </c>
      <c r="K945">
        <f t="shared" si="158"/>
        <v>1</v>
      </c>
      <c r="L945">
        <v>4</v>
      </c>
      <c r="M945">
        <v>3</v>
      </c>
      <c r="N945">
        <f>Needs[[#This Row],[Male]]-Needs[[#This Row],[Hasuband]]</f>
        <v>3</v>
      </c>
      <c r="O945">
        <f>Needs[[#This Row],[Female]]-Needs[[#This Row],[Wife]]</f>
        <v>2</v>
      </c>
      <c r="P945">
        <v>1</v>
      </c>
      <c r="Q945">
        <v>1</v>
      </c>
      <c r="R945">
        <v>1</v>
      </c>
      <c r="S945">
        <v>1</v>
      </c>
      <c r="T945">
        <v>3</v>
      </c>
      <c r="U945" t="s">
        <v>18</v>
      </c>
      <c r="V945">
        <v>1</v>
      </c>
      <c r="X945" t="str">
        <f t="shared" si="159"/>
        <v>Yes</v>
      </c>
      <c r="Y945">
        <v>120</v>
      </c>
      <c r="Z945" t="str">
        <f t="shared" si="160"/>
        <v>Yes</v>
      </c>
      <c r="AA945">
        <v>1</v>
      </c>
      <c r="AB945" t="str">
        <f t="shared" si="161"/>
        <v>Yes</v>
      </c>
      <c r="AC945">
        <v>1</v>
      </c>
      <c r="AD945" t="str">
        <f t="shared" si="162"/>
        <v>Yes</v>
      </c>
      <c r="AF945" t="str">
        <f t="shared" si="163"/>
        <v>No</v>
      </c>
      <c r="AG945">
        <v>1</v>
      </c>
      <c r="AH945" s="11" t="str">
        <f t="shared" si="164"/>
        <v>Yes</v>
      </c>
    </row>
    <row r="946" spans="1:34">
      <c r="A946">
        <v>4714</v>
      </c>
      <c r="B946" t="s">
        <v>38</v>
      </c>
      <c r="C946" t="s">
        <v>39</v>
      </c>
      <c r="D946" t="s">
        <v>40</v>
      </c>
      <c r="E946" t="s">
        <v>1023</v>
      </c>
      <c r="F946" t="s">
        <v>51</v>
      </c>
      <c r="G946">
        <f t="shared" si="154"/>
        <v>0</v>
      </c>
      <c r="H946">
        <f t="shared" si="155"/>
        <v>1</v>
      </c>
      <c r="I946">
        <f t="shared" si="156"/>
        <v>2</v>
      </c>
      <c r="J946">
        <f t="shared" si="157"/>
        <v>1</v>
      </c>
      <c r="K946">
        <f t="shared" si="158"/>
        <v>1</v>
      </c>
      <c r="L946">
        <v>3</v>
      </c>
      <c r="M946">
        <v>2</v>
      </c>
      <c r="N946">
        <f>Needs[[#This Row],[Male]]-Needs[[#This Row],[Hasuband]]</f>
        <v>3</v>
      </c>
      <c r="O946">
        <f>Needs[[#This Row],[Female]]-Needs[[#This Row],[Wife]]</f>
        <v>1</v>
      </c>
      <c r="P946">
        <v>1</v>
      </c>
      <c r="Q946">
        <v>1</v>
      </c>
      <c r="R946">
        <v>1</v>
      </c>
      <c r="S946">
        <v>0</v>
      </c>
      <c r="T946">
        <v>2</v>
      </c>
      <c r="U946" t="s">
        <v>37</v>
      </c>
      <c r="V946">
        <v>1</v>
      </c>
      <c r="X946" t="str">
        <f t="shared" si="159"/>
        <v>Yes</v>
      </c>
      <c r="Y946">
        <v>147</v>
      </c>
      <c r="Z946" t="str">
        <f t="shared" si="160"/>
        <v>Yes</v>
      </c>
      <c r="AB946" t="str">
        <f t="shared" si="161"/>
        <v>No</v>
      </c>
      <c r="AD946" t="str">
        <f t="shared" si="162"/>
        <v>No</v>
      </c>
      <c r="AF946" t="str">
        <f t="shared" si="163"/>
        <v>No</v>
      </c>
      <c r="AG946">
        <v>1</v>
      </c>
      <c r="AH946" s="11" t="str">
        <f t="shared" si="164"/>
        <v>Yes</v>
      </c>
    </row>
    <row r="947" spans="1:34">
      <c r="A947">
        <v>4749</v>
      </c>
      <c r="B947" t="s">
        <v>38</v>
      </c>
      <c r="C947" t="s">
        <v>107</v>
      </c>
      <c r="D947" t="s">
        <v>108</v>
      </c>
      <c r="E947" t="s">
        <v>1024</v>
      </c>
      <c r="F947" t="s">
        <v>51</v>
      </c>
      <c r="G947">
        <f t="shared" si="154"/>
        <v>0</v>
      </c>
      <c r="H947">
        <f t="shared" si="155"/>
        <v>1</v>
      </c>
      <c r="I947">
        <f t="shared" si="156"/>
        <v>3</v>
      </c>
      <c r="J947">
        <f t="shared" si="157"/>
        <v>2</v>
      </c>
      <c r="K947">
        <f t="shared" si="158"/>
        <v>3</v>
      </c>
      <c r="L947">
        <v>5</v>
      </c>
      <c r="M947">
        <v>4</v>
      </c>
      <c r="N947">
        <f>Needs[[#This Row],[Male]]-Needs[[#This Row],[Hasuband]]</f>
        <v>5</v>
      </c>
      <c r="O947">
        <f>Needs[[#This Row],[Female]]-Needs[[#This Row],[Wife]]</f>
        <v>3</v>
      </c>
      <c r="P947">
        <v>2</v>
      </c>
      <c r="Q947">
        <v>1</v>
      </c>
      <c r="R947">
        <v>1</v>
      </c>
      <c r="S947">
        <v>1</v>
      </c>
      <c r="T947">
        <v>4</v>
      </c>
      <c r="U947" t="s">
        <v>37</v>
      </c>
      <c r="W947">
        <v>1</v>
      </c>
      <c r="X947" t="str">
        <f t="shared" si="159"/>
        <v>No</v>
      </c>
      <c r="Z947" t="str">
        <f t="shared" si="160"/>
        <v>No</v>
      </c>
      <c r="AA947">
        <v>1</v>
      </c>
      <c r="AB947" t="str">
        <f t="shared" si="161"/>
        <v>Yes</v>
      </c>
      <c r="AC947">
        <v>1</v>
      </c>
      <c r="AD947" t="str">
        <f t="shared" si="162"/>
        <v>Yes</v>
      </c>
      <c r="AF947" t="str">
        <f t="shared" si="163"/>
        <v>No</v>
      </c>
      <c r="AG947">
        <v>1</v>
      </c>
      <c r="AH947" s="11" t="str">
        <f t="shared" si="164"/>
        <v>Yes</v>
      </c>
    </row>
    <row r="948" spans="1:34">
      <c r="A948">
        <v>5785</v>
      </c>
      <c r="B948" t="s">
        <v>47</v>
      </c>
      <c r="C948" t="s">
        <v>79</v>
      </c>
      <c r="D948" t="s">
        <v>80</v>
      </c>
      <c r="E948" t="s">
        <v>1025</v>
      </c>
      <c r="F948" t="s">
        <v>36</v>
      </c>
      <c r="G948">
        <f t="shared" si="154"/>
        <v>1</v>
      </c>
      <c r="H948">
        <f t="shared" si="155"/>
        <v>1</v>
      </c>
      <c r="I948">
        <f t="shared" si="156"/>
        <v>3</v>
      </c>
      <c r="J948">
        <f t="shared" si="157"/>
        <v>2</v>
      </c>
      <c r="K948">
        <f t="shared" si="158"/>
        <v>2</v>
      </c>
      <c r="L948">
        <v>5</v>
      </c>
      <c r="M948">
        <v>4</v>
      </c>
      <c r="N948">
        <f>Needs[[#This Row],[Male]]-Needs[[#This Row],[Hasuband]]</f>
        <v>4</v>
      </c>
      <c r="O948">
        <f>Needs[[#This Row],[Female]]-Needs[[#This Row],[Wife]]</f>
        <v>3</v>
      </c>
      <c r="P948">
        <v>2</v>
      </c>
      <c r="Q948">
        <v>1</v>
      </c>
      <c r="R948">
        <v>1</v>
      </c>
      <c r="S948">
        <v>1</v>
      </c>
      <c r="T948">
        <v>4</v>
      </c>
      <c r="U948" t="s">
        <v>61</v>
      </c>
      <c r="W948">
        <v>1</v>
      </c>
      <c r="X948" t="str">
        <f t="shared" si="159"/>
        <v>No</v>
      </c>
      <c r="Z948" t="str">
        <f t="shared" si="160"/>
        <v>No</v>
      </c>
      <c r="AB948" t="str">
        <f t="shared" si="161"/>
        <v>No</v>
      </c>
      <c r="AD948" t="str">
        <f t="shared" si="162"/>
        <v>No</v>
      </c>
      <c r="AF948" t="str">
        <f t="shared" si="163"/>
        <v>No</v>
      </c>
      <c r="AG948">
        <v>1</v>
      </c>
      <c r="AH948" s="11" t="str">
        <f t="shared" si="164"/>
        <v>Yes</v>
      </c>
    </row>
    <row r="949" spans="1:34">
      <c r="A949">
        <v>5814</v>
      </c>
      <c r="B949" t="s">
        <v>47</v>
      </c>
      <c r="C949" t="s">
        <v>79</v>
      </c>
      <c r="D949" t="s">
        <v>80</v>
      </c>
      <c r="E949" t="s">
        <v>1026</v>
      </c>
      <c r="F949" t="s">
        <v>36</v>
      </c>
      <c r="G949">
        <f t="shared" si="154"/>
        <v>1</v>
      </c>
      <c r="H949">
        <f t="shared" si="155"/>
        <v>1</v>
      </c>
      <c r="I949">
        <f t="shared" si="156"/>
        <v>2</v>
      </c>
      <c r="J949">
        <f t="shared" si="157"/>
        <v>2</v>
      </c>
      <c r="K949">
        <f t="shared" si="158"/>
        <v>2</v>
      </c>
      <c r="L949">
        <v>5</v>
      </c>
      <c r="M949">
        <v>3</v>
      </c>
      <c r="N949">
        <f>Needs[[#This Row],[Male]]-Needs[[#This Row],[Hasuband]]</f>
        <v>4</v>
      </c>
      <c r="O949">
        <f>Needs[[#This Row],[Female]]-Needs[[#This Row],[Wife]]</f>
        <v>2</v>
      </c>
      <c r="P949">
        <v>1</v>
      </c>
      <c r="Q949">
        <v>1</v>
      </c>
      <c r="R949">
        <v>1</v>
      </c>
      <c r="S949">
        <v>1</v>
      </c>
      <c r="T949">
        <v>4</v>
      </c>
      <c r="U949" t="s">
        <v>61</v>
      </c>
      <c r="W949">
        <v>1</v>
      </c>
      <c r="X949" t="str">
        <f t="shared" si="159"/>
        <v>No</v>
      </c>
      <c r="Y949">
        <v>67</v>
      </c>
      <c r="Z949" t="str">
        <f t="shared" si="160"/>
        <v>Yes</v>
      </c>
      <c r="AA949">
        <v>1</v>
      </c>
      <c r="AB949" t="str">
        <f t="shared" si="161"/>
        <v>Yes</v>
      </c>
      <c r="AC949">
        <v>1</v>
      </c>
      <c r="AD949" t="str">
        <f t="shared" si="162"/>
        <v>Yes</v>
      </c>
      <c r="AF949" t="str">
        <f t="shared" si="163"/>
        <v>No</v>
      </c>
      <c r="AG949">
        <v>1</v>
      </c>
      <c r="AH949" s="11" t="str">
        <f t="shared" si="164"/>
        <v>Yes</v>
      </c>
    </row>
    <row r="950" spans="1:34">
      <c r="A950">
        <v>5064</v>
      </c>
      <c r="B950" t="s">
        <v>32</v>
      </c>
      <c r="C950" t="s">
        <v>55</v>
      </c>
      <c r="D950" t="s">
        <v>56</v>
      </c>
      <c r="E950" t="s">
        <v>1027</v>
      </c>
      <c r="F950" t="s">
        <v>36</v>
      </c>
      <c r="G950">
        <f t="shared" si="154"/>
        <v>1</v>
      </c>
      <c r="H950">
        <f t="shared" si="155"/>
        <v>1</v>
      </c>
      <c r="I950">
        <f t="shared" si="156"/>
        <v>2</v>
      </c>
      <c r="J950">
        <f t="shared" si="157"/>
        <v>2</v>
      </c>
      <c r="K950">
        <f t="shared" si="158"/>
        <v>2</v>
      </c>
      <c r="L950">
        <v>2</v>
      </c>
      <c r="M950">
        <v>6</v>
      </c>
      <c r="N950">
        <f>Needs[[#This Row],[Male]]-Needs[[#This Row],[Hasuband]]</f>
        <v>1</v>
      </c>
      <c r="O950">
        <f>Needs[[#This Row],[Female]]-Needs[[#This Row],[Wife]]</f>
        <v>5</v>
      </c>
      <c r="P950">
        <v>1</v>
      </c>
      <c r="Q950">
        <v>1</v>
      </c>
      <c r="R950">
        <v>0</v>
      </c>
      <c r="S950">
        <v>2</v>
      </c>
      <c r="T950">
        <v>4</v>
      </c>
      <c r="U950" t="s">
        <v>37</v>
      </c>
      <c r="W950">
        <v>1</v>
      </c>
      <c r="X950" t="str">
        <f t="shared" si="159"/>
        <v>No</v>
      </c>
      <c r="Z950" t="str">
        <f t="shared" si="160"/>
        <v>No</v>
      </c>
      <c r="AA950">
        <v>1</v>
      </c>
      <c r="AB950" t="str">
        <f t="shared" si="161"/>
        <v>Yes</v>
      </c>
      <c r="AD950" t="str">
        <f t="shared" si="162"/>
        <v>No</v>
      </c>
      <c r="AF950" t="str">
        <f t="shared" si="163"/>
        <v>No</v>
      </c>
      <c r="AG950">
        <v>1</v>
      </c>
      <c r="AH950" s="11" t="str">
        <f t="shared" si="164"/>
        <v>Yes</v>
      </c>
    </row>
    <row r="951" spans="1:34">
      <c r="A951">
        <v>4779</v>
      </c>
      <c r="B951" t="s">
        <v>38</v>
      </c>
      <c r="C951" t="s">
        <v>116</v>
      </c>
      <c r="D951" t="s">
        <v>117</v>
      </c>
      <c r="E951" t="s">
        <v>1028</v>
      </c>
      <c r="F951" t="s">
        <v>36</v>
      </c>
      <c r="G951">
        <f t="shared" si="154"/>
        <v>1</v>
      </c>
      <c r="H951">
        <f t="shared" si="155"/>
        <v>1</v>
      </c>
      <c r="I951">
        <f t="shared" si="156"/>
        <v>2</v>
      </c>
      <c r="J951">
        <f t="shared" si="157"/>
        <v>2</v>
      </c>
      <c r="K951">
        <f t="shared" si="158"/>
        <v>0</v>
      </c>
      <c r="L951">
        <v>3</v>
      </c>
      <c r="M951">
        <v>3</v>
      </c>
      <c r="N951">
        <f>Needs[[#This Row],[Male]]-Needs[[#This Row],[Hasuband]]</f>
        <v>2</v>
      </c>
      <c r="O951">
        <f>Needs[[#This Row],[Female]]-Needs[[#This Row],[Wife]]</f>
        <v>2</v>
      </c>
      <c r="P951">
        <v>1</v>
      </c>
      <c r="Q951">
        <v>1</v>
      </c>
      <c r="R951">
        <v>1</v>
      </c>
      <c r="S951">
        <v>1</v>
      </c>
      <c r="T951">
        <v>2</v>
      </c>
      <c r="U951" t="s">
        <v>46</v>
      </c>
      <c r="V951">
        <v>1</v>
      </c>
      <c r="X951" t="str">
        <f t="shared" si="159"/>
        <v>Yes</v>
      </c>
      <c r="Y951">
        <v>163</v>
      </c>
      <c r="Z951" t="str">
        <f t="shared" si="160"/>
        <v>Yes</v>
      </c>
      <c r="AA951">
        <v>1</v>
      </c>
      <c r="AB951" t="str">
        <f t="shared" si="161"/>
        <v>Yes</v>
      </c>
      <c r="AC951">
        <v>1</v>
      </c>
      <c r="AD951" t="str">
        <f t="shared" si="162"/>
        <v>Yes</v>
      </c>
      <c r="AE951">
        <v>1</v>
      </c>
      <c r="AF951" t="str">
        <f t="shared" si="163"/>
        <v>Yes</v>
      </c>
      <c r="AH951" s="11" t="str">
        <f t="shared" si="164"/>
        <v>No</v>
      </c>
    </row>
    <row r="952" spans="1:34">
      <c r="A952">
        <v>5386</v>
      </c>
      <c r="B952" t="s">
        <v>42</v>
      </c>
      <c r="C952" t="s">
        <v>82</v>
      </c>
      <c r="D952" t="s">
        <v>83</v>
      </c>
      <c r="E952" t="s">
        <v>1029</v>
      </c>
      <c r="F952" t="s">
        <v>36</v>
      </c>
      <c r="G952">
        <f t="shared" si="154"/>
        <v>1</v>
      </c>
      <c r="H952">
        <f t="shared" si="155"/>
        <v>1</v>
      </c>
      <c r="I952">
        <f t="shared" si="156"/>
        <v>2</v>
      </c>
      <c r="J952">
        <f t="shared" si="157"/>
        <v>1</v>
      </c>
      <c r="K952">
        <f t="shared" si="158"/>
        <v>1</v>
      </c>
      <c r="L952">
        <v>2</v>
      </c>
      <c r="M952">
        <v>4</v>
      </c>
      <c r="N952">
        <f>Needs[[#This Row],[Male]]-Needs[[#This Row],[Hasuband]]</f>
        <v>1</v>
      </c>
      <c r="O952">
        <f>Needs[[#This Row],[Female]]-Needs[[#This Row],[Wife]]</f>
        <v>3</v>
      </c>
      <c r="P952">
        <v>1</v>
      </c>
      <c r="Q952">
        <v>1</v>
      </c>
      <c r="R952">
        <v>0</v>
      </c>
      <c r="S952">
        <v>1</v>
      </c>
      <c r="T952">
        <v>3</v>
      </c>
      <c r="U952" t="s">
        <v>37</v>
      </c>
      <c r="V952">
        <v>1</v>
      </c>
      <c r="X952" t="str">
        <f t="shared" si="159"/>
        <v>Yes</v>
      </c>
      <c r="Y952">
        <v>117</v>
      </c>
      <c r="Z952" t="str">
        <f t="shared" si="160"/>
        <v>Yes</v>
      </c>
      <c r="AA952">
        <v>1</v>
      </c>
      <c r="AB952" t="str">
        <f t="shared" si="161"/>
        <v>Yes</v>
      </c>
      <c r="AD952" t="str">
        <f t="shared" si="162"/>
        <v>No</v>
      </c>
      <c r="AE952">
        <v>1</v>
      </c>
      <c r="AF952" t="str">
        <f t="shared" si="163"/>
        <v>Yes</v>
      </c>
      <c r="AH952" s="11" t="str">
        <f t="shared" si="164"/>
        <v>No</v>
      </c>
    </row>
    <row r="953" spans="1:34">
      <c r="A953">
        <v>5647</v>
      </c>
      <c r="B953" t="s">
        <v>42</v>
      </c>
      <c r="C953" t="s">
        <v>71</v>
      </c>
      <c r="D953" t="s">
        <v>72</v>
      </c>
      <c r="E953" t="s">
        <v>1030</v>
      </c>
      <c r="F953" t="s">
        <v>36</v>
      </c>
      <c r="G953">
        <f t="shared" si="154"/>
        <v>1</v>
      </c>
      <c r="H953">
        <f t="shared" si="155"/>
        <v>1</v>
      </c>
      <c r="I953">
        <f t="shared" si="156"/>
        <v>2</v>
      </c>
      <c r="J953">
        <f t="shared" si="157"/>
        <v>1</v>
      </c>
      <c r="K953">
        <f t="shared" si="158"/>
        <v>0</v>
      </c>
      <c r="L953">
        <v>3</v>
      </c>
      <c r="M953">
        <v>2</v>
      </c>
      <c r="N953">
        <f>Needs[[#This Row],[Male]]-Needs[[#This Row],[Hasuband]]</f>
        <v>2</v>
      </c>
      <c r="O953">
        <f>Needs[[#This Row],[Female]]-Needs[[#This Row],[Wife]]</f>
        <v>1</v>
      </c>
      <c r="P953">
        <v>1</v>
      </c>
      <c r="Q953">
        <v>1</v>
      </c>
      <c r="R953">
        <v>1</v>
      </c>
      <c r="S953">
        <v>0</v>
      </c>
      <c r="T953">
        <v>2</v>
      </c>
      <c r="U953" t="s">
        <v>46</v>
      </c>
      <c r="W953">
        <v>1</v>
      </c>
      <c r="X953" t="str">
        <f t="shared" si="159"/>
        <v>No</v>
      </c>
      <c r="Z953" t="str">
        <f t="shared" si="160"/>
        <v>No</v>
      </c>
      <c r="AA953">
        <v>1</v>
      </c>
      <c r="AB953" t="str">
        <f t="shared" si="161"/>
        <v>Yes</v>
      </c>
      <c r="AD953" t="str">
        <f t="shared" si="162"/>
        <v>No</v>
      </c>
      <c r="AE953">
        <v>1</v>
      </c>
      <c r="AF953" t="str">
        <f t="shared" si="163"/>
        <v>Yes</v>
      </c>
      <c r="AG953">
        <v>1</v>
      </c>
      <c r="AH953" s="11" t="str">
        <f t="shared" si="164"/>
        <v>Yes</v>
      </c>
    </row>
    <row r="954" spans="1:34">
      <c r="A954">
        <v>6357</v>
      </c>
      <c r="B954" t="s">
        <v>47</v>
      </c>
      <c r="C954" t="s">
        <v>104</v>
      </c>
      <c r="D954" t="s">
        <v>105</v>
      </c>
      <c r="E954" t="s">
        <v>1031</v>
      </c>
      <c r="F954" t="s">
        <v>51</v>
      </c>
      <c r="G954">
        <f t="shared" si="154"/>
        <v>0</v>
      </c>
      <c r="H954">
        <f t="shared" si="155"/>
        <v>1</v>
      </c>
      <c r="I954">
        <f t="shared" si="156"/>
        <v>1</v>
      </c>
      <c r="J954">
        <f t="shared" si="157"/>
        <v>2</v>
      </c>
      <c r="K954">
        <f t="shared" si="158"/>
        <v>6</v>
      </c>
      <c r="L954">
        <v>9</v>
      </c>
      <c r="M954">
        <v>1</v>
      </c>
      <c r="N954">
        <f>Needs[[#This Row],[Male]]-Needs[[#This Row],[Hasuband]]</f>
        <v>9</v>
      </c>
      <c r="O954">
        <f>Needs[[#This Row],[Female]]-Needs[[#This Row],[Wife]]</f>
        <v>0</v>
      </c>
      <c r="P954">
        <v>1</v>
      </c>
      <c r="Q954">
        <v>0</v>
      </c>
      <c r="R954">
        <v>2</v>
      </c>
      <c r="S954">
        <v>0</v>
      </c>
      <c r="T954">
        <v>7</v>
      </c>
      <c r="U954" t="s">
        <v>46</v>
      </c>
      <c r="V954">
        <v>1</v>
      </c>
      <c r="X954" t="str">
        <f t="shared" si="159"/>
        <v>Yes</v>
      </c>
      <c r="Y954">
        <v>164</v>
      </c>
      <c r="Z954" t="str">
        <f t="shared" si="160"/>
        <v>Yes</v>
      </c>
      <c r="AB954" t="str">
        <f t="shared" si="161"/>
        <v>No</v>
      </c>
      <c r="AC954">
        <v>1</v>
      </c>
      <c r="AD954" t="str">
        <f t="shared" si="162"/>
        <v>Yes</v>
      </c>
      <c r="AF954" t="str">
        <f t="shared" si="163"/>
        <v>No</v>
      </c>
      <c r="AH954" s="11" t="str">
        <f t="shared" si="164"/>
        <v>No</v>
      </c>
    </row>
    <row r="955" spans="1:34">
      <c r="A955">
        <v>5039</v>
      </c>
      <c r="B955" t="s">
        <v>32</v>
      </c>
      <c r="C955" t="s">
        <v>126</v>
      </c>
      <c r="D955" t="s">
        <v>127</v>
      </c>
      <c r="E955" t="s">
        <v>1032</v>
      </c>
      <c r="F955" t="s">
        <v>51</v>
      </c>
      <c r="G955">
        <f t="shared" si="154"/>
        <v>0</v>
      </c>
      <c r="H955">
        <f t="shared" si="155"/>
        <v>1</v>
      </c>
      <c r="I955">
        <f t="shared" si="156"/>
        <v>2</v>
      </c>
      <c r="J955">
        <f t="shared" si="157"/>
        <v>1</v>
      </c>
      <c r="K955">
        <f t="shared" si="158"/>
        <v>3</v>
      </c>
      <c r="L955">
        <v>2</v>
      </c>
      <c r="M955">
        <v>5</v>
      </c>
      <c r="N955">
        <f>Needs[[#This Row],[Male]]-Needs[[#This Row],[Hasuband]]</f>
        <v>2</v>
      </c>
      <c r="O955">
        <f>Needs[[#This Row],[Female]]-Needs[[#This Row],[Wife]]</f>
        <v>4</v>
      </c>
      <c r="P955">
        <v>1</v>
      </c>
      <c r="Q955">
        <v>1</v>
      </c>
      <c r="R955">
        <v>0</v>
      </c>
      <c r="S955">
        <v>1</v>
      </c>
      <c r="T955">
        <v>4</v>
      </c>
      <c r="U955" t="s">
        <v>46</v>
      </c>
      <c r="V955">
        <v>1</v>
      </c>
      <c r="X955" t="str">
        <f t="shared" si="159"/>
        <v>Yes</v>
      </c>
      <c r="Y955">
        <v>120</v>
      </c>
      <c r="Z955" t="str">
        <f t="shared" si="160"/>
        <v>Yes</v>
      </c>
      <c r="AB955" t="str">
        <f t="shared" si="161"/>
        <v>No</v>
      </c>
      <c r="AD955" t="str">
        <f t="shared" si="162"/>
        <v>No</v>
      </c>
      <c r="AE955">
        <v>1</v>
      </c>
      <c r="AF955" t="str">
        <f t="shared" si="163"/>
        <v>Yes</v>
      </c>
      <c r="AG955">
        <v>1</v>
      </c>
      <c r="AH955" s="11" t="str">
        <f t="shared" si="164"/>
        <v>Yes</v>
      </c>
    </row>
    <row r="956" spans="1:34">
      <c r="A956">
        <v>5934</v>
      </c>
      <c r="B956" t="s">
        <v>47</v>
      </c>
      <c r="C956" t="s">
        <v>85</v>
      </c>
      <c r="D956" t="s">
        <v>86</v>
      </c>
      <c r="E956" t="s">
        <v>1033</v>
      </c>
      <c r="F956" t="s">
        <v>51</v>
      </c>
      <c r="G956">
        <f t="shared" si="154"/>
        <v>0</v>
      </c>
      <c r="H956">
        <f t="shared" si="155"/>
        <v>1</v>
      </c>
      <c r="I956">
        <f t="shared" si="156"/>
        <v>3</v>
      </c>
      <c r="J956">
        <f t="shared" si="157"/>
        <v>2</v>
      </c>
      <c r="K956">
        <f t="shared" si="158"/>
        <v>3</v>
      </c>
      <c r="L956">
        <v>7</v>
      </c>
      <c r="M956">
        <v>2</v>
      </c>
      <c r="N956">
        <f>Needs[[#This Row],[Male]]-Needs[[#This Row],[Hasuband]]</f>
        <v>7</v>
      </c>
      <c r="O956">
        <f>Needs[[#This Row],[Female]]-Needs[[#This Row],[Wife]]</f>
        <v>1</v>
      </c>
      <c r="P956">
        <v>2</v>
      </c>
      <c r="Q956">
        <v>1</v>
      </c>
      <c r="R956">
        <v>2</v>
      </c>
      <c r="S956">
        <v>0</v>
      </c>
      <c r="T956">
        <v>4</v>
      </c>
      <c r="U956" t="s">
        <v>37</v>
      </c>
      <c r="W956">
        <v>1</v>
      </c>
      <c r="X956" t="str">
        <f t="shared" si="159"/>
        <v>No</v>
      </c>
      <c r="Y956">
        <v>87</v>
      </c>
      <c r="Z956" t="str">
        <f t="shared" si="160"/>
        <v>Yes</v>
      </c>
      <c r="AB956" t="str">
        <f t="shared" si="161"/>
        <v>No</v>
      </c>
      <c r="AC956">
        <v>1</v>
      </c>
      <c r="AD956" t="str">
        <f t="shared" si="162"/>
        <v>Yes</v>
      </c>
      <c r="AF956" t="str">
        <f t="shared" si="163"/>
        <v>No</v>
      </c>
      <c r="AG956">
        <v>1</v>
      </c>
      <c r="AH956" s="11" t="str">
        <f t="shared" si="164"/>
        <v>Yes</v>
      </c>
    </row>
    <row r="957" spans="1:34">
      <c r="A957">
        <v>6316</v>
      </c>
      <c r="B957" t="s">
        <v>47</v>
      </c>
      <c r="C957" t="s">
        <v>104</v>
      </c>
      <c r="D957" t="s">
        <v>105</v>
      </c>
      <c r="E957" t="s">
        <v>1034</v>
      </c>
      <c r="F957" t="s">
        <v>36</v>
      </c>
      <c r="G957">
        <f t="shared" si="154"/>
        <v>1</v>
      </c>
      <c r="H957">
        <f t="shared" si="155"/>
        <v>1</v>
      </c>
      <c r="I957">
        <f t="shared" si="156"/>
        <v>1</v>
      </c>
      <c r="J957">
        <f t="shared" si="157"/>
        <v>4</v>
      </c>
      <c r="K957">
        <f t="shared" si="158"/>
        <v>2</v>
      </c>
      <c r="L957">
        <v>8</v>
      </c>
      <c r="M957">
        <v>1</v>
      </c>
      <c r="N957">
        <f>Needs[[#This Row],[Male]]-Needs[[#This Row],[Hasuband]]</f>
        <v>7</v>
      </c>
      <c r="O957">
        <f>Needs[[#This Row],[Female]]-Needs[[#This Row],[Wife]]</f>
        <v>0</v>
      </c>
      <c r="P957">
        <v>1</v>
      </c>
      <c r="Q957">
        <v>0</v>
      </c>
      <c r="R957">
        <v>4</v>
      </c>
      <c r="S957">
        <v>0</v>
      </c>
      <c r="T957">
        <v>4</v>
      </c>
      <c r="U957" t="s">
        <v>61</v>
      </c>
      <c r="W957">
        <v>1</v>
      </c>
      <c r="X957" t="str">
        <f t="shared" si="159"/>
        <v>No</v>
      </c>
      <c r="Y957">
        <v>118</v>
      </c>
      <c r="Z957" t="str">
        <f t="shared" si="160"/>
        <v>Yes</v>
      </c>
      <c r="AA957">
        <v>1</v>
      </c>
      <c r="AB957" t="str">
        <f t="shared" si="161"/>
        <v>Yes</v>
      </c>
      <c r="AD957" t="str">
        <f t="shared" si="162"/>
        <v>No</v>
      </c>
      <c r="AF957" t="str">
        <f t="shared" si="163"/>
        <v>No</v>
      </c>
      <c r="AG957">
        <v>1</v>
      </c>
      <c r="AH957" s="11" t="str">
        <f t="shared" si="164"/>
        <v>Yes</v>
      </c>
    </row>
    <row r="958" spans="1:34">
      <c r="A958">
        <v>6362</v>
      </c>
      <c r="B958" t="s">
        <v>47</v>
      </c>
      <c r="C958" t="s">
        <v>104</v>
      </c>
      <c r="D958" t="s">
        <v>105</v>
      </c>
      <c r="E958" t="s">
        <v>1035</v>
      </c>
      <c r="F958" t="s">
        <v>36</v>
      </c>
      <c r="G958">
        <f t="shared" si="154"/>
        <v>1</v>
      </c>
      <c r="H958">
        <f t="shared" si="155"/>
        <v>1</v>
      </c>
      <c r="I958">
        <f t="shared" si="156"/>
        <v>0</v>
      </c>
      <c r="J958">
        <f t="shared" si="157"/>
        <v>4</v>
      </c>
      <c r="K958">
        <f t="shared" si="158"/>
        <v>3</v>
      </c>
      <c r="L958">
        <v>8</v>
      </c>
      <c r="M958">
        <v>1</v>
      </c>
      <c r="N958">
        <f>Needs[[#This Row],[Male]]-Needs[[#This Row],[Hasuband]]</f>
        <v>7</v>
      </c>
      <c r="O958">
        <f>Needs[[#This Row],[Female]]-Needs[[#This Row],[Wife]]</f>
        <v>0</v>
      </c>
      <c r="P958">
        <v>0</v>
      </c>
      <c r="Q958">
        <v>0</v>
      </c>
      <c r="R958">
        <v>4</v>
      </c>
      <c r="S958">
        <v>0</v>
      </c>
      <c r="T958">
        <v>5</v>
      </c>
      <c r="U958" t="s">
        <v>46</v>
      </c>
      <c r="W958">
        <v>1</v>
      </c>
      <c r="X958" t="str">
        <f t="shared" si="159"/>
        <v>No</v>
      </c>
      <c r="Z958" t="str">
        <f t="shared" si="160"/>
        <v>No</v>
      </c>
      <c r="AA958">
        <v>1</v>
      </c>
      <c r="AB958" t="str">
        <f t="shared" si="161"/>
        <v>Yes</v>
      </c>
      <c r="AD958" t="str">
        <f t="shared" si="162"/>
        <v>No</v>
      </c>
      <c r="AF958" t="str">
        <f t="shared" si="163"/>
        <v>No</v>
      </c>
      <c r="AG958">
        <v>1</v>
      </c>
      <c r="AH958" s="11" t="str">
        <f t="shared" si="164"/>
        <v>Yes</v>
      </c>
    </row>
    <row r="959" spans="1:34">
      <c r="A959">
        <v>6200</v>
      </c>
      <c r="B959" t="s">
        <v>47</v>
      </c>
      <c r="C959" t="s">
        <v>58</v>
      </c>
      <c r="D959" t="s">
        <v>59</v>
      </c>
      <c r="E959" t="s">
        <v>1036</v>
      </c>
      <c r="F959" t="s">
        <v>51</v>
      </c>
      <c r="G959">
        <f t="shared" si="154"/>
        <v>0</v>
      </c>
      <c r="H959">
        <f t="shared" si="155"/>
        <v>1</v>
      </c>
      <c r="I959">
        <f t="shared" si="156"/>
        <v>2</v>
      </c>
      <c r="J959">
        <f t="shared" si="157"/>
        <v>0</v>
      </c>
      <c r="K959">
        <f t="shared" si="158"/>
        <v>1</v>
      </c>
      <c r="L959">
        <v>2</v>
      </c>
      <c r="M959">
        <v>2</v>
      </c>
      <c r="N959">
        <f>Needs[[#This Row],[Male]]-Needs[[#This Row],[Hasuband]]</f>
        <v>2</v>
      </c>
      <c r="O959">
        <f>Needs[[#This Row],[Female]]-Needs[[#This Row],[Wife]]</f>
        <v>1</v>
      </c>
      <c r="P959">
        <v>1</v>
      </c>
      <c r="Q959">
        <v>1</v>
      </c>
      <c r="R959">
        <v>0</v>
      </c>
      <c r="S959">
        <v>0</v>
      </c>
      <c r="T959">
        <v>2</v>
      </c>
      <c r="U959" t="s">
        <v>46</v>
      </c>
      <c r="W959">
        <v>1</v>
      </c>
      <c r="X959" t="str">
        <f t="shared" si="159"/>
        <v>No</v>
      </c>
      <c r="Z959" t="str">
        <f t="shared" si="160"/>
        <v>No</v>
      </c>
      <c r="AB959" t="str">
        <f t="shared" si="161"/>
        <v>No</v>
      </c>
      <c r="AC959">
        <v>1</v>
      </c>
      <c r="AD959" t="str">
        <f t="shared" si="162"/>
        <v>Yes</v>
      </c>
      <c r="AF959" t="str">
        <f t="shared" si="163"/>
        <v>No</v>
      </c>
      <c r="AG959">
        <v>1</v>
      </c>
      <c r="AH959" s="11" t="str">
        <f t="shared" si="164"/>
        <v>Yes</v>
      </c>
    </row>
    <row r="960" spans="1:34">
      <c r="A960">
        <v>5588</v>
      </c>
      <c r="B960" t="s">
        <v>42</v>
      </c>
      <c r="C960" t="s">
        <v>43</v>
      </c>
      <c r="D960" t="s">
        <v>44</v>
      </c>
      <c r="E960" t="s">
        <v>1037</v>
      </c>
      <c r="F960" t="s">
        <v>51</v>
      </c>
      <c r="G960">
        <f t="shared" si="154"/>
        <v>0</v>
      </c>
      <c r="H960">
        <f t="shared" si="155"/>
        <v>1</v>
      </c>
      <c r="I960">
        <f t="shared" si="156"/>
        <v>2</v>
      </c>
      <c r="J960">
        <f t="shared" si="157"/>
        <v>2</v>
      </c>
      <c r="K960">
        <f t="shared" si="158"/>
        <v>2</v>
      </c>
      <c r="L960">
        <v>5</v>
      </c>
      <c r="M960">
        <v>2</v>
      </c>
      <c r="N960">
        <f>Needs[[#This Row],[Male]]-Needs[[#This Row],[Hasuband]]</f>
        <v>5</v>
      </c>
      <c r="O960">
        <f>Needs[[#This Row],[Female]]-Needs[[#This Row],[Wife]]</f>
        <v>1</v>
      </c>
      <c r="P960">
        <v>1</v>
      </c>
      <c r="Q960">
        <v>1</v>
      </c>
      <c r="R960">
        <v>2</v>
      </c>
      <c r="S960">
        <v>0</v>
      </c>
      <c r="T960">
        <v>3</v>
      </c>
      <c r="U960" t="s">
        <v>61</v>
      </c>
      <c r="V960">
        <v>1</v>
      </c>
      <c r="X960" t="str">
        <f t="shared" si="159"/>
        <v>Yes</v>
      </c>
      <c r="Y960">
        <v>178</v>
      </c>
      <c r="Z960" t="str">
        <f t="shared" si="160"/>
        <v>Yes</v>
      </c>
      <c r="AA960">
        <v>1</v>
      </c>
      <c r="AB960" t="str">
        <f t="shared" si="161"/>
        <v>Yes</v>
      </c>
      <c r="AD960" t="str">
        <f t="shared" si="162"/>
        <v>No</v>
      </c>
      <c r="AF960" t="str">
        <f t="shared" si="163"/>
        <v>No</v>
      </c>
      <c r="AH960" s="11" t="str">
        <f t="shared" si="164"/>
        <v>No</v>
      </c>
    </row>
    <row r="961" spans="1:34">
      <c r="A961">
        <v>5726</v>
      </c>
      <c r="B961" t="s">
        <v>42</v>
      </c>
      <c r="C961" t="s">
        <v>71</v>
      </c>
      <c r="D961" t="s">
        <v>72</v>
      </c>
      <c r="E961" t="s">
        <v>1038</v>
      </c>
      <c r="F961" t="s">
        <v>36</v>
      </c>
      <c r="G961">
        <f t="shared" si="154"/>
        <v>1</v>
      </c>
      <c r="H961">
        <f t="shared" si="155"/>
        <v>1</v>
      </c>
      <c r="I961">
        <f t="shared" si="156"/>
        <v>2</v>
      </c>
      <c r="J961">
        <f t="shared" si="157"/>
        <v>1</v>
      </c>
      <c r="K961">
        <f t="shared" si="158"/>
        <v>1</v>
      </c>
      <c r="L961">
        <v>2</v>
      </c>
      <c r="M961">
        <v>4</v>
      </c>
      <c r="N961">
        <f>Needs[[#This Row],[Male]]-Needs[[#This Row],[Hasuband]]</f>
        <v>1</v>
      </c>
      <c r="O961">
        <f>Needs[[#This Row],[Female]]-Needs[[#This Row],[Wife]]</f>
        <v>3</v>
      </c>
      <c r="P961">
        <v>1</v>
      </c>
      <c r="Q961">
        <v>1</v>
      </c>
      <c r="R961">
        <v>0</v>
      </c>
      <c r="S961">
        <v>1</v>
      </c>
      <c r="T961">
        <v>3</v>
      </c>
      <c r="U961" t="s">
        <v>61</v>
      </c>
      <c r="W961">
        <v>1</v>
      </c>
      <c r="X961" t="str">
        <f t="shared" si="159"/>
        <v>No</v>
      </c>
      <c r="Z961" t="str">
        <f t="shared" si="160"/>
        <v>No</v>
      </c>
      <c r="AA961">
        <v>1</v>
      </c>
      <c r="AB961" t="str">
        <f t="shared" si="161"/>
        <v>Yes</v>
      </c>
      <c r="AD961" t="str">
        <f t="shared" si="162"/>
        <v>No</v>
      </c>
      <c r="AF961" t="str">
        <f t="shared" si="163"/>
        <v>No</v>
      </c>
      <c r="AG961">
        <v>1</v>
      </c>
      <c r="AH961" s="11" t="str">
        <f t="shared" si="164"/>
        <v>Yes</v>
      </c>
    </row>
    <row r="962" spans="1:34">
      <c r="A962">
        <v>4896</v>
      </c>
      <c r="B962" t="s">
        <v>32</v>
      </c>
      <c r="C962" t="s">
        <v>96</v>
      </c>
      <c r="D962" t="s">
        <v>97</v>
      </c>
      <c r="E962" t="s">
        <v>1039</v>
      </c>
      <c r="F962" t="s">
        <v>51</v>
      </c>
      <c r="G962">
        <f t="shared" ref="G962:G1025" si="165">IF(F962="Father",1,0)</f>
        <v>0</v>
      </c>
      <c r="H962">
        <f t="shared" ref="H962:H1025" si="166">IF(F962="Mother",1,1)</f>
        <v>1</v>
      </c>
      <c r="I962">
        <f t="shared" ref="I962:I1025" si="167">P962+Q962</f>
        <v>2</v>
      </c>
      <c r="J962">
        <f t="shared" ref="J962:J1025" si="168">R962+S962</f>
        <v>1</v>
      </c>
      <c r="K962">
        <f t="shared" ref="K962:K1025" si="169">T962-(G962+H962)</f>
        <v>3</v>
      </c>
      <c r="L962">
        <v>5</v>
      </c>
      <c r="M962">
        <v>2</v>
      </c>
      <c r="N962">
        <f>Needs[[#This Row],[Male]]-Needs[[#This Row],[Hasuband]]</f>
        <v>5</v>
      </c>
      <c r="O962">
        <f>Needs[[#This Row],[Female]]-Needs[[#This Row],[Wife]]</f>
        <v>1</v>
      </c>
      <c r="P962">
        <v>1</v>
      </c>
      <c r="Q962">
        <v>1</v>
      </c>
      <c r="R962">
        <v>1</v>
      </c>
      <c r="S962">
        <v>0</v>
      </c>
      <c r="T962">
        <v>4</v>
      </c>
      <c r="U962" t="s">
        <v>37</v>
      </c>
      <c r="W962">
        <v>1</v>
      </c>
      <c r="X962" t="str">
        <f t="shared" ref="X962:X1025" si="170">IF(V962=1,"Yes",IF(V962="","No"))</f>
        <v>No</v>
      </c>
      <c r="Z962" t="str">
        <f t="shared" ref="Z962:Z1025" si="171">IF(Y962="","No","Yes")</f>
        <v>No</v>
      </c>
      <c r="AA962">
        <v>1</v>
      </c>
      <c r="AB962" t="str">
        <f t="shared" ref="AB962:AB1025" si="172">IF(AA962=1,"Yes",IF(AA962="","No"))</f>
        <v>Yes</v>
      </c>
      <c r="AD962" t="str">
        <f t="shared" ref="AD962:AD1025" si="173">IF(AC962=1,"Yes",IF(AC962="","No"))</f>
        <v>No</v>
      </c>
      <c r="AE962">
        <v>1</v>
      </c>
      <c r="AF962" t="str">
        <f t="shared" ref="AF962:AF1025" si="174">IF(AE962=1,"Yes",IF(AE962="","No"))</f>
        <v>Yes</v>
      </c>
      <c r="AG962">
        <v>1</v>
      </c>
      <c r="AH962" s="11" t="str">
        <f t="shared" ref="AH962:AH1025" si="175">IF(AG962=1,"Yes",IF(AG962="","No"))</f>
        <v>Yes</v>
      </c>
    </row>
    <row r="963" spans="1:34">
      <c r="A963">
        <v>6089</v>
      </c>
      <c r="B963" t="s">
        <v>47</v>
      </c>
      <c r="C963" t="s">
        <v>67</v>
      </c>
      <c r="D963" t="s">
        <v>68</v>
      </c>
      <c r="E963" t="s">
        <v>1040</v>
      </c>
      <c r="F963" t="s">
        <v>36</v>
      </c>
      <c r="G963">
        <f t="shared" si="165"/>
        <v>1</v>
      </c>
      <c r="H963">
        <f t="shared" si="166"/>
        <v>1</v>
      </c>
      <c r="I963">
        <f t="shared" si="167"/>
        <v>1</v>
      </c>
      <c r="J963">
        <f t="shared" si="168"/>
        <v>1</v>
      </c>
      <c r="K963">
        <f t="shared" si="169"/>
        <v>1</v>
      </c>
      <c r="L963">
        <v>4</v>
      </c>
      <c r="M963">
        <v>1</v>
      </c>
      <c r="N963">
        <f>Needs[[#This Row],[Male]]-Needs[[#This Row],[Hasuband]]</f>
        <v>3</v>
      </c>
      <c r="O963">
        <f>Needs[[#This Row],[Female]]-Needs[[#This Row],[Wife]]</f>
        <v>0</v>
      </c>
      <c r="P963">
        <v>1</v>
      </c>
      <c r="Q963">
        <v>0</v>
      </c>
      <c r="R963">
        <v>1</v>
      </c>
      <c r="S963">
        <v>0</v>
      </c>
      <c r="T963">
        <v>3</v>
      </c>
      <c r="U963" t="s">
        <v>61</v>
      </c>
      <c r="W963">
        <v>1</v>
      </c>
      <c r="X963" t="str">
        <f t="shared" si="170"/>
        <v>No</v>
      </c>
      <c r="Y963">
        <v>89</v>
      </c>
      <c r="Z963" t="str">
        <f t="shared" si="171"/>
        <v>Yes</v>
      </c>
      <c r="AA963">
        <v>1</v>
      </c>
      <c r="AB963" t="str">
        <f t="shared" si="172"/>
        <v>Yes</v>
      </c>
      <c r="AD963" t="str">
        <f t="shared" si="173"/>
        <v>No</v>
      </c>
      <c r="AF963" t="str">
        <f t="shared" si="174"/>
        <v>No</v>
      </c>
      <c r="AG963">
        <v>1</v>
      </c>
      <c r="AH963" s="11" t="str">
        <f t="shared" si="175"/>
        <v>Yes</v>
      </c>
    </row>
    <row r="964" spans="1:34">
      <c r="A964">
        <v>5780</v>
      </c>
      <c r="B964" t="s">
        <v>47</v>
      </c>
      <c r="C964" t="s">
        <v>79</v>
      </c>
      <c r="D964" t="s">
        <v>80</v>
      </c>
      <c r="E964" t="s">
        <v>1041</v>
      </c>
      <c r="F964" t="s">
        <v>36</v>
      </c>
      <c r="G964">
        <f t="shared" si="165"/>
        <v>1</v>
      </c>
      <c r="H964">
        <f t="shared" si="166"/>
        <v>1</v>
      </c>
      <c r="I964">
        <f t="shared" si="167"/>
        <v>2</v>
      </c>
      <c r="J964">
        <f t="shared" si="168"/>
        <v>3</v>
      </c>
      <c r="K964">
        <f t="shared" si="169"/>
        <v>2</v>
      </c>
      <c r="L964">
        <v>3</v>
      </c>
      <c r="M964">
        <v>6</v>
      </c>
      <c r="N964">
        <f>Needs[[#This Row],[Male]]-Needs[[#This Row],[Hasuband]]</f>
        <v>2</v>
      </c>
      <c r="O964">
        <f>Needs[[#This Row],[Female]]-Needs[[#This Row],[Wife]]</f>
        <v>5</v>
      </c>
      <c r="P964">
        <v>1</v>
      </c>
      <c r="Q964">
        <v>1</v>
      </c>
      <c r="R964">
        <v>1</v>
      </c>
      <c r="S964">
        <v>2</v>
      </c>
      <c r="T964">
        <v>4</v>
      </c>
      <c r="U964" t="s">
        <v>37</v>
      </c>
      <c r="W964">
        <v>1</v>
      </c>
      <c r="X964" t="str">
        <f t="shared" si="170"/>
        <v>No</v>
      </c>
      <c r="Z964" t="str">
        <f t="shared" si="171"/>
        <v>No</v>
      </c>
      <c r="AA964">
        <v>1</v>
      </c>
      <c r="AB964" t="str">
        <f t="shared" si="172"/>
        <v>Yes</v>
      </c>
      <c r="AD964" t="str">
        <f t="shared" si="173"/>
        <v>No</v>
      </c>
      <c r="AF964" t="str">
        <f t="shared" si="174"/>
        <v>No</v>
      </c>
      <c r="AG964">
        <v>1</v>
      </c>
      <c r="AH964" s="11" t="str">
        <f t="shared" si="175"/>
        <v>Yes</v>
      </c>
    </row>
    <row r="965" spans="1:34">
      <c r="A965">
        <v>5347</v>
      </c>
      <c r="B965" t="s">
        <v>42</v>
      </c>
      <c r="C965" t="s">
        <v>52</v>
      </c>
      <c r="D965" t="s">
        <v>53</v>
      </c>
      <c r="E965" t="s">
        <v>1042</v>
      </c>
      <c r="F965" t="s">
        <v>51</v>
      </c>
      <c r="G965">
        <f t="shared" si="165"/>
        <v>0</v>
      </c>
      <c r="H965">
        <f t="shared" si="166"/>
        <v>1</v>
      </c>
      <c r="I965">
        <f t="shared" si="167"/>
        <v>2</v>
      </c>
      <c r="J965">
        <f t="shared" si="168"/>
        <v>2</v>
      </c>
      <c r="K965">
        <f t="shared" si="169"/>
        <v>2</v>
      </c>
      <c r="L965">
        <v>4</v>
      </c>
      <c r="M965">
        <v>3</v>
      </c>
      <c r="N965">
        <f>Needs[[#This Row],[Male]]-Needs[[#This Row],[Hasuband]]</f>
        <v>4</v>
      </c>
      <c r="O965">
        <f>Needs[[#This Row],[Female]]-Needs[[#This Row],[Wife]]</f>
        <v>2</v>
      </c>
      <c r="P965">
        <v>1</v>
      </c>
      <c r="Q965">
        <v>1</v>
      </c>
      <c r="R965">
        <v>1</v>
      </c>
      <c r="S965">
        <v>1</v>
      </c>
      <c r="T965">
        <v>3</v>
      </c>
      <c r="U965" t="s">
        <v>18</v>
      </c>
      <c r="W965">
        <v>1</v>
      </c>
      <c r="X965" t="str">
        <f t="shared" si="170"/>
        <v>No</v>
      </c>
      <c r="Y965">
        <v>118</v>
      </c>
      <c r="Z965" t="str">
        <f t="shared" si="171"/>
        <v>Yes</v>
      </c>
      <c r="AA965">
        <v>1</v>
      </c>
      <c r="AB965" t="str">
        <f t="shared" si="172"/>
        <v>Yes</v>
      </c>
      <c r="AD965" t="str">
        <f t="shared" si="173"/>
        <v>No</v>
      </c>
      <c r="AE965">
        <v>1</v>
      </c>
      <c r="AF965" t="str">
        <f t="shared" si="174"/>
        <v>Yes</v>
      </c>
      <c r="AG965">
        <v>1</v>
      </c>
      <c r="AH965" s="11" t="str">
        <f t="shared" si="175"/>
        <v>Yes</v>
      </c>
    </row>
    <row r="966" spans="1:34">
      <c r="A966">
        <v>6329</v>
      </c>
      <c r="B966" t="s">
        <v>47</v>
      </c>
      <c r="C966" t="s">
        <v>104</v>
      </c>
      <c r="D966" t="s">
        <v>105</v>
      </c>
      <c r="E966" t="s">
        <v>1043</v>
      </c>
      <c r="F966" t="s">
        <v>51</v>
      </c>
      <c r="G966">
        <f t="shared" si="165"/>
        <v>0</v>
      </c>
      <c r="H966">
        <f t="shared" si="166"/>
        <v>1</v>
      </c>
      <c r="I966">
        <f t="shared" si="167"/>
        <v>1</v>
      </c>
      <c r="J966">
        <f t="shared" si="168"/>
        <v>1</v>
      </c>
      <c r="K966">
        <f t="shared" si="169"/>
        <v>2</v>
      </c>
      <c r="L966">
        <v>4</v>
      </c>
      <c r="M966">
        <v>1</v>
      </c>
      <c r="N966">
        <f>Needs[[#This Row],[Male]]-Needs[[#This Row],[Hasuband]]</f>
        <v>4</v>
      </c>
      <c r="O966">
        <f>Needs[[#This Row],[Female]]-Needs[[#This Row],[Wife]]</f>
        <v>0</v>
      </c>
      <c r="P966">
        <v>1</v>
      </c>
      <c r="Q966">
        <v>0</v>
      </c>
      <c r="R966">
        <v>1</v>
      </c>
      <c r="S966">
        <v>0</v>
      </c>
      <c r="T966">
        <v>3</v>
      </c>
      <c r="U966" t="s">
        <v>37</v>
      </c>
      <c r="W966">
        <v>1</v>
      </c>
      <c r="X966" t="str">
        <f t="shared" si="170"/>
        <v>No</v>
      </c>
      <c r="Y966">
        <v>109</v>
      </c>
      <c r="Z966" t="str">
        <f t="shared" si="171"/>
        <v>Yes</v>
      </c>
      <c r="AA966">
        <v>1</v>
      </c>
      <c r="AB966" t="str">
        <f t="shared" si="172"/>
        <v>Yes</v>
      </c>
      <c r="AD966" t="str">
        <f t="shared" si="173"/>
        <v>No</v>
      </c>
      <c r="AF966" t="str">
        <f t="shared" si="174"/>
        <v>No</v>
      </c>
      <c r="AG966">
        <v>1</v>
      </c>
      <c r="AH966" s="11" t="str">
        <f t="shared" si="175"/>
        <v>Yes</v>
      </c>
    </row>
    <row r="967" spans="1:34">
      <c r="A967">
        <v>5846</v>
      </c>
      <c r="B967" t="s">
        <v>47</v>
      </c>
      <c r="C967" t="s">
        <v>79</v>
      </c>
      <c r="D967" t="s">
        <v>80</v>
      </c>
      <c r="E967" t="s">
        <v>1044</v>
      </c>
      <c r="F967" t="s">
        <v>36</v>
      </c>
      <c r="G967">
        <f t="shared" si="165"/>
        <v>1</v>
      </c>
      <c r="H967">
        <f t="shared" si="166"/>
        <v>1</v>
      </c>
      <c r="I967">
        <f t="shared" si="167"/>
        <v>1</v>
      </c>
      <c r="J967">
        <f t="shared" si="168"/>
        <v>1</v>
      </c>
      <c r="K967">
        <f t="shared" si="169"/>
        <v>1</v>
      </c>
      <c r="L967">
        <v>4</v>
      </c>
      <c r="M967">
        <v>1</v>
      </c>
      <c r="N967">
        <f>Needs[[#This Row],[Male]]-Needs[[#This Row],[Hasuband]]</f>
        <v>3</v>
      </c>
      <c r="O967">
        <f>Needs[[#This Row],[Female]]-Needs[[#This Row],[Wife]]</f>
        <v>0</v>
      </c>
      <c r="P967">
        <v>1</v>
      </c>
      <c r="Q967">
        <v>0</v>
      </c>
      <c r="R967">
        <v>1</v>
      </c>
      <c r="S967">
        <v>0</v>
      </c>
      <c r="T967">
        <v>3</v>
      </c>
      <c r="U967" t="s">
        <v>61</v>
      </c>
      <c r="V967">
        <v>1</v>
      </c>
      <c r="X967" t="str">
        <f t="shared" si="170"/>
        <v>Yes</v>
      </c>
      <c r="Y967">
        <v>104</v>
      </c>
      <c r="Z967" t="str">
        <f t="shared" si="171"/>
        <v>Yes</v>
      </c>
      <c r="AA967">
        <v>1</v>
      </c>
      <c r="AB967" t="str">
        <f t="shared" si="172"/>
        <v>Yes</v>
      </c>
      <c r="AD967" t="str">
        <f t="shared" si="173"/>
        <v>No</v>
      </c>
      <c r="AF967" t="str">
        <f t="shared" si="174"/>
        <v>No</v>
      </c>
      <c r="AH967" s="11" t="str">
        <f t="shared" si="175"/>
        <v>No</v>
      </c>
    </row>
    <row r="968" spans="1:34">
      <c r="A968">
        <v>5988</v>
      </c>
      <c r="B968" t="s">
        <v>47</v>
      </c>
      <c r="C968" t="s">
        <v>48</v>
      </c>
      <c r="D968" t="s">
        <v>49</v>
      </c>
      <c r="E968" t="s">
        <v>1045</v>
      </c>
      <c r="F968" t="s">
        <v>36</v>
      </c>
      <c r="G968">
        <f t="shared" si="165"/>
        <v>1</v>
      </c>
      <c r="H968">
        <f t="shared" si="166"/>
        <v>1</v>
      </c>
      <c r="I968">
        <f t="shared" si="167"/>
        <v>2</v>
      </c>
      <c r="J968">
        <f t="shared" si="168"/>
        <v>2</v>
      </c>
      <c r="K968">
        <f t="shared" si="169"/>
        <v>3</v>
      </c>
      <c r="L968">
        <v>7</v>
      </c>
      <c r="M968">
        <v>2</v>
      </c>
      <c r="N968">
        <f>Needs[[#This Row],[Male]]-Needs[[#This Row],[Hasuband]]</f>
        <v>6</v>
      </c>
      <c r="O968">
        <f>Needs[[#This Row],[Female]]-Needs[[#This Row],[Wife]]</f>
        <v>1</v>
      </c>
      <c r="P968">
        <v>1</v>
      </c>
      <c r="Q968">
        <v>1</v>
      </c>
      <c r="R968">
        <v>2</v>
      </c>
      <c r="S968">
        <v>0</v>
      </c>
      <c r="T968">
        <v>5</v>
      </c>
      <c r="U968" t="s">
        <v>37</v>
      </c>
      <c r="W968">
        <v>1</v>
      </c>
      <c r="X968" t="str">
        <f t="shared" si="170"/>
        <v>No</v>
      </c>
      <c r="Y968">
        <v>105</v>
      </c>
      <c r="Z968" t="str">
        <f t="shared" si="171"/>
        <v>Yes</v>
      </c>
      <c r="AA968">
        <v>1</v>
      </c>
      <c r="AB968" t="str">
        <f t="shared" si="172"/>
        <v>Yes</v>
      </c>
      <c r="AD968" t="str">
        <f t="shared" si="173"/>
        <v>No</v>
      </c>
      <c r="AE968">
        <v>1</v>
      </c>
      <c r="AF968" t="str">
        <f t="shared" si="174"/>
        <v>Yes</v>
      </c>
      <c r="AG968">
        <v>1</v>
      </c>
      <c r="AH968" s="11" t="str">
        <f t="shared" si="175"/>
        <v>Yes</v>
      </c>
    </row>
    <row r="969" spans="1:34">
      <c r="A969">
        <v>5804</v>
      </c>
      <c r="B969" t="s">
        <v>47</v>
      </c>
      <c r="C969" t="s">
        <v>79</v>
      </c>
      <c r="D969" t="s">
        <v>80</v>
      </c>
      <c r="E969" t="s">
        <v>1046</v>
      </c>
      <c r="F969" t="s">
        <v>36</v>
      </c>
      <c r="G969">
        <f t="shared" si="165"/>
        <v>1</v>
      </c>
      <c r="H969">
        <f t="shared" si="166"/>
        <v>1</v>
      </c>
      <c r="I969">
        <f t="shared" si="167"/>
        <v>1</v>
      </c>
      <c r="J969">
        <f t="shared" si="168"/>
        <v>1</v>
      </c>
      <c r="K969">
        <f t="shared" si="169"/>
        <v>0</v>
      </c>
      <c r="L969">
        <v>2</v>
      </c>
      <c r="M969">
        <v>2</v>
      </c>
      <c r="N969">
        <f>Needs[[#This Row],[Male]]-Needs[[#This Row],[Hasuband]]</f>
        <v>1</v>
      </c>
      <c r="O969">
        <f>Needs[[#This Row],[Female]]-Needs[[#This Row],[Wife]]</f>
        <v>1</v>
      </c>
      <c r="P969">
        <v>1</v>
      </c>
      <c r="Q969">
        <v>0</v>
      </c>
      <c r="R969">
        <v>0</v>
      </c>
      <c r="S969">
        <v>1</v>
      </c>
      <c r="T969">
        <v>2</v>
      </c>
      <c r="U969" t="s">
        <v>18</v>
      </c>
      <c r="W969">
        <v>1</v>
      </c>
      <c r="X969" t="str">
        <f t="shared" si="170"/>
        <v>No</v>
      </c>
      <c r="Y969">
        <v>77</v>
      </c>
      <c r="Z969" t="str">
        <f t="shared" si="171"/>
        <v>Yes</v>
      </c>
      <c r="AB969" t="str">
        <f t="shared" si="172"/>
        <v>No</v>
      </c>
      <c r="AD969" t="str">
        <f t="shared" si="173"/>
        <v>No</v>
      </c>
      <c r="AE969">
        <v>1</v>
      </c>
      <c r="AF969" t="str">
        <f t="shared" si="174"/>
        <v>Yes</v>
      </c>
      <c r="AG969">
        <v>1</v>
      </c>
      <c r="AH969" s="11" t="str">
        <f t="shared" si="175"/>
        <v>Yes</v>
      </c>
    </row>
    <row r="970" spans="1:34">
      <c r="A970">
        <v>5081</v>
      </c>
      <c r="B970" t="s">
        <v>32</v>
      </c>
      <c r="C970" t="s">
        <v>55</v>
      </c>
      <c r="D970" t="s">
        <v>56</v>
      </c>
      <c r="E970" t="s">
        <v>1047</v>
      </c>
      <c r="F970" t="s">
        <v>36</v>
      </c>
      <c r="G970">
        <f t="shared" si="165"/>
        <v>1</v>
      </c>
      <c r="H970">
        <f t="shared" si="166"/>
        <v>1</v>
      </c>
      <c r="I970">
        <f t="shared" si="167"/>
        <v>2</v>
      </c>
      <c r="J970">
        <f t="shared" si="168"/>
        <v>1</v>
      </c>
      <c r="K970">
        <f t="shared" si="169"/>
        <v>1</v>
      </c>
      <c r="L970">
        <v>4</v>
      </c>
      <c r="M970">
        <v>2</v>
      </c>
      <c r="N970">
        <f>Needs[[#This Row],[Male]]-Needs[[#This Row],[Hasuband]]</f>
        <v>3</v>
      </c>
      <c r="O970">
        <f>Needs[[#This Row],[Female]]-Needs[[#This Row],[Wife]]</f>
        <v>1</v>
      </c>
      <c r="P970">
        <v>1</v>
      </c>
      <c r="Q970">
        <v>1</v>
      </c>
      <c r="R970">
        <v>1</v>
      </c>
      <c r="S970">
        <v>0</v>
      </c>
      <c r="T970">
        <v>3</v>
      </c>
      <c r="U970" t="s">
        <v>37</v>
      </c>
      <c r="W970">
        <v>1</v>
      </c>
      <c r="X970" t="str">
        <f t="shared" si="170"/>
        <v>No</v>
      </c>
      <c r="Y970">
        <v>103</v>
      </c>
      <c r="Z970" t="str">
        <f t="shared" si="171"/>
        <v>Yes</v>
      </c>
      <c r="AB970" t="str">
        <f t="shared" si="172"/>
        <v>No</v>
      </c>
      <c r="AD970" t="str">
        <f t="shared" si="173"/>
        <v>No</v>
      </c>
      <c r="AE970">
        <v>1</v>
      </c>
      <c r="AF970" t="str">
        <f t="shared" si="174"/>
        <v>Yes</v>
      </c>
      <c r="AG970">
        <v>1</v>
      </c>
      <c r="AH970" s="11" t="str">
        <f t="shared" si="175"/>
        <v>Yes</v>
      </c>
    </row>
    <row r="971" spans="1:34">
      <c r="A971">
        <v>5757</v>
      </c>
      <c r="B971" t="s">
        <v>47</v>
      </c>
      <c r="C971" t="s">
        <v>79</v>
      </c>
      <c r="D971" t="s">
        <v>80</v>
      </c>
      <c r="E971" t="s">
        <v>1048</v>
      </c>
      <c r="F971" t="s">
        <v>36</v>
      </c>
      <c r="G971">
        <f t="shared" si="165"/>
        <v>1</v>
      </c>
      <c r="H971">
        <f t="shared" si="166"/>
        <v>1</v>
      </c>
      <c r="I971">
        <f t="shared" si="167"/>
        <v>1</v>
      </c>
      <c r="J971">
        <f t="shared" si="168"/>
        <v>1</v>
      </c>
      <c r="K971">
        <f t="shared" si="169"/>
        <v>0</v>
      </c>
      <c r="L971">
        <v>3</v>
      </c>
      <c r="M971">
        <v>1</v>
      </c>
      <c r="N971">
        <f>Needs[[#This Row],[Male]]-Needs[[#This Row],[Hasuband]]</f>
        <v>2</v>
      </c>
      <c r="O971">
        <f>Needs[[#This Row],[Female]]-Needs[[#This Row],[Wife]]</f>
        <v>0</v>
      </c>
      <c r="P971">
        <v>1</v>
      </c>
      <c r="Q971">
        <v>0</v>
      </c>
      <c r="R971">
        <v>1</v>
      </c>
      <c r="S971">
        <v>0</v>
      </c>
      <c r="T971">
        <v>2</v>
      </c>
      <c r="U971" t="s">
        <v>61</v>
      </c>
      <c r="W971">
        <v>1</v>
      </c>
      <c r="X971" t="str">
        <f t="shared" si="170"/>
        <v>No</v>
      </c>
      <c r="Z971" t="str">
        <f t="shared" si="171"/>
        <v>No</v>
      </c>
      <c r="AA971">
        <v>1</v>
      </c>
      <c r="AB971" t="str">
        <f t="shared" si="172"/>
        <v>Yes</v>
      </c>
      <c r="AC971">
        <v>1</v>
      </c>
      <c r="AD971" t="str">
        <f t="shared" si="173"/>
        <v>Yes</v>
      </c>
      <c r="AF971" t="str">
        <f t="shared" si="174"/>
        <v>No</v>
      </c>
      <c r="AG971">
        <v>1</v>
      </c>
      <c r="AH971" s="11" t="str">
        <f t="shared" si="175"/>
        <v>Yes</v>
      </c>
    </row>
    <row r="972" spans="1:34">
      <c r="A972">
        <v>6111</v>
      </c>
      <c r="B972" t="s">
        <v>47</v>
      </c>
      <c r="C972" t="s">
        <v>67</v>
      </c>
      <c r="D972" t="s">
        <v>68</v>
      </c>
      <c r="E972" t="s">
        <v>1049</v>
      </c>
      <c r="F972" t="s">
        <v>36</v>
      </c>
      <c r="G972">
        <f t="shared" si="165"/>
        <v>1</v>
      </c>
      <c r="H972">
        <f t="shared" si="166"/>
        <v>1</v>
      </c>
      <c r="I972">
        <f t="shared" si="167"/>
        <v>2</v>
      </c>
      <c r="J972">
        <f t="shared" si="168"/>
        <v>1</v>
      </c>
      <c r="K972">
        <f t="shared" si="169"/>
        <v>0</v>
      </c>
      <c r="L972">
        <v>2</v>
      </c>
      <c r="M972">
        <v>3</v>
      </c>
      <c r="N972">
        <f>Needs[[#This Row],[Male]]-Needs[[#This Row],[Hasuband]]</f>
        <v>1</v>
      </c>
      <c r="O972">
        <f>Needs[[#This Row],[Female]]-Needs[[#This Row],[Wife]]</f>
        <v>2</v>
      </c>
      <c r="P972">
        <v>1</v>
      </c>
      <c r="Q972">
        <v>1</v>
      </c>
      <c r="R972">
        <v>0</v>
      </c>
      <c r="S972">
        <v>1</v>
      </c>
      <c r="T972">
        <v>2</v>
      </c>
      <c r="U972" t="s">
        <v>61</v>
      </c>
      <c r="W972">
        <v>1</v>
      </c>
      <c r="X972" t="str">
        <f t="shared" si="170"/>
        <v>No</v>
      </c>
      <c r="Y972">
        <v>89</v>
      </c>
      <c r="Z972" t="str">
        <f t="shared" si="171"/>
        <v>Yes</v>
      </c>
      <c r="AA972">
        <v>1</v>
      </c>
      <c r="AB972" t="str">
        <f t="shared" si="172"/>
        <v>Yes</v>
      </c>
      <c r="AC972">
        <v>1</v>
      </c>
      <c r="AD972" t="str">
        <f t="shared" si="173"/>
        <v>Yes</v>
      </c>
      <c r="AF972" t="str">
        <f t="shared" si="174"/>
        <v>No</v>
      </c>
      <c r="AG972">
        <v>1</v>
      </c>
      <c r="AH972" s="11" t="str">
        <f t="shared" si="175"/>
        <v>Yes</v>
      </c>
    </row>
    <row r="973" spans="1:34">
      <c r="A973">
        <v>4740</v>
      </c>
      <c r="B973" t="s">
        <v>38</v>
      </c>
      <c r="C973" t="s">
        <v>107</v>
      </c>
      <c r="D973" t="s">
        <v>108</v>
      </c>
      <c r="E973" t="s">
        <v>1050</v>
      </c>
      <c r="F973" t="s">
        <v>36</v>
      </c>
      <c r="G973">
        <f t="shared" si="165"/>
        <v>1</v>
      </c>
      <c r="H973">
        <f t="shared" si="166"/>
        <v>1</v>
      </c>
      <c r="I973">
        <f t="shared" si="167"/>
        <v>2</v>
      </c>
      <c r="J973">
        <f t="shared" si="168"/>
        <v>1</v>
      </c>
      <c r="K973">
        <f t="shared" si="169"/>
        <v>0</v>
      </c>
      <c r="L973">
        <v>2</v>
      </c>
      <c r="M973">
        <v>3</v>
      </c>
      <c r="N973">
        <f>Needs[[#This Row],[Male]]-Needs[[#This Row],[Hasuband]]</f>
        <v>1</v>
      </c>
      <c r="O973">
        <f>Needs[[#This Row],[Female]]-Needs[[#This Row],[Wife]]</f>
        <v>2</v>
      </c>
      <c r="P973">
        <v>1</v>
      </c>
      <c r="Q973">
        <v>1</v>
      </c>
      <c r="R973">
        <v>0</v>
      </c>
      <c r="S973">
        <v>1</v>
      </c>
      <c r="T973">
        <v>2</v>
      </c>
      <c r="U973" t="s">
        <v>46</v>
      </c>
      <c r="W973">
        <v>1</v>
      </c>
      <c r="X973" t="str">
        <f t="shared" si="170"/>
        <v>No</v>
      </c>
      <c r="Y973">
        <v>74</v>
      </c>
      <c r="Z973" t="str">
        <f t="shared" si="171"/>
        <v>Yes</v>
      </c>
      <c r="AA973">
        <v>1</v>
      </c>
      <c r="AB973" t="str">
        <f t="shared" si="172"/>
        <v>Yes</v>
      </c>
      <c r="AD973" t="str">
        <f t="shared" si="173"/>
        <v>No</v>
      </c>
      <c r="AE973">
        <v>1</v>
      </c>
      <c r="AF973" t="str">
        <f t="shared" si="174"/>
        <v>Yes</v>
      </c>
      <c r="AG973">
        <v>1</v>
      </c>
      <c r="AH973" s="11" t="str">
        <f t="shared" si="175"/>
        <v>Yes</v>
      </c>
    </row>
    <row r="974" spans="1:34">
      <c r="A974">
        <v>6084</v>
      </c>
      <c r="B974" t="s">
        <v>47</v>
      </c>
      <c r="C974" t="s">
        <v>67</v>
      </c>
      <c r="D974" t="s">
        <v>68</v>
      </c>
      <c r="E974" t="s">
        <v>1051</v>
      </c>
      <c r="F974" t="s">
        <v>36</v>
      </c>
      <c r="G974">
        <f t="shared" si="165"/>
        <v>1</v>
      </c>
      <c r="H974">
        <f t="shared" si="166"/>
        <v>1</v>
      </c>
      <c r="I974">
        <f t="shared" si="167"/>
        <v>2</v>
      </c>
      <c r="J974">
        <f t="shared" si="168"/>
        <v>1</v>
      </c>
      <c r="K974">
        <f t="shared" si="169"/>
        <v>0</v>
      </c>
      <c r="L974">
        <v>3</v>
      </c>
      <c r="M974">
        <v>2</v>
      </c>
      <c r="N974">
        <f>Needs[[#This Row],[Male]]-Needs[[#This Row],[Hasuband]]</f>
        <v>2</v>
      </c>
      <c r="O974">
        <f>Needs[[#This Row],[Female]]-Needs[[#This Row],[Wife]]</f>
        <v>1</v>
      </c>
      <c r="P974">
        <v>1</v>
      </c>
      <c r="Q974">
        <v>1</v>
      </c>
      <c r="R974">
        <v>1</v>
      </c>
      <c r="S974">
        <v>0</v>
      </c>
      <c r="T974">
        <v>2</v>
      </c>
      <c r="U974" t="s">
        <v>37</v>
      </c>
      <c r="V974">
        <v>1</v>
      </c>
      <c r="X974" t="str">
        <f t="shared" si="170"/>
        <v>Yes</v>
      </c>
      <c r="Y974">
        <v>162</v>
      </c>
      <c r="Z974" t="str">
        <f t="shared" si="171"/>
        <v>Yes</v>
      </c>
      <c r="AA974">
        <v>1</v>
      </c>
      <c r="AB974" t="str">
        <f t="shared" si="172"/>
        <v>Yes</v>
      </c>
      <c r="AD974" t="str">
        <f t="shared" si="173"/>
        <v>No</v>
      </c>
      <c r="AE974">
        <v>1</v>
      </c>
      <c r="AF974" t="str">
        <f t="shared" si="174"/>
        <v>Yes</v>
      </c>
      <c r="AG974">
        <v>1</v>
      </c>
      <c r="AH974" s="11" t="str">
        <f t="shared" si="175"/>
        <v>Yes</v>
      </c>
    </row>
    <row r="975" spans="1:34">
      <c r="A975">
        <v>5911</v>
      </c>
      <c r="B975" t="s">
        <v>47</v>
      </c>
      <c r="C975" t="s">
        <v>85</v>
      </c>
      <c r="D975" t="s">
        <v>86</v>
      </c>
      <c r="E975" t="s">
        <v>1052</v>
      </c>
      <c r="F975" t="s">
        <v>36</v>
      </c>
      <c r="G975">
        <f t="shared" si="165"/>
        <v>1</v>
      </c>
      <c r="H975">
        <f t="shared" si="166"/>
        <v>1</v>
      </c>
      <c r="I975">
        <f t="shared" si="167"/>
        <v>2</v>
      </c>
      <c r="J975">
        <f t="shared" si="168"/>
        <v>2</v>
      </c>
      <c r="K975">
        <f t="shared" si="169"/>
        <v>2</v>
      </c>
      <c r="L975">
        <v>4</v>
      </c>
      <c r="M975">
        <v>4</v>
      </c>
      <c r="N975">
        <f>Needs[[#This Row],[Male]]-Needs[[#This Row],[Hasuband]]</f>
        <v>3</v>
      </c>
      <c r="O975">
        <f>Needs[[#This Row],[Female]]-Needs[[#This Row],[Wife]]</f>
        <v>3</v>
      </c>
      <c r="P975">
        <v>1</v>
      </c>
      <c r="Q975">
        <v>1</v>
      </c>
      <c r="R975">
        <v>1</v>
      </c>
      <c r="S975">
        <v>1</v>
      </c>
      <c r="T975">
        <v>4</v>
      </c>
      <c r="U975" t="s">
        <v>46</v>
      </c>
      <c r="W975">
        <v>1</v>
      </c>
      <c r="X975" t="str">
        <f t="shared" si="170"/>
        <v>No</v>
      </c>
      <c r="Z975" t="str">
        <f t="shared" si="171"/>
        <v>No</v>
      </c>
      <c r="AA975">
        <v>1</v>
      </c>
      <c r="AB975" t="str">
        <f t="shared" si="172"/>
        <v>Yes</v>
      </c>
      <c r="AD975" t="str">
        <f t="shared" si="173"/>
        <v>No</v>
      </c>
      <c r="AE975">
        <v>1</v>
      </c>
      <c r="AF975" t="str">
        <f t="shared" si="174"/>
        <v>Yes</v>
      </c>
      <c r="AG975">
        <v>1</v>
      </c>
      <c r="AH975" s="11" t="str">
        <f t="shared" si="175"/>
        <v>Yes</v>
      </c>
    </row>
    <row r="976" spans="1:34">
      <c r="A976">
        <v>6321</v>
      </c>
      <c r="B976" t="s">
        <v>47</v>
      </c>
      <c r="C976" t="s">
        <v>104</v>
      </c>
      <c r="D976" t="s">
        <v>105</v>
      </c>
      <c r="E976" t="s">
        <v>1053</v>
      </c>
      <c r="F976" t="s">
        <v>36</v>
      </c>
      <c r="G976">
        <f t="shared" si="165"/>
        <v>1</v>
      </c>
      <c r="H976">
        <f t="shared" si="166"/>
        <v>1</v>
      </c>
      <c r="I976">
        <f t="shared" si="167"/>
        <v>3</v>
      </c>
      <c r="J976">
        <f t="shared" si="168"/>
        <v>2</v>
      </c>
      <c r="K976">
        <f t="shared" si="169"/>
        <v>3</v>
      </c>
      <c r="L976">
        <v>8</v>
      </c>
      <c r="M976">
        <v>2</v>
      </c>
      <c r="N976">
        <f>Needs[[#This Row],[Male]]-Needs[[#This Row],[Hasuband]]</f>
        <v>7</v>
      </c>
      <c r="O976">
        <f>Needs[[#This Row],[Female]]-Needs[[#This Row],[Wife]]</f>
        <v>1</v>
      </c>
      <c r="P976">
        <v>2</v>
      </c>
      <c r="Q976">
        <v>1</v>
      </c>
      <c r="R976">
        <v>2</v>
      </c>
      <c r="S976">
        <v>0</v>
      </c>
      <c r="T976">
        <v>5</v>
      </c>
      <c r="U976" t="s">
        <v>46</v>
      </c>
      <c r="W976">
        <v>1</v>
      </c>
      <c r="X976" t="str">
        <f t="shared" si="170"/>
        <v>No</v>
      </c>
      <c r="Z976" t="str">
        <f t="shared" si="171"/>
        <v>No</v>
      </c>
      <c r="AB976" t="str">
        <f t="shared" si="172"/>
        <v>No</v>
      </c>
      <c r="AD976" t="str">
        <f t="shared" si="173"/>
        <v>No</v>
      </c>
      <c r="AF976" t="str">
        <f t="shared" si="174"/>
        <v>No</v>
      </c>
      <c r="AG976">
        <v>1</v>
      </c>
      <c r="AH976" s="11" t="str">
        <f t="shared" si="175"/>
        <v>Yes</v>
      </c>
    </row>
    <row r="977" spans="1:34">
      <c r="A977">
        <v>5791</v>
      </c>
      <c r="B977" t="s">
        <v>47</v>
      </c>
      <c r="C977" t="s">
        <v>79</v>
      </c>
      <c r="D977" t="s">
        <v>80</v>
      </c>
      <c r="E977" t="s">
        <v>1054</v>
      </c>
      <c r="F977" t="s">
        <v>36</v>
      </c>
      <c r="G977">
        <f t="shared" si="165"/>
        <v>1</v>
      </c>
      <c r="H977">
        <f t="shared" si="166"/>
        <v>1</v>
      </c>
      <c r="I977">
        <f t="shared" si="167"/>
        <v>2</v>
      </c>
      <c r="J977">
        <f t="shared" si="168"/>
        <v>2</v>
      </c>
      <c r="K977">
        <f t="shared" si="169"/>
        <v>0</v>
      </c>
      <c r="L977">
        <v>3</v>
      </c>
      <c r="M977">
        <v>3</v>
      </c>
      <c r="N977">
        <f>Needs[[#This Row],[Male]]-Needs[[#This Row],[Hasuband]]</f>
        <v>2</v>
      </c>
      <c r="O977">
        <f>Needs[[#This Row],[Female]]-Needs[[#This Row],[Wife]]</f>
        <v>2</v>
      </c>
      <c r="P977">
        <v>1</v>
      </c>
      <c r="Q977">
        <v>1</v>
      </c>
      <c r="R977">
        <v>1</v>
      </c>
      <c r="S977">
        <v>1</v>
      </c>
      <c r="T977">
        <v>2</v>
      </c>
      <c r="U977" t="s">
        <v>37</v>
      </c>
      <c r="W977">
        <v>1</v>
      </c>
      <c r="X977" t="str">
        <f t="shared" si="170"/>
        <v>No</v>
      </c>
      <c r="Z977" t="str">
        <f t="shared" si="171"/>
        <v>No</v>
      </c>
      <c r="AA977">
        <v>1</v>
      </c>
      <c r="AB977" t="str">
        <f t="shared" si="172"/>
        <v>Yes</v>
      </c>
      <c r="AD977" t="str">
        <f t="shared" si="173"/>
        <v>No</v>
      </c>
      <c r="AF977" t="str">
        <f t="shared" si="174"/>
        <v>No</v>
      </c>
      <c r="AG977">
        <v>1</v>
      </c>
      <c r="AH977" s="11" t="str">
        <f t="shared" si="175"/>
        <v>Yes</v>
      </c>
    </row>
    <row r="978" spans="1:34">
      <c r="A978">
        <v>5278</v>
      </c>
      <c r="B978" t="s">
        <v>42</v>
      </c>
      <c r="C978" t="s">
        <v>52</v>
      </c>
      <c r="D978" t="s">
        <v>53</v>
      </c>
      <c r="E978" t="s">
        <v>1055</v>
      </c>
      <c r="F978" t="s">
        <v>36</v>
      </c>
      <c r="G978">
        <f t="shared" si="165"/>
        <v>1</v>
      </c>
      <c r="H978">
        <f t="shared" si="166"/>
        <v>1</v>
      </c>
      <c r="I978">
        <f t="shared" si="167"/>
        <v>1</v>
      </c>
      <c r="J978">
        <f t="shared" si="168"/>
        <v>1</v>
      </c>
      <c r="K978">
        <f t="shared" si="169"/>
        <v>0</v>
      </c>
      <c r="L978">
        <v>1</v>
      </c>
      <c r="M978">
        <v>3</v>
      </c>
      <c r="N978">
        <f>Needs[[#This Row],[Male]]-Needs[[#This Row],[Hasuband]]</f>
        <v>0</v>
      </c>
      <c r="O978">
        <f>Needs[[#This Row],[Female]]-Needs[[#This Row],[Wife]]</f>
        <v>2</v>
      </c>
      <c r="P978">
        <v>0</v>
      </c>
      <c r="Q978">
        <v>1</v>
      </c>
      <c r="R978">
        <v>0</v>
      </c>
      <c r="S978">
        <v>1</v>
      </c>
      <c r="T978">
        <v>2</v>
      </c>
      <c r="U978" t="s">
        <v>46</v>
      </c>
      <c r="V978">
        <v>1</v>
      </c>
      <c r="X978" t="str">
        <f t="shared" si="170"/>
        <v>Yes</v>
      </c>
      <c r="Y978">
        <v>185</v>
      </c>
      <c r="Z978" t="str">
        <f t="shared" si="171"/>
        <v>Yes</v>
      </c>
      <c r="AA978">
        <v>1</v>
      </c>
      <c r="AB978" t="str">
        <f t="shared" si="172"/>
        <v>Yes</v>
      </c>
      <c r="AD978" t="str">
        <f t="shared" si="173"/>
        <v>No</v>
      </c>
      <c r="AF978" t="str">
        <f t="shared" si="174"/>
        <v>No</v>
      </c>
      <c r="AG978">
        <v>1</v>
      </c>
      <c r="AH978" s="11" t="str">
        <f t="shared" si="175"/>
        <v>Yes</v>
      </c>
    </row>
    <row r="979" spans="1:34">
      <c r="A979">
        <v>6177</v>
      </c>
      <c r="B979" t="s">
        <v>47</v>
      </c>
      <c r="C979" t="s">
        <v>58</v>
      </c>
      <c r="D979" t="s">
        <v>59</v>
      </c>
      <c r="E979" t="s">
        <v>1056</v>
      </c>
      <c r="F979" t="s">
        <v>51</v>
      </c>
      <c r="G979">
        <f t="shared" si="165"/>
        <v>0</v>
      </c>
      <c r="H979">
        <f t="shared" si="166"/>
        <v>1</v>
      </c>
      <c r="I979">
        <f t="shared" si="167"/>
        <v>2</v>
      </c>
      <c r="J979">
        <f t="shared" si="168"/>
        <v>1</v>
      </c>
      <c r="K979">
        <f t="shared" si="169"/>
        <v>2</v>
      </c>
      <c r="L979">
        <v>2</v>
      </c>
      <c r="M979">
        <v>4</v>
      </c>
      <c r="N979">
        <f>Needs[[#This Row],[Male]]-Needs[[#This Row],[Hasuband]]</f>
        <v>2</v>
      </c>
      <c r="O979">
        <f>Needs[[#This Row],[Female]]-Needs[[#This Row],[Wife]]</f>
        <v>3</v>
      </c>
      <c r="P979">
        <v>1</v>
      </c>
      <c r="Q979">
        <v>1</v>
      </c>
      <c r="R979">
        <v>0</v>
      </c>
      <c r="S979">
        <v>1</v>
      </c>
      <c r="T979">
        <v>3</v>
      </c>
      <c r="U979" t="s">
        <v>46</v>
      </c>
      <c r="W979">
        <v>1</v>
      </c>
      <c r="X979" t="str">
        <f t="shared" si="170"/>
        <v>No</v>
      </c>
      <c r="Y979">
        <v>70</v>
      </c>
      <c r="Z979" t="str">
        <f t="shared" si="171"/>
        <v>Yes</v>
      </c>
      <c r="AA979">
        <v>1</v>
      </c>
      <c r="AB979" t="str">
        <f t="shared" si="172"/>
        <v>Yes</v>
      </c>
      <c r="AD979" t="str">
        <f t="shared" si="173"/>
        <v>No</v>
      </c>
      <c r="AF979" t="str">
        <f t="shared" si="174"/>
        <v>No</v>
      </c>
      <c r="AG979">
        <v>1</v>
      </c>
      <c r="AH979" s="11" t="str">
        <f t="shared" si="175"/>
        <v>Yes</v>
      </c>
    </row>
    <row r="980" spans="1:34">
      <c r="A980">
        <v>5365</v>
      </c>
      <c r="B980" t="s">
        <v>42</v>
      </c>
      <c r="C980" t="s">
        <v>52</v>
      </c>
      <c r="D980" t="s">
        <v>53</v>
      </c>
      <c r="E980" t="s">
        <v>1057</v>
      </c>
      <c r="F980" t="s">
        <v>51</v>
      </c>
      <c r="G980">
        <f t="shared" si="165"/>
        <v>0</v>
      </c>
      <c r="H980">
        <f t="shared" si="166"/>
        <v>1</v>
      </c>
      <c r="I980">
        <f t="shared" si="167"/>
        <v>1</v>
      </c>
      <c r="J980">
        <f t="shared" si="168"/>
        <v>1</v>
      </c>
      <c r="K980">
        <f t="shared" si="169"/>
        <v>1</v>
      </c>
      <c r="L980">
        <v>3</v>
      </c>
      <c r="M980">
        <v>1</v>
      </c>
      <c r="N980">
        <f>Needs[[#This Row],[Male]]-Needs[[#This Row],[Hasuband]]</f>
        <v>3</v>
      </c>
      <c r="O980">
        <f>Needs[[#This Row],[Female]]-Needs[[#This Row],[Wife]]</f>
        <v>0</v>
      </c>
      <c r="P980">
        <v>1</v>
      </c>
      <c r="Q980">
        <v>0</v>
      </c>
      <c r="R980">
        <v>1</v>
      </c>
      <c r="S980">
        <v>0</v>
      </c>
      <c r="T980">
        <v>2</v>
      </c>
      <c r="U980" t="s">
        <v>46</v>
      </c>
      <c r="V980">
        <v>1</v>
      </c>
      <c r="X980" t="str">
        <f t="shared" si="170"/>
        <v>Yes</v>
      </c>
      <c r="Y980">
        <v>209</v>
      </c>
      <c r="Z980" t="str">
        <f t="shared" si="171"/>
        <v>Yes</v>
      </c>
      <c r="AA980">
        <v>1</v>
      </c>
      <c r="AB980" t="str">
        <f t="shared" si="172"/>
        <v>Yes</v>
      </c>
      <c r="AD980" t="str">
        <f t="shared" si="173"/>
        <v>No</v>
      </c>
      <c r="AF980" t="str">
        <f t="shared" si="174"/>
        <v>No</v>
      </c>
      <c r="AG980">
        <v>1</v>
      </c>
      <c r="AH980" s="11" t="str">
        <f t="shared" si="175"/>
        <v>Yes</v>
      </c>
    </row>
    <row r="981" spans="1:34">
      <c r="A981">
        <v>5043</v>
      </c>
      <c r="B981" t="s">
        <v>32</v>
      </c>
      <c r="C981" t="s">
        <v>126</v>
      </c>
      <c r="D981" t="s">
        <v>127</v>
      </c>
      <c r="E981" t="s">
        <v>1058</v>
      </c>
      <c r="F981" t="s">
        <v>51</v>
      </c>
      <c r="G981">
        <f t="shared" si="165"/>
        <v>0</v>
      </c>
      <c r="H981">
        <f t="shared" si="166"/>
        <v>1</v>
      </c>
      <c r="I981">
        <f t="shared" si="167"/>
        <v>2</v>
      </c>
      <c r="J981">
        <f t="shared" si="168"/>
        <v>1</v>
      </c>
      <c r="K981">
        <f t="shared" si="169"/>
        <v>2</v>
      </c>
      <c r="L981">
        <v>4</v>
      </c>
      <c r="M981">
        <v>2</v>
      </c>
      <c r="N981">
        <f>Needs[[#This Row],[Male]]-Needs[[#This Row],[Hasuband]]</f>
        <v>4</v>
      </c>
      <c r="O981">
        <f>Needs[[#This Row],[Female]]-Needs[[#This Row],[Wife]]</f>
        <v>1</v>
      </c>
      <c r="P981">
        <v>1</v>
      </c>
      <c r="Q981">
        <v>1</v>
      </c>
      <c r="R981">
        <v>1</v>
      </c>
      <c r="S981">
        <v>0</v>
      </c>
      <c r="T981">
        <v>3</v>
      </c>
      <c r="U981" t="s">
        <v>46</v>
      </c>
      <c r="V981">
        <v>1</v>
      </c>
      <c r="X981" t="str">
        <f t="shared" si="170"/>
        <v>Yes</v>
      </c>
      <c r="Y981">
        <v>171</v>
      </c>
      <c r="Z981" t="str">
        <f t="shared" si="171"/>
        <v>Yes</v>
      </c>
      <c r="AA981">
        <v>1</v>
      </c>
      <c r="AB981" t="str">
        <f t="shared" si="172"/>
        <v>Yes</v>
      </c>
      <c r="AC981">
        <v>1</v>
      </c>
      <c r="AD981" t="str">
        <f t="shared" si="173"/>
        <v>Yes</v>
      </c>
      <c r="AF981" t="str">
        <f t="shared" si="174"/>
        <v>No</v>
      </c>
      <c r="AG981">
        <v>1</v>
      </c>
      <c r="AH981" s="11" t="str">
        <f t="shared" si="175"/>
        <v>Yes</v>
      </c>
    </row>
    <row r="982" spans="1:34">
      <c r="A982">
        <v>5775</v>
      </c>
      <c r="B982" t="s">
        <v>47</v>
      </c>
      <c r="C982" t="s">
        <v>79</v>
      </c>
      <c r="D982" t="s">
        <v>80</v>
      </c>
      <c r="E982" t="s">
        <v>1059</v>
      </c>
      <c r="F982" t="s">
        <v>36</v>
      </c>
      <c r="G982">
        <f t="shared" si="165"/>
        <v>1</v>
      </c>
      <c r="H982">
        <f t="shared" si="166"/>
        <v>1</v>
      </c>
      <c r="I982">
        <f t="shared" si="167"/>
        <v>2</v>
      </c>
      <c r="J982">
        <f t="shared" si="168"/>
        <v>3</v>
      </c>
      <c r="K982">
        <f t="shared" si="169"/>
        <v>2</v>
      </c>
      <c r="L982">
        <v>3</v>
      </c>
      <c r="M982">
        <v>6</v>
      </c>
      <c r="N982">
        <f>Needs[[#This Row],[Male]]-Needs[[#This Row],[Hasuband]]</f>
        <v>2</v>
      </c>
      <c r="O982">
        <f>Needs[[#This Row],[Female]]-Needs[[#This Row],[Wife]]</f>
        <v>5</v>
      </c>
      <c r="P982">
        <v>1</v>
      </c>
      <c r="Q982">
        <v>1</v>
      </c>
      <c r="R982">
        <v>1</v>
      </c>
      <c r="S982">
        <v>2</v>
      </c>
      <c r="T982">
        <v>4</v>
      </c>
      <c r="U982" t="s">
        <v>37</v>
      </c>
      <c r="W982">
        <v>1</v>
      </c>
      <c r="X982" t="str">
        <f t="shared" si="170"/>
        <v>No</v>
      </c>
      <c r="Y982">
        <v>71</v>
      </c>
      <c r="Z982" t="str">
        <f t="shared" si="171"/>
        <v>Yes</v>
      </c>
      <c r="AA982">
        <v>1</v>
      </c>
      <c r="AB982" t="str">
        <f t="shared" si="172"/>
        <v>Yes</v>
      </c>
      <c r="AD982" t="str">
        <f t="shared" si="173"/>
        <v>No</v>
      </c>
      <c r="AF982" t="str">
        <f t="shared" si="174"/>
        <v>No</v>
      </c>
      <c r="AG982">
        <v>1</v>
      </c>
      <c r="AH982" s="11" t="str">
        <f t="shared" si="175"/>
        <v>Yes</v>
      </c>
    </row>
    <row r="983" spans="1:34">
      <c r="A983">
        <v>5204</v>
      </c>
      <c r="B983" t="s">
        <v>42</v>
      </c>
      <c r="C983" t="s">
        <v>64</v>
      </c>
      <c r="D983" t="s">
        <v>65</v>
      </c>
      <c r="E983" t="s">
        <v>1060</v>
      </c>
      <c r="F983" t="s">
        <v>51</v>
      </c>
      <c r="G983">
        <f t="shared" si="165"/>
        <v>0</v>
      </c>
      <c r="H983">
        <f t="shared" si="166"/>
        <v>1</v>
      </c>
      <c r="I983">
        <f t="shared" si="167"/>
        <v>2</v>
      </c>
      <c r="J983">
        <f t="shared" si="168"/>
        <v>1</v>
      </c>
      <c r="K983">
        <f t="shared" si="169"/>
        <v>1</v>
      </c>
      <c r="L983">
        <v>3</v>
      </c>
      <c r="M983">
        <v>2</v>
      </c>
      <c r="N983">
        <f>Needs[[#This Row],[Male]]-Needs[[#This Row],[Hasuband]]</f>
        <v>3</v>
      </c>
      <c r="O983">
        <f>Needs[[#This Row],[Female]]-Needs[[#This Row],[Wife]]</f>
        <v>1</v>
      </c>
      <c r="P983">
        <v>1</v>
      </c>
      <c r="Q983">
        <v>1</v>
      </c>
      <c r="R983">
        <v>1</v>
      </c>
      <c r="S983">
        <v>0</v>
      </c>
      <c r="T983">
        <v>2</v>
      </c>
      <c r="U983" t="s">
        <v>61</v>
      </c>
      <c r="W983">
        <v>1</v>
      </c>
      <c r="X983" t="str">
        <f t="shared" si="170"/>
        <v>No</v>
      </c>
      <c r="Z983" t="str">
        <f t="shared" si="171"/>
        <v>No</v>
      </c>
      <c r="AA983">
        <v>1</v>
      </c>
      <c r="AB983" t="str">
        <f t="shared" si="172"/>
        <v>Yes</v>
      </c>
      <c r="AD983" t="str">
        <f t="shared" si="173"/>
        <v>No</v>
      </c>
      <c r="AF983" t="str">
        <f t="shared" si="174"/>
        <v>No</v>
      </c>
      <c r="AG983">
        <v>1</v>
      </c>
      <c r="AH983" s="11" t="str">
        <f t="shared" si="175"/>
        <v>Yes</v>
      </c>
    </row>
    <row r="984" spans="1:34">
      <c r="A984">
        <v>4978</v>
      </c>
      <c r="B984" t="s">
        <v>32</v>
      </c>
      <c r="C984" t="s">
        <v>33</v>
      </c>
      <c r="D984" t="s">
        <v>34</v>
      </c>
      <c r="E984" t="s">
        <v>1061</v>
      </c>
      <c r="F984" t="s">
        <v>51</v>
      </c>
      <c r="G984">
        <f t="shared" si="165"/>
        <v>0</v>
      </c>
      <c r="H984">
        <f t="shared" si="166"/>
        <v>1</v>
      </c>
      <c r="I984">
        <f t="shared" si="167"/>
        <v>2</v>
      </c>
      <c r="J984">
        <f t="shared" si="168"/>
        <v>2</v>
      </c>
      <c r="K984">
        <f t="shared" si="169"/>
        <v>2</v>
      </c>
      <c r="L984">
        <v>4</v>
      </c>
      <c r="M984">
        <v>3</v>
      </c>
      <c r="N984">
        <f>Needs[[#This Row],[Male]]-Needs[[#This Row],[Hasuband]]</f>
        <v>4</v>
      </c>
      <c r="O984">
        <f>Needs[[#This Row],[Female]]-Needs[[#This Row],[Wife]]</f>
        <v>2</v>
      </c>
      <c r="P984">
        <v>1</v>
      </c>
      <c r="Q984">
        <v>1</v>
      </c>
      <c r="R984">
        <v>1</v>
      </c>
      <c r="S984">
        <v>1</v>
      </c>
      <c r="T984">
        <v>3</v>
      </c>
      <c r="U984" t="s">
        <v>18</v>
      </c>
      <c r="V984">
        <v>1</v>
      </c>
      <c r="X984" t="str">
        <f t="shared" si="170"/>
        <v>Yes</v>
      </c>
      <c r="Y984">
        <v>207</v>
      </c>
      <c r="Z984" t="str">
        <f t="shared" si="171"/>
        <v>Yes</v>
      </c>
      <c r="AA984">
        <v>1</v>
      </c>
      <c r="AB984" t="str">
        <f t="shared" si="172"/>
        <v>Yes</v>
      </c>
      <c r="AC984">
        <v>1</v>
      </c>
      <c r="AD984" t="str">
        <f t="shared" si="173"/>
        <v>Yes</v>
      </c>
      <c r="AF984" t="str">
        <f t="shared" si="174"/>
        <v>No</v>
      </c>
      <c r="AG984">
        <v>1</v>
      </c>
      <c r="AH984" s="11" t="str">
        <f t="shared" si="175"/>
        <v>Yes</v>
      </c>
    </row>
    <row r="985" spans="1:34">
      <c r="A985">
        <v>4972</v>
      </c>
      <c r="B985" t="s">
        <v>32</v>
      </c>
      <c r="C985" t="s">
        <v>33</v>
      </c>
      <c r="D985" t="s">
        <v>34</v>
      </c>
      <c r="E985" t="s">
        <v>1062</v>
      </c>
      <c r="F985" t="s">
        <v>36</v>
      </c>
      <c r="G985">
        <f t="shared" si="165"/>
        <v>1</v>
      </c>
      <c r="H985">
        <f t="shared" si="166"/>
        <v>1</v>
      </c>
      <c r="I985">
        <f t="shared" si="167"/>
        <v>2</v>
      </c>
      <c r="J985">
        <f t="shared" si="168"/>
        <v>2</v>
      </c>
      <c r="K985">
        <f t="shared" si="169"/>
        <v>1</v>
      </c>
      <c r="L985">
        <v>2</v>
      </c>
      <c r="M985">
        <v>5</v>
      </c>
      <c r="N985">
        <f>Needs[[#This Row],[Male]]-Needs[[#This Row],[Hasuband]]</f>
        <v>1</v>
      </c>
      <c r="O985">
        <f>Needs[[#This Row],[Female]]-Needs[[#This Row],[Wife]]</f>
        <v>4</v>
      </c>
      <c r="P985">
        <v>1</v>
      </c>
      <c r="Q985">
        <v>1</v>
      </c>
      <c r="R985">
        <v>0</v>
      </c>
      <c r="S985">
        <v>2</v>
      </c>
      <c r="T985">
        <v>3</v>
      </c>
      <c r="U985" t="s">
        <v>61</v>
      </c>
      <c r="W985">
        <v>1</v>
      </c>
      <c r="X985" t="str">
        <f t="shared" si="170"/>
        <v>No</v>
      </c>
      <c r="Y985">
        <v>116</v>
      </c>
      <c r="Z985" t="str">
        <f t="shared" si="171"/>
        <v>Yes</v>
      </c>
      <c r="AA985">
        <v>1</v>
      </c>
      <c r="AB985" t="str">
        <f t="shared" si="172"/>
        <v>Yes</v>
      </c>
      <c r="AC985">
        <v>1</v>
      </c>
      <c r="AD985" t="str">
        <f t="shared" si="173"/>
        <v>Yes</v>
      </c>
      <c r="AF985" t="str">
        <f t="shared" si="174"/>
        <v>No</v>
      </c>
      <c r="AG985">
        <v>1</v>
      </c>
      <c r="AH985" s="11" t="str">
        <f t="shared" si="175"/>
        <v>Yes</v>
      </c>
    </row>
    <row r="986" spans="1:34">
      <c r="A986">
        <v>6099</v>
      </c>
      <c r="B986" t="s">
        <v>47</v>
      </c>
      <c r="C986" t="s">
        <v>67</v>
      </c>
      <c r="D986" t="s">
        <v>68</v>
      </c>
      <c r="E986" t="s">
        <v>1063</v>
      </c>
      <c r="F986" t="s">
        <v>36</v>
      </c>
      <c r="G986">
        <f t="shared" si="165"/>
        <v>1</v>
      </c>
      <c r="H986">
        <f t="shared" si="166"/>
        <v>1</v>
      </c>
      <c r="I986">
        <f t="shared" si="167"/>
        <v>3</v>
      </c>
      <c r="J986">
        <f t="shared" si="168"/>
        <v>1</v>
      </c>
      <c r="K986">
        <f t="shared" si="169"/>
        <v>1</v>
      </c>
      <c r="L986">
        <v>5</v>
      </c>
      <c r="M986">
        <v>2</v>
      </c>
      <c r="N986">
        <f>Needs[[#This Row],[Male]]-Needs[[#This Row],[Hasuband]]</f>
        <v>4</v>
      </c>
      <c r="O986">
        <f>Needs[[#This Row],[Female]]-Needs[[#This Row],[Wife]]</f>
        <v>1</v>
      </c>
      <c r="P986">
        <v>2</v>
      </c>
      <c r="Q986">
        <v>1</v>
      </c>
      <c r="R986">
        <v>1</v>
      </c>
      <c r="S986">
        <v>0</v>
      </c>
      <c r="T986">
        <v>3</v>
      </c>
      <c r="U986" t="s">
        <v>46</v>
      </c>
      <c r="W986">
        <v>1</v>
      </c>
      <c r="X986" t="str">
        <f t="shared" si="170"/>
        <v>No</v>
      </c>
      <c r="Z986" t="str">
        <f t="shared" si="171"/>
        <v>No</v>
      </c>
      <c r="AB986" t="str">
        <f t="shared" si="172"/>
        <v>No</v>
      </c>
      <c r="AD986" t="str">
        <f t="shared" si="173"/>
        <v>No</v>
      </c>
      <c r="AF986" t="str">
        <f t="shared" si="174"/>
        <v>No</v>
      </c>
      <c r="AG986">
        <v>1</v>
      </c>
      <c r="AH986" s="11" t="str">
        <f t="shared" si="175"/>
        <v>Yes</v>
      </c>
    </row>
    <row r="987" spans="1:34">
      <c r="A987">
        <v>5099</v>
      </c>
      <c r="B987" t="s">
        <v>32</v>
      </c>
      <c r="C987" t="s">
        <v>55</v>
      </c>
      <c r="D987" t="s">
        <v>56</v>
      </c>
      <c r="E987" t="s">
        <v>1064</v>
      </c>
      <c r="F987" t="s">
        <v>36</v>
      </c>
      <c r="G987">
        <f t="shared" si="165"/>
        <v>1</v>
      </c>
      <c r="H987">
        <f t="shared" si="166"/>
        <v>1</v>
      </c>
      <c r="I987">
        <f t="shared" si="167"/>
        <v>2</v>
      </c>
      <c r="J987">
        <f t="shared" si="168"/>
        <v>2</v>
      </c>
      <c r="K987">
        <f t="shared" si="169"/>
        <v>1</v>
      </c>
      <c r="L987">
        <v>3</v>
      </c>
      <c r="M987">
        <v>4</v>
      </c>
      <c r="N987">
        <f>Needs[[#This Row],[Male]]-Needs[[#This Row],[Hasuband]]</f>
        <v>2</v>
      </c>
      <c r="O987">
        <f>Needs[[#This Row],[Female]]-Needs[[#This Row],[Wife]]</f>
        <v>3</v>
      </c>
      <c r="P987">
        <v>1</v>
      </c>
      <c r="Q987">
        <v>1</v>
      </c>
      <c r="R987">
        <v>1</v>
      </c>
      <c r="S987">
        <v>1</v>
      </c>
      <c r="T987">
        <v>3</v>
      </c>
      <c r="U987" t="s">
        <v>37</v>
      </c>
      <c r="W987">
        <v>1</v>
      </c>
      <c r="X987" t="str">
        <f t="shared" si="170"/>
        <v>No</v>
      </c>
      <c r="Y987">
        <v>88</v>
      </c>
      <c r="Z987" t="str">
        <f t="shared" si="171"/>
        <v>Yes</v>
      </c>
      <c r="AA987">
        <v>1</v>
      </c>
      <c r="AB987" t="str">
        <f t="shared" si="172"/>
        <v>Yes</v>
      </c>
      <c r="AC987">
        <v>1</v>
      </c>
      <c r="AD987" t="str">
        <f t="shared" si="173"/>
        <v>Yes</v>
      </c>
      <c r="AF987" t="str">
        <f t="shared" si="174"/>
        <v>No</v>
      </c>
      <c r="AG987">
        <v>1</v>
      </c>
      <c r="AH987" s="11" t="str">
        <f t="shared" si="175"/>
        <v>Yes</v>
      </c>
    </row>
    <row r="988" spans="1:34">
      <c r="A988">
        <v>6106</v>
      </c>
      <c r="B988" t="s">
        <v>47</v>
      </c>
      <c r="C988" t="s">
        <v>67</v>
      </c>
      <c r="D988" t="s">
        <v>68</v>
      </c>
      <c r="E988" t="s">
        <v>1065</v>
      </c>
      <c r="F988" t="s">
        <v>51</v>
      </c>
      <c r="G988">
        <f t="shared" si="165"/>
        <v>0</v>
      </c>
      <c r="H988">
        <f t="shared" si="166"/>
        <v>1</v>
      </c>
      <c r="I988">
        <f t="shared" si="167"/>
        <v>3</v>
      </c>
      <c r="J988">
        <f t="shared" si="168"/>
        <v>2</v>
      </c>
      <c r="K988">
        <f t="shared" si="169"/>
        <v>2</v>
      </c>
      <c r="L988">
        <v>6</v>
      </c>
      <c r="M988">
        <v>2</v>
      </c>
      <c r="N988">
        <f>Needs[[#This Row],[Male]]-Needs[[#This Row],[Hasuband]]</f>
        <v>6</v>
      </c>
      <c r="O988">
        <f>Needs[[#This Row],[Female]]-Needs[[#This Row],[Wife]]</f>
        <v>1</v>
      </c>
      <c r="P988">
        <v>2</v>
      </c>
      <c r="Q988">
        <v>1</v>
      </c>
      <c r="R988">
        <v>2</v>
      </c>
      <c r="S988">
        <v>0</v>
      </c>
      <c r="T988">
        <v>3</v>
      </c>
      <c r="U988" t="s">
        <v>46</v>
      </c>
      <c r="W988">
        <v>1</v>
      </c>
      <c r="X988" t="str">
        <f t="shared" si="170"/>
        <v>No</v>
      </c>
      <c r="Z988" t="str">
        <f t="shared" si="171"/>
        <v>No</v>
      </c>
      <c r="AA988">
        <v>1</v>
      </c>
      <c r="AB988" t="str">
        <f t="shared" si="172"/>
        <v>Yes</v>
      </c>
      <c r="AD988" t="str">
        <f t="shared" si="173"/>
        <v>No</v>
      </c>
      <c r="AE988">
        <v>1</v>
      </c>
      <c r="AF988" t="str">
        <f t="shared" si="174"/>
        <v>Yes</v>
      </c>
      <c r="AG988">
        <v>1</v>
      </c>
      <c r="AH988" s="11" t="str">
        <f t="shared" si="175"/>
        <v>Yes</v>
      </c>
    </row>
    <row r="989" spans="1:34">
      <c r="A989">
        <v>5344</v>
      </c>
      <c r="B989" t="s">
        <v>42</v>
      </c>
      <c r="C989" t="s">
        <v>52</v>
      </c>
      <c r="D989" t="s">
        <v>53</v>
      </c>
      <c r="E989" t="s">
        <v>1066</v>
      </c>
      <c r="F989" t="s">
        <v>51</v>
      </c>
      <c r="G989">
        <f t="shared" si="165"/>
        <v>0</v>
      </c>
      <c r="H989">
        <f t="shared" si="166"/>
        <v>1</v>
      </c>
      <c r="I989">
        <f t="shared" si="167"/>
        <v>2</v>
      </c>
      <c r="J989">
        <f t="shared" si="168"/>
        <v>1</v>
      </c>
      <c r="K989">
        <f t="shared" si="169"/>
        <v>2</v>
      </c>
      <c r="L989">
        <v>4</v>
      </c>
      <c r="M989">
        <v>2</v>
      </c>
      <c r="N989">
        <f>Needs[[#This Row],[Male]]-Needs[[#This Row],[Hasuband]]</f>
        <v>4</v>
      </c>
      <c r="O989">
        <f>Needs[[#This Row],[Female]]-Needs[[#This Row],[Wife]]</f>
        <v>1</v>
      </c>
      <c r="P989">
        <v>1</v>
      </c>
      <c r="Q989">
        <v>1</v>
      </c>
      <c r="R989">
        <v>1</v>
      </c>
      <c r="S989">
        <v>0</v>
      </c>
      <c r="T989">
        <v>3</v>
      </c>
      <c r="U989" t="s">
        <v>61</v>
      </c>
      <c r="V989">
        <v>1</v>
      </c>
      <c r="X989" t="str">
        <f t="shared" si="170"/>
        <v>Yes</v>
      </c>
      <c r="Y989">
        <v>204</v>
      </c>
      <c r="Z989" t="str">
        <f t="shared" si="171"/>
        <v>Yes</v>
      </c>
      <c r="AB989" t="str">
        <f t="shared" si="172"/>
        <v>No</v>
      </c>
      <c r="AD989" t="str">
        <f t="shared" si="173"/>
        <v>No</v>
      </c>
      <c r="AF989" t="str">
        <f t="shared" si="174"/>
        <v>No</v>
      </c>
      <c r="AH989" s="11" t="str">
        <f t="shared" si="175"/>
        <v>No</v>
      </c>
    </row>
    <row r="990" spans="1:34">
      <c r="A990">
        <v>4692</v>
      </c>
      <c r="B990" t="s">
        <v>38</v>
      </c>
      <c r="C990" t="s">
        <v>39</v>
      </c>
      <c r="D990" t="s">
        <v>40</v>
      </c>
      <c r="E990" t="s">
        <v>1067</v>
      </c>
      <c r="F990" t="s">
        <v>51</v>
      </c>
      <c r="G990">
        <f t="shared" si="165"/>
        <v>0</v>
      </c>
      <c r="H990">
        <f t="shared" si="166"/>
        <v>1</v>
      </c>
      <c r="I990">
        <f t="shared" si="167"/>
        <v>2</v>
      </c>
      <c r="J990">
        <f t="shared" si="168"/>
        <v>1</v>
      </c>
      <c r="K990">
        <f t="shared" si="169"/>
        <v>2</v>
      </c>
      <c r="L990">
        <v>2</v>
      </c>
      <c r="M990">
        <v>4</v>
      </c>
      <c r="N990">
        <f>Needs[[#This Row],[Male]]-Needs[[#This Row],[Hasuband]]</f>
        <v>2</v>
      </c>
      <c r="O990">
        <f>Needs[[#This Row],[Female]]-Needs[[#This Row],[Wife]]</f>
        <v>3</v>
      </c>
      <c r="P990">
        <v>1</v>
      </c>
      <c r="Q990">
        <v>1</v>
      </c>
      <c r="R990">
        <v>0</v>
      </c>
      <c r="S990">
        <v>1</v>
      </c>
      <c r="T990">
        <v>3</v>
      </c>
      <c r="U990" t="s">
        <v>46</v>
      </c>
      <c r="W990">
        <v>1</v>
      </c>
      <c r="X990" t="str">
        <f t="shared" si="170"/>
        <v>No</v>
      </c>
      <c r="Y990">
        <v>76</v>
      </c>
      <c r="Z990" t="str">
        <f t="shared" si="171"/>
        <v>Yes</v>
      </c>
      <c r="AA990">
        <v>1</v>
      </c>
      <c r="AB990" t="str">
        <f t="shared" si="172"/>
        <v>Yes</v>
      </c>
      <c r="AD990" t="str">
        <f t="shared" si="173"/>
        <v>No</v>
      </c>
      <c r="AF990" t="str">
        <f t="shared" si="174"/>
        <v>No</v>
      </c>
      <c r="AG990">
        <v>1</v>
      </c>
      <c r="AH990" s="11" t="str">
        <f t="shared" si="175"/>
        <v>Yes</v>
      </c>
    </row>
    <row r="991" spans="1:34">
      <c r="A991">
        <v>4821</v>
      </c>
      <c r="B991" t="s">
        <v>38</v>
      </c>
      <c r="C991" t="s">
        <v>116</v>
      </c>
      <c r="D991" t="s">
        <v>117</v>
      </c>
      <c r="E991" t="s">
        <v>1068</v>
      </c>
      <c r="F991" t="s">
        <v>51</v>
      </c>
      <c r="G991">
        <f t="shared" si="165"/>
        <v>0</v>
      </c>
      <c r="H991">
        <f t="shared" si="166"/>
        <v>1</v>
      </c>
      <c r="I991">
        <f t="shared" si="167"/>
        <v>2</v>
      </c>
      <c r="J991">
        <f t="shared" si="168"/>
        <v>1</v>
      </c>
      <c r="K991">
        <f t="shared" si="169"/>
        <v>1</v>
      </c>
      <c r="L991">
        <v>3</v>
      </c>
      <c r="M991">
        <v>2</v>
      </c>
      <c r="N991">
        <f>Needs[[#This Row],[Male]]-Needs[[#This Row],[Hasuband]]</f>
        <v>3</v>
      </c>
      <c r="O991">
        <f>Needs[[#This Row],[Female]]-Needs[[#This Row],[Wife]]</f>
        <v>1</v>
      </c>
      <c r="P991">
        <v>1</v>
      </c>
      <c r="Q991">
        <v>1</v>
      </c>
      <c r="R991">
        <v>1</v>
      </c>
      <c r="S991">
        <v>0</v>
      </c>
      <c r="T991">
        <v>2</v>
      </c>
      <c r="U991" t="s">
        <v>37</v>
      </c>
      <c r="V991">
        <v>1</v>
      </c>
      <c r="X991" t="str">
        <f t="shared" si="170"/>
        <v>Yes</v>
      </c>
      <c r="Y991">
        <v>164</v>
      </c>
      <c r="Z991" t="str">
        <f t="shared" si="171"/>
        <v>Yes</v>
      </c>
      <c r="AB991" t="str">
        <f t="shared" si="172"/>
        <v>No</v>
      </c>
      <c r="AD991" t="str">
        <f t="shared" si="173"/>
        <v>No</v>
      </c>
      <c r="AF991" t="str">
        <f t="shared" si="174"/>
        <v>No</v>
      </c>
      <c r="AH991" s="11" t="str">
        <f t="shared" si="175"/>
        <v>No</v>
      </c>
    </row>
    <row r="992" spans="1:34">
      <c r="A992">
        <v>4756</v>
      </c>
      <c r="B992" t="s">
        <v>38</v>
      </c>
      <c r="C992" t="s">
        <v>107</v>
      </c>
      <c r="D992" t="s">
        <v>108</v>
      </c>
      <c r="E992" t="s">
        <v>1069</v>
      </c>
      <c r="F992" t="s">
        <v>51</v>
      </c>
      <c r="G992">
        <f t="shared" si="165"/>
        <v>0</v>
      </c>
      <c r="H992">
        <f t="shared" si="166"/>
        <v>1</v>
      </c>
      <c r="I992">
        <f t="shared" si="167"/>
        <v>2</v>
      </c>
      <c r="J992">
        <f t="shared" si="168"/>
        <v>2</v>
      </c>
      <c r="K992">
        <f t="shared" si="169"/>
        <v>3</v>
      </c>
      <c r="L992">
        <v>3</v>
      </c>
      <c r="M992">
        <v>5</v>
      </c>
      <c r="N992">
        <f>Needs[[#This Row],[Male]]-Needs[[#This Row],[Hasuband]]</f>
        <v>3</v>
      </c>
      <c r="O992">
        <f>Needs[[#This Row],[Female]]-Needs[[#This Row],[Wife]]</f>
        <v>4</v>
      </c>
      <c r="P992">
        <v>1</v>
      </c>
      <c r="Q992">
        <v>1</v>
      </c>
      <c r="R992">
        <v>1</v>
      </c>
      <c r="S992">
        <v>1</v>
      </c>
      <c r="T992">
        <v>4</v>
      </c>
      <c r="U992" t="s">
        <v>46</v>
      </c>
      <c r="W992">
        <v>1</v>
      </c>
      <c r="X992" t="str">
        <f t="shared" si="170"/>
        <v>No</v>
      </c>
      <c r="Y992">
        <v>58</v>
      </c>
      <c r="Z992" t="str">
        <f t="shared" si="171"/>
        <v>Yes</v>
      </c>
      <c r="AA992">
        <v>1</v>
      </c>
      <c r="AB992" t="str">
        <f t="shared" si="172"/>
        <v>Yes</v>
      </c>
      <c r="AD992" t="str">
        <f t="shared" si="173"/>
        <v>No</v>
      </c>
      <c r="AE992">
        <v>1</v>
      </c>
      <c r="AF992" t="str">
        <f t="shared" si="174"/>
        <v>Yes</v>
      </c>
      <c r="AG992">
        <v>1</v>
      </c>
      <c r="AH992" s="11" t="str">
        <f t="shared" si="175"/>
        <v>Yes</v>
      </c>
    </row>
    <row r="993" spans="1:34">
      <c r="A993">
        <v>4685</v>
      </c>
      <c r="B993" t="s">
        <v>38</v>
      </c>
      <c r="C993" t="s">
        <v>39</v>
      </c>
      <c r="D993" t="s">
        <v>40</v>
      </c>
      <c r="E993" t="s">
        <v>1070</v>
      </c>
      <c r="F993" t="s">
        <v>36</v>
      </c>
      <c r="G993">
        <f t="shared" si="165"/>
        <v>1</v>
      </c>
      <c r="H993">
        <f t="shared" si="166"/>
        <v>1</v>
      </c>
      <c r="I993">
        <f t="shared" si="167"/>
        <v>2</v>
      </c>
      <c r="J993">
        <f t="shared" si="168"/>
        <v>1</v>
      </c>
      <c r="K993">
        <f t="shared" si="169"/>
        <v>0</v>
      </c>
      <c r="L993">
        <v>2</v>
      </c>
      <c r="M993">
        <v>3</v>
      </c>
      <c r="N993">
        <f>Needs[[#This Row],[Male]]-Needs[[#This Row],[Hasuband]]</f>
        <v>1</v>
      </c>
      <c r="O993">
        <f>Needs[[#This Row],[Female]]-Needs[[#This Row],[Wife]]</f>
        <v>2</v>
      </c>
      <c r="P993">
        <v>1</v>
      </c>
      <c r="Q993">
        <v>1</v>
      </c>
      <c r="R993">
        <v>0</v>
      </c>
      <c r="S993">
        <v>1</v>
      </c>
      <c r="T993">
        <v>2</v>
      </c>
      <c r="U993" t="s">
        <v>61</v>
      </c>
      <c r="V993">
        <v>1</v>
      </c>
      <c r="X993" t="str">
        <f t="shared" si="170"/>
        <v>Yes</v>
      </c>
      <c r="Y993">
        <v>225</v>
      </c>
      <c r="Z993" t="str">
        <f t="shared" si="171"/>
        <v>Yes</v>
      </c>
      <c r="AA993">
        <v>1</v>
      </c>
      <c r="AB993" t="str">
        <f t="shared" si="172"/>
        <v>Yes</v>
      </c>
      <c r="AC993">
        <v>1</v>
      </c>
      <c r="AD993" t="str">
        <f t="shared" si="173"/>
        <v>Yes</v>
      </c>
      <c r="AF993" t="str">
        <f t="shared" si="174"/>
        <v>No</v>
      </c>
      <c r="AH993" s="11" t="str">
        <f t="shared" si="175"/>
        <v>No</v>
      </c>
    </row>
    <row r="994" spans="1:34">
      <c r="A994">
        <v>5011</v>
      </c>
      <c r="B994" t="s">
        <v>32</v>
      </c>
      <c r="C994" t="s">
        <v>126</v>
      </c>
      <c r="D994" t="s">
        <v>127</v>
      </c>
      <c r="E994" t="s">
        <v>1071</v>
      </c>
      <c r="F994" t="s">
        <v>51</v>
      </c>
      <c r="G994">
        <f t="shared" si="165"/>
        <v>0</v>
      </c>
      <c r="H994">
        <f t="shared" si="166"/>
        <v>1</v>
      </c>
      <c r="I994">
        <f t="shared" si="167"/>
        <v>1</v>
      </c>
      <c r="J994">
        <f t="shared" si="168"/>
        <v>2</v>
      </c>
      <c r="K994">
        <f t="shared" si="169"/>
        <v>2</v>
      </c>
      <c r="L994">
        <v>5</v>
      </c>
      <c r="M994">
        <v>1</v>
      </c>
      <c r="N994">
        <f>Needs[[#This Row],[Male]]-Needs[[#This Row],[Hasuband]]</f>
        <v>5</v>
      </c>
      <c r="O994">
        <f>Needs[[#This Row],[Female]]-Needs[[#This Row],[Wife]]</f>
        <v>0</v>
      </c>
      <c r="P994">
        <v>1</v>
      </c>
      <c r="Q994">
        <v>0</v>
      </c>
      <c r="R994">
        <v>2</v>
      </c>
      <c r="S994">
        <v>0</v>
      </c>
      <c r="T994">
        <v>3</v>
      </c>
      <c r="U994" t="s">
        <v>37</v>
      </c>
      <c r="W994">
        <v>1</v>
      </c>
      <c r="X994" t="str">
        <f t="shared" si="170"/>
        <v>No</v>
      </c>
      <c r="Z994" t="str">
        <f t="shared" si="171"/>
        <v>No</v>
      </c>
      <c r="AB994" t="str">
        <f t="shared" si="172"/>
        <v>No</v>
      </c>
      <c r="AD994" t="str">
        <f t="shared" si="173"/>
        <v>No</v>
      </c>
      <c r="AF994" t="str">
        <f t="shared" si="174"/>
        <v>No</v>
      </c>
      <c r="AG994">
        <v>1</v>
      </c>
      <c r="AH994" s="11" t="str">
        <f t="shared" si="175"/>
        <v>Yes</v>
      </c>
    </row>
    <row r="995" spans="1:34">
      <c r="A995">
        <v>6344</v>
      </c>
      <c r="B995" t="s">
        <v>47</v>
      </c>
      <c r="C995" t="s">
        <v>104</v>
      </c>
      <c r="D995" t="s">
        <v>105</v>
      </c>
      <c r="E995" t="s">
        <v>1072</v>
      </c>
      <c r="F995" t="s">
        <v>36</v>
      </c>
      <c r="G995">
        <f t="shared" si="165"/>
        <v>1</v>
      </c>
      <c r="H995">
        <f t="shared" si="166"/>
        <v>1</v>
      </c>
      <c r="I995">
        <f t="shared" si="167"/>
        <v>2</v>
      </c>
      <c r="J995">
        <f t="shared" si="168"/>
        <v>1</v>
      </c>
      <c r="K995">
        <f t="shared" si="169"/>
        <v>1</v>
      </c>
      <c r="L995">
        <v>2</v>
      </c>
      <c r="M995">
        <v>4</v>
      </c>
      <c r="N995">
        <f>Needs[[#This Row],[Male]]-Needs[[#This Row],[Hasuband]]</f>
        <v>1</v>
      </c>
      <c r="O995">
        <f>Needs[[#This Row],[Female]]-Needs[[#This Row],[Wife]]</f>
        <v>3</v>
      </c>
      <c r="P995">
        <v>1</v>
      </c>
      <c r="Q995">
        <v>1</v>
      </c>
      <c r="R995">
        <v>0</v>
      </c>
      <c r="S995">
        <v>1</v>
      </c>
      <c r="T995">
        <v>3</v>
      </c>
      <c r="U995" t="s">
        <v>37</v>
      </c>
      <c r="V995">
        <v>1</v>
      </c>
      <c r="X995" t="str">
        <f t="shared" si="170"/>
        <v>Yes</v>
      </c>
      <c r="Y995">
        <v>127</v>
      </c>
      <c r="Z995" t="str">
        <f t="shared" si="171"/>
        <v>Yes</v>
      </c>
      <c r="AA995">
        <v>1</v>
      </c>
      <c r="AB995" t="str">
        <f t="shared" si="172"/>
        <v>Yes</v>
      </c>
      <c r="AC995">
        <v>1</v>
      </c>
      <c r="AD995" t="str">
        <f t="shared" si="173"/>
        <v>Yes</v>
      </c>
      <c r="AF995" t="str">
        <f t="shared" si="174"/>
        <v>No</v>
      </c>
      <c r="AH995" s="11" t="str">
        <f t="shared" si="175"/>
        <v>No</v>
      </c>
    </row>
    <row r="996" spans="1:34">
      <c r="A996">
        <v>5555</v>
      </c>
      <c r="B996" t="s">
        <v>42</v>
      </c>
      <c r="C996" t="s">
        <v>43</v>
      </c>
      <c r="D996" t="s">
        <v>44</v>
      </c>
      <c r="E996" t="s">
        <v>1073</v>
      </c>
      <c r="F996" t="s">
        <v>36</v>
      </c>
      <c r="G996">
        <f t="shared" si="165"/>
        <v>1</v>
      </c>
      <c r="H996">
        <f t="shared" si="166"/>
        <v>1</v>
      </c>
      <c r="I996">
        <f t="shared" si="167"/>
        <v>1</v>
      </c>
      <c r="J996">
        <f t="shared" si="168"/>
        <v>1</v>
      </c>
      <c r="K996">
        <f t="shared" si="169"/>
        <v>0</v>
      </c>
      <c r="L996">
        <v>2</v>
      </c>
      <c r="M996">
        <v>2</v>
      </c>
      <c r="N996">
        <f>Needs[[#This Row],[Male]]-Needs[[#This Row],[Hasuband]]</f>
        <v>1</v>
      </c>
      <c r="O996">
        <f>Needs[[#This Row],[Female]]-Needs[[#This Row],[Wife]]</f>
        <v>1</v>
      </c>
      <c r="P996">
        <v>1</v>
      </c>
      <c r="Q996">
        <v>0</v>
      </c>
      <c r="R996">
        <v>0</v>
      </c>
      <c r="S996">
        <v>1</v>
      </c>
      <c r="T996">
        <v>2</v>
      </c>
      <c r="U996" t="s">
        <v>46</v>
      </c>
      <c r="W996">
        <v>1</v>
      </c>
      <c r="X996" t="str">
        <f t="shared" si="170"/>
        <v>No</v>
      </c>
      <c r="Y996">
        <v>66</v>
      </c>
      <c r="Z996" t="str">
        <f t="shared" si="171"/>
        <v>Yes</v>
      </c>
      <c r="AA996">
        <v>1</v>
      </c>
      <c r="AB996" t="str">
        <f t="shared" si="172"/>
        <v>Yes</v>
      </c>
      <c r="AC996">
        <v>1</v>
      </c>
      <c r="AD996" t="str">
        <f t="shared" si="173"/>
        <v>Yes</v>
      </c>
      <c r="AF996" t="str">
        <f t="shared" si="174"/>
        <v>No</v>
      </c>
      <c r="AG996">
        <v>1</v>
      </c>
      <c r="AH996" s="11" t="str">
        <f t="shared" si="175"/>
        <v>Yes</v>
      </c>
    </row>
    <row r="997" spans="1:34">
      <c r="A997">
        <v>5803</v>
      </c>
      <c r="B997" t="s">
        <v>47</v>
      </c>
      <c r="C997" t="s">
        <v>79</v>
      </c>
      <c r="D997" t="s">
        <v>80</v>
      </c>
      <c r="E997" t="s">
        <v>1074</v>
      </c>
      <c r="F997" t="s">
        <v>36</v>
      </c>
      <c r="G997">
        <f t="shared" si="165"/>
        <v>1</v>
      </c>
      <c r="H997">
        <f t="shared" si="166"/>
        <v>1</v>
      </c>
      <c r="I997">
        <f t="shared" si="167"/>
        <v>1</v>
      </c>
      <c r="J997">
        <f t="shared" si="168"/>
        <v>1</v>
      </c>
      <c r="K997">
        <f t="shared" si="169"/>
        <v>0</v>
      </c>
      <c r="L997">
        <v>2</v>
      </c>
      <c r="M997">
        <v>2</v>
      </c>
      <c r="N997">
        <f>Needs[[#This Row],[Male]]-Needs[[#This Row],[Hasuband]]</f>
        <v>1</v>
      </c>
      <c r="O997">
        <f>Needs[[#This Row],[Female]]-Needs[[#This Row],[Wife]]</f>
        <v>1</v>
      </c>
      <c r="P997">
        <v>0</v>
      </c>
      <c r="Q997">
        <v>1</v>
      </c>
      <c r="R997">
        <v>1</v>
      </c>
      <c r="S997">
        <v>0</v>
      </c>
      <c r="T997">
        <v>2</v>
      </c>
      <c r="U997" t="s">
        <v>61</v>
      </c>
      <c r="V997">
        <v>1</v>
      </c>
      <c r="X997" t="str">
        <f t="shared" si="170"/>
        <v>Yes</v>
      </c>
      <c r="Y997">
        <v>159</v>
      </c>
      <c r="Z997" t="str">
        <f t="shared" si="171"/>
        <v>Yes</v>
      </c>
      <c r="AB997" t="str">
        <f t="shared" si="172"/>
        <v>No</v>
      </c>
      <c r="AD997" t="str">
        <f t="shared" si="173"/>
        <v>No</v>
      </c>
      <c r="AE997">
        <v>1</v>
      </c>
      <c r="AF997" t="str">
        <f t="shared" si="174"/>
        <v>Yes</v>
      </c>
      <c r="AG997">
        <v>1</v>
      </c>
      <c r="AH997" s="11" t="str">
        <f t="shared" si="175"/>
        <v>Yes</v>
      </c>
    </row>
    <row r="998" spans="1:34">
      <c r="A998">
        <v>5584</v>
      </c>
      <c r="B998" t="s">
        <v>42</v>
      </c>
      <c r="C998" t="s">
        <v>43</v>
      </c>
      <c r="D998" t="s">
        <v>44</v>
      </c>
      <c r="E998" t="s">
        <v>1075</v>
      </c>
      <c r="F998" t="s">
        <v>36</v>
      </c>
      <c r="G998">
        <f t="shared" si="165"/>
        <v>1</v>
      </c>
      <c r="H998">
        <f t="shared" si="166"/>
        <v>1</v>
      </c>
      <c r="I998">
        <f t="shared" si="167"/>
        <v>2</v>
      </c>
      <c r="J998">
        <f t="shared" si="168"/>
        <v>1</v>
      </c>
      <c r="K998">
        <f t="shared" si="169"/>
        <v>0</v>
      </c>
      <c r="L998">
        <v>3</v>
      </c>
      <c r="M998">
        <v>2</v>
      </c>
      <c r="N998">
        <f>Needs[[#This Row],[Male]]-Needs[[#This Row],[Hasuband]]</f>
        <v>2</v>
      </c>
      <c r="O998">
        <f>Needs[[#This Row],[Female]]-Needs[[#This Row],[Wife]]</f>
        <v>1</v>
      </c>
      <c r="P998">
        <v>1</v>
      </c>
      <c r="Q998">
        <v>1</v>
      </c>
      <c r="R998">
        <v>1</v>
      </c>
      <c r="S998">
        <v>0</v>
      </c>
      <c r="T998">
        <v>2</v>
      </c>
      <c r="U998" t="s">
        <v>37</v>
      </c>
      <c r="V998">
        <v>1</v>
      </c>
      <c r="X998" t="str">
        <f t="shared" si="170"/>
        <v>Yes</v>
      </c>
      <c r="Y998">
        <v>156</v>
      </c>
      <c r="Z998" t="str">
        <f t="shared" si="171"/>
        <v>Yes</v>
      </c>
      <c r="AB998" t="str">
        <f t="shared" si="172"/>
        <v>No</v>
      </c>
      <c r="AD998" t="str">
        <f t="shared" si="173"/>
        <v>No</v>
      </c>
      <c r="AF998" t="str">
        <f t="shared" si="174"/>
        <v>No</v>
      </c>
      <c r="AG998">
        <v>1</v>
      </c>
      <c r="AH998" s="11" t="str">
        <f t="shared" si="175"/>
        <v>Yes</v>
      </c>
    </row>
    <row r="999" spans="1:34">
      <c r="A999">
        <v>5349</v>
      </c>
      <c r="B999" t="s">
        <v>42</v>
      </c>
      <c r="C999" t="s">
        <v>52</v>
      </c>
      <c r="D999" t="s">
        <v>53</v>
      </c>
      <c r="E999" t="s">
        <v>1076</v>
      </c>
      <c r="F999" t="s">
        <v>51</v>
      </c>
      <c r="G999">
        <f t="shared" si="165"/>
        <v>0</v>
      </c>
      <c r="H999">
        <f t="shared" si="166"/>
        <v>1</v>
      </c>
      <c r="I999">
        <f t="shared" si="167"/>
        <v>1</v>
      </c>
      <c r="J999">
        <f t="shared" si="168"/>
        <v>4</v>
      </c>
      <c r="K999">
        <f t="shared" si="169"/>
        <v>3</v>
      </c>
      <c r="L999">
        <v>7</v>
      </c>
      <c r="M999">
        <v>2</v>
      </c>
      <c r="N999">
        <f>Needs[[#This Row],[Male]]-Needs[[#This Row],[Hasuband]]</f>
        <v>7</v>
      </c>
      <c r="O999">
        <f>Needs[[#This Row],[Female]]-Needs[[#This Row],[Wife]]</f>
        <v>1</v>
      </c>
      <c r="P999">
        <v>0</v>
      </c>
      <c r="Q999">
        <v>1</v>
      </c>
      <c r="R999">
        <v>4</v>
      </c>
      <c r="S999">
        <v>0</v>
      </c>
      <c r="T999">
        <v>4</v>
      </c>
      <c r="U999" t="s">
        <v>37</v>
      </c>
      <c r="V999">
        <v>1</v>
      </c>
      <c r="X999" t="str">
        <f t="shared" si="170"/>
        <v>Yes</v>
      </c>
      <c r="Y999">
        <v>169</v>
      </c>
      <c r="Z999" t="str">
        <f t="shared" si="171"/>
        <v>Yes</v>
      </c>
      <c r="AA999">
        <v>1</v>
      </c>
      <c r="AB999" t="str">
        <f t="shared" si="172"/>
        <v>Yes</v>
      </c>
      <c r="AD999" t="str">
        <f t="shared" si="173"/>
        <v>No</v>
      </c>
      <c r="AF999" t="str">
        <f t="shared" si="174"/>
        <v>No</v>
      </c>
      <c r="AG999">
        <v>1</v>
      </c>
      <c r="AH999" s="11" t="str">
        <f t="shared" si="175"/>
        <v>Yes</v>
      </c>
    </row>
    <row r="1000" spans="1:34">
      <c r="A1000">
        <v>5514</v>
      </c>
      <c r="B1000" t="s">
        <v>42</v>
      </c>
      <c r="C1000" t="s">
        <v>43</v>
      </c>
      <c r="D1000" t="s">
        <v>44</v>
      </c>
      <c r="E1000" t="s">
        <v>1077</v>
      </c>
      <c r="F1000" t="s">
        <v>36</v>
      </c>
      <c r="G1000">
        <f t="shared" si="165"/>
        <v>1</v>
      </c>
      <c r="H1000">
        <f t="shared" si="166"/>
        <v>1</v>
      </c>
      <c r="I1000">
        <f t="shared" si="167"/>
        <v>1</v>
      </c>
      <c r="J1000">
        <f t="shared" si="168"/>
        <v>1</v>
      </c>
      <c r="K1000">
        <f t="shared" si="169"/>
        <v>0</v>
      </c>
      <c r="L1000">
        <v>3</v>
      </c>
      <c r="M1000">
        <v>1</v>
      </c>
      <c r="N1000">
        <f>Needs[[#This Row],[Male]]-Needs[[#This Row],[Hasuband]]</f>
        <v>2</v>
      </c>
      <c r="O1000">
        <f>Needs[[#This Row],[Female]]-Needs[[#This Row],[Wife]]</f>
        <v>0</v>
      </c>
      <c r="P1000">
        <v>1</v>
      </c>
      <c r="Q1000">
        <v>0</v>
      </c>
      <c r="R1000">
        <v>1</v>
      </c>
      <c r="S1000">
        <v>0</v>
      </c>
      <c r="T1000">
        <v>2</v>
      </c>
      <c r="U1000" t="s">
        <v>37</v>
      </c>
      <c r="W1000">
        <v>1</v>
      </c>
      <c r="X1000" t="str">
        <f t="shared" si="170"/>
        <v>No</v>
      </c>
      <c r="Z1000" t="str">
        <f t="shared" si="171"/>
        <v>No</v>
      </c>
      <c r="AA1000">
        <v>1</v>
      </c>
      <c r="AB1000" t="str">
        <f t="shared" si="172"/>
        <v>Yes</v>
      </c>
      <c r="AD1000" t="str">
        <f t="shared" si="173"/>
        <v>No</v>
      </c>
      <c r="AF1000" t="str">
        <f t="shared" si="174"/>
        <v>No</v>
      </c>
      <c r="AG1000">
        <v>1</v>
      </c>
      <c r="AH1000" s="11" t="str">
        <f t="shared" si="175"/>
        <v>Yes</v>
      </c>
    </row>
    <row r="1001" spans="1:34">
      <c r="A1001">
        <v>4976</v>
      </c>
      <c r="B1001" t="s">
        <v>32</v>
      </c>
      <c r="C1001" t="s">
        <v>33</v>
      </c>
      <c r="D1001" t="s">
        <v>34</v>
      </c>
      <c r="E1001" t="s">
        <v>1078</v>
      </c>
      <c r="F1001" t="s">
        <v>36</v>
      </c>
      <c r="G1001">
        <f t="shared" si="165"/>
        <v>1</v>
      </c>
      <c r="H1001">
        <f t="shared" si="166"/>
        <v>1</v>
      </c>
      <c r="I1001">
        <f t="shared" si="167"/>
        <v>3</v>
      </c>
      <c r="J1001">
        <f t="shared" si="168"/>
        <v>2</v>
      </c>
      <c r="K1001">
        <f t="shared" si="169"/>
        <v>2</v>
      </c>
      <c r="L1001">
        <v>7</v>
      </c>
      <c r="M1001">
        <v>2</v>
      </c>
      <c r="N1001">
        <f>Needs[[#This Row],[Male]]-Needs[[#This Row],[Hasuband]]</f>
        <v>6</v>
      </c>
      <c r="O1001">
        <f>Needs[[#This Row],[Female]]-Needs[[#This Row],[Wife]]</f>
        <v>1</v>
      </c>
      <c r="P1001">
        <v>2</v>
      </c>
      <c r="Q1001">
        <v>1</v>
      </c>
      <c r="R1001">
        <v>2</v>
      </c>
      <c r="S1001">
        <v>0</v>
      </c>
      <c r="T1001">
        <v>4</v>
      </c>
      <c r="U1001" t="s">
        <v>18</v>
      </c>
      <c r="W1001">
        <v>1</v>
      </c>
      <c r="X1001" t="str">
        <f t="shared" si="170"/>
        <v>No</v>
      </c>
      <c r="Y1001">
        <v>58</v>
      </c>
      <c r="Z1001" t="str">
        <f t="shared" si="171"/>
        <v>Yes</v>
      </c>
      <c r="AB1001" t="str">
        <f t="shared" si="172"/>
        <v>No</v>
      </c>
      <c r="AD1001" t="str">
        <f t="shared" si="173"/>
        <v>No</v>
      </c>
      <c r="AF1001" t="str">
        <f t="shared" si="174"/>
        <v>No</v>
      </c>
      <c r="AG1001">
        <v>1</v>
      </c>
      <c r="AH1001" s="11" t="str">
        <f t="shared" si="175"/>
        <v>Yes</v>
      </c>
    </row>
    <row r="1002" spans="1:34">
      <c r="A1002">
        <v>5393</v>
      </c>
      <c r="B1002" t="s">
        <v>42</v>
      </c>
      <c r="C1002" t="s">
        <v>82</v>
      </c>
      <c r="D1002" t="s">
        <v>83</v>
      </c>
      <c r="E1002" t="s">
        <v>1079</v>
      </c>
      <c r="F1002" t="s">
        <v>36</v>
      </c>
      <c r="G1002">
        <f t="shared" si="165"/>
        <v>1</v>
      </c>
      <c r="H1002">
        <f t="shared" si="166"/>
        <v>1</v>
      </c>
      <c r="I1002">
        <f t="shared" si="167"/>
        <v>1</v>
      </c>
      <c r="J1002">
        <f t="shared" si="168"/>
        <v>1</v>
      </c>
      <c r="K1002">
        <f t="shared" si="169"/>
        <v>0</v>
      </c>
      <c r="L1002">
        <v>3</v>
      </c>
      <c r="M1002">
        <v>1</v>
      </c>
      <c r="N1002">
        <f>Needs[[#This Row],[Male]]-Needs[[#This Row],[Hasuband]]</f>
        <v>2</v>
      </c>
      <c r="O1002">
        <f>Needs[[#This Row],[Female]]-Needs[[#This Row],[Wife]]</f>
        <v>0</v>
      </c>
      <c r="P1002">
        <v>1</v>
      </c>
      <c r="Q1002">
        <v>0</v>
      </c>
      <c r="R1002">
        <v>1</v>
      </c>
      <c r="S1002">
        <v>0</v>
      </c>
      <c r="T1002">
        <v>2</v>
      </c>
      <c r="U1002" t="s">
        <v>37</v>
      </c>
      <c r="W1002">
        <v>1</v>
      </c>
      <c r="X1002" t="str">
        <f t="shared" si="170"/>
        <v>No</v>
      </c>
      <c r="Y1002">
        <v>87</v>
      </c>
      <c r="Z1002" t="str">
        <f t="shared" si="171"/>
        <v>Yes</v>
      </c>
      <c r="AB1002" t="str">
        <f t="shared" si="172"/>
        <v>No</v>
      </c>
      <c r="AD1002" t="str">
        <f t="shared" si="173"/>
        <v>No</v>
      </c>
      <c r="AF1002" t="str">
        <f t="shared" si="174"/>
        <v>No</v>
      </c>
      <c r="AG1002">
        <v>1</v>
      </c>
      <c r="AH1002" s="11" t="str">
        <f t="shared" si="175"/>
        <v>Yes</v>
      </c>
    </row>
    <row r="1003" spans="1:34">
      <c r="A1003">
        <v>6046</v>
      </c>
      <c r="B1003" t="s">
        <v>47</v>
      </c>
      <c r="C1003" t="s">
        <v>48</v>
      </c>
      <c r="D1003" t="s">
        <v>49</v>
      </c>
      <c r="E1003" t="s">
        <v>1080</v>
      </c>
      <c r="F1003" t="s">
        <v>36</v>
      </c>
      <c r="G1003">
        <f t="shared" si="165"/>
        <v>1</v>
      </c>
      <c r="H1003">
        <f t="shared" si="166"/>
        <v>1</v>
      </c>
      <c r="I1003">
        <f t="shared" si="167"/>
        <v>2</v>
      </c>
      <c r="J1003">
        <f t="shared" si="168"/>
        <v>2</v>
      </c>
      <c r="K1003">
        <f t="shared" si="169"/>
        <v>4</v>
      </c>
      <c r="L1003">
        <v>9</v>
      </c>
      <c r="M1003">
        <v>1</v>
      </c>
      <c r="N1003">
        <f>Needs[[#This Row],[Male]]-Needs[[#This Row],[Hasuband]]</f>
        <v>8</v>
      </c>
      <c r="O1003">
        <f>Needs[[#This Row],[Female]]-Needs[[#This Row],[Wife]]</f>
        <v>0</v>
      </c>
      <c r="P1003">
        <v>2</v>
      </c>
      <c r="Q1003">
        <v>0</v>
      </c>
      <c r="R1003">
        <v>2</v>
      </c>
      <c r="S1003">
        <v>0</v>
      </c>
      <c r="T1003">
        <v>6</v>
      </c>
      <c r="U1003" t="s">
        <v>61</v>
      </c>
      <c r="V1003">
        <v>1</v>
      </c>
      <c r="X1003" t="str">
        <f t="shared" si="170"/>
        <v>Yes</v>
      </c>
      <c r="Y1003">
        <v>150</v>
      </c>
      <c r="Z1003" t="str">
        <f t="shared" si="171"/>
        <v>Yes</v>
      </c>
      <c r="AB1003" t="str">
        <f t="shared" si="172"/>
        <v>No</v>
      </c>
      <c r="AD1003" t="str">
        <f t="shared" si="173"/>
        <v>No</v>
      </c>
      <c r="AE1003">
        <v>1</v>
      </c>
      <c r="AF1003" t="str">
        <f t="shared" si="174"/>
        <v>Yes</v>
      </c>
      <c r="AG1003">
        <v>1</v>
      </c>
      <c r="AH1003" s="11" t="str">
        <f t="shared" si="175"/>
        <v>Yes</v>
      </c>
    </row>
    <row r="1004" spans="1:34">
      <c r="A1004">
        <v>5844</v>
      </c>
      <c r="B1004" t="s">
        <v>47</v>
      </c>
      <c r="C1004" t="s">
        <v>79</v>
      </c>
      <c r="D1004" t="s">
        <v>80</v>
      </c>
      <c r="E1004" t="s">
        <v>1081</v>
      </c>
      <c r="F1004" t="s">
        <v>51</v>
      </c>
      <c r="G1004">
        <f t="shared" si="165"/>
        <v>0</v>
      </c>
      <c r="H1004">
        <f t="shared" si="166"/>
        <v>1</v>
      </c>
      <c r="I1004">
        <f t="shared" si="167"/>
        <v>2</v>
      </c>
      <c r="J1004">
        <f t="shared" si="168"/>
        <v>1</v>
      </c>
      <c r="K1004">
        <f t="shared" si="169"/>
        <v>1</v>
      </c>
      <c r="L1004">
        <v>2</v>
      </c>
      <c r="M1004">
        <v>3</v>
      </c>
      <c r="N1004">
        <f>Needs[[#This Row],[Male]]-Needs[[#This Row],[Hasuband]]</f>
        <v>2</v>
      </c>
      <c r="O1004">
        <f>Needs[[#This Row],[Female]]-Needs[[#This Row],[Wife]]</f>
        <v>2</v>
      </c>
      <c r="P1004">
        <v>1</v>
      </c>
      <c r="Q1004">
        <v>1</v>
      </c>
      <c r="R1004">
        <v>0</v>
      </c>
      <c r="S1004">
        <v>1</v>
      </c>
      <c r="T1004">
        <v>2</v>
      </c>
      <c r="U1004" t="s">
        <v>61</v>
      </c>
      <c r="V1004">
        <v>1</v>
      </c>
      <c r="X1004" t="str">
        <f t="shared" si="170"/>
        <v>Yes</v>
      </c>
      <c r="Y1004">
        <v>144</v>
      </c>
      <c r="Z1004" t="str">
        <f t="shared" si="171"/>
        <v>Yes</v>
      </c>
      <c r="AA1004">
        <v>1</v>
      </c>
      <c r="AB1004" t="str">
        <f t="shared" si="172"/>
        <v>Yes</v>
      </c>
      <c r="AD1004" t="str">
        <f t="shared" si="173"/>
        <v>No</v>
      </c>
      <c r="AF1004" t="str">
        <f t="shared" si="174"/>
        <v>No</v>
      </c>
      <c r="AH1004" s="11" t="str">
        <f t="shared" si="175"/>
        <v>No</v>
      </c>
    </row>
    <row r="1005" spans="1:34">
      <c r="A1005">
        <v>6270</v>
      </c>
      <c r="B1005" t="s">
        <v>47</v>
      </c>
      <c r="C1005" t="s">
        <v>104</v>
      </c>
      <c r="D1005" t="s">
        <v>105</v>
      </c>
      <c r="E1005" t="s">
        <v>1082</v>
      </c>
      <c r="F1005" t="s">
        <v>36</v>
      </c>
      <c r="G1005">
        <f t="shared" si="165"/>
        <v>1</v>
      </c>
      <c r="H1005">
        <f t="shared" si="166"/>
        <v>1</v>
      </c>
      <c r="I1005">
        <f t="shared" si="167"/>
        <v>2</v>
      </c>
      <c r="J1005">
        <f t="shared" si="168"/>
        <v>3</v>
      </c>
      <c r="K1005">
        <f t="shared" si="169"/>
        <v>3</v>
      </c>
      <c r="L1005">
        <v>2</v>
      </c>
      <c r="M1005">
        <v>8</v>
      </c>
      <c r="N1005">
        <f>Needs[[#This Row],[Male]]-Needs[[#This Row],[Hasuband]]</f>
        <v>1</v>
      </c>
      <c r="O1005">
        <f>Needs[[#This Row],[Female]]-Needs[[#This Row],[Wife]]</f>
        <v>7</v>
      </c>
      <c r="P1005">
        <v>1</v>
      </c>
      <c r="Q1005">
        <v>1</v>
      </c>
      <c r="R1005">
        <v>0</v>
      </c>
      <c r="S1005">
        <v>3</v>
      </c>
      <c r="T1005">
        <v>5</v>
      </c>
      <c r="U1005" t="s">
        <v>37</v>
      </c>
      <c r="W1005">
        <v>1</v>
      </c>
      <c r="X1005" t="str">
        <f t="shared" si="170"/>
        <v>No</v>
      </c>
      <c r="Z1005" t="str">
        <f t="shared" si="171"/>
        <v>No</v>
      </c>
      <c r="AA1005">
        <v>1</v>
      </c>
      <c r="AB1005" t="str">
        <f t="shared" si="172"/>
        <v>Yes</v>
      </c>
      <c r="AC1005">
        <v>1</v>
      </c>
      <c r="AD1005" t="str">
        <f t="shared" si="173"/>
        <v>Yes</v>
      </c>
      <c r="AE1005">
        <v>1</v>
      </c>
      <c r="AF1005" t="str">
        <f t="shared" si="174"/>
        <v>Yes</v>
      </c>
      <c r="AG1005">
        <v>1</v>
      </c>
      <c r="AH1005" s="11" t="str">
        <f t="shared" si="175"/>
        <v>Yes</v>
      </c>
    </row>
    <row r="1006" spans="1:34">
      <c r="A1006">
        <v>6297</v>
      </c>
      <c r="B1006" t="s">
        <v>47</v>
      </c>
      <c r="C1006" t="s">
        <v>104</v>
      </c>
      <c r="D1006" t="s">
        <v>105</v>
      </c>
      <c r="E1006" t="s">
        <v>1083</v>
      </c>
      <c r="F1006" t="s">
        <v>51</v>
      </c>
      <c r="G1006">
        <f t="shared" si="165"/>
        <v>0</v>
      </c>
      <c r="H1006">
        <f t="shared" si="166"/>
        <v>1</v>
      </c>
      <c r="I1006">
        <f t="shared" si="167"/>
        <v>2</v>
      </c>
      <c r="J1006">
        <f t="shared" si="168"/>
        <v>4</v>
      </c>
      <c r="K1006">
        <f t="shared" si="169"/>
        <v>3</v>
      </c>
      <c r="L1006">
        <v>9</v>
      </c>
      <c r="M1006">
        <v>1</v>
      </c>
      <c r="N1006">
        <f>Needs[[#This Row],[Male]]-Needs[[#This Row],[Hasuband]]</f>
        <v>9</v>
      </c>
      <c r="O1006">
        <f>Needs[[#This Row],[Female]]-Needs[[#This Row],[Wife]]</f>
        <v>0</v>
      </c>
      <c r="P1006">
        <v>2</v>
      </c>
      <c r="Q1006">
        <v>0</v>
      </c>
      <c r="R1006">
        <v>4</v>
      </c>
      <c r="S1006">
        <v>0</v>
      </c>
      <c r="T1006">
        <v>4</v>
      </c>
      <c r="U1006" t="s">
        <v>46</v>
      </c>
      <c r="V1006">
        <v>1</v>
      </c>
      <c r="X1006" t="str">
        <f t="shared" si="170"/>
        <v>Yes</v>
      </c>
      <c r="Y1006">
        <v>226</v>
      </c>
      <c r="Z1006" t="str">
        <f t="shared" si="171"/>
        <v>Yes</v>
      </c>
      <c r="AB1006" t="str">
        <f t="shared" si="172"/>
        <v>No</v>
      </c>
      <c r="AD1006" t="str">
        <f t="shared" si="173"/>
        <v>No</v>
      </c>
      <c r="AE1006">
        <v>1</v>
      </c>
      <c r="AF1006" t="str">
        <f t="shared" si="174"/>
        <v>Yes</v>
      </c>
      <c r="AG1006">
        <v>1</v>
      </c>
      <c r="AH1006" s="11" t="str">
        <f t="shared" si="175"/>
        <v>Yes</v>
      </c>
    </row>
    <row r="1007" spans="1:34">
      <c r="A1007">
        <v>5689</v>
      </c>
      <c r="B1007" t="s">
        <v>42</v>
      </c>
      <c r="C1007" t="s">
        <v>71</v>
      </c>
      <c r="D1007" t="s">
        <v>72</v>
      </c>
      <c r="E1007" t="s">
        <v>1084</v>
      </c>
      <c r="F1007" t="s">
        <v>36</v>
      </c>
      <c r="G1007">
        <f t="shared" si="165"/>
        <v>1</v>
      </c>
      <c r="H1007">
        <f t="shared" si="166"/>
        <v>1</v>
      </c>
      <c r="I1007">
        <f t="shared" si="167"/>
        <v>3</v>
      </c>
      <c r="J1007">
        <f t="shared" si="168"/>
        <v>2</v>
      </c>
      <c r="K1007">
        <f t="shared" si="169"/>
        <v>3</v>
      </c>
      <c r="L1007">
        <v>2</v>
      </c>
      <c r="M1007">
        <v>8</v>
      </c>
      <c r="N1007">
        <f>Needs[[#This Row],[Male]]-Needs[[#This Row],[Hasuband]]</f>
        <v>1</v>
      </c>
      <c r="O1007">
        <f>Needs[[#This Row],[Female]]-Needs[[#This Row],[Wife]]</f>
        <v>7</v>
      </c>
      <c r="P1007">
        <v>1</v>
      </c>
      <c r="Q1007">
        <v>2</v>
      </c>
      <c r="R1007">
        <v>0</v>
      </c>
      <c r="S1007">
        <v>2</v>
      </c>
      <c r="T1007">
        <v>5</v>
      </c>
      <c r="U1007" t="s">
        <v>37</v>
      </c>
      <c r="V1007">
        <v>1</v>
      </c>
      <c r="X1007" t="str">
        <f t="shared" si="170"/>
        <v>Yes</v>
      </c>
      <c r="Y1007">
        <v>169</v>
      </c>
      <c r="Z1007" t="str">
        <f t="shared" si="171"/>
        <v>Yes</v>
      </c>
      <c r="AA1007">
        <v>1</v>
      </c>
      <c r="AB1007" t="str">
        <f t="shared" si="172"/>
        <v>Yes</v>
      </c>
      <c r="AC1007">
        <v>1</v>
      </c>
      <c r="AD1007" t="str">
        <f t="shared" si="173"/>
        <v>Yes</v>
      </c>
      <c r="AF1007" t="str">
        <f t="shared" si="174"/>
        <v>No</v>
      </c>
      <c r="AH1007" s="11" t="str">
        <f t="shared" si="175"/>
        <v>No</v>
      </c>
    </row>
    <row r="1008" spans="1:34">
      <c r="A1008">
        <v>6085</v>
      </c>
      <c r="B1008" t="s">
        <v>47</v>
      </c>
      <c r="C1008" t="s">
        <v>67</v>
      </c>
      <c r="D1008" t="s">
        <v>68</v>
      </c>
      <c r="E1008" t="s">
        <v>1085</v>
      </c>
      <c r="F1008" t="s">
        <v>51</v>
      </c>
      <c r="G1008">
        <f t="shared" si="165"/>
        <v>0</v>
      </c>
      <c r="H1008">
        <f t="shared" si="166"/>
        <v>1</v>
      </c>
      <c r="I1008">
        <f t="shared" si="167"/>
        <v>2</v>
      </c>
      <c r="J1008">
        <f t="shared" si="168"/>
        <v>1</v>
      </c>
      <c r="K1008">
        <f t="shared" si="169"/>
        <v>0</v>
      </c>
      <c r="L1008">
        <v>1</v>
      </c>
      <c r="M1008">
        <v>3</v>
      </c>
      <c r="N1008">
        <f>Needs[[#This Row],[Male]]-Needs[[#This Row],[Hasuband]]</f>
        <v>1</v>
      </c>
      <c r="O1008">
        <f>Needs[[#This Row],[Female]]-Needs[[#This Row],[Wife]]</f>
        <v>2</v>
      </c>
      <c r="P1008">
        <v>1</v>
      </c>
      <c r="Q1008">
        <v>1</v>
      </c>
      <c r="R1008">
        <v>0</v>
      </c>
      <c r="S1008">
        <v>1</v>
      </c>
      <c r="T1008">
        <v>1</v>
      </c>
      <c r="U1008" t="s">
        <v>37</v>
      </c>
      <c r="W1008">
        <v>1</v>
      </c>
      <c r="X1008" t="str">
        <f t="shared" si="170"/>
        <v>No</v>
      </c>
      <c r="Z1008" t="str">
        <f t="shared" si="171"/>
        <v>No</v>
      </c>
      <c r="AB1008" t="str">
        <f t="shared" si="172"/>
        <v>No</v>
      </c>
      <c r="AD1008" t="str">
        <f t="shared" si="173"/>
        <v>No</v>
      </c>
      <c r="AE1008">
        <v>1</v>
      </c>
      <c r="AF1008" t="str">
        <f t="shared" si="174"/>
        <v>Yes</v>
      </c>
      <c r="AG1008">
        <v>1</v>
      </c>
      <c r="AH1008" s="11" t="str">
        <f t="shared" si="175"/>
        <v>Yes</v>
      </c>
    </row>
    <row r="1009" spans="1:34">
      <c r="A1009">
        <v>4860</v>
      </c>
      <c r="B1009" t="s">
        <v>38</v>
      </c>
      <c r="C1009" t="s">
        <v>176</v>
      </c>
      <c r="D1009" t="s">
        <v>177</v>
      </c>
      <c r="E1009" t="s">
        <v>1086</v>
      </c>
      <c r="F1009" t="s">
        <v>51</v>
      </c>
      <c r="G1009">
        <f t="shared" si="165"/>
        <v>0</v>
      </c>
      <c r="H1009">
        <f t="shared" si="166"/>
        <v>1</v>
      </c>
      <c r="I1009">
        <f t="shared" si="167"/>
        <v>2</v>
      </c>
      <c r="J1009">
        <f t="shared" si="168"/>
        <v>0</v>
      </c>
      <c r="K1009">
        <f t="shared" si="169"/>
        <v>1</v>
      </c>
      <c r="L1009">
        <v>2</v>
      </c>
      <c r="M1009">
        <v>2</v>
      </c>
      <c r="N1009">
        <f>Needs[[#This Row],[Male]]-Needs[[#This Row],[Hasuband]]</f>
        <v>2</v>
      </c>
      <c r="O1009">
        <f>Needs[[#This Row],[Female]]-Needs[[#This Row],[Wife]]</f>
        <v>1</v>
      </c>
      <c r="P1009">
        <v>1</v>
      </c>
      <c r="Q1009">
        <v>1</v>
      </c>
      <c r="R1009">
        <v>0</v>
      </c>
      <c r="S1009">
        <v>0</v>
      </c>
      <c r="T1009">
        <v>2</v>
      </c>
      <c r="U1009" t="s">
        <v>18</v>
      </c>
      <c r="W1009">
        <v>1</v>
      </c>
      <c r="X1009" t="str">
        <f t="shared" si="170"/>
        <v>No</v>
      </c>
      <c r="Z1009" t="str">
        <f t="shared" si="171"/>
        <v>No</v>
      </c>
      <c r="AB1009" t="str">
        <f t="shared" si="172"/>
        <v>No</v>
      </c>
      <c r="AD1009" t="str">
        <f t="shared" si="173"/>
        <v>No</v>
      </c>
      <c r="AE1009">
        <v>1</v>
      </c>
      <c r="AF1009" t="str">
        <f t="shared" si="174"/>
        <v>Yes</v>
      </c>
      <c r="AG1009">
        <v>1</v>
      </c>
      <c r="AH1009" s="11" t="str">
        <f t="shared" si="175"/>
        <v>Yes</v>
      </c>
    </row>
    <row r="1010" spans="1:34">
      <c r="A1010">
        <v>5074</v>
      </c>
      <c r="B1010" t="s">
        <v>32</v>
      </c>
      <c r="C1010" t="s">
        <v>55</v>
      </c>
      <c r="D1010" t="s">
        <v>56</v>
      </c>
      <c r="E1010" t="s">
        <v>1087</v>
      </c>
      <c r="F1010" t="s">
        <v>36</v>
      </c>
      <c r="G1010">
        <f t="shared" si="165"/>
        <v>1</v>
      </c>
      <c r="H1010">
        <f t="shared" si="166"/>
        <v>1</v>
      </c>
      <c r="I1010">
        <f t="shared" si="167"/>
        <v>3</v>
      </c>
      <c r="J1010">
        <f t="shared" si="168"/>
        <v>2</v>
      </c>
      <c r="K1010">
        <f t="shared" si="169"/>
        <v>1</v>
      </c>
      <c r="L1010">
        <v>4</v>
      </c>
      <c r="M1010">
        <v>4</v>
      </c>
      <c r="N1010">
        <f>Needs[[#This Row],[Male]]-Needs[[#This Row],[Hasuband]]</f>
        <v>3</v>
      </c>
      <c r="O1010">
        <f>Needs[[#This Row],[Female]]-Needs[[#This Row],[Wife]]</f>
        <v>3</v>
      </c>
      <c r="P1010">
        <v>2</v>
      </c>
      <c r="Q1010">
        <v>1</v>
      </c>
      <c r="R1010">
        <v>1</v>
      </c>
      <c r="S1010">
        <v>1</v>
      </c>
      <c r="T1010">
        <v>3</v>
      </c>
      <c r="U1010" t="s">
        <v>18</v>
      </c>
      <c r="V1010">
        <v>1</v>
      </c>
      <c r="X1010" t="str">
        <f t="shared" si="170"/>
        <v>Yes</v>
      </c>
      <c r="Y1010">
        <v>104</v>
      </c>
      <c r="Z1010" t="str">
        <f t="shared" si="171"/>
        <v>Yes</v>
      </c>
      <c r="AB1010" t="str">
        <f t="shared" si="172"/>
        <v>No</v>
      </c>
      <c r="AD1010" t="str">
        <f t="shared" si="173"/>
        <v>No</v>
      </c>
      <c r="AF1010" t="str">
        <f t="shared" si="174"/>
        <v>No</v>
      </c>
      <c r="AH1010" s="11" t="str">
        <f t="shared" si="175"/>
        <v>No</v>
      </c>
    </row>
    <row r="1011" spans="1:34">
      <c r="A1011">
        <v>5371</v>
      </c>
      <c r="B1011" t="s">
        <v>42</v>
      </c>
      <c r="C1011" t="s">
        <v>52</v>
      </c>
      <c r="D1011" t="s">
        <v>53</v>
      </c>
      <c r="E1011" t="s">
        <v>1088</v>
      </c>
      <c r="F1011" t="s">
        <v>36</v>
      </c>
      <c r="G1011">
        <f t="shared" si="165"/>
        <v>1</v>
      </c>
      <c r="H1011">
        <f t="shared" si="166"/>
        <v>1</v>
      </c>
      <c r="I1011">
        <f t="shared" si="167"/>
        <v>2</v>
      </c>
      <c r="J1011">
        <f t="shared" si="168"/>
        <v>3</v>
      </c>
      <c r="K1011">
        <f t="shared" si="169"/>
        <v>3</v>
      </c>
      <c r="L1011">
        <v>8</v>
      </c>
      <c r="M1011">
        <v>2</v>
      </c>
      <c r="N1011">
        <f>Needs[[#This Row],[Male]]-Needs[[#This Row],[Hasuband]]</f>
        <v>7</v>
      </c>
      <c r="O1011">
        <f>Needs[[#This Row],[Female]]-Needs[[#This Row],[Wife]]</f>
        <v>1</v>
      </c>
      <c r="P1011">
        <v>1</v>
      </c>
      <c r="Q1011">
        <v>1</v>
      </c>
      <c r="R1011">
        <v>3</v>
      </c>
      <c r="S1011">
        <v>0</v>
      </c>
      <c r="T1011">
        <v>5</v>
      </c>
      <c r="U1011" t="s">
        <v>46</v>
      </c>
      <c r="W1011">
        <v>1</v>
      </c>
      <c r="X1011" t="str">
        <f t="shared" si="170"/>
        <v>No</v>
      </c>
      <c r="Z1011" t="str">
        <f t="shared" si="171"/>
        <v>No</v>
      </c>
      <c r="AA1011">
        <v>1</v>
      </c>
      <c r="AB1011" t="str">
        <f t="shared" si="172"/>
        <v>Yes</v>
      </c>
      <c r="AD1011" t="str">
        <f t="shared" si="173"/>
        <v>No</v>
      </c>
      <c r="AF1011" t="str">
        <f t="shared" si="174"/>
        <v>No</v>
      </c>
      <c r="AG1011">
        <v>1</v>
      </c>
      <c r="AH1011" s="11" t="str">
        <f t="shared" si="175"/>
        <v>Yes</v>
      </c>
    </row>
    <row r="1012" spans="1:34">
      <c r="A1012">
        <v>5176</v>
      </c>
      <c r="B1012" t="s">
        <v>42</v>
      </c>
      <c r="C1012" t="s">
        <v>64</v>
      </c>
      <c r="D1012" t="s">
        <v>65</v>
      </c>
      <c r="E1012" t="s">
        <v>1089</v>
      </c>
      <c r="F1012" t="s">
        <v>36</v>
      </c>
      <c r="G1012">
        <f t="shared" si="165"/>
        <v>1</v>
      </c>
      <c r="H1012">
        <f t="shared" si="166"/>
        <v>1</v>
      </c>
      <c r="I1012">
        <f t="shared" si="167"/>
        <v>2</v>
      </c>
      <c r="J1012">
        <f t="shared" si="168"/>
        <v>1</v>
      </c>
      <c r="K1012">
        <f t="shared" si="169"/>
        <v>2</v>
      </c>
      <c r="L1012">
        <v>2</v>
      </c>
      <c r="M1012">
        <v>5</v>
      </c>
      <c r="N1012">
        <f>Needs[[#This Row],[Male]]-Needs[[#This Row],[Hasuband]]</f>
        <v>1</v>
      </c>
      <c r="O1012">
        <f>Needs[[#This Row],[Female]]-Needs[[#This Row],[Wife]]</f>
        <v>4</v>
      </c>
      <c r="P1012">
        <v>1</v>
      </c>
      <c r="Q1012">
        <v>1</v>
      </c>
      <c r="R1012">
        <v>0</v>
      </c>
      <c r="S1012">
        <v>1</v>
      </c>
      <c r="T1012">
        <v>4</v>
      </c>
      <c r="U1012" t="s">
        <v>61</v>
      </c>
      <c r="W1012">
        <v>1</v>
      </c>
      <c r="X1012" t="str">
        <f t="shared" si="170"/>
        <v>No</v>
      </c>
      <c r="Z1012" t="str">
        <f t="shared" si="171"/>
        <v>No</v>
      </c>
      <c r="AA1012">
        <v>1</v>
      </c>
      <c r="AB1012" t="str">
        <f t="shared" si="172"/>
        <v>Yes</v>
      </c>
      <c r="AD1012" t="str">
        <f t="shared" si="173"/>
        <v>No</v>
      </c>
      <c r="AF1012" t="str">
        <f t="shared" si="174"/>
        <v>No</v>
      </c>
      <c r="AG1012">
        <v>1</v>
      </c>
      <c r="AH1012" s="11" t="str">
        <f t="shared" si="175"/>
        <v>Yes</v>
      </c>
    </row>
    <row r="1013" spans="1:34">
      <c r="A1013">
        <v>5764</v>
      </c>
      <c r="B1013" t="s">
        <v>47</v>
      </c>
      <c r="C1013" t="s">
        <v>79</v>
      </c>
      <c r="D1013" t="s">
        <v>80</v>
      </c>
      <c r="E1013" t="s">
        <v>1090</v>
      </c>
      <c r="F1013" t="s">
        <v>36</v>
      </c>
      <c r="G1013">
        <f t="shared" si="165"/>
        <v>1</v>
      </c>
      <c r="H1013">
        <f t="shared" si="166"/>
        <v>1</v>
      </c>
      <c r="I1013">
        <f t="shared" si="167"/>
        <v>2</v>
      </c>
      <c r="J1013">
        <f t="shared" si="168"/>
        <v>1</v>
      </c>
      <c r="K1013">
        <f t="shared" si="169"/>
        <v>0</v>
      </c>
      <c r="L1013">
        <v>3</v>
      </c>
      <c r="M1013">
        <v>2</v>
      </c>
      <c r="N1013">
        <f>Needs[[#This Row],[Male]]-Needs[[#This Row],[Hasuband]]</f>
        <v>2</v>
      </c>
      <c r="O1013">
        <f>Needs[[#This Row],[Female]]-Needs[[#This Row],[Wife]]</f>
        <v>1</v>
      </c>
      <c r="P1013">
        <v>1</v>
      </c>
      <c r="Q1013">
        <v>1</v>
      </c>
      <c r="R1013">
        <v>1</v>
      </c>
      <c r="S1013">
        <v>0</v>
      </c>
      <c r="T1013">
        <v>2</v>
      </c>
      <c r="U1013" t="s">
        <v>61</v>
      </c>
      <c r="V1013">
        <v>1</v>
      </c>
      <c r="X1013" t="str">
        <f t="shared" si="170"/>
        <v>Yes</v>
      </c>
      <c r="Y1013">
        <v>149</v>
      </c>
      <c r="Z1013" t="str">
        <f t="shared" si="171"/>
        <v>Yes</v>
      </c>
      <c r="AA1013">
        <v>1</v>
      </c>
      <c r="AB1013" t="str">
        <f t="shared" si="172"/>
        <v>Yes</v>
      </c>
      <c r="AD1013" t="str">
        <f t="shared" si="173"/>
        <v>No</v>
      </c>
      <c r="AE1013">
        <v>1</v>
      </c>
      <c r="AF1013" t="str">
        <f t="shared" si="174"/>
        <v>Yes</v>
      </c>
      <c r="AG1013">
        <v>1</v>
      </c>
      <c r="AH1013" s="11" t="str">
        <f t="shared" si="175"/>
        <v>Yes</v>
      </c>
    </row>
    <row r="1014" spans="1:34">
      <c r="A1014">
        <v>4938</v>
      </c>
      <c r="B1014" t="s">
        <v>32</v>
      </c>
      <c r="C1014" t="s">
        <v>96</v>
      </c>
      <c r="D1014" t="s">
        <v>97</v>
      </c>
      <c r="E1014" t="s">
        <v>1091</v>
      </c>
      <c r="F1014" t="s">
        <v>36</v>
      </c>
      <c r="G1014">
        <f t="shared" si="165"/>
        <v>1</v>
      </c>
      <c r="H1014">
        <f t="shared" si="166"/>
        <v>1</v>
      </c>
      <c r="I1014">
        <f t="shared" si="167"/>
        <v>2</v>
      </c>
      <c r="J1014">
        <f t="shared" si="168"/>
        <v>2</v>
      </c>
      <c r="K1014">
        <f t="shared" si="169"/>
        <v>2</v>
      </c>
      <c r="L1014">
        <v>5</v>
      </c>
      <c r="M1014">
        <v>3</v>
      </c>
      <c r="N1014">
        <f>Needs[[#This Row],[Male]]-Needs[[#This Row],[Hasuband]]</f>
        <v>4</v>
      </c>
      <c r="O1014">
        <f>Needs[[#This Row],[Female]]-Needs[[#This Row],[Wife]]</f>
        <v>2</v>
      </c>
      <c r="P1014">
        <v>1</v>
      </c>
      <c r="Q1014">
        <v>1</v>
      </c>
      <c r="R1014">
        <v>1</v>
      </c>
      <c r="S1014">
        <v>1</v>
      </c>
      <c r="T1014">
        <v>4</v>
      </c>
      <c r="U1014" t="s">
        <v>37</v>
      </c>
      <c r="W1014">
        <v>1</v>
      </c>
      <c r="X1014" t="str">
        <f t="shared" si="170"/>
        <v>No</v>
      </c>
      <c r="Z1014" t="str">
        <f t="shared" si="171"/>
        <v>No</v>
      </c>
      <c r="AB1014" t="str">
        <f t="shared" si="172"/>
        <v>No</v>
      </c>
      <c r="AD1014" t="str">
        <f t="shared" si="173"/>
        <v>No</v>
      </c>
      <c r="AF1014" t="str">
        <f t="shared" si="174"/>
        <v>No</v>
      </c>
      <c r="AG1014">
        <v>1</v>
      </c>
      <c r="AH1014" s="11" t="str">
        <f t="shared" si="175"/>
        <v>Yes</v>
      </c>
    </row>
    <row r="1015" spans="1:34">
      <c r="A1015">
        <v>5968</v>
      </c>
      <c r="B1015" t="s">
        <v>47</v>
      </c>
      <c r="C1015" t="s">
        <v>48</v>
      </c>
      <c r="D1015" t="s">
        <v>49</v>
      </c>
      <c r="E1015" t="s">
        <v>1092</v>
      </c>
      <c r="F1015" t="s">
        <v>36</v>
      </c>
      <c r="G1015">
        <f t="shared" si="165"/>
        <v>1</v>
      </c>
      <c r="H1015">
        <f t="shared" si="166"/>
        <v>1</v>
      </c>
      <c r="I1015">
        <f t="shared" si="167"/>
        <v>3</v>
      </c>
      <c r="J1015">
        <f t="shared" si="168"/>
        <v>2</v>
      </c>
      <c r="K1015">
        <f t="shared" si="169"/>
        <v>1</v>
      </c>
      <c r="L1015">
        <v>6</v>
      </c>
      <c r="M1015">
        <v>2</v>
      </c>
      <c r="N1015">
        <f>Needs[[#This Row],[Male]]-Needs[[#This Row],[Hasuband]]</f>
        <v>5</v>
      </c>
      <c r="O1015">
        <f>Needs[[#This Row],[Female]]-Needs[[#This Row],[Wife]]</f>
        <v>1</v>
      </c>
      <c r="P1015">
        <v>2</v>
      </c>
      <c r="Q1015">
        <v>1</v>
      </c>
      <c r="R1015">
        <v>2</v>
      </c>
      <c r="S1015">
        <v>0</v>
      </c>
      <c r="T1015">
        <v>3</v>
      </c>
      <c r="U1015" t="s">
        <v>61</v>
      </c>
      <c r="V1015">
        <v>1</v>
      </c>
      <c r="X1015" t="str">
        <f t="shared" si="170"/>
        <v>Yes</v>
      </c>
      <c r="Y1015">
        <v>206</v>
      </c>
      <c r="Z1015" t="str">
        <f t="shared" si="171"/>
        <v>Yes</v>
      </c>
      <c r="AB1015" t="str">
        <f t="shared" si="172"/>
        <v>No</v>
      </c>
      <c r="AC1015">
        <v>1</v>
      </c>
      <c r="AD1015" t="str">
        <f t="shared" si="173"/>
        <v>Yes</v>
      </c>
      <c r="AF1015" t="str">
        <f t="shared" si="174"/>
        <v>No</v>
      </c>
      <c r="AH1015" s="11" t="str">
        <f t="shared" si="175"/>
        <v>No</v>
      </c>
    </row>
    <row r="1016" spans="1:34">
      <c r="A1016">
        <v>5455</v>
      </c>
      <c r="B1016" t="s">
        <v>42</v>
      </c>
      <c r="C1016" t="s">
        <v>82</v>
      </c>
      <c r="D1016" t="s">
        <v>83</v>
      </c>
      <c r="E1016" t="s">
        <v>1093</v>
      </c>
      <c r="F1016" t="s">
        <v>51</v>
      </c>
      <c r="G1016">
        <f t="shared" si="165"/>
        <v>0</v>
      </c>
      <c r="H1016">
        <f t="shared" si="166"/>
        <v>1</v>
      </c>
      <c r="I1016">
        <f t="shared" si="167"/>
        <v>3</v>
      </c>
      <c r="J1016">
        <f t="shared" si="168"/>
        <v>2</v>
      </c>
      <c r="K1016">
        <f t="shared" si="169"/>
        <v>3</v>
      </c>
      <c r="L1016">
        <v>4</v>
      </c>
      <c r="M1016">
        <v>5</v>
      </c>
      <c r="N1016">
        <f>Needs[[#This Row],[Male]]-Needs[[#This Row],[Hasuband]]</f>
        <v>4</v>
      </c>
      <c r="O1016">
        <f>Needs[[#This Row],[Female]]-Needs[[#This Row],[Wife]]</f>
        <v>4</v>
      </c>
      <c r="P1016">
        <v>2</v>
      </c>
      <c r="Q1016">
        <v>1</v>
      </c>
      <c r="R1016">
        <v>1</v>
      </c>
      <c r="S1016">
        <v>1</v>
      </c>
      <c r="T1016">
        <v>4</v>
      </c>
      <c r="U1016" t="s">
        <v>46</v>
      </c>
      <c r="W1016">
        <v>1</v>
      </c>
      <c r="X1016" t="str">
        <f t="shared" si="170"/>
        <v>No</v>
      </c>
      <c r="Y1016">
        <v>115</v>
      </c>
      <c r="Z1016" t="str">
        <f t="shared" si="171"/>
        <v>Yes</v>
      </c>
      <c r="AB1016" t="str">
        <f t="shared" si="172"/>
        <v>No</v>
      </c>
      <c r="AC1016">
        <v>1</v>
      </c>
      <c r="AD1016" t="str">
        <f t="shared" si="173"/>
        <v>Yes</v>
      </c>
      <c r="AE1016">
        <v>1</v>
      </c>
      <c r="AF1016" t="str">
        <f t="shared" si="174"/>
        <v>Yes</v>
      </c>
      <c r="AG1016">
        <v>1</v>
      </c>
      <c r="AH1016" s="11" t="str">
        <f t="shared" si="175"/>
        <v>Yes</v>
      </c>
    </row>
    <row r="1017" spans="1:34">
      <c r="A1017">
        <v>5471</v>
      </c>
      <c r="B1017" t="s">
        <v>42</v>
      </c>
      <c r="C1017" t="s">
        <v>82</v>
      </c>
      <c r="D1017" t="s">
        <v>83</v>
      </c>
      <c r="E1017" t="s">
        <v>1094</v>
      </c>
      <c r="F1017" t="s">
        <v>36</v>
      </c>
      <c r="G1017">
        <f t="shared" si="165"/>
        <v>1</v>
      </c>
      <c r="H1017">
        <f t="shared" si="166"/>
        <v>1</v>
      </c>
      <c r="I1017">
        <f t="shared" si="167"/>
        <v>2</v>
      </c>
      <c r="J1017">
        <f t="shared" si="168"/>
        <v>1</v>
      </c>
      <c r="K1017">
        <f t="shared" si="169"/>
        <v>0</v>
      </c>
      <c r="L1017">
        <v>3</v>
      </c>
      <c r="M1017">
        <v>2</v>
      </c>
      <c r="N1017">
        <f>Needs[[#This Row],[Male]]-Needs[[#This Row],[Hasuband]]</f>
        <v>2</v>
      </c>
      <c r="O1017">
        <f>Needs[[#This Row],[Female]]-Needs[[#This Row],[Wife]]</f>
        <v>1</v>
      </c>
      <c r="P1017">
        <v>1</v>
      </c>
      <c r="Q1017">
        <v>1</v>
      </c>
      <c r="R1017">
        <v>1</v>
      </c>
      <c r="S1017">
        <v>0</v>
      </c>
      <c r="T1017">
        <v>2</v>
      </c>
      <c r="U1017" t="s">
        <v>46</v>
      </c>
      <c r="W1017">
        <v>1</v>
      </c>
      <c r="X1017" t="str">
        <f t="shared" si="170"/>
        <v>No</v>
      </c>
      <c r="Y1017">
        <v>63</v>
      </c>
      <c r="Z1017" t="str">
        <f t="shared" si="171"/>
        <v>Yes</v>
      </c>
      <c r="AA1017">
        <v>1</v>
      </c>
      <c r="AB1017" t="str">
        <f t="shared" si="172"/>
        <v>Yes</v>
      </c>
      <c r="AD1017" t="str">
        <f t="shared" si="173"/>
        <v>No</v>
      </c>
      <c r="AE1017">
        <v>1</v>
      </c>
      <c r="AF1017" t="str">
        <f t="shared" si="174"/>
        <v>Yes</v>
      </c>
      <c r="AG1017">
        <v>1</v>
      </c>
      <c r="AH1017" s="11" t="str">
        <f t="shared" si="175"/>
        <v>Yes</v>
      </c>
    </row>
    <row r="1018" spans="1:34">
      <c r="A1018">
        <v>6323</v>
      </c>
      <c r="B1018" t="s">
        <v>47</v>
      </c>
      <c r="C1018" t="s">
        <v>104</v>
      </c>
      <c r="D1018" t="s">
        <v>105</v>
      </c>
      <c r="E1018" t="s">
        <v>1095</v>
      </c>
      <c r="F1018" t="s">
        <v>36</v>
      </c>
      <c r="G1018">
        <f t="shared" si="165"/>
        <v>1</v>
      </c>
      <c r="H1018">
        <f t="shared" si="166"/>
        <v>1</v>
      </c>
      <c r="I1018">
        <f t="shared" si="167"/>
        <v>2</v>
      </c>
      <c r="J1018">
        <f t="shared" si="168"/>
        <v>2</v>
      </c>
      <c r="K1018">
        <f t="shared" si="169"/>
        <v>1</v>
      </c>
      <c r="L1018">
        <v>2</v>
      </c>
      <c r="M1018">
        <v>5</v>
      </c>
      <c r="N1018">
        <f>Needs[[#This Row],[Male]]-Needs[[#This Row],[Hasuband]]</f>
        <v>1</v>
      </c>
      <c r="O1018">
        <f>Needs[[#This Row],[Female]]-Needs[[#This Row],[Wife]]</f>
        <v>4</v>
      </c>
      <c r="P1018">
        <v>1</v>
      </c>
      <c r="Q1018">
        <v>1</v>
      </c>
      <c r="R1018">
        <v>0</v>
      </c>
      <c r="S1018">
        <v>2</v>
      </c>
      <c r="T1018">
        <v>3</v>
      </c>
      <c r="U1018" t="s">
        <v>37</v>
      </c>
      <c r="W1018">
        <v>1</v>
      </c>
      <c r="X1018" t="str">
        <f t="shared" si="170"/>
        <v>No</v>
      </c>
      <c r="Y1018">
        <v>70</v>
      </c>
      <c r="Z1018" t="str">
        <f t="shared" si="171"/>
        <v>Yes</v>
      </c>
      <c r="AA1018">
        <v>1</v>
      </c>
      <c r="AB1018" t="str">
        <f t="shared" si="172"/>
        <v>Yes</v>
      </c>
      <c r="AD1018" t="str">
        <f t="shared" si="173"/>
        <v>No</v>
      </c>
      <c r="AE1018">
        <v>1</v>
      </c>
      <c r="AF1018" t="str">
        <f t="shared" si="174"/>
        <v>Yes</v>
      </c>
      <c r="AG1018">
        <v>1</v>
      </c>
      <c r="AH1018" s="11" t="str">
        <f t="shared" si="175"/>
        <v>Yes</v>
      </c>
    </row>
    <row r="1019" spans="1:34">
      <c r="A1019">
        <v>6359</v>
      </c>
      <c r="B1019" t="s">
        <v>47</v>
      </c>
      <c r="C1019" t="s">
        <v>104</v>
      </c>
      <c r="D1019" t="s">
        <v>105</v>
      </c>
      <c r="E1019" t="s">
        <v>1096</v>
      </c>
      <c r="F1019" t="s">
        <v>36</v>
      </c>
      <c r="G1019">
        <f t="shared" si="165"/>
        <v>1</v>
      </c>
      <c r="H1019">
        <f t="shared" si="166"/>
        <v>1</v>
      </c>
      <c r="I1019">
        <f t="shared" si="167"/>
        <v>1</v>
      </c>
      <c r="J1019">
        <f t="shared" si="168"/>
        <v>1</v>
      </c>
      <c r="K1019">
        <f t="shared" si="169"/>
        <v>0</v>
      </c>
      <c r="L1019">
        <v>2</v>
      </c>
      <c r="M1019">
        <v>2</v>
      </c>
      <c r="N1019">
        <f>Needs[[#This Row],[Male]]-Needs[[#This Row],[Hasuband]]</f>
        <v>1</v>
      </c>
      <c r="O1019">
        <f>Needs[[#This Row],[Female]]-Needs[[#This Row],[Wife]]</f>
        <v>1</v>
      </c>
      <c r="P1019">
        <v>1</v>
      </c>
      <c r="Q1019">
        <v>0</v>
      </c>
      <c r="R1019">
        <v>0</v>
      </c>
      <c r="S1019">
        <v>1</v>
      </c>
      <c r="T1019">
        <v>2</v>
      </c>
      <c r="U1019" t="s">
        <v>37</v>
      </c>
      <c r="W1019">
        <v>1</v>
      </c>
      <c r="X1019" t="str">
        <f t="shared" si="170"/>
        <v>No</v>
      </c>
      <c r="Y1019">
        <v>56</v>
      </c>
      <c r="Z1019" t="str">
        <f t="shared" si="171"/>
        <v>Yes</v>
      </c>
      <c r="AB1019" t="str">
        <f t="shared" si="172"/>
        <v>No</v>
      </c>
      <c r="AD1019" t="str">
        <f t="shared" si="173"/>
        <v>No</v>
      </c>
      <c r="AE1019">
        <v>1</v>
      </c>
      <c r="AF1019" t="str">
        <f t="shared" si="174"/>
        <v>Yes</v>
      </c>
      <c r="AG1019">
        <v>1</v>
      </c>
      <c r="AH1019" s="11" t="str">
        <f t="shared" si="175"/>
        <v>Yes</v>
      </c>
    </row>
    <row r="1020" spans="1:34">
      <c r="A1020">
        <v>5146</v>
      </c>
      <c r="B1020" t="s">
        <v>42</v>
      </c>
      <c r="C1020" t="s">
        <v>64</v>
      </c>
      <c r="D1020" t="s">
        <v>65</v>
      </c>
      <c r="E1020" t="s">
        <v>1097</v>
      </c>
      <c r="F1020" t="s">
        <v>36</v>
      </c>
      <c r="G1020">
        <f t="shared" si="165"/>
        <v>1</v>
      </c>
      <c r="H1020">
        <f t="shared" si="166"/>
        <v>1</v>
      </c>
      <c r="I1020">
        <f t="shared" si="167"/>
        <v>2</v>
      </c>
      <c r="J1020">
        <f t="shared" si="168"/>
        <v>1</v>
      </c>
      <c r="K1020">
        <f t="shared" si="169"/>
        <v>0</v>
      </c>
      <c r="L1020">
        <v>2</v>
      </c>
      <c r="M1020">
        <v>3</v>
      </c>
      <c r="N1020">
        <f>Needs[[#This Row],[Male]]-Needs[[#This Row],[Hasuband]]</f>
        <v>1</v>
      </c>
      <c r="O1020">
        <f>Needs[[#This Row],[Female]]-Needs[[#This Row],[Wife]]</f>
        <v>2</v>
      </c>
      <c r="P1020">
        <v>1</v>
      </c>
      <c r="Q1020">
        <v>1</v>
      </c>
      <c r="R1020">
        <v>0</v>
      </c>
      <c r="S1020">
        <v>1</v>
      </c>
      <c r="T1020">
        <v>2</v>
      </c>
      <c r="U1020" t="s">
        <v>37</v>
      </c>
      <c r="V1020">
        <v>1</v>
      </c>
      <c r="X1020" t="str">
        <f t="shared" si="170"/>
        <v>Yes</v>
      </c>
      <c r="Y1020">
        <v>150</v>
      </c>
      <c r="Z1020" t="str">
        <f t="shared" si="171"/>
        <v>Yes</v>
      </c>
      <c r="AA1020">
        <v>1</v>
      </c>
      <c r="AB1020" t="str">
        <f t="shared" si="172"/>
        <v>Yes</v>
      </c>
      <c r="AD1020" t="str">
        <f t="shared" si="173"/>
        <v>No</v>
      </c>
      <c r="AE1020">
        <v>1</v>
      </c>
      <c r="AF1020" t="str">
        <f t="shared" si="174"/>
        <v>Yes</v>
      </c>
      <c r="AH1020" s="11" t="str">
        <f t="shared" si="175"/>
        <v>No</v>
      </c>
    </row>
    <row r="1021" spans="1:34">
      <c r="A1021">
        <v>5089</v>
      </c>
      <c r="B1021" t="s">
        <v>32</v>
      </c>
      <c r="C1021" t="s">
        <v>55</v>
      </c>
      <c r="D1021" t="s">
        <v>56</v>
      </c>
      <c r="E1021" t="s">
        <v>1098</v>
      </c>
      <c r="F1021" t="s">
        <v>36</v>
      </c>
      <c r="G1021">
        <f t="shared" si="165"/>
        <v>1</v>
      </c>
      <c r="H1021">
        <f t="shared" si="166"/>
        <v>1</v>
      </c>
      <c r="I1021">
        <f t="shared" si="167"/>
        <v>1</v>
      </c>
      <c r="J1021">
        <f t="shared" si="168"/>
        <v>2</v>
      </c>
      <c r="K1021">
        <f t="shared" si="169"/>
        <v>1</v>
      </c>
      <c r="L1021">
        <v>5</v>
      </c>
      <c r="M1021">
        <v>1</v>
      </c>
      <c r="N1021">
        <f>Needs[[#This Row],[Male]]-Needs[[#This Row],[Hasuband]]</f>
        <v>4</v>
      </c>
      <c r="O1021">
        <f>Needs[[#This Row],[Female]]-Needs[[#This Row],[Wife]]</f>
        <v>0</v>
      </c>
      <c r="P1021">
        <v>1</v>
      </c>
      <c r="Q1021">
        <v>0</v>
      </c>
      <c r="R1021">
        <v>2</v>
      </c>
      <c r="S1021">
        <v>0</v>
      </c>
      <c r="T1021">
        <v>3</v>
      </c>
      <c r="U1021" t="s">
        <v>61</v>
      </c>
      <c r="V1021">
        <v>1</v>
      </c>
      <c r="X1021" t="str">
        <f t="shared" si="170"/>
        <v>Yes</v>
      </c>
      <c r="Y1021">
        <v>188</v>
      </c>
      <c r="Z1021" t="str">
        <f t="shared" si="171"/>
        <v>Yes</v>
      </c>
      <c r="AB1021" t="str">
        <f t="shared" si="172"/>
        <v>No</v>
      </c>
      <c r="AD1021" t="str">
        <f t="shared" si="173"/>
        <v>No</v>
      </c>
      <c r="AF1021" t="str">
        <f t="shared" si="174"/>
        <v>No</v>
      </c>
      <c r="AH1021" s="11" t="str">
        <f t="shared" si="175"/>
        <v>No</v>
      </c>
    </row>
    <row r="1022" spans="1:34">
      <c r="A1022">
        <v>6098</v>
      </c>
      <c r="B1022" t="s">
        <v>47</v>
      </c>
      <c r="C1022" t="s">
        <v>67</v>
      </c>
      <c r="D1022" t="s">
        <v>68</v>
      </c>
      <c r="E1022" t="s">
        <v>1099</v>
      </c>
      <c r="F1022" t="s">
        <v>36</v>
      </c>
      <c r="G1022">
        <f t="shared" si="165"/>
        <v>1</v>
      </c>
      <c r="H1022">
        <f t="shared" si="166"/>
        <v>1</v>
      </c>
      <c r="I1022">
        <f t="shared" si="167"/>
        <v>2</v>
      </c>
      <c r="J1022">
        <f t="shared" si="168"/>
        <v>3</v>
      </c>
      <c r="K1022">
        <f t="shared" si="169"/>
        <v>3</v>
      </c>
      <c r="L1022">
        <v>4</v>
      </c>
      <c r="M1022">
        <v>6</v>
      </c>
      <c r="N1022">
        <f>Needs[[#This Row],[Male]]-Needs[[#This Row],[Hasuband]]</f>
        <v>3</v>
      </c>
      <c r="O1022">
        <f>Needs[[#This Row],[Female]]-Needs[[#This Row],[Wife]]</f>
        <v>5</v>
      </c>
      <c r="P1022">
        <v>0</v>
      </c>
      <c r="Q1022">
        <v>2</v>
      </c>
      <c r="R1022">
        <v>1</v>
      </c>
      <c r="S1022">
        <v>2</v>
      </c>
      <c r="T1022">
        <v>5</v>
      </c>
      <c r="U1022" t="s">
        <v>37</v>
      </c>
      <c r="W1022">
        <v>1</v>
      </c>
      <c r="X1022" t="str">
        <f t="shared" si="170"/>
        <v>No</v>
      </c>
      <c r="Z1022" t="str">
        <f t="shared" si="171"/>
        <v>No</v>
      </c>
      <c r="AB1022" t="str">
        <f t="shared" si="172"/>
        <v>No</v>
      </c>
      <c r="AC1022">
        <v>1</v>
      </c>
      <c r="AD1022" t="str">
        <f t="shared" si="173"/>
        <v>Yes</v>
      </c>
      <c r="AE1022">
        <v>1</v>
      </c>
      <c r="AF1022" t="str">
        <f t="shared" si="174"/>
        <v>Yes</v>
      </c>
      <c r="AG1022">
        <v>1</v>
      </c>
      <c r="AH1022" s="11" t="str">
        <f t="shared" si="175"/>
        <v>Yes</v>
      </c>
    </row>
    <row r="1023" spans="1:34">
      <c r="A1023">
        <v>6361</v>
      </c>
      <c r="B1023" t="s">
        <v>47</v>
      </c>
      <c r="C1023" t="s">
        <v>104</v>
      </c>
      <c r="D1023" t="s">
        <v>105</v>
      </c>
      <c r="E1023" t="s">
        <v>1100</v>
      </c>
      <c r="F1023" t="s">
        <v>36</v>
      </c>
      <c r="G1023">
        <f t="shared" si="165"/>
        <v>1</v>
      </c>
      <c r="H1023">
        <f t="shared" si="166"/>
        <v>1</v>
      </c>
      <c r="I1023">
        <f t="shared" si="167"/>
        <v>1</v>
      </c>
      <c r="J1023">
        <f t="shared" si="168"/>
        <v>1</v>
      </c>
      <c r="K1023">
        <f t="shared" si="169"/>
        <v>0</v>
      </c>
      <c r="L1023">
        <v>3</v>
      </c>
      <c r="M1023">
        <v>1</v>
      </c>
      <c r="N1023">
        <f>Needs[[#This Row],[Male]]-Needs[[#This Row],[Hasuband]]</f>
        <v>2</v>
      </c>
      <c r="O1023">
        <f>Needs[[#This Row],[Female]]-Needs[[#This Row],[Wife]]</f>
        <v>0</v>
      </c>
      <c r="P1023">
        <v>1</v>
      </c>
      <c r="Q1023">
        <v>0</v>
      </c>
      <c r="R1023">
        <v>1</v>
      </c>
      <c r="S1023">
        <v>0</v>
      </c>
      <c r="T1023">
        <v>2</v>
      </c>
      <c r="U1023" t="s">
        <v>46</v>
      </c>
      <c r="W1023">
        <v>1</v>
      </c>
      <c r="X1023" t="str">
        <f t="shared" si="170"/>
        <v>No</v>
      </c>
      <c r="Z1023" t="str">
        <f t="shared" si="171"/>
        <v>No</v>
      </c>
      <c r="AB1023" t="str">
        <f t="shared" si="172"/>
        <v>No</v>
      </c>
      <c r="AD1023" t="str">
        <f t="shared" si="173"/>
        <v>No</v>
      </c>
      <c r="AF1023" t="str">
        <f t="shared" si="174"/>
        <v>No</v>
      </c>
      <c r="AG1023">
        <v>1</v>
      </c>
      <c r="AH1023" s="11" t="str">
        <f t="shared" si="175"/>
        <v>Yes</v>
      </c>
    </row>
    <row r="1024" spans="1:34">
      <c r="A1024">
        <v>6194</v>
      </c>
      <c r="B1024" t="s">
        <v>47</v>
      </c>
      <c r="C1024" t="s">
        <v>58</v>
      </c>
      <c r="D1024" t="s">
        <v>59</v>
      </c>
      <c r="E1024" t="s">
        <v>1101</v>
      </c>
      <c r="F1024" t="s">
        <v>36</v>
      </c>
      <c r="G1024">
        <f t="shared" si="165"/>
        <v>1</v>
      </c>
      <c r="H1024">
        <f t="shared" si="166"/>
        <v>1</v>
      </c>
      <c r="I1024">
        <f t="shared" si="167"/>
        <v>2</v>
      </c>
      <c r="J1024">
        <f t="shared" si="168"/>
        <v>3</v>
      </c>
      <c r="K1024">
        <f t="shared" si="169"/>
        <v>3</v>
      </c>
      <c r="L1024">
        <v>2</v>
      </c>
      <c r="M1024">
        <v>8</v>
      </c>
      <c r="N1024">
        <f>Needs[[#This Row],[Male]]-Needs[[#This Row],[Hasuband]]</f>
        <v>1</v>
      </c>
      <c r="O1024">
        <f>Needs[[#This Row],[Female]]-Needs[[#This Row],[Wife]]</f>
        <v>7</v>
      </c>
      <c r="P1024">
        <v>1</v>
      </c>
      <c r="Q1024">
        <v>1</v>
      </c>
      <c r="R1024">
        <v>0</v>
      </c>
      <c r="S1024">
        <v>3</v>
      </c>
      <c r="T1024">
        <v>5</v>
      </c>
      <c r="U1024" t="s">
        <v>46</v>
      </c>
      <c r="W1024">
        <v>1</v>
      </c>
      <c r="X1024" t="str">
        <f t="shared" si="170"/>
        <v>No</v>
      </c>
      <c r="Y1024">
        <v>97</v>
      </c>
      <c r="Z1024" t="str">
        <f t="shared" si="171"/>
        <v>Yes</v>
      </c>
      <c r="AA1024">
        <v>1</v>
      </c>
      <c r="AB1024" t="str">
        <f t="shared" si="172"/>
        <v>Yes</v>
      </c>
      <c r="AD1024" t="str">
        <f t="shared" si="173"/>
        <v>No</v>
      </c>
      <c r="AF1024" t="str">
        <f t="shared" si="174"/>
        <v>No</v>
      </c>
      <c r="AG1024">
        <v>1</v>
      </c>
      <c r="AH1024" s="11" t="str">
        <f t="shared" si="175"/>
        <v>Yes</v>
      </c>
    </row>
    <row r="1025" spans="1:34">
      <c r="A1025">
        <v>5351</v>
      </c>
      <c r="B1025" t="s">
        <v>42</v>
      </c>
      <c r="C1025" t="s">
        <v>52</v>
      </c>
      <c r="D1025" t="s">
        <v>53</v>
      </c>
      <c r="E1025" t="s">
        <v>1102</v>
      </c>
      <c r="F1025" t="s">
        <v>51</v>
      </c>
      <c r="G1025">
        <f t="shared" si="165"/>
        <v>0</v>
      </c>
      <c r="H1025">
        <f t="shared" si="166"/>
        <v>1</v>
      </c>
      <c r="I1025">
        <f t="shared" si="167"/>
        <v>2</v>
      </c>
      <c r="J1025">
        <f t="shared" si="168"/>
        <v>2</v>
      </c>
      <c r="K1025">
        <f t="shared" si="169"/>
        <v>3</v>
      </c>
      <c r="L1025">
        <v>3</v>
      </c>
      <c r="M1025">
        <v>5</v>
      </c>
      <c r="N1025">
        <f>Needs[[#This Row],[Male]]-Needs[[#This Row],[Hasuband]]</f>
        <v>3</v>
      </c>
      <c r="O1025">
        <f>Needs[[#This Row],[Female]]-Needs[[#This Row],[Wife]]</f>
        <v>4</v>
      </c>
      <c r="P1025">
        <v>1</v>
      </c>
      <c r="Q1025">
        <v>1</v>
      </c>
      <c r="R1025">
        <v>1</v>
      </c>
      <c r="S1025">
        <v>1</v>
      </c>
      <c r="T1025">
        <v>4</v>
      </c>
      <c r="U1025" t="s">
        <v>61</v>
      </c>
      <c r="W1025">
        <v>1</v>
      </c>
      <c r="X1025" t="str">
        <f t="shared" si="170"/>
        <v>No</v>
      </c>
      <c r="Y1025">
        <v>92</v>
      </c>
      <c r="Z1025" t="str">
        <f t="shared" si="171"/>
        <v>Yes</v>
      </c>
      <c r="AA1025">
        <v>1</v>
      </c>
      <c r="AB1025" t="str">
        <f t="shared" si="172"/>
        <v>Yes</v>
      </c>
      <c r="AC1025">
        <v>1</v>
      </c>
      <c r="AD1025" t="str">
        <f t="shared" si="173"/>
        <v>Yes</v>
      </c>
      <c r="AF1025" t="str">
        <f t="shared" si="174"/>
        <v>No</v>
      </c>
      <c r="AG1025">
        <v>1</v>
      </c>
      <c r="AH1025" s="11" t="str">
        <f t="shared" si="175"/>
        <v>Yes</v>
      </c>
    </row>
    <row r="1026" spans="1:34">
      <c r="A1026">
        <v>5487</v>
      </c>
      <c r="B1026" t="s">
        <v>42</v>
      </c>
      <c r="C1026" t="s">
        <v>82</v>
      </c>
      <c r="D1026" t="s">
        <v>83</v>
      </c>
      <c r="E1026" t="s">
        <v>1103</v>
      </c>
      <c r="F1026" t="s">
        <v>36</v>
      </c>
      <c r="G1026">
        <f t="shared" ref="G1026:G1089" si="176">IF(F1026="Father",1,0)</f>
        <v>1</v>
      </c>
      <c r="H1026">
        <f t="shared" ref="H1026:H1089" si="177">IF(F1026="Mother",1,1)</f>
        <v>1</v>
      </c>
      <c r="I1026">
        <f t="shared" ref="I1026:I1089" si="178">P1026+Q1026</f>
        <v>2</v>
      </c>
      <c r="J1026">
        <f t="shared" ref="J1026:J1089" si="179">R1026+S1026</f>
        <v>1</v>
      </c>
      <c r="K1026">
        <f t="shared" ref="K1026:K1089" si="180">T1026-(G1026+H1026)</f>
        <v>2</v>
      </c>
      <c r="L1026">
        <v>2</v>
      </c>
      <c r="M1026">
        <v>5</v>
      </c>
      <c r="N1026">
        <f>Needs[[#This Row],[Male]]-Needs[[#This Row],[Hasuband]]</f>
        <v>1</v>
      </c>
      <c r="O1026">
        <f>Needs[[#This Row],[Female]]-Needs[[#This Row],[Wife]]</f>
        <v>4</v>
      </c>
      <c r="P1026">
        <v>1</v>
      </c>
      <c r="Q1026">
        <v>1</v>
      </c>
      <c r="R1026">
        <v>0</v>
      </c>
      <c r="S1026">
        <v>1</v>
      </c>
      <c r="T1026">
        <v>4</v>
      </c>
      <c r="U1026" t="s">
        <v>61</v>
      </c>
      <c r="W1026">
        <v>1</v>
      </c>
      <c r="X1026" t="str">
        <f t="shared" ref="X1026:X1089" si="181">IF(V1026=1,"Yes",IF(V1026="","No"))</f>
        <v>No</v>
      </c>
      <c r="Z1026" t="str">
        <f t="shared" ref="Z1026:Z1089" si="182">IF(Y1026="","No","Yes")</f>
        <v>No</v>
      </c>
      <c r="AA1026">
        <v>1</v>
      </c>
      <c r="AB1026" t="str">
        <f t="shared" ref="AB1026:AB1089" si="183">IF(AA1026=1,"Yes",IF(AA1026="","No"))</f>
        <v>Yes</v>
      </c>
      <c r="AD1026" t="str">
        <f t="shared" ref="AD1026:AD1089" si="184">IF(AC1026=1,"Yes",IF(AC1026="","No"))</f>
        <v>No</v>
      </c>
      <c r="AF1026" t="str">
        <f t="shared" ref="AF1026:AF1089" si="185">IF(AE1026=1,"Yes",IF(AE1026="","No"))</f>
        <v>No</v>
      </c>
      <c r="AG1026">
        <v>1</v>
      </c>
      <c r="AH1026" s="11" t="str">
        <f t="shared" ref="AH1026:AH1089" si="186">IF(AG1026=1,"Yes",IF(AG1026="","No"))</f>
        <v>Yes</v>
      </c>
    </row>
    <row r="1027" spans="1:34">
      <c r="A1027">
        <v>5356</v>
      </c>
      <c r="B1027" t="s">
        <v>42</v>
      </c>
      <c r="C1027" t="s">
        <v>52</v>
      </c>
      <c r="D1027" t="s">
        <v>53</v>
      </c>
      <c r="E1027" t="s">
        <v>1104</v>
      </c>
      <c r="F1027" t="s">
        <v>36</v>
      </c>
      <c r="G1027">
        <f t="shared" si="176"/>
        <v>1</v>
      </c>
      <c r="H1027">
        <f t="shared" si="177"/>
        <v>1</v>
      </c>
      <c r="I1027">
        <f t="shared" si="178"/>
        <v>2</v>
      </c>
      <c r="J1027">
        <f t="shared" si="179"/>
        <v>2</v>
      </c>
      <c r="K1027">
        <f t="shared" si="180"/>
        <v>1</v>
      </c>
      <c r="L1027">
        <v>4</v>
      </c>
      <c r="M1027">
        <v>3</v>
      </c>
      <c r="N1027">
        <f>Needs[[#This Row],[Male]]-Needs[[#This Row],[Hasuband]]</f>
        <v>3</v>
      </c>
      <c r="O1027">
        <f>Needs[[#This Row],[Female]]-Needs[[#This Row],[Wife]]</f>
        <v>2</v>
      </c>
      <c r="P1027">
        <v>1</v>
      </c>
      <c r="Q1027">
        <v>1</v>
      </c>
      <c r="R1027">
        <v>1</v>
      </c>
      <c r="S1027">
        <v>1</v>
      </c>
      <c r="T1027">
        <v>3</v>
      </c>
      <c r="U1027" t="s">
        <v>46</v>
      </c>
      <c r="W1027">
        <v>1</v>
      </c>
      <c r="X1027" t="str">
        <f t="shared" si="181"/>
        <v>No</v>
      </c>
      <c r="Z1027" t="str">
        <f t="shared" si="182"/>
        <v>No</v>
      </c>
      <c r="AB1027" t="str">
        <f t="shared" si="183"/>
        <v>No</v>
      </c>
      <c r="AD1027" t="str">
        <f t="shared" si="184"/>
        <v>No</v>
      </c>
      <c r="AF1027" t="str">
        <f t="shared" si="185"/>
        <v>No</v>
      </c>
      <c r="AG1027">
        <v>1</v>
      </c>
      <c r="AH1027" s="11" t="str">
        <f t="shared" si="186"/>
        <v>Yes</v>
      </c>
    </row>
    <row r="1028" spans="1:34">
      <c r="A1028">
        <v>5272</v>
      </c>
      <c r="B1028" t="s">
        <v>42</v>
      </c>
      <c r="C1028" t="s">
        <v>52</v>
      </c>
      <c r="D1028" t="s">
        <v>53</v>
      </c>
      <c r="E1028" t="s">
        <v>1105</v>
      </c>
      <c r="F1028" t="s">
        <v>36</v>
      </c>
      <c r="G1028">
        <f t="shared" si="176"/>
        <v>1</v>
      </c>
      <c r="H1028">
        <f t="shared" si="177"/>
        <v>1</v>
      </c>
      <c r="I1028">
        <f t="shared" si="178"/>
        <v>1</v>
      </c>
      <c r="J1028">
        <f t="shared" si="179"/>
        <v>1</v>
      </c>
      <c r="K1028">
        <f t="shared" si="180"/>
        <v>0</v>
      </c>
      <c r="L1028">
        <v>1</v>
      </c>
      <c r="M1028">
        <v>3</v>
      </c>
      <c r="N1028">
        <f>Needs[[#This Row],[Male]]-Needs[[#This Row],[Hasuband]]</f>
        <v>0</v>
      </c>
      <c r="O1028">
        <f>Needs[[#This Row],[Female]]-Needs[[#This Row],[Wife]]</f>
        <v>2</v>
      </c>
      <c r="P1028">
        <v>0</v>
      </c>
      <c r="Q1028">
        <v>1</v>
      </c>
      <c r="R1028">
        <v>0</v>
      </c>
      <c r="S1028">
        <v>1</v>
      </c>
      <c r="T1028">
        <v>2</v>
      </c>
      <c r="U1028" t="s">
        <v>61</v>
      </c>
      <c r="W1028">
        <v>1</v>
      </c>
      <c r="X1028" t="str">
        <f t="shared" si="181"/>
        <v>No</v>
      </c>
      <c r="Z1028" t="str">
        <f t="shared" si="182"/>
        <v>No</v>
      </c>
      <c r="AA1028">
        <v>1</v>
      </c>
      <c r="AB1028" t="str">
        <f t="shared" si="183"/>
        <v>Yes</v>
      </c>
      <c r="AC1028">
        <v>1</v>
      </c>
      <c r="AD1028" t="str">
        <f t="shared" si="184"/>
        <v>Yes</v>
      </c>
      <c r="AF1028" t="str">
        <f t="shared" si="185"/>
        <v>No</v>
      </c>
      <c r="AG1028">
        <v>1</v>
      </c>
      <c r="AH1028" s="11" t="str">
        <f t="shared" si="186"/>
        <v>Yes</v>
      </c>
    </row>
    <row r="1029" spans="1:34">
      <c r="A1029">
        <v>5253</v>
      </c>
      <c r="B1029" t="s">
        <v>42</v>
      </c>
      <c r="C1029" t="s">
        <v>52</v>
      </c>
      <c r="D1029" t="s">
        <v>53</v>
      </c>
      <c r="E1029" t="s">
        <v>1106</v>
      </c>
      <c r="F1029" t="s">
        <v>36</v>
      </c>
      <c r="G1029">
        <f t="shared" si="176"/>
        <v>1</v>
      </c>
      <c r="H1029">
        <f t="shared" si="177"/>
        <v>1</v>
      </c>
      <c r="I1029">
        <f t="shared" si="178"/>
        <v>2</v>
      </c>
      <c r="J1029">
        <f t="shared" si="179"/>
        <v>2</v>
      </c>
      <c r="K1029">
        <f t="shared" si="180"/>
        <v>1</v>
      </c>
      <c r="L1029">
        <v>2</v>
      </c>
      <c r="M1029">
        <v>5</v>
      </c>
      <c r="N1029">
        <f>Needs[[#This Row],[Male]]-Needs[[#This Row],[Hasuband]]</f>
        <v>1</v>
      </c>
      <c r="O1029">
        <f>Needs[[#This Row],[Female]]-Needs[[#This Row],[Wife]]</f>
        <v>4</v>
      </c>
      <c r="P1029">
        <v>1</v>
      </c>
      <c r="Q1029">
        <v>1</v>
      </c>
      <c r="R1029">
        <v>0</v>
      </c>
      <c r="S1029">
        <v>2</v>
      </c>
      <c r="T1029">
        <v>3</v>
      </c>
      <c r="U1029" t="s">
        <v>37</v>
      </c>
      <c r="V1029">
        <v>1</v>
      </c>
      <c r="X1029" t="str">
        <f t="shared" si="181"/>
        <v>Yes</v>
      </c>
      <c r="Y1029">
        <v>219</v>
      </c>
      <c r="Z1029" t="str">
        <f t="shared" si="182"/>
        <v>Yes</v>
      </c>
      <c r="AA1029">
        <v>1</v>
      </c>
      <c r="AB1029" t="str">
        <f t="shared" si="183"/>
        <v>Yes</v>
      </c>
      <c r="AD1029" t="str">
        <f t="shared" si="184"/>
        <v>No</v>
      </c>
      <c r="AF1029" t="str">
        <f t="shared" si="185"/>
        <v>No</v>
      </c>
      <c r="AH1029" s="11" t="str">
        <f t="shared" si="186"/>
        <v>No</v>
      </c>
    </row>
    <row r="1030" spans="1:34">
      <c r="A1030">
        <v>6070</v>
      </c>
      <c r="B1030" t="s">
        <v>47</v>
      </c>
      <c r="C1030" t="s">
        <v>67</v>
      </c>
      <c r="D1030" t="s">
        <v>68</v>
      </c>
      <c r="E1030" t="s">
        <v>1107</v>
      </c>
      <c r="F1030" t="s">
        <v>36</v>
      </c>
      <c r="G1030">
        <f t="shared" si="176"/>
        <v>1</v>
      </c>
      <c r="H1030">
        <f t="shared" si="177"/>
        <v>1</v>
      </c>
      <c r="I1030">
        <f t="shared" si="178"/>
        <v>1</v>
      </c>
      <c r="J1030">
        <f t="shared" si="179"/>
        <v>1</v>
      </c>
      <c r="K1030">
        <f t="shared" si="180"/>
        <v>0</v>
      </c>
      <c r="L1030">
        <v>3</v>
      </c>
      <c r="M1030">
        <v>1</v>
      </c>
      <c r="N1030">
        <f>Needs[[#This Row],[Male]]-Needs[[#This Row],[Hasuband]]</f>
        <v>2</v>
      </c>
      <c r="O1030">
        <f>Needs[[#This Row],[Female]]-Needs[[#This Row],[Wife]]</f>
        <v>0</v>
      </c>
      <c r="P1030">
        <v>1</v>
      </c>
      <c r="Q1030">
        <v>0</v>
      </c>
      <c r="R1030">
        <v>1</v>
      </c>
      <c r="S1030">
        <v>0</v>
      </c>
      <c r="T1030">
        <v>2</v>
      </c>
      <c r="U1030" t="s">
        <v>46</v>
      </c>
      <c r="W1030">
        <v>1</v>
      </c>
      <c r="X1030" t="str">
        <f t="shared" si="181"/>
        <v>No</v>
      </c>
      <c r="Z1030" t="str">
        <f t="shared" si="182"/>
        <v>No</v>
      </c>
      <c r="AA1030">
        <v>1</v>
      </c>
      <c r="AB1030" t="str">
        <f t="shared" si="183"/>
        <v>Yes</v>
      </c>
      <c r="AC1030">
        <v>1</v>
      </c>
      <c r="AD1030" t="str">
        <f t="shared" si="184"/>
        <v>Yes</v>
      </c>
      <c r="AE1030">
        <v>1</v>
      </c>
      <c r="AF1030" t="str">
        <f t="shared" si="185"/>
        <v>Yes</v>
      </c>
      <c r="AG1030">
        <v>1</v>
      </c>
      <c r="AH1030" s="11" t="str">
        <f t="shared" si="186"/>
        <v>Yes</v>
      </c>
    </row>
    <row r="1031" spans="1:34">
      <c r="A1031">
        <v>5440</v>
      </c>
      <c r="B1031" t="s">
        <v>42</v>
      </c>
      <c r="C1031" t="s">
        <v>82</v>
      </c>
      <c r="D1031" t="s">
        <v>83</v>
      </c>
      <c r="E1031" t="s">
        <v>1108</v>
      </c>
      <c r="F1031" t="s">
        <v>36</v>
      </c>
      <c r="G1031">
        <f t="shared" si="176"/>
        <v>1</v>
      </c>
      <c r="H1031">
        <f t="shared" si="177"/>
        <v>1</v>
      </c>
      <c r="I1031">
        <f t="shared" si="178"/>
        <v>1</v>
      </c>
      <c r="J1031">
        <f t="shared" si="179"/>
        <v>2</v>
      </c>
      <c r="K1031">
        <f t="shared" si="180"/>
        <v>1</v>
      </c>
      <c r="L1031">
        <v>5</v>
      </c>
      <c r="M1031">
        <v>1</v>
      </c>
      <c r="N1031">
        <f>Needs[[#This Row],[Male]]-Needs[[#This Row],[Hasuband]]</f>
        <v>4</v>
      </c>
      <c r="O1031">
        <f>Needs[[#This Row],[Female]]-Needs[[#This Row],[Wife]]</f>
        <v>0</v>
      </c>
      <c r="P1031">
        <v>1</v>
      </c>
      <c r="Q1031">
        <v>0</v>
      </c>
      <c r="R1031">
        <v>2</v>
      </c>
      <c r="S1031">
        <v>0</v>
      </c>
      <c r="T1031">
        <v>3</v>
      </c>
      <c r="U1031" t="s">
        <v>37</v>
      </c>
      <c r="W1031">
        <v>1</v>
      </c>
      <c r="X1031" t="str">
        <f t="shared" si="181"/>
        <v>No</v>
      </c>
      <c r="Y1031">
        <v>95</v>
      </c>
      <c r="Z1031" t="str">
        <f t="shared" si="182"/>
        <v>Yes</v>
      </c>
      <c r="AA1031">
        <v>1</v>
      </c>
      <c r="AB1031" t="str">
        <f t="shared" si="183"/>
        <v>Yes</v>
      </c>
      <c r="AD1031" t="str">
        <f t="shared" si="184"/>
        <v>No</v>
      </c>
      <c r="AF1031" t="str">
        <f t="shared" si="185"/>
        <v>No</v>
      </c>
      <c r="AG1031">
        <v>1</v>
      </c>
      <c r="AH1031" s="11" t="str">
        <f t="shared" si="186"/>
        <v>Yes</v>
      </c>
    </row>
    <row r="1032" spans="1:34">
      <c r="A1032">
        <v>5255</v>
      </c>
      <c r="B1032" t="s">
        <v>42</v>
      </c>
      <c r="C1032" t="s">
        <v>52</v>
      </c>
      <c r="D1032" t="s">
        <v>53</v>
      </c>
      <c r="E1032" t="s">
        <v>1109</v>
      </c>
      <c r="F1032" t="s">
        <v>36</v>
      </c>
      <c r="G1032">
        <f t="shared" si="176"/>
        <v>1</v>
      </c>
      <c r="H1032">
        <f t="shared" si="177"/>
        <v>1</v>
      </c>
      <c r="I1032">
        <f t="shared" si="178"/>
        <v>2</v>
      </c>
      <c r="J1032">
        <f t="shared" si="179"/>
        <v>3</v>
      </c>
      <c r="K1032">
        <f t="shared" si="180"/>
        <v>2</v>
      </c>
      <c r="L1032">
        <v>2</v>
      </c>
      <c r="M1032">
        <v>7</v>
      </c>
      <c r="N1032">
        <f>Needs[[#This Row],[Male]]-Needs[[#This Row],[Hasuband]]</f>
        <v>1</v>
      </c>
      <c r="O1032">
        <f>Needs[[#This Row],[Female]]-Needs[[#This Row],[Wife]]</f>
        <v>6</v>
      </c>
      <c r="P1032">
        <v>1</v>
      </c>
      <c r="Q1032">
        <v>1</v>
      </c>
      <c r="R1032">
        <v>0</v>
      </c>
      <c r="S1032">
        <v>3</v>
      </c>
      <c r="T1032">
        <v>4</v>
      </c>
      <c r="U1032" t="s">
        <v>46</v>
      </c>
      <c r="V1032">
        <v>1</v>
      </c>
      <c r="X1032" t="str">
        <f t="shared" si="181"/>
        <v>Yes</v>
      </c>
      <c r="Y1032">
        <v>111</v>
      </c>
      <c r="Z1032" t="str">
        <f t="shared" si="182"/>
        <v>Yes</v>
      </c>
      <c r="AB1032" t="str">
        <f t="shared" si="183"/>
        <v>No</v>
      </c>
      <c r="AD1032" t="str">
        <f t="shared" si="184"/>
        <v>No</v>
      </c>
      <c r="AF1032" t="str">
        <f t="shared" si="185"/>
        <v>No</v>
      </c>
      <c r="AH1032" s="11" t="str">
        <f t="shared" si="186"/>
        <v>No</v>
      </c>
    </row>
    <row r="1033" spans="1:34">
      <c r="A1033">
        <v>6109</v>
      </c>
      <c r="B1033" t="s">
        <v>47</v>
      </c>
      <c r="C1033" t="s">
        <v>67</v>
      </c>
      <c r="D1033" t="s">
        <v>68</v>
      </c>
      <c r="E1033" t="s">
        <v>1110</v>
      </c>
      <c r="F1033" t="s">
        <v>51</v>
      </c>
      <c r="G1033">
        <f t="shared" si="176"/>
        <v>0</v>
      </c>
      <c r="H1033">
        <f t="shared" si="177"/>
        <v>1</v>
      </c>
      <c r="I1033">
        <f t="shared" si="178"/>
        <v>2</v>
      </c>
      <c r="J1033">
        <f t="shared" si="179"/>
        <v>1</v>
      </c>
      <c r="K1033">
        <f t="shared" si="180"/>
        <v>0</v>
      </c>
      <c r="L1033">
        <v>2</v>
      </c>
      <c r="M1033">
        <v>2</v>
      </c>
      <c r="N1033">
        <f>Needs[[#This Row],[Male]]-Needs[[#This Row],[Hasuband]]</f>
        <v>2</v>
      </c>
      <c r="O1033">
        <f>Needs[[#This Row],[Female]]-Needs[[#This Row],[Wife]]</f>
        <v>1</v>
      </c>
      <c r="P1033">
        <v>1</v>
      </c>
      <c r="Q1033">
        <v>1</v>
      </c>
      <c r="R1033">
        <v>1</v>
      </c>
      <c r="S1033">
        <v>0</v>
      </c>
      <c r="T1033">
        <v>1</v>
      </c>
      <c r="U1033" t="s">
        <v>37</v>
      </c>
      <c r="V1033">
        <v>1</v>
      </c>
      <c r="X1033" t="str">
        <f t="shared" si="181"/>
        <v>Yes</v>
      </c>
      <c r="Y1033">
        <v>180</v>
      </c>
      <c r="Z1033" t="str">
        <f t="shared" si="182"/>
        <v>Yes</v>
      </c>
      <c r="AB1033" t="str">
        <f t="shared" si="183"/>
        <v>No</v>
      </c>
      <c r="AC1033">
        <v>1</v>
      </c>
      <c r="AD1033" t="str">
        <f t="shared" si="184"/>
        <v>Yes</v>
      </c>
      <c r="AE1033">
        <v>1</v>
      </c>
      <c r="AF1033" t="str">
        <f t="shared" si="185"/>
        <v>Yes</v>
      </c>
      <c r="AH1033" s="11" t="str">
        <f t="shared" si="186"/>
        <v>No</v>
      </c>
    </row>
    <row r="1034" spans="1:34">
      <c r="A1034">
        <v>5350</v>
      </c>
      <c r="B1034" t="s">
        <v>42</v>
      </c>
      <c r="C1034" t="s">
        <v>52</v>
      </c>
      <c r="D1034" t="s">
        <v>53</v>
      </c>
      <c r="E1034" t="s">
        <v>1111</v>
      </c>
      <c r="F1034" t="s">
        <v>36</v>
      </c>
      <c r="G1034">
        <f t="shared" si="176"/>
        <v>1</v>
      </c>
      <c r="H1034">
        <f t="shared" si="177"/>
        <v>1</v>
      </c>
      <c r="I1034">
        <f t="shared" si="178"/>
        <v>1</v>
      </c>
      <c r="J1034">
        <f t="shared" si="179"/>
        <v>4</v>
      </c>
      <c r="K1034">
        <f t="shared" si="180"/>
        <v>2</v>
      </c>
      <c r="L1034">
        <v>8</v>
      </c>
      <c r="M1034">
        <v>1</v>
      </c>
      <c r="N1034">
        <f>Needs[[#This Row],[Male]]-Needs[[#This Row],[Hasuband]]</f>
        <v>7</v>
      </c>
      <c r="O1034">
        <f>Needs[[#This Row],[Female]]-Needs[[#This Row],[Wife]]</f>
        <v>0</v>
      </c>
      <c r="P1034">
        <v>1</v>
      </c>
      <c r="Q1034">
        <v>0</v>
      </c>
      <c r="R1034">
        <v>4</v>
      </c>
      <c r="S1034">
        <v>0</v>
      </c>
      <c r="T1034">
        <v>4</v>
      </c>
      <c r="U1034" t="s">
        <v>46</v>
      </c>
      <c r="W1034">
        <v>1</v>
      </c>
      <c r="X1034" t="str">
        <f t="shared" si="181"/>
        <v>No</v>
      </c>
      <c r="Y1034">
        <v>110</v>
      </c>
      <c r="Z1034" t="str">
        <f t="shared" si="182"/>
        <v>Yes</v>
      </c>
      <c r="AA1034">
        <v>1</v>
      </c>
      <c r="AB1034" t="str">
        <f t="shared" si="183"/>
        <v>Yes</v>
      </c>
      <c r="AC1034">
        <v>1</v>
      </c>
      <c r="AD1034" t="str">
        <f t="shared" si="184"/>
        <v>Yes</v>
      </c>
      <c r="AF1034" t="str">
        <f t="shared" si="185"/>
        <v>No</v>
      </c>
      <c r="AG1034">
        <v>1</v>
      </c>
      <c r="AH1034" s="11" t="str">
        <f t="shared" si="186"/>
        <v>Yes</v>
      </c>
    </row>
    <row r="1035" spans="1:34">
      <c r="A1035">
        <v>5831</v>
      </c>
      <c r="B1035" t="s">
        <v>47</v>
      </c>
      <c r="C1035" t="s">
        <v>79</v>
      </c>
      <c r="D1035" t="s">
        <v>80</v>
      </c>
      <c r="E1035" t="s">
        <v>1112</v>
      </c>
      <c r="F1035" t="s">
        <v>36</v>
      </c>
      <c r="G1035">
        <f t="shared" si="176"/>
        <v>1</v>
      </c>
      <c r="H1035">
        <f t="shared" si="177"/>
        <v>1</v>
      </c>
      <c r="I1035">
        <f t="shared" si="178"/>
        <v>2</v>
      </c>
      <c r="J1035">
        <f t="shared" si="179"/>
        <v>1</v>
      </c>
      <c r="K1035">
        <f t="shared" si="180"/>
        <v>0</v>
      </c>
      <c r="L1035">
        <v>3</v>
      </c>
      <c r="M1035">
        <v>2</v>
      </c>
      <c r="N1035">
        <f>Needs[[#This Row],[Male]]-Needs[[#This Row],[Hasuband]]</f>
        <v>2</v>
      </c>
      <c r="O1035">
        <f>Needs[[#This Row],[Female]]-Needs[[#This Row],[Wife]]</f>
        <v>1</v>
      </c>
      <c r="P1035">
        <v>1</v>
      </c>
      <c r="Q1035">
        <v>1</v>
      </c>
      <c r="R1035">
        <v>1</v>
      </c>
      <c r="S1035">
        <v>0</v>
      </c>
      <c r="T1035">
        <v>2</v>
      </c>
      <c r="U1035" t="s">
        <v>46</v>
      </c>
      <c r="V1035">
        <v>1</v>
      </c>
      <c r="X1035" t="str">
        <f t="shared" si="181"/>
        <v>Yes</v>
      </c>
      <c r="Y1035">
        <v>209</v>
      </c>
      <c r="Z1035" t="str">
        <f t="shared" si="182"/>
        <v>Yes</v>
      </c>
      <c r="AA1035">
        <v>1</v>
      </c>
      <c r="AB1035" t="str">
        <f t="shared" si="183"/>
        <v>Yes</v>
      </c>
      <c r="AC1035">
        <v>1</v>
      </c>
      <c r="AD1035" t="str">
        <f t="shared" si="184"/>
        <v>Yes</v>
      </c>
      <c r="AE1035">
        <v>1</v>
      </c>
      <c r="AF1035" t="str">
        <f t="shared" si="185"/>
        <v>Yes</v>
      </c>
      <c r="AH1035" s="11" t="str">
        <f t="shared" si="186"/>
        <v>No</v>
      </c>
    </row>
    <row r="1036" spans="1:34">
      <c r="A1036">
        <v>5654</v>
      </c>
      <c r="B1036" t="s">
        <v>42</v>
      </c>
      <c r="C1036" t="s">
        <v>71</v>
      </c>
      <c r="D1036" t="s">
        <v>72</v>
      </c>
      <c r="E1036" t="s">
        <v>1113</v>
      </c>
      <c r="F1036" t="s">
        <v>36</v>
      </c>
      <c r="G1036">
        <f t="shared" si="176"/>
        <v>1</v>
      </c>
      <c r="H1036">
        <f t="shared" si="177"/>
        <v>1</v>
      </c>
      <c r="I1036">
        <f t="shared" si="178"/>
        <v>3</v>
      </c>
      <c r="J1036">
        <f t="shared" si="179"/>
        <v>2</v>
      </c>
      <c r="K1036">
        <f t="shared" si="180"/>
        <v>1</v>
      </c>
      <c r="L1036">
        <v>4</v>
      </c>
      <c r="M1036">
        <v>4</v>
      </c>
      <c r="N1036">
        <f>Needs[[#This Row],[Male]]-Needs[[#This Row],[Hasuband]]</f>
        <v>3</v>
      </c>
      <c r="O1036">
        <f>Needs[[#This Row],[Female]]-Needs[[#This Row],[Wife]]</f>
        <v>3</v>
      </c>
      <c r="P1036">
        <v>2</v>
      </c>
      <c r="Q1036">
        <v>1</v>
      </c>
      <c r="R1036">
        <v>1</v>
      </c>
      <c r="S1036">
        <v>1</v>
      </c>
      <c r="T1036">
        <v>3</v>
      </c>
      <c r="U1036" t="s">
        <v>37</v>
      </c>
      <c r="W1036">
        <v>1</v>
      </c>
      <c r="X1036" t="str">
        <f t="shared" si="181"/>
        <v>No</v>
      </c>
      <c r="Y1036">
        <v>117</v>
      </c>
      <c r="Z1036" t="str">
        <f t="shared" si="182"/>
        <v>Yes</v>
      </c>
      <c r="AB1036" t="str">
        <f t="shared" si="183"/>
        <v>No</v>
      </c>
      <c r="AC1036">
        <v>1</v>
      </c>
      <c r="AD1036" t="str">
        <f t="shared" si="184"/>
        <v>Yes</v>
      </c>
      <c r="AF1036" t="str">
        <f t="shared" si="185"/>
        <v>No</v>
      </c>
      <c r="AG1036">
        <v>1</v>
      </c>
      <c r="AH1036" s="11" t="str">
        <f t="shared" si="186"/>
        <v>Yes</v>
      </c>
    </row>
    <row r="1037" spans="1:34">
      <c r="A1037">
        <v>4738</v>
      </c>
      <c r="B1037" t="s">
        <v>38</v>
      </c>
      <c r="C1037" t="s">
        <v>107</v>
      </c>
      <c r="D1037" t="s">
        <v>108</v>
      </c>
      <c r="E1037" t="s">
        <v>1114</v>
      </c>
      <c r="F1037" t="s">
        <v>36</v>
      </c>
      <c r="G1037">
        <f t="shared" si="176"/>
        <v>1</v>
      </c>
      <c r="H1037">
        <f t="shared" si="177"/>
        <v>1</v>
      </c>
      <c r="I1037">
        <f t="shared" si="178"/>
        <v>1</v>
      </c>
      <c r="J1037">
        <f t="shared" si="179"/>
        <v>1</v>
      </c>
      <c r="K1037">
        <f t="shared" si="180"/>
        <v>0</v>
      </c>
      <c r="L1037">
        <v>2</v>
      </c>
      <c r="M1037">
        <v>2</v>
      </c>
      <c r="N1037">
        <f>Needs[[#This Row],[Male]]-Needs[[#This Row],[Hasuband]]</f>
        <v>1</v>
      </c>
      <c r="O1037">
        <f>Needs[[#This Row],[Female]]-Needs[[#This Row],[Wife]]</f>
        <v>1</v>
      </c>
      <c r="P1037">
        <v>1</v>
      </c>
      <c r="Q1037">
        <v>0</v>
      </c>
      <c r="R1037">
        <v>0</v>
      </c>
      <c r="S1037">
        <v>1</v>
      </c>
      <c r="T1037">
        <v>2</v>
      </c>
      <c r="U1037" t="s">
        <v>61</v>
      </c>
      <c r="V1037">
        <v>1</v>
      </c>
      <c r="X1037" t="str">
        <f t="shared" si="181"/>
        <v>Yes</v>
      </c>
      <c r="Y1037">
        <v>109</v>
      </c>
      <c r="Z1037" t="str">
        <f t="shared" si="182"/>
        <v>Yes</v>
      </c>
      <c r="AA1037">
        <v>1</v>
      </c>
      <c r="AB1037" t="str">
        <f t="shared" si="183"/>
        <v>Yes</v>
      </c>
      <c r="AC1037">
        <v>1</v>
      </c>
      <c r="AD1037" t="str">
        <f t="shared" si="184"/>
        <v>Yes</v>
      </c>
      <c r="AF1037" t="str">
        <f t="shared" si="185"/>
        <v>No</v>
      </c>
      <c r="AH1037" s="11" t="str">
        <f t="shared" si="186"/>
        <v>No</v>
      </c>
    </row>
    <row r="1038" spans="1:34">
      <c r="A1038">
        <v>5744</v>
      </c>
      <c r="B1038" t="s">
        <v>42</v>
      </c>
      <c r="C1038" t="s">
        <v>71</v>
      </c>
      <c r="D1038" t="s">
        <v>72</v>
      </c>
      <c r="E1038" t="s">
        <v>1115</v>
      </c>
      <c r="F1038" t="s">
        <v>36</v>
      </c>
      <c r="G1038">
        <f t="shared" si="176"/>
        <v>1</v>
      </c>
      <c r="H1038">
        <f t="shared" si="177"/>
        <v>1</v>
      </c>
      <c r="I1038">
        <f t="shared" si="178"/>
        <v>2</v>
      </c>
      <c r="J1038">
        <f t="shared" si="179"/>
        <v>2</v>
      </c>
      <c r="K1038">
        <f t="shared" si="180"/>
        <v>1</v>
      </c>
      <c r="L1038">
        <v>5</v>
      </c>
      <c r="M1038">
        <v>2</v>
      </c>
      <c r="N1038">
        <f>Needs[[#This Row],[Male]]-Needs[[#This Row],[Hasuband]]</f>
        <v>4</v>
      </c>
      <c r="O1038">
        <f>Needs[[#This Row],[Female]]-Needs[[#This Row],[Wife]]</f>
        <v>1</v>
      </c>
      <c r="P1038">
        <v>1</v>
      </c>
      <c r="Q1038">
        <v>1</v>
      </c>
      <c r="R1038">
        <v>2</v>
      </c>
      <c r="S1038">
        <v>0</v>
      </c>
      <c r="T1038">
        <v>3</v>
      </c>
      <c r="U1038" t="s">
        <v>37</v>
      </c>
      <c r="W1038">
        <v>1</v>
      </c>
      <c r="X1038" t="str">
        <f t="shared" si="181"/>
        <v>No</v>
      </c>
      <c r="Z1038" t="str">
        <f t="shared" si="182"/>
        <v>No</v>
      </c>
      <c r="AA1038">
        <v>1</v>
      </c>
      <c r="AB1038" t="str">
        <f t="shared" si="183"/>
        <v>Yes</v>
      </c>
      <c r="AD1038" t="str">
        <f t="shared" si="184"/>
        <v>No</v>
      </c>
      <c r="AF1038" t="str">
        <f t="shared" si="185"/>
        <v>No</v>
      </c>
      <c r="AG1038">
        <v>1</v>
      </c>
      <c r="AH1038" s="11" t="str">
        <f t="shared" si="186"/>
        <v>Yes</v>
      </c>
    </row>
    <row r="1039" spans="1:34">
      <c r="A1039">
        <v>4862</v>
      </c>
      <c r="B1039" t="s">
        <v>38</v>
      </c>
      <c r="C1039" t="s">
        <v>176</v>
      </c>
      <c r="D1039" t="s">
        <v>177</v>
      </c>
      <c r="E1039" t="s">
        <v>1116</v>
      </c>
      <c r="F1039" t="s">
        <v>36</v>
      </c>
      <c r="G1039">
        <f t="shared" si="176"/>
        <v>1</v>
      </c>
      <c r="H1039">
        <f t="shared" si="177"/>
        <v>1</v>
      </c>
      <c r="I1039">
        <f t="shared" si="178"/>
        <v>3</v>
      </c>
      <c r="J1039">
        <f t="shared" si="179"/>
        <v>2</v>
      </c>
      <c r="K1039">
        <f t="shared" si="180"/>
        <v>1</v>
      </c>
      <c r="L1039">
        <v>4</v>
      </c>
      <c r="M1039">
        <v>4</v>
      </c>
      <c r="N1039">
        <f>Needs[[#This Row],[Male]]-Needs[[#This Row],[Hasuband]]</f>
        <v>3</v>
      </c>
      <c r="O1039">
        <f>Needs[[#This Row],[Female]]-Needs[[#This Row],[Wife]]</f>
        <v>3</v>
      </c>
      <c r="P1039">
        <v>2</v>
      </c>
      <c r="Q1039">
        <v>1</v>
      </c>
      <c r="R1039">
        <v>1</v>
      </c>
      <c r="S1039">
        <v>1</v>
      </c>
      <c r="T1039">
        <v>3</v>
      </c>
      <c r="U1039" t="s">
        <v>37</v>
      </c>
      <c r="W1039">
        <v>1</v>
      </c>
      <c r="X1039" t="str">
        <f t="shared" si="181"/>
        <v>No</v>
      </c>
      <c r="Y1039">
        <v>55</v>
      </c>
      <c r="Z1039" t="str">
        <f t="shared" si="182"/>
        <v>Yes</v>
      </c>
      <c r="AA1039">
        <v>1</v>
      </c>
      <c r="AB1039" t="str">
        <f t="shared" si="183"/>
        <v>Yes</v>
      </c>
      <c r="AD1039" t="str">
        <f t="shared" si="184"/>
        <v>No</v>
      </c>
      <c r="AE1039">
        <v>1</v>
      </c>
      <c r="AF1039" t="str">
        <f t="shared" si="185"/>
        <v>Yes</v>
      </c>
      <c r="AG1039">
        <v>1</v>
      </c>
      <c r="AH1039" s="11" t="str">
        <f t="shared" si="186"/>
        <v>Yes</v>
      </c>
    </row>
    <row r="1040" spans="1:34">
      <c r="A1040">
        <v>6268</v>
      </c>
      <c r="B1040" t="s">
        <v>47</v>
      </c>
      <c r="C1040" t="s">
        <v>58</v>
      </c>
      <c r="D1040" t="s">
        <v>59</v>
      </c>
      <c r="E1040" t="s">
        <v>1117</v>
      </c>
      <c r="F1040" t="s">
        <v>51</v>
      </c>
      <c r="G1040">
        <f t="shared" si="176"/>
        <v>0</v>
      </c>
      <c r="H1040">
        <f t="shared" si="177"/>
        <v>1</v>
      </c>
      <c r="I1040">
        <f t="shared" si="178"/>
        <v>2</v>
      </c>
      <c r="J1040">
        <f t="shared" si="179"/>
        <v>2</v>
      </c>
      <c r="K1040">
        <f t="shared" si="180"/>
        <v>2</v>
      </c>
      <c r="L1040">
        <v>3</v>
      </c>
      <c r="M1040">
        <v>4</v>
      </c>
      <c r="N1040">
        <f>Needs[[#This Row],[Male]]-Needs[[#This Row],[Hasuband]]</f>
        <v>3</v>
      </c>
      <c r="O1040">
        <f>Needs[[#This Row],[Female]]-Needs[[#This Row],[Wife]]</f>
        <v>3</v>
      </c>
      <c r="P1040">
        <v>1</v>
      </c>
      <c r="Q1040">
        <v>1</v>
      </c>
      <c r="R1040">
        <v>1</v>
      </c>
      <c r="S1040">
        <v>1</v>
      </c>
      <c r="T1040">
        <v>3</v>
      </c>
      <c r="U1040" t="s">
        <v>46</v>
      </c>
      <c r="V1040">
        <v>1</v>
      </c>
      <c r="X1040" t="str">
        <f t="shared" si="181"/>
        <v>Yes</v>
      </c>
      <c r="Y1040">
        <v>139</v>
      </c>
      <c r="Z1040" t="str">
        <f t="shared" si="182"/>
        <v>Yes</v>
      </c>
      <c r="AB1040" t="str">
        <f t="shared" si="183"/>
        <v>No</v>
      </c>
      <c r="AD1040" t="str">
        <f t="shared" si="184"/>
        <v>No</v>
      </c>
      <c r="AF1040" t="str">
        <f t="shared" si="185"/>
        <v>No</v>
      </c>
      <c r="AG1040">
        <v>1</v>
      </c>
      <c r="AH1040" s="11" t="str">
        <f t="shared" si="186"/>
        <v>Yes</v>
      </c>
    </row>
    <row r="1041" spans="1:34">
      <c r="A1041">
        <v>4983</v>
      </c>
      <c r="B1041" t="s">
        <v>32</v>
      </c>
      <c r="C1041" t="s">
        <v>33</v>
      </c>
      <c r="D1041" t="s">
        <v>34</v>
      </c>
      <c r="E1041" t="s">
        <v>1118</v>
      </c>
      <c r="F1041" t="s">
        <v>36</v>
      </c>
      <c r="G1041">
        <f t="shared" si="176"/>
        <v>1</v>
      </c>
      <c r="H1041">
        <f t="shared" si="177"/>
        <v>1</v>
      </c>
      <c r="I1041">
        <f t="shared" si="178"/>
        <v>2</v>
      </c>
      <c r="J1041">
        <f t="shared" si="179"/>
        <v>2</v>
      </c>
      <c r="K1041">
        <f t="shared" si="180"/>
        <v>2</v>
      </c>
      <c r="L1041">
        <v>7</v>
      </c>
      <c r="M1041">
        <v>1</v>
      </c>
      <c r="N1041">
        <f>Needs[[#This Row],[Male]]-Needs[[#This Row],[Hasuband]]</f>
        <v>6</v>
      </c>
      <c r="O1041">
        <f>Needs[[#This Row],[Female]]-Needs[[#This Row],[Wife]]</f>
        <v>0</v>
      </c>
      <c r="P1041">
        <v>2</v>
      </c>
      <c r="Q1041">
        <v>0</v>
      </c>
      <c r="R1041">
        <v>2</v>
      </c>
      <c r="S1041">
        <v>0</v>
      </c>
      <c r="T1041">
        <v>4</v>
      </c>
      <c r="U1041" t="s">
        <v>37</v>
      </c>
      <c r="W1041">
        <v>1</v>
      </c>
      <c r="X1041" t="str">
        <f t="shared" si="181"/>
        <v>No</v>
      </c>
      <c r="Z1041" t="str">
        <f t="shared" si="182"/>
        <v>No</v>
      </c>
      <c r="AB1041" t="str">
        <f t="shared" si="183"/>
        <v>No</v>
      </c>
      <c r="AD1041" t="str">
        <f t="shared" si="184"/>
        <v>No</v>
      </c>
      <c r="AF1041" t="str">
        <f t="shared" si="185"/>
        <v>No</v>
      </c>
      <c r="AG1041">
        <v>1</v>
      </c>
      <c r="AH1041" s="11" t="str">
        <f t="shared" si="186"/>
        <v>Yes</v>
      </c>
    </row>
    <row r="1042" spans="1:34">
      <c r="A1042">
        <v>4696</v>
      </c>
      <c r="B1042" t="s">
        <v>38</v>
      </c>
      <c r="C1042" t="s">
        <v>39</v>
      </c>
      <c r="D1042" t="s">
        <v>40</v>
      </c>
      <c r="E1042" t="s">
        <v>1119</v>
      </c>
      <c r="F1042" t="s">
        <v>36</v>
      </c>
      <c r="G1042">
        <f t="shared" si="176"/>
        <v>1</v>
      </c>
      <c r="H1042">
        <f t="shared" si="177"/>
        <v>1</v>
      </c>
      <c r="I1042">
        <f t="shared" si="178"/>
        <v>2</v>
      </c>
      <c r="J1042">
        <f t="shared" si="179"/>
        <v>0</v>
      </c>
      <c r="K1042">
        <f t="shared" si="180"/>
        <v>0</v>
      </c>
      <c r="L1042">
        <v>2</v>
      </c>
      <c r="M1042">
        <v>2</v>
      </c>
      <c r="N1042">
        <f>Needs[[#This Row],[Male]]-Needs[[#This Row],[Hasuband]]</f>
        <v>1</v>
      </c>
      <c r="O1042">
        <f>Needs[[#This Row],[Female]]-Needs[[#This Row],[Wife]]</f>
        <v>1</v>
      </c>
      <c r="P1042">
        <v>1</v>
      </c>
      <c r="Q1042">
        <v>1</v>
      </c>
      <c r="R1042">
        <v>0</v>
      </c>
      <c r="S1042">
        <v>0</v>
      </c>
      <c r="T1042">
        <v>2</v>
      </c>
      <c r="U1042" t="s">
        <v>37</v>
      </c>
      <c r="W1042">
        <v>1</v>
      </c>
      <c r="X1042" t="str">
        <f t="shared" si="181"/>
        <v>No</v>
      </c>
      <c r="Y1042">
        <v>99</v>
      </c>
      <c r="Z1042" t="str">
        <f t="shared" si="182"/>
        <v>Yes</v>
      </c>
      <c r="AB1042" t="str">
        <f t="shared" si="183"/>
        <v>No</v>
      </c>
      <c r="AD1042" t="str">
        <f t="shared" si="184"/>
        <v>No</v>
      </c>
      <c r="AF1042" t="str">
        <f t="shared" si="185"/>
        <v>No</v>
      </c>
      <c r="AG1042">
        <v>1</v>
      </c>
      <c r="AH1042" s="11" t="str">
        <f t="shared" si="186"/>
        <v>Yes</v>
      </c>
    </row>
    <row r="1043" spans="1:34">
      <c r="A1043">
        <v>5683</v>
      </c>
      <c r="B1043" t="s">
        <v>42</v>
      </c>
      <c r="C1043" t="s">
        <v>71</v>
      </c>
      <c r="D1043" t="s">
        <v>72</v>
      </c>
      <c r="E1043" t="s">
        <v>1120</v>
      </c>
      <c r="F1043" t="s">
        <v>36</v>
      </c>
      <c r="G1043">
        <f t="shared" si="176"/>
        <v>1</v>
      </c>
      <c r="H1043">
        <f t="shared" si="177"/>
        <v>1</v>
      </c>
      <c r="I1043">
        <f t="shared" si="178"/>
        <v>2</v>
      </c>
      <c r="J1043">
        <f t="shared" si="179"/>
        <v>3</v>
      </c>
      <c r="K1043">
        <f t="shared" si="180"/>
        <v>3</v>
      </c>
      <c r="L1043">
        <v>2</v>
      </c>
      <c r="M1043">
        <v>8</v>
      </c>
      <c r="N1043">
        <f>Needs[[#This Row],[Male]]-Needs[[#This Row],[Hasuband]]</f>
        <v>1</v>
      </c>
      <c r="O1043">
        <f>Needs[[#This Row],[Female]]-Needs[[#This Row],[Wife]]</f>
        <v>7</v>
      </c>
      <c r="P1043">
        <v>1</v>
      </c>
      <c r="Q1043">
        <v>1</v>
      </c>
      <c r="R1043">
        <v>0</v>
      </c>
      <c r="S1043">
        <v>3</v>
      </c>
      <c r="T1043">
        <v>5</v>
      </c>
      <c r="U1043" t="s">
        <v>61</v>
      </c>
      <c r="W1043">
        <v>1</v>
      </c>
      <c r="X1043" t="str">
        <f t="shared" si="181"/>
        <v>No</v>
      </c>
      <c r="Z1043" t="str">
        <f t="shared" si="182"/>
        <v>No</v>
      </c>
      <c r="AA1043">
        <v>1</v>
      </c>
      <c r="AB1043" t="str">
        <f t="shared" si="183"/>
        <v>Yes</v>
      </c>
      <c r="AC1043">
        <v>1</v>
      </c>
      <c r="AD1043" t="str">
        <f t="shared" si="184"/>
        <v>Yes</v>
      </c>
      <c r="AE1043">
        <v>1</v>
      </c>
      <c r="AF1043" t="str">
        <f t="shared" si="185"/>
        <v>Yes</v>
      </c>
      <c r="AG1043">
        <v>1</v>
      </c>
      <c r="AH1043" s="11" t="str">
        <f t="shared" si="186"/>
        <v>Yes</v>
      </c>
    </row>
    <row r="1044" spans="1:34">
      <c r="A1044">
        <v>6191</v>
      </c>
      <c r="B1044" t="s">
        <v>47</v>
      </c>
      <c r="C1044" t="s">
        <v>58</v>
      </c>
      <c r="D1044" t="s">
        <v>59</v>
      </c>
      <c r="E1044" t="s">
        <v>1121</v>
      </c>
      <c r="F1044" t="s">
        <v>51</v>
      </c>
      <c r="G1044">
        <f t="shared" si="176"/>
        <v>0</v>
      </c>
      <c r="H1044">
        <f t="shared" si="177"/>
        <v>1</v>
      </c>
      <c r="I1044">
        <f t="shared" si="178"/>
        <v>0</v>
      </c>
      <c r="J1044">
        <f t="shared" si="179"/>
        <v>3</v>
      </c>
      <c r="K1044">
        <f t="shared" si="180"/>
        <v>5</v>
      </c>
      <c r="L1044">
        <v>8</v>
      </c>
      <c r="M1044">
        <v>1</v>
      </c>
      <c r="N1044">
        <f>Needs[[#This Row],[Male]]-Needs[[#This Row],[Hasuband]]</f>
        <v>8</v>
      </c>
      <c r="O1044">
        <f>Needs[[#This Row],[Female]]-Needs[[#This Row],[Wife]]</f>
        <v>0</v>
      </c>
      <c r="P1044">
        <v>0</v>
      </c>
      <c r="Q1044">
        <v>0</v>
      </c>
      <c r="R1044">
        <v>3</v>
      </c>
      <c r="S1044">
        <v>0</v>
      </c>
      <c r="T1044">
        <v>6</v>
      </c>
      <c r="U1044" t="s">
        <v>37</v>
      </c>
      <c r="V1044">
        <v>1</v>
      </c>
      <c r="X1044" t="str">
        <f t="shared" si="181"/>
        <v>Yes</v>
      </c>
      <c r="Y1044">
        <v>180</v>
      </c>
      <c r="Z1044" t="str">
        <f t="shared" si="182"/>
        <v>Yes</v>
      </c>
      <c r="AA1044">
        <v>1</v>
      </c>
      <c r="AB1044" t="str">
        <f t="shared" si="183"/>
        <v>Yes</v>
      </c>
      <c r="AD1044" t="str">
        <f t="shared" si="184"/>
        <v>No</v>
      </c>
      <c r="AE1044">
        <v>1</v>
      </c>
      <c r="AF1044" t="str">
        <f t="shared" si="185"/>
        <v>Yes</v>
      </c>
      <c r="AH1044" s="11" t="str">
        <f t="shared" si="186"/>
        <v>No</v>
      </c>
    </row>
    <row r="1045" spans="1:34">
      <c r="A1045">
        <v>6173</v>
      </c>
      <c r="B1045" t="s">
        <v>47</v>
      </c>
      <c r="C1045" t="s">
        <v>58</v>
      </c>
      <c r="D1045" t="s">
        <v>59</v>
      </c>
      <c r="E1045" t="s">
        <v>1122</v>
      </c>
      <c r="F1045" t="s">
        <v>36</v>
      </c>
      <c r="G1045">
        <f t="shared" si="176"/>
        <v>1</v>
      </c>
      <c r="H1045">
        <f t="shared" si="177"/>
        <v>1</v>
      </c>
      <c r="I1045">
        <f t="shared" si="178"/>
        <v>3</v>
      </c>
      <c r="J1045">
        <f t="shared" si="179"/>
        <v>2</v>
      </c>
      <c r="K1045">
        <f t="shared" si="180"/>
        <v>2</v>
      </c>
      <c r="L1045">
        <v>5</v>
      </c>
      <c r="M1045">
        <v>4</v>
      </c>
      <c r="N1045">
        <f>Needs[[#This Row],[Male]]-Needs[[#This Row],[Hasuband]]</f>
        <v>4</v>
      </c>
      <c r="O1045">
        <f>Needs[[#This Row],[Female]]-Needs[[#This Row],[Wife]]</f>
        <v>3</v>
      </c>
      <c r="P1045">
        <v>2</v>
      </c>
      <c r="Q1045">
        <v>1</v>
      </c>
      <c r="R1045">
        <v>1</v>
      </c>
      <c r="S1045">
        <v>1</v>
      </c>
      <c r="T1045">
        <v>4</v>
      </c>
      <c r="U1045" t="s">
        <v>46</v>
      </c>
      <c r="V1045">
        <v>1</v>
      </c>
      <c r="X1045" t="str">
        <f t="shared" si="181"/>
        <v>Yes</v>
      </c>
      <c r="Y1045">
        <v>180</v>
      </c>
      <c r="Z1045" t="str">
        <f t="shared" si="182"/>
        <v>Yes</v>
      </c>
      <c r="AA1045">
        <v>1</v>
      </c>
      <c r="AB1045" t="str">
        <f t="shared" si="183"/>
        <v>Yes</v>
      </c>
      <c r="AD1045" t="str">
        <f t="shared" si="184"/>
        <v>No</v>
      </c>
      <c r="AE1045">
        <v>1</v>
      </c>
      <c r="AF1045" t="str">
        <f t="shared" si="185"/>
        <v>Yes</v>
      </c>
      <c r="AH1045" s="11" t="str">
        <f t="shared" si="186"/>
        <v>No</v>
      </c>
    </row>
    <row r="1046" spans="1:34">
      <c r="A1046">
        <v>6066</v>
      </c>
      <c r="B1046" t="s">
        <v>47</v>
      </c>
      <c r="C1046" t="s">
        <v>67</v>
      </c>
      <c r="D1046" t="s">
        <v>68</v>
      </c>
      <c r="E1046" t="s">
        <v>1123</v>
      </c>
      <c r="F1046" t="s">
        <v>51</v>
      </c>
      <c r="G1046">
        <f t="shared" si="176"/>
        <v>0</v>
      </c>
      <c r="H1046">
        <f t="shared" si="177"/>
        <v>1</v>
      </c>
      <c r="I1046">
        <f t="shared" si="178"/>
        <v>2</v>
      </c>
      <c r="J1046">
        <f t="shared" si="179"/>
        <v>3</v>
      </c>
      <c r="K1046">
        <f t="shared" si="180"/>
        <v>4</v>
      </c>
      <c r="L1046">
        <v>7</v>
      </c>
      <c r="M1046">
        <v>3</v>
      </c>
      <c r="N1046">
        <f>Needs[[#This Row],[Male]]-Needs[[#This Row],[Hasuband]]</f>
        <v>7</v>
      </c>
      <c r="O1046">
        <f>Needs[[#This Row],[Female]]-Needs[[#This Row],[Wife]]</f>
        <v>2</v>
      </c>
      <c r="P1046">
        <v>1</v>
      </c>
      <c r="Q1046">
        <v>1</v>
      </c>
      <c r="R1046">
        <v>2</v>
      </c>
      <c r="S1046">
        <v>1</v>
      </c>
      <c r="T1046">
        <v>5</v>
      </c>
      <c r="U1046" t="s">
        <v>46</v>
      </c>
      <c r="V1046">
        <v>1</v>
      </c>
      <c r="X1046" t="str">
        <f t="shared" si="181"/>
        <v>Yes</v>
      </c>
      <c r="Y1046">
        <v>136</v>
      </c>
      <c r="Z1046" t="str">
        <f t="shared" si="182"/>
        <v>Yes</v>
      </c>
      <c r="AB1046" t="str">
        <f t="shared" si="183"/>
        <v>No</v>
      </c>
      <c r="AC1046">
        <v>1</v>
      </c>
      <c r="AD1046" t="str">
        <f t="shared" si="184"/>
        <v>Yes</v>
      </c>
      <c r="AF1046" t="str">
        <f t="shared" si="185"/>
        <v>No</v>
      </c>
      <c r="AH1046" s="11" t="str">
        <f t="shared" si="186"/>
        <v>No</v>
      </c>
    </row>
    <row r="1047" spans="1:34">
      <c r="A1047">
        <v>6236</v>
      </c>
      <c r="B1047" t="s">
        <v>47</v>
      </c>
      <c r="C1047" t="s">
        <v>58</v>
      </c>
      <c r="D1047" t="s">
        <v>59</v>
      </c>
      <c r="E1047" t="s">
        <v>1124</v>
      </c>
      <c r="F1047" t="s">
        <v>36</v>
      </c>
      <c r="G1047">
        <f t="shared" si="176"/>
        <v>1</v>
      </c>
      <c r="H1047">
        <f t="shared" si="177"/>
        <v>1</v>
      </c>
      <c r="I1047">
        <f t="shared" si="178"/>
        <v>1</v>
      </c>
      <c r="J1047">
        <f t="shared" si="179"/>
        <v>1</v>
      </c>
      <c r="K1047">
        <f t="shared" si="180"/>
        <v>1</v>
      </c>
      <c r="L1047">
        <v>4</v>
      </c>
      <c r="M1047">
        <v>1</v>
      </c>
      <c r="N1047">
        <f>Needs[[#This Row],[Male]]-Needs[[#This Row],[Hasuband]]</f>
        <v>3</v>
      </c>
      <c r="O1047">
        <f>Needs[[#This Row],[Female]]-Needs[[#This Row],[Wife]]</f>
        <v>0</v>
      </c>
      <c r="P1047">
        <v>1</v>
      </c>
      <c r="Q1047">
        <v>0</v>
      </c>
      <c r="R1047">
        <v>1</v>
      </c>
      <c r="S1047">
        <v>0</v>
      </c>
      <c r="T1047">
        <v>3</v>
      </c>
      <c r="U1047" t="s">
        <v>37</v>
      </c>
      <c r="W1047">
        <v>1</v>
      </c>
      <c r="X1047" t="str">
        <f t="shared" si="181"/>
        <v>No</v>
      </c>
      <c r="Z1047" t="str">
        <f t="shared" si="182"/>
        <v>No</v>
      </c>
      <c r="AA1047">
        <v>1</v>
      </c>
      <c r="AB1047" t="str">
        <f t="shared" si="183"/>
        <v>Yes</v>
      </c>
      <c r="AD1047" t="str">
        <f t="shared" si="184"/>
        <v>No</v>
      </c>
      <c r="AF1047" t="str">
        <f t="shared" si="185"/>
        <v>No</v>
      </c>
      <c r="AG1047">
        <v>1</v>
      </c>
      <c r="AH1047" s="11" t="str">
        <f t="shared" si="186"/>
        <v>Yes</v>
      </c>
    </row>
    <row r="1048" spans="1:34">
      <c r="A1048">
        <v>6002</v>
      </c>
      <c r="B1048" t="s">
        <v>47</v>
      </c>
      <c r="C1048" t="s">
        <v>48</v>
      </c>
      <c r="D1048" t="s">
        <v>49</v>
      </c>
      <c r="E1048" t="s">
        <v>1125</v>
      </c>
      <c r="F1048" t="s">
        <v>36</v>
      </c>
      <c r="G1048">
        <f t="shared" si="176"/>
        <v>1</v>
      </c>
      <c r="H1048">
        <f t="shared" si="177"/>
        <v>1</v>
      </c>
      <c r="I1048">
        <f t="shared" si="178"/>
        <v>2</v>
      </c>
      <c r="J1048">
        <f t="shared" si="179"/>
        <v>6</v>
      </c>
      <c r="K1048">
        <f t="shared" si="180"/>
        <v>0</v>
      </c>
      <c r="L1048">
        <v>4</v>
      </c>
      <c r="M1048">
        <v>6</v>
      </c>
      <c r="N1048">
        <f>Needs[[#This Row],[Male]]-Needs[[#This Row],[Hasuband]]</f>
        <v>3</v>
      </c>
      <c r="O1048">
        <f>Needs[[#This Row],[Female]]-Needs[[#This Row],[Wife]]</f>
        <v>5</v>
      </c>
      <c r="P1048">
        <v>0</v>
      </c>
      <c r="Q1048">
        <v>2</v>
      </c>
      <c r="R1048">
        <v>3</v>
      </c>
      <c r="S1048">
        <v>3</v>
      </c>
      <c r="T1048">
        <v>2</v>
      </c>
      <c r="U1048" t="s">
        <v>46</v>
      </c>
      <c r="W1048">
        <v>1</v>
      </c>
      <c r="X1048" t="str">
        <f t="shared" si="181"/>
        <v>No</v>
      </c>
      <c r="Y1048">
        <v>72</v>
      </c>
      <c r="Z1048" t="str">
        <f t="shared" si="182"/>
        <v>Yes</v>
      </c>
      <c r="AB1048" t="str">
        <f t="shared" si="183"/>
        <v>No</v>
      </c>
      <c r="AD1048" t="str">
        <f t="shared" si="184"/>
        <v>No</v>
      </c>
      <c r="AF1048" t="str">
        <f t="shared" si="185"/>
        <v>No</v>
      </c>
      <c r="AG1048">
        <v>1</v>
      </c>
      <c r="AH1048" s="11" t="str">
        <f t="shared" si="186"/>
        <v>Yes</v>
      </c>
    </row>
    <row r="1049" spans="1:34">
      <c r="A1049">
        <v>4664</v>
      </c>
      <c r="B1049" t="s">
        <v>38</v>
      </c>
      <c r="C1049" t="s">
        <v>39</v>
      </c>
      <c r="D1049" t="s">
        <v>40</v>
      </c>
      <c r="E1049" t="s">
        <v>1126</v>
      </c>
      <c r="F1049" t="s">
        <v>51</v>
      </c>
      <c r="G1049">
        <f t="shared" si="176"/>
        <v>0</v>
      </c>
      <c r="H1049">
        <f t="shared" si="177"/>
        <v>1</v>
      </c>
      <c r="I1049">
        <f t="shared" si="178"/>
        <v>1</v>
      </c>
      <c r="J1049">
        <f t="shared" si="179"/>
        <v>4</v>
      </c>
      <c r="K1049">
        <f t="shared" si="180"/>
        <v>4</v>
      </c>
      <c r="L1049">
        <v>5</v>
      </c>
      <c r="M1049">
        <v>5</v>
      </c>
      <c r="N1049">
        <f>Needs[[#This Row],[Male]]-Needs[[#This Row],[Hasuband]]</f>
        <v>5</v>
      </c>
      <c r="O1049">
        <f>Needs[[#This Row],[Female]]-Needs[[#This Row],[Wife]]</f>
        <v>4</v>
      </c>
      <c r="P1049">
        <v>0</v>
      </c>
      <c r="Q1049">
        <v>1</v>
      </c>
      <c r="R1049">
        <v>3</v>
      </c>
      <c r="S1049">
        <v>1</v>
      </c>
      <c r="T1049">
        <v>5</v>
      </c>
      <c r="U1049" t="s">
        <v>37</v>
      </c>
      <c r="V1049">
        <v>1</v>
      </c>
      <c r="X1049" t="str">
        <f t="shared" si="181"/>
        <v>Yes</v>
      </c>
      <c r="Y1049">
        <v>129</v>
      </c>
      <c r="Z1049" t="str">
        <f t="shared" si="182"/>
        <v>Yes</v>
      </c>
      <c r="AB1049" t="str">
        <f t="shared" si="183"/>
        <v>No</v>
      </c>
      <c r="AD1049" t="str">
        <f t="shared" si="184"/>
        <v>No</v>
      </c>
      <c r="AF1049" t="str">
        <f t="shared" si="185"/>
        <v>No</v>
      </c>
      <c r="AG1049">
        <v>1</v>
      </c>
      <c r="AH1049" s="11" t="str">
        <f t="shared" si="186"/>
        <v>Yes</v>
      </c>
    </row>
    <row r="1050" spans="1:34">
      <c r="A1050">
        <v>5482</v>
      </c>
      <c r="B1050" t="s">
        <v>42</v>
      </c>
      <c r="C1050" t="s">
        <v>82</v>
      </c>
      <c r="D1050" t="s">
        <v>83</v>
      </c>
      <c r="E1050" t="s">
        <v>1127</v>
      </c>
      <c r="F1050" t="s">
        <v>36</v>
      </c>
      <c r="G1050">
        <f t="shared" si="176"/>
        <v>1</v>
      </c>
      <c r="H1050">
        <f t="shared" si="177"/>
        <v>1</v>
      </c>
      <c r="I1050">
        <f t="shared" si="178"/>
        <v>2</v>
      </c>
      <c r="J1050">
        <f t="shared" si="179"/>
        <v>2</v>
      </c>
      <c r="K1050">
        <f t="shared" si="180"/>
        <v>1</v>
      </c>
      <c r="L1050">
        <v>5</v>
      </c>
      <c r="M1050">
        <v>2</v>
      </c>
      <c r="N1050">
        <f>Needs[[#This Row],[Male]]-Needs[[#This Row],[Hasuband]]</f>
        <v>4</v>
      </c>
      <c r="O1050">
        <f>Needs[[#This Row],[Female]]-Needs[[#This Row],[Wife]]</f>
        <v>1</v>
      </c>
      <c r="P1050">
        <v>1</v>
      </c>
      <c r="Q1050">
        <v>1</v>
      </c>
      <c r="R1050">
        <v>2</v>
      </c>
      <c r="S1050">
        <v>0</v>
      </c>
      <c r="T1050">
        <v>3</v>
      </c>
      <c r="U1050" t="s">
        <v>37</v>
      </c>
      <c r="W1050">
        <v>1</v>
      </c>
      <c r="X1050" t="str">
        <f t="shared" si="181"/>
        <v>No</v>
      </c>
      <c r="Y1050">
        <v>55</v>
      </c>
      <c r="Z1050" t="str">
        <f t="shared" si="182"/>
        <v>Yes</v>
      </c>
      <c r="AB1050" t="str">
        <f t="shared" si="183"/>
        <v>No</v>
      </c>
      <c r="AC1050">
        <v>1</v>
      </c>
      <c r="AD1050" t="str">
        <f t="shared" si="184"/>
        <v>Yes</v>
      </c>
      <c r="AF1050" t="str">
        <f t="shared" si="185"/>
        <v>No</v>
      </c>
      <c r="AG1050">
        <v>1</v>
      </c>
      <c r="AH1050" s="11" t="str">
        <f t="shared" si="186"/>
        <v>Yes</v>
      </c>
    </row>
    <row r="1051" spans="1:34">
      <c r="A1051">
        <v>6228</v>
      </c>
      <c r="B1051" t="s">
        <v>47</v>
      </c>
      <c r="C1051" t="s">
        <v>58</v>
      </c>
      <c r="D1051" t="s">
        <v>59</v>
      </c>
      <c r="E1051" t="s">
        <v>1128</v>
      </c>
      <c r="F1051" t="s">
        <v>36</v>
      </c>
      <c r="G1051">
        <f t="shared" si="176"/>
        <v>1</v>
      </c>
      <c r="H1051">
        <f t="shared" si="177"/>
        <v>1</v>
      </c>
      <c r="I1051">
        <f t="shared" si="178"/>
        <v>2</v>
      </c>
      <c r="J1051">
        <f t="shared" si="179"/>
        <v>1</v>
      </c>
      <c r="K1051">
        <f t="shared" si="180"/>
        <v>0</v>
      </c>
      <c r="L1051">
        <v>3</v>
      </c>
      <c r="M1051">
        <v>2</v>
      </c>
      <c r="N1051">
        <f>Needs[[#This Row],[Male]]-Needs[[#This Row],[Hasuband]]</f>
        <v>2</v>
      </c>
      <c r="O1051">
        <f>Needs[[#This Row],[Female]]-Needs[[#This Row],[Wife]]</f>
        <v>1</v>
      </c>
      <c r="P1051">
        <v>1</v>
      </c>
      <c r="Q1051">
        <v>1</v>
      </c>
      <c r="R1051">
        <v>1</v>
      </c>
      <c r="S1051">
        <v>0</v>
      </c>
      <c r="T1051">
        <v>2</v>
      </c>
      <c r="U1051" t="s">
        <v>46</v>
      </c>
      <c r="V1051">
        <v>1</v>
      </c>
      <c r="X1051" t="str">
        <f t="shared" si="181"/>
        <v>Yes</v>
      </c>
      <c r="Y1051">
        <v>206</v>
      </c>
      <c r="Z1051" t="str">
        <f t="shared" si="182"/>
        <v>Yes</v>
      </c>
      <c r="AA1051">
        <v>1</v>
      </c>
      <c r="AB1051" t="str">
        <f t="shared" si="183"/>
        <v>Yes</v>
      </c>
      <c r="AD1051" t="str">
        <f t="shared" si="184"/>
        <v>No</v>
      </c>
      <c r="AF1051" t="str">
        <f t="shared" si="185"/>
        <v>No</v>
      </c>
      <c r="AG1051">
        <v>1</v>
      </c>
      <c r="AH1051" s="11" t="str">
        <f t="shared" si="186"/>
        <v>Yes</v>
      </c>
    </row>
    <row r="1052" spans="1:34">
      <c r="A1052">
        <v>6213</v>
      </c>
      <c r="B1052" t="s">
        <v>47</v>
      </c>
      <c r="C1052" t="s">
        <v>58</v>
      </c>
      <c r="D1052" t="s">
        <v>59</v>
      </c>
      <c r="E1052" t="s">
        <v>1129</v>
      </c>
      <c r="F1052" t="s">
        <v>51</v>
      </c>
      <c r="G1052">
        <f t="shared" si="176"/>
        <v>0</v>
      </c>
      <c r="H1052">
        <f t="shared" si="177"/>
        <v>1</v>
      </c>
      <c r="I1052">
        <f t="shared" si="178"/>
        <v>2</v>
      </c>
      <c r="J1052">
        <f t="shared" si="179"/>
        <v>2</v>
      </c>
      <c r="K1052">
        <f t="shared" si="180"/>
        <v>3</v>
      </c>
      <c r="L1052">
        <v>2</v>
      </c>
      <c r="M1052">
        <v>6</v>
      </c>
      <c r="N1052">
        <f>Needs[[#This Row],[Male]]-Needs[[#This Row],[Hasuband]]</f>
        <v>2</v>
      </c>
      <c r="O1052">
        <f>Needs[[#This Row],[Female]]-Needs[[#This Row],[Wife]]</f>
        <v>5</v>
      </c>
      <c r="P1052">
        <v>1</v>
      </c>
      <c r="Q1052">
        <v>1</v>
      </c>
      <c r="R1052">
        <v>0</v>
      </c>
      <c r="S1052">
        <v>2</v>
      </c>
      <c r="T1052">
        <v>4</v>
      </c>
      <c r="U1052" t="s">
        <v>18</v>
      </c>
      <c r="V1052">
        <v>1</v>
      </c>
      <c r="X1052" t="str">
        <f t="shared" si="181"/>
        <v>Yes</v>
      </c>
      <c r="Y1052">
        <v>106</v>
      </c>
      <c r="Z1052" t="str">
        <f t="shared" si="182"/>
        <v>Yes</v>
      </c>
      <c r="AA1052">
        <v>1</v>
      </c>
      <c r="AB1052" t="str">
        <f t="shared" si="183"/>
        <v>Yes</v>
      </c>
      <c r="AD1052" t="str">
        <f t="shared" si="184"/>
        <v>No</v>
      </c>
      <c r="AF1052" t="str">
        <f t="shared" si="185"/>
        <v>No</v>
      </c>
      <c r="AG1052">
        <v>1</v>
      </c>
      <c r="AH1052" s="11" t="str">
        <f t="shared" si="186"/>
        <v>Yes</v>
      </c>
    </row>
    <row r="1053" spans="1:34">
      <c r="A1053">
        <v>5114</v>
      </c>
      <c r="B1053" t="s">
        <v>42</v>
      </c>
      <c r="C1053" t="s">
        <v>64</v>
      </c>
      <c r="D1053" t="s">
        <v>65</v>
      </c>
      <c r="E1053" t="s">
        <v>1130</v>
      </c>
      <c r="F1053" t="s">
        <v>36</v>
      </c>
      <c r="G1053">
        <f t="shared" si="176"/>
        <v>1</v>
      </c>
      <c r="H1053">
        <f t="shared" si="177"/>
        <v>1</v>
      </c>
      <c r="I1053">
        <f t="shared" si="178"/>
        <v>0</v>
      </c>
      <c r="J1053">
        <f t="shared" si="179"/>
        <v>2</v>
      </c>
      <c r="K1053">
        <f t="shared" si="180"/>
        <v>6</v>
      </c>
      <c r="L1053">
        <v>9</v>
      </c>
      <c r="M1053">
        <v>1</v>
      </c>
      <c r="N1053">
        <f>Needs[[#This Row],[Male]]-Needs[[#This Row],[Hasuband]]</f>
        <v>8</v>
      </c>
      <c r="O1053">
        <f>Needs[[#This Row],[Female]]-Needs[[#This Row],[Wife]]</f>
        <v>0</v>
      </c>
      <c r="P1053">
        <v>0</v>
      </c>
      <c r="Q1053">
        <v>0</v>
      </c>
      <c r="R1053">
        <v>2</v>
      </c>
      <c r="S1053">
        <v>0</v>
      </c>
      <c r="T1053">
        <v>8</v>
      </c>
      <c r="U1053" t="s">
        <v>18</v>
      </c>
      <c r="W1053">
        <v>1</v>
      </c>
      <c r="X1053" t="str">
        <f t="shared" si="181"/>
        <v>No</v>
      </c>
      <c r="Z1053" t="str">
        <f t="shared" si="182"/>
        <v>No</v>
      </c>
      <c r="AA1053">
        <v>1</v>
      </c>
      <c r="AB1053" t="str">
        <f t="shared" si="183"/>
        <v>Yes</v>
      </c>
      <c r="AD1053" t="str">
        <f t="shared" si="184"/>
        <v>No</v>
      </c>
      <c r="AF1053" t="str">
        <f t="shared" si="185"/>
        <v>No</v>
      </c>
      <c r="AG1053">
        <v>1</v>
      </c>
      <c r="AH1053" s="11" t="str">
        <f t="shared" si="186"/>
        <v>Yes</v>
      </c>
    </row>
    <row r="1054" spans="1:34">
      <c r="A1054">
        <v>5352</v>
      </c>
      <c r="B1054" t="s">
        <v>42</v>
      </c>
      <c r="C1054" t="s">
        <v>52</v>
      </c>
      <c r="D1054" t="s">
        <v>53</v>
      </c>
      <c r="E1054" t="s">
        <v>1131</v>
      </c>
      <c r="F1054" t="s">
        <v>36</v>
      </c>
      <c r="G1054">
        <f t="shared" si="176"/>
        <v>1</v>
      </c>
      <c r="H1054">
        <f t="shared" si="177"/>
        <v>1</v>
      </c>
      <c r="I1054">
        <f t="shared" si="178"/>
        <v>2</v>
      </c>
      <c r="J1054">
        <f t="shared" si="179"/>
        <v>2</v>
      </c>
      <c r="K1054">
        <f t="shared" si="180"/>
        <v>0</v>
      </c>
      <c r="L1054">
        <v>3</v>
      </c>
      <c r="M1054">
        <v>3</v>
      </c>
      <c r="N1054">
        <f>Needs[[#This Row],[Male]]-Needs[[#This Row],[Hasuband]]</f>
        <v>2</v>
      </c>
      <c r="O1054">
        <f>Needs[[#This Row],[Female]]-Needs[[#This Row],[Wife]]</f>
        <v>2</v>
      </c>
      <c r="P1054">
        <v>1</v>
      </c>
      <c r="Q1054">
        <v>1</v>
      </c>
      <c r="R1054">
        <v>1</v>
      </c>
      <c r="S1054">
        <v>1</v>
      </c>
      <c r="T1054">
        <v>2</v>
      </c>
      <c r="U1054" t="s">
        <v>61</v>
      </c>
      <c r="W1054">
        <v>1</v>
      </c>
      <c r="X1054" t="str">
        <f t="shared" si="181"/>
        <v>No</v>
      </c>
      <c r="Y1054">
        <v>55</v>
      </c>
      <c r="Z1054" t="str">
        <f t="shared" si="182"/>
        <v>Yes</v>
      </c>
      <c r="AB1054" t="str">
        <f t="shared" si="183"/>
        <v>No</v>
      </c>
      <c r="AD1054" t="str">
        <f t="shared" si="184"/>
        <v>No</v>
      </c>
      <c r="AF1054" t="str">
        <f t="shared" si="185"/>
        <v>No</v>
      </c>
      <c r="AG1054">
        <v>1</v>
      </c>
      <c r="AH1054" s="11" t="str">
        <f t="shared" si="186"/>
        <v>Yes</v>
      </c>
    </row>
    <row r="1055" spans="1:34">
      <c r="A1055">
        <v>5648</v>
      </c>
      <c r="B1055" t="s">
        <v>42</v>
      </c>
      <c r="C1055" t="s">
        <v>71</v>
      </c>
      <c r="D1055" t="s">
        <v>72</v>
      </c>
      <c r="E1055" t="s">
        <v>1132</v>
      </c>
      <c r="F1055" t="s">
        <v>51</v>
      </c>
      <c r="G1055">
        <f t="shared" si="176"/>
        <v>0</v>
      </c>
      <c r="H1055">
        <f t="shared" si="177"/>
        <v>1</v>
      </c>
      <c r="I1055">
        <f t="shared" si="178"/>
        <v>1</v>
      </c>
      <c r="J1055">
        <f t="shared" si="179"/>
        <v>2</v>
      </c>
      <c r="K1055">
        <f t="shared" si="180"/>
        <v>3</v>
      </c>
      <c r="L1055">
        <v>6</v>
      </c>
      <c r="M1055">
        <v>1</v>
      </c>
      <c r="N1055">
        <f>Needs[[#This Row],[Male]]-Needs[[#This Row],[Hasuband]]</f>
        <v>6</v>
      </c>
      <c r="O1055">
        <f>Needs[[#This Row],[Female]]-Needs[[#This Row],[Wife]]</f>
        <v>0</v>
      </c>
      <c r="P1055">
        <v>1</v>
      </c>
      <c r="Q1055">
        <v>0</v>
      </c>
      <c r="R1055">
        <v>2</v>
      </c>
      <c r="S1055">
        <v>0</v>
      </c>
      <c r="T1055">
        <v>4</v>
      </c>
      <c r="U1055" t="s">
        <v>61</v>
      </c>
      <c r="W1055">
        <v>1</v>
      </c>
      <c r="X1055" t="str">
        <f t="shared" si="181"/>
        <v>No</v>
      </c>
      <c r="Z1055" t="str">
        <f t="shared" si="182"/>
        <v>No</v>
      </c>
      <c r="AA1055">
        <v>1</v>
      </c>
      <c r="AB1055" t="str">
        <f t="shared" si="183"/>
        <v>Yes</v>
      </c>
      <c r="AC1055">
        <v>1</v>
      </c>
      <c r="AD1055" t="str">
        <f t="shared" si="184"/>
        <v>Yes</v>
      </c>
      <c r="AF1055" t="str">
        <f t="shared" si="185"/>
        <v>No</v>
      </c>
      <c r="AG1055">
        <v>1</v>
      </c>
      <c r="AH1055" s="11" t="str">
        <f t="shared" si="186"/>
        <v>Yes</v>
      </c>
    </row>
    <row r="1056" spans="1:34">
      <c r="A1056">
        <v>5234</v>
      </c>
      <c r="B1056" t="s">
        <v>42</v>
      </c>
      <c r="C1056" t="s">
        <v>64</v>
      </c>
      <c r="D1056" t="s">
        <v>65</v>
      </c>
      <c r="E1056" t="s">
        <v>1133</v>
      </c>
      <c r="F1056" t="s">
        <v>36</v>
      </c>
      <c r="G1056">
        <f t="shared" si="176"/>
        <v>1</v>
      </c>
      <c r="H1056">
        <f t="shared" si="177"/>
        <v>1</v>
      </c>
      <c r="I1056">
        <f t="shared" si="178"/>
        <v>2</v>
      </c>
      <c r="J1056">
        <f t="shared" si="179"/>
        <v>3</v>
      </c>
      <c r="K1056">
        <f t="shared" si="180"/>
        <v>3</v>
      </c>
      <c r="L1056">
        <v>4</v>
      </c>
      <c r="M1056">
        <v>6</v>
      </c>
      <c r="N1056">
        <f>Needs[[#This Row],[Male]]-Needs[[#This Row],[Hasuband]]</f>
        <v>3</v>
      </c>
      <c r="O1056">
        <f>Needs[[#This Row],[Female]]-Needs[[#This Row],[Wife]]</f>
        <v>5</v>
      </c>
      <c r="P1056">
        <v>1</v>
      </c>
      <c r="Q1056">
        <v>1</v>
      </c>
      <c r="R1056">
        <v>1</v>
      </c>
      <c r="S1056">
        <v>2</v>
      </c>
      <c r="T1056">
        <v>5</v>
      </c>
      <c r="U1056" t="s">
        <v>61</v>
      </c>
      <c r="V1056">
        <v>1</v>
      </c>
      <c r="X1056" t="str">
        <f t="shared" si="181"/>
        <v>Yes</v>
      </c>
      <c r="Y1056">
        <v>160</v>
      </c>
      <c r="Z1056" t="str">
        <f t="shared" si="182"/>
        <v>Yes</v>
      </c>
      <c r="AA1056">
        <v>1</v>
      </c>
      <c r="AB1056" t="str">
        <f t="shared" si="183"/>
        <v>Yes</v>
      </c>
      <c r="AC1056">
        <v>1</v>
      </c>
      <c r="AD1056" t="str">
        <f t="shared" si="184"/>
        <v>Yes</v>
      </c>
      <c r="AE1056">
        <v>1</v>
      </c>
      <c r="AF1056" t="str">
        <f t="shared" si="185"/>
        <v>Yes</v>
      </c>
      <c r="AH1056" s="11" t="str">
        <f t="shared" si="186"/>
        <v>No</v>
      </c>
    </row>
    <row r="1057" spans="1:34">
      <c r="A1057">
        <v>5427</v>
      </c>
      <c r="B1057" t="s">
        <v>42</v>
      </c>
      <c r="C1057" t="s">
        <v>82</v>
      </c>
      <c r="D1057" t="s">
        <v>83</v>
      </c>
      <c r="E1057" t="s">
        <v>1134</v>
      </c>
      <c r="F1057" t="s">
        <v>36</v>
      </c>
      <c r="G1057">
        <f t="shared" si="176"/>
        <v>1</v>
      </c>
      <c r="H1057">
        <f t="shared" si="177"/>
        <v>1</v>
      </c>
      <c r="I1057">
        <f t="shared" si="178"/>
        <v>2</v>
      </c>
      <c r="J1057">
        <f t="shared" si="179"/>
        <v>3</v>
      </c>
      <c r="K1057">
        <f t="shared" si="180"/>
        <v>3</v>
      </c>
      <c r="L1057">
        <v>2</v>
      </c>
      <c r="M1057">
        <v>8</v>
      </c>
      <c r="N1057">
        <f>Needs[[#This Row],[Male]]-Needs[[#This Row],[Hasuband]]</f>
        <v>1</v>
      </c>
      <c r="O1057">
        <f>Needs[[#This Row],[Female]]-Needs[[#This Row],[Wife]]</f>
        <v>7</v>
      </c>
      <c r="P1057">
        <v>1</v>
      </c>
      <c r="Q1057">
        <v>1</v>
      </c>
      <c r="R1057">
        <v>0</v>
      </c>
      <c r="S1057">
        <v>3</v>
      </c>
      <c r="T1057">
        <v>5</v>
      </c>
      <c r="U1057" t="s">
        <v>46</v>
      </c>
      <c r="W1057">
        <v>1</v>
      </c>
      <c r="X1057" t="str">
        <f t="shared" si="181"/>
        <v>No</v>
      </c>
      <c r="Y1057">
        <v>95</v>
      </c>
      <c r="Z1057" t="str">
        <f t="shared" si="182"/>
        <v>Yes</v>
      </c>
      <c r="AA1057">
        <v>1</v>
      </c>
      <c r="AB1057" t="str">
        <f t="shared" si="183"/>
        <v>Yes</v>
      </c>
      <c r="AD1057" t="str">
        <f t="shared" si="184"/>
        <v>No</v>
      </c>
      <c r="AF1057" t="str">
        <f t="shared" si="185"/>
        <v>No</v>
      </c>
      <c r="AG1057">
        <v>1</v>
      </c>
      <c r="AH1057" s="11" t="str">
        <f t="shared" si="186"/>
        <v>Yes</v>
      </c>
    </row>
    <row r="1058" spans="1:34">
      <c r="A1058">
        <v>4778</v>
      </c>
      <c r="B1058" t="s">
        <v>38</v>
      </c>
      <c r="C1058" t="s">
        <v>116</v>
      </c>
      <c r="D1058" t="s">
        <v>117</v>
      </c>
      <c r="E1058" t="s">
        <v>1135</v>
      </c>
      <c r="F1058" t="s">
        <v>36</v>
      </c>
      <c r="G1058">
        <f t="shared" si="176"/>
        <v>1</v>
      </c>
      <c r="H1058">
        <f t="shared" si="177"/>
        <v>1</v>
      </c>
      <c r="I1058">
        <f t="shared" si="178"/>
        <v>2</v>
      </c>
      <c r="J1058">
        <f t="shared" si="179"/>
        <v>4</v>
      </c>
      <c r="K1058">
        <f t="shared" si="180"/>
        <v>2</v>
      </c>
      <c r="L1058">
        <v>9</v>
      </c>
      <c r="M1058">
        <v>1</v>
      </c>
      <c r="N1058">
        <f>Needs[[#This Row],[Male]]-Needs[[#This Row],[Hasuband]]</f>
        <v>8</v>
      </c>
      <c r="O1058">
        <f>Needs[[#This Row],[Female]]-Needs[[#This Row],[Wife]]</f>
        <v>0</v>
      </c>
      <c r="P1058">
        <v>2</v>
      </c>
      <c r="Q1058">
        <v>0</v>
      </c>
      <c r="R1058">
        <v>4</v>
      </c>
      <c r="S1058">
        <v>0</v>
      </c>
      <c r="T1058">
        <v>4</v>
      </c>
      <c r="U1058" t="s">
        <v>46</v>
      </c>
      <c r="W1058">
        <v>1</v>
      </c>
      <c r="X1058" t="str">
        <f t="shared" si="181"/>
        <v>No</v>
      </c>
      <c r="Z1058" t="str">
        <f t="shared" si="182"/>
        <v>No</v>
      </c>
      <c r="AA1058">
        <v>1</v>
      </c>
      <c r="AB1058" t="str">
        <f t="shared" si="183"/>
        <v>Yes</v>
      </c>
      <c r="AD1058" t="str">
        <f t="shared" si="184"/>
        <v>No</v>
      </c>
      <c r="AF1058" t="str">
        <f t="shared" si="185"/>
        <v>No</v>
      </c>
      <c r="AG1058">
        <v>1</v>
      </c>
      <c r="AH1058" s="11" t="str">
        <f t="shared" si="186"/>
        <v>Yes</v>
      </c>
    </row>
    <row r="1059" spans="1:34">
      <c r="A1059">
        <v>4917</v>
      </c>
      <c r="B1059" t="s">
        <v>32</v>
      </c>
      <c r="C1059" t="s">
        <v>96</v>
      </c>
      <c r="D1059" t="s">
        <v>97</v>
      </c>
      <c r="E1059" t="s">
        <v>1136</v>
      </c>
      <c r="F1059" t="s">
        <v>51</v>
      </c>
      <c r="G1059">
        <f t="shared" si="176"/>
        <v>0</v>
      </c>
      <c r="H1059">
        <f t="shared" si="177"/>
        <v>1</v>
      </c>
      <c r="I1059">
        <f t="shared" si="178"/>
        <v>2</v>
      </c>
      <c r="J1059">
        <f t="shared" si="179"/>
        <v>2</v>
      </c>
      <c r="K1059">
        <f t="shared" si="180"/>
        <v>1</v>
      </c>
      <c r="L1059">
        <v>3</v>
      </c>
      <c r="M1059">
        <v>3</v>
      </c>
      <c r="N1059">
        <f>Needs[[#This Row],[Male]]-Needs[[#This Row],[Hasuband]]</f>
        <v>3</v>
      </c>
      <c r="O1059">
        <f>Needs[[#This Row],[Female]]-Needs[[#This Row],[Wife]]</f>
        <v>2</v>
      </c>
      <c r="P1059">
        <v>1</v>
      </c>
      <c r="Q1059">
        <v>1</v>
      </c>
      <c r="R1059">
        <v>1</v>
      </c>
      <c r="S1059">
        <v>1</v>
      </c>
      <c r="T1059">
        <v>2</v>
      </c>
      <c r="U1059" t="s">
        <v>37</v>
      </c>
      <c r="V1059">
        <v>1</v>
      </c>
      <c r="X1059" t="str">
        <f t="shared" si="181"/>
        <v>Yes</v>
      </c>
      <c r="Y1059">
        <v>175</v>
      </c>
      <c r="Z1059" t="str">
        <f t="shared" si="182"/>
        <v>Yes</v>
      </c>
      <c r="AA1059">
        <v>1</v>
      </c>
      <c r="AB1059" t="str">
        <f t="shared" si="183"/>
        <v>Yes</v>
      </c>
      <c r="AC1059">
        <v>1</v>
      </c>
      <c r="AD1059" t="str">
        <f t="shared" si="184"/>
        <v>Yes</v>
      </c>
      <c r="AF1059" t="str">
        <f t="shared" si="185"/>
        <v>No</v>
      </c>
      <c r="AG1059">
        <v>1</v>
      </c>
      <c r="AH1059" s="11" t="str">
        <f t="shared" si="186"/>
        <v>Yes</v>
      </c>
    </row>
    <row r="1060" spans="1:34">
      <c r="A1060">
        <v>5306</v>
      </c>
      <c r="B1060" t="s">
        <v>42</v>
      </c>
      <c r="C1060" t="s">
        <v>52</v>
      </c>
      <c r="D1060" t="s">
        <v>53</v>
      </c>
      <c r="E1060" t="s">
        <v>1137</v>
      </c>
      <c r="F1060" t="s">
        <v>51</v>
      </c>
      <c r="G1060">
        <f t="shared" si="176"/>
        <v>0</v>
      </c>
      <c r="H1060">
        <f t="shared" si="177"/>
        <v>1</v>
      </c>
      <c r="I1060">
        <f t="shared" si="178"/>
        <v>2</v>
      </c>
      <c r="J1060">
        <f t="shared" si="179"/>
        <v>2</v>
      </c>
      <c r="K1060">
        <f t="shared" si="180"/>
        <v>2</v>
      </c>
      <c r="L1060">
        <v>4</v>
      </c>
      <c r="M1060">
        <v>3</v>
      </c>
      <c r="N1060">
        <f>Needs[[#This Row],[Male]]-Needs[[#This Row],[Hasuband]]</f>
        <v>4</v>
      </c>
      <c r="O1060">
        <f>Needs[[#This Row],[Female]]-Needs[[#This Row],[Wife]]</f>
        <v>2</v>
      </c>
      <c r="P1060">
        <v>1</v>
      </c>
      <c r="Q1060">
        <v>1</v>
      </c>
      <c r="R1060">
        <v>1</v>
      </c>
      <c r="S1060">
        <v>1</v>
      </c>
      <c r="T1060">
        <v>3</v>
      </c>
      <c r="U1060" t="s">
        <v>61</v>
      </c>
      <c r="W1060">
        <v>1</v>
      </c>
      <c r="X1060" t="str">
        <f t="shared" si="181"/>
        <v>No</v>
      </c>
      <c r="Z1060" t="str">
        <f t="shared" si="182"/>
        <v>No</v>
      </c>
      <c r="AA1060">
        <v>1</v>
      </c>
      <c r="AB1060" t="str">
        <f t="shared" si="183"/>
        <v>Yes</v>
      </c>
      <c r="AC1060">
        <v>1</v>
      </c>
      <c r="AD1060" t="str">
        <f t="shared" si="184"/>
        <v>Yes</v>
      </c>
      <c r="AE1060">
        <v>1</v>
      </c>
      <c r="AF1060" t="str">
        <f t="shared" si="185"/>
        <v>Yes</v>
      </c>
      <c r="AG1060">
        <v>1</v>
      </c>
      <c r="AH1060" s="11" t="str">
        <f t="shared" si="186"/>
        <v>Yes</v>
      </c>
    </row>
    <row r="1061" spans="1:34">
      <c r="A1061">
        <v>5870</v>
      </c>
      <c r="B1061" t="s">
        <v>47</v>
      </c>
      <c r="C1061" t="s">
        <v>85</v>
      </c>
      <c r="D1061" t="s">
        <v>86</v>
      </c>
      <c r="E1061" t="s">
        <v>1138</v>
      </c>
      <c r="F1061" t="s">
        <v>51</v>
      </c>
      <c r="G1061">
        <f t="shared" si="176"/>
        <v>0</v>
      </c>
      <c r="H1061">
        <f t="shared" si="177"/>
        <v>1</v>
      </c>
      <c r="I1061">
        <f t="shared" si="178"/>
        <v>2</v>
      </c>
      <c r="J1061">
        <f t="shared" si="179"/>
        <v>1</v>
      </c>
      <c r="K1061">
        <f t="shared" si="180"/>
        <v>1</v>
      </c>
      <c r="L1061">
        <v>2</v>
      </c>
      <c r="M1061">
        <v>3</v>
      </c>
      <c r="N1061">
        <f>Needs[[#This Row],[Male]]-Needs[[#This Row],[Hasuband]]</f>
        <v>2</v>
      </c>
      <c r="O1061">
        <f>Needs[[#This Row],[Female]]-Needs[[#This Row],[Wife]]</f>
        <v>2</v>
      </c>
      <c r="P1061">
        <v>1</v>
      </c>
      <c r="Q1061">
        <v>1</v>
      </c>
      <c r="R1061">
        <v>0</v>
      </c>
      <c r="S1061">
        <v>1</v>
      </c>
      <c r="T1061">
        <v>2</v>
      </c>
      <c r="U1061" t="s">
        <v>61</v>
      </c>
      <c r="W1061">
        <v>1</v>
      </c>
      <c r="X1061" t="str">
        <f t="shared" si="181"/>
        <v>No</v>
      </c>
      <c r="Z1061" t="str">
        <f t="shared" si="182"/>
        <v>No</v>
      </c>
      <c r="AB1061" t="str">
        <f t="shared" si="183"/>
        <v>No</v>
      </c>
      <c r="AC1061">
        <v>1</v>
      </c>
      <c r="AD1061" t="str">
        <f t="shared" si="184"/>
        <v>Yes</v>
      </c>
      <c r="AE1061">
        <v>1</v>
      </c>
      <c r="AF1061" t="str">
        <f t="shared" si="185"/>
        <v>Yes</v>
      </c>
      <c r="AG1061">
        <v>1</v>
      </c>
      <c r="AH1061" s="11" t="str">
        <f t="shared" si="186"/>
        <v>Yes</v>
      </c>
    </row>
    <row r="1062" spans="1:34">
      <c r="A1062">
        <v>6256</v>
      </c>
      <c r="B1062" t="s">
        <v>47</v>
      </c>
      <c r="C1062" t="s">
        <v>58</v>
      </c>
      <c r="D1062" t="s">
        <v>59</v>
      </c>
      <c r="E1062" t="s">
        <v>1139</v>
      </c>
      <c r="F1062" t="s">
        <v>51</v>
      </c>
      <c r="G1062">
        <f t="shared" si="176"/>
        <v>0</v>
      </c>
      <c r="H1062">
        <f t="shared" si="177"/>
        <v>1</v>
      </c>
      <c r="I1062">
        <f t="shared" si="178"/>
        <v>3</v>
      </c>
      <c r="J1062">
        <f t="shared" si="179"/>
        <v>3</v>
      </c>
      <c r="K1062">
        <f t="shared" si="180"/>
        <v>3</v>
      </c>
      <c r="L1062">
        <v>7</v>
      </c>
      <c r="M1062">
        <v>3</v>
      </c>
      <c r="N1062">
        <f>Needs[[#This Row],[Male]]-Needs[[#This Row],[Hasuband]]</f>
        <v>7</v>
      </c>
      <c r="O1062">
        <f>Needs[[#This Row],[Female]]-Needs[[#This Row],[Wife]]</f>
        <v>2</v>
      </c>
      <c r="P1062">
        <v>2</v>
      </c>
      <c r="Q1062">
        <v>1</v>
      </c>
      <c r="R1062">
        <v>2</v>
      </c>
      <c r="S1062">
        <v>1</v>
      </c>
      <c r="T1062">
        <v>4</v>
      </c>
      <c r="U1062" t="s">
        <v>46</v>
      </c>
      <c r="W1062">
        <v>1</v>
      </c>
      <c r="X1062" t="str">
        <f t="shared" si="181"/>
        <v>No</v>
      </c>
      <c r="Z1062" t="str">
        <f t="shared" si="182"/>
        <v>No</v>
      </c>
      <c r="AB1062" t="str">
        <f t="shared" si="183"/>
        <v>No</v>
      </c>
      <c r="AC1062">
        <v>1</v>
      </c>
      <c r="AD1062" t="str">
        <f t="shared" si="184"/>
        <v>Yes</v>
      </c>
      <c r="AF1062" t="str">
        <f t="shared" si="185"/>
        <v>No</v>
      </c>
      <c r="AG1062">
        <v>1</v>
      </c>
      <c r="AH1062" s="11" t="str">
        <f t="shared" si="186"/>
        <v>Yes</v>
      </c>
    </row>
    <row r="1063" spans="1:34">
      <c r="A1063">
        <v>4858</v>
      </c>
      <c r="B1063" t="s">
        <v>38</v>
      </c>
      <c r="C1063" t="s">
        <v>176</v>
      </c>
      <c r="D1063" t="s">
        <v>177</v>
      </c>
      <c r="E1063" t="s">
        <v>1140</v>
      </c>
      <c r="F1063" t="s">
        <v>36</v>
      </c>
      <c r="G1063">
        <f t="shared" si="176"/>
        <v>1</v>
      </c>
      <c r="H1063">
        <f t="shared" si="177"/>
        <v>1</v>
      </c>
      <c r="I1063">
        <f t="shared" si="178"/>
        <v>2</v>
      </c>
      <c r="J1063">
        <f t="shared" si="179"/>
        <v>2</v>
      </c>
      <c r="K1063">
        <f t="shared" si="180"/>
        <v>3</v>
      </c>
      <c r="L1063">
        <v>5</v>
      </c>
      <c r="M1063">
        <v>4</v>
      </c>
      <c r="N1063">
        <f>Needs[[#This Row],[Male]]-Needs[[#This Row],[Hasuband]]</f>
        <v>4</v>
      </c>
      <c r="O1063">
        <f>Needs[[#This Row],[Female]]-Needs[[#This Row],[Wife]]</f>
        <v>3</v>
      </c>
      <c r="P1063">
        <v>1</v>
      </c>
      <c r="Q1063">
        <v>1</v>
      </c>
      <c r="R1063">
        <v>1</v>
      </c>
      <c r="S1063">
        <v>1</v>
      </c>
      <c r="T1063">
        <v>5</v>
      </c>
      <c r="U1063" t="s">
        <v>61</v>
      </c>
      <c r="V1063">
        <v>1</v>
      </c>
      <c r="X1063" t="str">
        <f t="shared" si="181"/>
        <v>Yes</v>
      </c>
      <c r="Y1063">
        <v>204</v>
      </c>
      <c r="Z1063" t="str">
        <f t="shared" si="182"/>
        <v>Yes</v>
      </c>
      <c r="AA1063">
        <v>1</v>
      </c>
      <c r="AB1063" t="str">
        <f t="shared" si="183"/>
        <v>Yes</v>
      </c>
      <c r="AC1063">
        <v>1</v>
      </c>
      <c r="AD1063" t="str">
        <f t="shared" si="184"/>
        <v>Yes</v>
      </c>
      <c r="AF1063" t="str">
        <f t="shared" si="185"/>
        <v>No</v>
      </c>
      <c r="AG1063">
        <v>1</v>
      </c>
      <c r="AH1063" s="11" t="str">
        <f t="shared" si="186"/>
        <v>Yes</v>
      </c>
    </row>
    <row r="1064" spans="1:34">
      <c r="A1064">
        <v>5302</v>
      </c>
      <c r="B1064" t="s">
        <v>42</v>
      </c>
      <c r="C1064" t="s">
        <v>52</v>
      </c>
      <c r="D1064" t="s">
        <v>53</v>
      </c>
      <c r="E1064" t="s">
        <v>1141</v>
      </c>
      <c r="F1064" t="s">
        <v>51</v>
      </c>
      <c r="G1064">
        <f t="shared" si="176"/>
        <v>0</v>
      </c>
      <c r="H1064">
        <f t="shared" si="177"/>
        <v>1</v>
      </c>
      <c r="I1064">
        <f t="shared" si="178"/>
        <v>2</v>
      </c>
      <c r="J1064">
        <f t="shared" si="179"/>
        <v>1</v>
      </c>
      <c r="K1064">
        <f t="shared" si="180"/>
        <v>1</v>
      </c>
      <c r="L1064">
        <v>3</v>
      </c>
      <c r="M1064">
        <v>2</v>
      </c>
      <c r="N1064">
        <f>Needs[[#This Row],[Male]]-Needs[[#This Row],[Hasuband]]</f>
        <v>3</v>
      </c>
      <c r="O1064">
        <f>Needs[[#This Row],[Female]]-Needs[[#This Row],[Wife]]</f>
        <v>1</v>
      </c>
      <c r="P1064">
        <v>1</v>
      </c>
      <c r="Q1064">
        <v>1</v>
      </c>
      <c r="R1064">
        <v>1</v>
      </c>
      <c r="S1064">
        <v>0</v>
      </c>
      <c r="T1064">
        <v>2</v>
      </c>
      <c r="U1064" t="s">
        <v>18</v>
      </c>
      <c r="W1064">
        <v>1</v>
      </c>
      <c r="X1064" t="str">
        <f t="shared" si="181"/>
        <v>No</v>
      </c>
      <c r="Z1064" t="str">
        <f t="shared" si="182"/>
        <v>No</v>
      </c>
      <c r="AB1064" t="str">
        <f t="shared" si="183"/>
        <v>No</v>
      </c>
      <c r="AD1064" t="str">
        <f t="shared" si="184"/>
        <v>No</v>
      </c>
      <c r="AF1064" t="str">
        <f t="shared" si="185"/>
        <v>No</v>
      </c>
      <c r="AG1064">
        <v>1</v>
      </c>
      <c r="AH1064" s="11" t="str">
        <f t="shared" si="186"/>
        <v>Yes</v>
      </c>
    </row>
    <row r="1065" spans="1:34">
      <c r="A1065">
        <v>6077</v>
      </c>
      <c r="B1065" t="s">
        <v>47</v>
      </c>
      <c r="C1065" t="s">
        <v>67</v>
      </c>
      <c r="D1065" t="s">
        <v>68</v>
      </c>
      <c r="E1065" t="s">
        <v>1142</v>
      </c>
      <c r="F1065" t="s">
        <v>51</v>
      </c>
      <c r="G1065">
        <f t="shared" si="176"/>
        <v>0</v>
      </c>
      <c r="H1065">
        <f t="shared" si="177"/>
        <v>1</v>
      </c>
      <c r="I1065">
        <f t="shared" si="178"/>
        <v>2</v>
      </c>
      <c r="J1065">
        <f t="shared" si="179"/>
        <v>1</v>
      </c>
      <c r="K1065">
        <f t="shared" si="180"/>
        <v>2</v>
      </c>
      <c r="L1065">
        <v>4</v>
      </c>
      <c r="M1065">
        <v>2</v>
      </c>
      <c r="N1065">
        <f>Needs[[#This Row],[Male]]-Needs[[#This Row],[Hasuband]]</f>
        <v>4</v>
      </c>
      <c r="O1065">
        <f>Needs[[#This Row],[Female]]-Needs[[#This Row],[Wife]]</f>
        <v>1</v>
      </c>
      <c r="P1065">
        <v>1</v>
      </c>
      <c r="Q1065">
        <v>1</v>
      </c>
      <c r="R1065">
        <v>1</v>
      </c>
      <c r="S1065">
        <v>0</v>
      </c>
      <c r="T1065">
        <v>3</v>
      </c>
      <c r="U1065" t="s">
        <v>37</v>
      </c>
      <c r="V1065">
        <v>1</v>
      </c>
      <c r="X1065" t="str">
        <f t="shared" si="181"/>
        <v>Yes</v>
      </c>
      <c r="Y1065">
        <v>176</v>
      </c>
      <c r="Z1065" t="str">
        <f t="shared" si="182"/>
        <v>Yes</v>
      </c>
      <c r="AA1065">
        <v>1</v>
      </c>
      <c r="AB1065" t="str">
        <f t="shared" si="183"/>
        <v>Yes</v>
      </c>
      <c r="AD1065" t="str">
        <f t="shared" si="184"/>
        <v>No</v>
      </c>
      <c r="AF1065" t="str">
        <f t="shared" si="185"/>
        <v>No</v>
      </c>
      <c r="AH1065" s="11" t="str">
        <f t="shared" si="186"/>
        <v>No</v>
      </c>
    </row>
    <row r="1066" spans="1:34">
      <c r="A1066">
        <v>5979</v>
      </c>
      <c r="B1066" t="s">
        <v>47</v>
      </c>
      <c r="C1066" t="s">
        <v>48</v>
      </c>
      <c r="D1066" t="s">
        <v>49</v>
      </c>
      <c r="E1066" t="s">
        <v>1143</v>
      </c>
      <c r="F1066" t="s">
        <v>36</v>
      </c>
      <c r="G1066">
        <f t="shared" si="176"/>
        <v>1</v>
      </c>
      <c r="H1066">
        <f t="shared" si="177"/>
        <v>1</v>
      </c>
      <c r="I1066">
        <f t="shared" si="178"/>
        <v>2</v>
      </c>
      <c r="J1066">
        <f t="shared" si="179"/>
        <v>1</v>
      </c>
      <c r="K1066">
        <f t="shared" si="180"/>
        <v>1</v>
      </c>
      <c r="L1066">
        <v>2</v>
      </c>
      <c r="M1066">
        <v>4</v>
      </c>
      <c r="N1066">
        <f>Needs[[#This Row],[Male]]-Needs[[#This Row],[Hasuband]]</f>
        <v>1</v>
      </c>
      <c r="O1066">
        <f>Needs[[#This Row],[Female]]-Needs[[#This Row],[Wife]]</f>
        <v>3</v>
      </c>
      <c r="P1066">
        <v>1</v>
      </c>
      <c r="Q1066">
        <v>1</v>
      </c>
      <c r="R1066">
        <v>0</v>
      </c>
      <c r="S1066">
        <v>1</v>
      </c>
      <c r="T1066">
        <v>3</v>
      </c>
      <c r="U1066" t="s">
        <v>46</v>
      </c>
      <c r="W1066">
        <v>1</v>
      </c>
      <c r="X1066" t="str">
        <f t="shared" si="181"/>
        <v>No</v>
      </c>
      <c r="Y1066">
        <v>103</v>
      </c>
      <c r="Z1066" t="str">
        <f t="shared" si="182"/>
        <v>Yes</v>
      </c>
      <c r="AB1066" t="str">
        <f t="shared" si="183"/>
        <v>No</v>
      </c>
      <c r="AC1066">
        <v>1</v>
      </c>
      <c r="AD1066" t="str">
        <f t="shared" si="184"/>
        <v>Yes</v>
      </c>
      <c r="AE1066">
        <v>1</v>
      </c>
      <c r="AF1066" t="str">
        <f t="shared" si="185"/>
        <v>Yes</v>
      </c>
      <c r="AG1066">
        <v>1</v>
      </c>
      <c r="AH1066" s="11" t="str">
        <f t="shared" si="186"/>
        <v>Yes</v>
      </c>
    </row>
    <row r="1067" spans="1:34">
      <c r="A1067">
        <v>6251</v>
      </c>
      <c r="B1067" t="s">
        <v>47</v>
      </c>
      <c r="C1067" t="s">
        <v>58</v>
      </c>
      <c r="D1067" t="s">
        <v>59</v>
      </c>
      <c r="E1067" t="s">
        <v>1144</v>
      </c>
      <c r="F1067" t="s">
        <v>36</v>
      </c>
      <c r="G1067">
        <f t="shared" si="176"/>
        <v>1</v>
      </c>
      <c r="H1067">
        <f t="shared" si="177"/>
        <v>1</v>
      </c>
      <c r="I1067">
        <f t="shared" si="178"/>
        <v>2</v>
      </c>
      <c r="J1067">
        <f t="shared" si="179"/>
        <v>3</v>
      </c>
      <c r="K1067">
        <f t="shared" si="180"/>
        <v>3</v>
      </c>
      <c r="L1067">
        <v>2</v>
      </c>
      <c r="M1067">
        <v>8</v>
      </c>
      <c r="N1067">
        <f>Needs[[#This Row],[Male]]-Needs[[#This Row],[Hasuband]]</f>
        <v>1</v>
      </c>
      <c r="O1067">
        <f>Needs[[#This Row],[Female]]-Needs[[#This Row],[Wife]]</f>
        <v>7</v>
      </c>
      <c r="P1067">
        <v>1</v>
      </c>
      <c r="Q1067">
        <v>1</v>
      </c>
      <c r="R1067">
        <v>0</v>
      </c>
      <c r="S1067">
        <v>3</v>
      </c>
      <c r="T1067">
        <v>5</v>
      </c>
      <c r="U1067" t="s">
        <v>37</v>
      </c>
      <c r="W1067">
        <v>1</v>
      </c>
      <c r="X1067" t="str">
        <f t="shared" si="181"/>
        <v>No</v>
      </c>
      <c r="Z1067" t="str">
        <f t="shared" si="182"/>
        <v>No</v>
      </c>
      <c r="AA1067">
        <v>1</v>
      </c>
      <c r="AB1067" t="str">
        <f t="shared" si="183"/>
        <v>Yes</v>
      </c>
      <c r="AD1067" t="str">
        <f t="shared" si="184"/>
        <v>No</v>
      </c>
      <c r="AE1067">
        <v>1</v>
      </c>
      <c r="AF1067" t="str">
        <f t="shared" si="185"/>
        <v>Yes</v>
      </c>
      <c r="AG1067">
        <v>1</v>
      </c>
      <c r="AH1067" s="11" t="str">
        <f t="shared" si="186"/>
        <v>Yes</v>
      </c>
    </row>
    <row r="1068" spans="1:34">
      <c r="A1068">
        <v>5227</v>
      </c>
      <c r="B1068" t="s">
        <v>42</v>
      </c>
      <c r="C1068" t="s">
        <v>64</v>
      </c>
      <c r="D1068" t="s">
        <v>65</v>
      </c>
      <c r="E1068" t="s">
        <v>1145</v>
      </c>
      <c r="F1068" t="s">
        <v>51</v>
      </c>
      <c r="G1068">
        <f t="shared" si="176"/>
        <v>0</v>
      </c>
      <c r="H1068">
        <f t="shared" si="177"/>
        <v>1</v>
      </c>
      <c r="I1068">
        <f t="shared" si="178"/>
        <v>2</v>
      </c>
      <c r="J1068">
        <f t="shared" si="179"/>
        <v>1</v>
      </c>
      <c r="K1068">
        <f t="shared" si="180"/>
        <v>2</v>
      </c>
      <c r="L1068">
        <v>2</v>
      </c>
      <c r="M1068">
        <v>4</v>
      </c>
      <c r="N1068">
        <f>Needs[[#This Row],[Male]]-Needs[[#This Row],[Hasuband]]</f>
        <v>2</v>
      </c>
      <c r="O1068">
        <f>Needs[[#This Row],[Female]]-Needs[[#This Row],[Wife]]</f>
        <v>3</v>
      </c>
      <c r="P1068">
        <v>1</v>
      </c>
      <c r="Q1068">
        <v>1</v>
      </c>
      <c r="R1068">
        <v>0</v>
      </c>
      <c r="S1068">
        <v>1</v>
      </c>
      <c r="T1068">
        <v>3</v>
      </c>
      <c r="U1068" t="s">
        <v>46</v>
      </c>
      <c r="W1068">
        <v>1</v>
      </c>
      <c r="X1068" t="str">
        <f t="shared" si="181"/>
        <v>No</v>
      </c>
      <c r="Z1068" t="str">
        <f t="shared" si="182"/>
        <v>No</v>
      </c>
      <c r="AB1068" t="str">
        <f t="shared" si="183"/>
        <v>No</v>
      </c>
      <c r="AC1068">
        <v>1</v>
      </c>
      <c r="AD1068" t="str">
        <f t="shared" si="184"/>
        <v>Yes</v>
      </c>
      <c r="AE1068">
        <v>1</v>
      </c>
      <c r="AF1068" t="str">
        <f t="shared" si="185"/>
        <v>Yes</v>
      </c>
      <c r="AG1068">
        <v>1</v>
      </c>
      <c r="AH1068" s="11" t="str">
        <f t="shared" si="186"/>
        <v>Yes</v>
      </c>
    </row>
    <row r="1069" spans="1:34">
      <c r="A1069">
        <v>5332</v>
      </c>
      <c r="B1069" t="s">
        <v>42</v>
      </c>
      <c r="C1069" t="s">
        <v>52</v>
      </c>
      <c r="D1069" t="s">
        <v>53</v>
      </c>
      <c r="E1069" t="s">
        <v>1146</v>
      </c>
      <c r="F1069" t="s">
        <v>36</v>
      </c>
      <c r="G1069">
        <f t="shared" si="176"/>
        <v>1</v>
      </c>
      <c r="H1069">
        <f t="shared" si="177"/>
        <v>1</v>
      </c>
      <c r="I1069">
        <f t="shared" si="178"/>
        <v>2</v>
      </c>
      <c r="J1069">
        <f t="shared" si="179"/>
        <v>1</v>
      </c>
      <c r="K1069">
        <f t="shared" si="180"/>
        <v>0</v>
      </c>
      <c r="L1069">
        <v>3</v>
      </c>
      <c r="M1069">
        <v>2</v>
      </c>
      <c r="N1069">
        <f>Needs[[#This Row],[Male]]-Needs[[#This Row],[Hasuband]]</f>
        <v>2</v>
      </c>
      <c r="O1069">
        <f>Needs[[#This Row],[Female]]-Needs[[#This Row],[Wife]]</f>
        <v>1</v>
      </c>
      <c r="P1069">
        <v>1</v>
      </c>
      <c r="Q1069">
        <v>1</v>
      </c>
      <c r="R1069">
        <v>1</v>
      </c>
      <c r="S1069">
        <v>0</v>
      </c>
      <c r="T1069">
        <v>2</v>
      </c>
      <c r="U1069" t="s">
        <v>46</v>
      </c>
      <c r="W1069">
        <v>1</v>
      </c>
      <c r="X1069" t="str">
        <f t="shared" si="181"/>
        <v>No</v>
      </c>
      <c r="Z1069" t="str">
        <f t="shared" si="182"/>
        <v>No</v>
      </c>
      <c r="AB1069" t="str">
        <f t="shared" si="183"/>
        <v>No</v>
      </c>
      <c r="AD1069" t="str">
        <f t="shared" si="184"/>
        <v>No</v>
      </c>
      <c r="AF1069" t="str">
        <f t="shared" si="185"/>
        <v>No</v>
      </c>
      <c r="AG1069">
        <v>1</v>
      </c>
      <c r="AH1069" s="11" t="str">
        <f t="shared" si="186"/>
        <v>Yes</v>
      </c>
    </row>
    <row r="1070" spans="1:34">
      <c r="A1070">
        <v>5117</v>
      </c>
      <c r="B1070" t="s">
        <v>42</v>
      </c>
      <c r="C1070" t="s">
        <v>64</v>
      </c>
      <c r="D1070" t="s">
        <v>65</v>
      </c>
      <c r="E1070" t="s">
        <v>1147</v>
      </c>
      <c r="F1070" t="s">
        <v>36</v>
      </c>
      <c r="G1070">
        <f t="shared" si="176"/>
        <v>1</v>
      </c>
      <c r="H1070">
        <f t="shared" si="177"/>
        <v>1</v>
      </c>
      <c r="I1070">
        <f t="shared" si="178"/>
        <v>2</v>
      </c>
      <c r="J1070">
        <f t="shared" si="179"/>
        <v>3</v>
      </c>
      <c r="K1070">
        <f t="shared" si="180"/>
        <v>3</v>
      </c>
      <c r="L1070">
        <v>7</v>
      </c>
      <c r="M1070">
        <v>3</v>
      </c>
      <c r="N1070">
        <f>Needs[[#This Row],[Male]]-Needs[[#This Row],[Hasuband]]</f>
        <v>6</v>
      </c>
      <c r="O1070">
        <f>Needs[[#This Row],[Female]]-Needs[[#This Row],[Wife]]</f>
        <v>2</v>
      </c>
      <c r="P1070">
        <v>1</v>
      </c>
      <c r="Q1070">
        <v>1</v>
      </c>
      <c r="R1070">
        <v>2</v>
      </c>
      <c r="S1070">
        <v>1</v>
      </c>
      <c r="T1070">
        <v>5</v>
      </c>
      <c r="U1070" t="s">
        <v>46</v>
      </c>
      <c r="W1070">
        <v>1</v>
      </c>
      <c r="X1070" t="str">
        <f t="shared" si="181"/>
        <v>No</v>
      </c>
      <c r="Z1070" t="str">
        <f t="shared" si="182"/>
        <v>No</v>
      </c>
      <c r="AA1070">
        <v>1</v>
      </c>
      <c r="AB1070" t="str">
        <f t="shared" si="183"/>
        <v>Yes</v>
      </c>
      <c r="AC1070">
        <v>1</v>
      </c>
      <c r="AD1070" t="str">
        <f t="shared" si="184"/>
        <v>Yes</v>
      </c>
      <c r="AF1070" t="str">
        <f t="shared" si="185"/>
        <v>No</v>
      </c>
      <c r="AG1070">
        <v>1</v>
      </c>
      <c r="AH1070" s="11" t="str">
        <f t="shared" si="186"/>
        <v>Yes</v>
      </c>
    </row>
    <row r="1071" spans="1:34">
      <c r="A1071">
        <v>5270</v>
      </c>
      <c r="B1071" t="s">
        <v>42</v>
      </c>
      <c r="C1071" t="s">
        <v>52</v>
      </c>
      <c r="D1071" t="s">
        <v>53</v>
      </c>
      <c r="E1071" t="s">
        <v>1148</v>
      </c>
      <c r="F1071" t="s">
        <v>36</v>
      </c>
      <c r="G1071">
        <f t="shared" si="176"/>
        <v>1</v>
      </c>
      <c r="H1071">
        <f t="shared" si="177"/>
        <v>1</v>
      </c>
      <c r="I1071">
        <f t="shared" si="178"/>
        <v>1</v>
      </c>
      <c r="J1071">
        <f t="shared" si="179"/>
        <v>1</v>
      </c>
      <c r="K1071">
        <f t="shared" si="180"/>
        <v>0</v>
      </c>
      <c r="L1071">
        <v>2</v>
      </c>
      <c r="M1071">
        <v>2</v>
      </c>
      <c r="N1071">
        <f>Needs[[#This Row],[Male]]-Needs[[#This Row],[Hasuband]]</f>
        <v>1</v>
      </c>
      <c r="O1071">
        <f>Needs[[#This Row],[Female]]-Needs[[#This Row],[Wife]]</f>
        <v>1</v>
      </c>
      <c r="P1071">
        <v>0</v>
      </c>
      <c r="Q1071">
        <v>1</v>
      </c>
      <c r="R1071">
        <v>1</v>
      </c>
      <c r="S1071">
        <v>0</v>
      </c>
      <c r="T1071">
        <v>2</v>
      </c>
      <c r="U1071" t="s">
        <v>46</v>
      </c>
      <c r="W1071">
        <v>1</v>
      </c>
      <c r="X1071" t="str">
        <f t="shared" si="181"/>
        <v>No</v>
      </c>
      <c r="Y1071">
        <v>68</v>
      </c>
      <c r="Z1071" t="str">
        <f t="shared" si="182"/>
        <v>Yes</v>
      </c>
      <c r="AA1071">
        <v>1</v>
      </c>
      <c r="AB1071" t="str">
        <f t="shared" si="183"/>
        <v>Yes</v>
      </c>
      <c r="AC1071">
        <v>1</v>
      </c>
      <c r="AD1071" t="str">
        <f t="shared" si="184"/>
        <v>Yes</v>
      </c>
      <c r="AE1071">
        <v>1</v>
      </c>
      <c r="AF1071" t="str">
        <f t="shared" si="185"/>
        <v>Yes</v>
      </c>
      <c r="AG1071">
        <v>1</v>
      </c>
      <c r="AH1071" s="11" t="str">
        <f t="shared" si="186"/>
        <v>Yes</v>
      </c>
    </row>
    <row r="1072" spans="1:34">
      <c r="A1072">
        <v>6147</v>
      </c>
      <c r="B1072" t="s">
        <v>47</v>
      </c>
      <c r="C1072" t="s">
        <v>67</v>
      </c>
      <c r="D1072" t="s">
        <v>68</v>
      </c>
      <c r="E1072" t="s">
        <v>1149</v>
      </c>
      <c r="F1072" t="s">
        <v>36</v>
      </c>
      <c r="G1072">
        <f t="shared" si="176"/>
        <v>1</v>
      </c>
      <c r="H1072">
        <f t="shared" si="177"/>
        <v>1</v>
      </c>
      <c r="I1072">
        <f t="shared" si="178"/>
        <v>2</v>
      </c>
      <c r="J1072">
        <f t="shared" si="179"/>
        <v>3</v>
      </c>
      <c r="K1072">
        <f t="shared" si="180"/>
        <v>2</v>
      </c>
      <c r="L1072">
        <v>3</v>
      </c>
      <c r="M1072">
        <v>6</v>
      </c>
      <c r="N1072">
        <f>Needs[[#This Row],[Male]]-Needs[[#This Row],[Hasuband]]</f>
        <v>2</v>
      </c>
      <c r="O1072">
        <f>Needs[[#This Row],[Female]]-Needs[[#This Row],[Wife]]</f>
        <v>5</v>
      </c>
      <c r="P1072">
        <v>1</v>
      </c>
      <c r="Q1072">
        <v>1</v>
      </c>
      <c r="R1072">
        <v>1</v>
      </c>
      <c r="S1072">
        <v>2</v>
      </c>
      <c r="T1072">
        <v>4</v>
      </c>
      <c r="U1072" t="s">
        <v>61</v>
      </c>
      <c r="V1072">
        <v>1</v>
      </c>
      <c r="X1072" t="str">
        <f t="shared" si="181"/>
        <v>Yes</v>
      </c>
      <c r="Y1072">
        <v>156</v>
      </c>
      <c r="Z1072" t="str">
        <f t="shared" si="182"/>
        <v>Yes</v>
      </c>
      <c r="AA1072">
        <v>1</v>
      </c>
      <c r="AB1072" t="str">
        <f t="shared" si="183"/>
        <v>Yes</v>
      </c>
      <c r="AD1072" t="str">
        <f t="shared" si="184"/>
        <v>No</v>
      </c>
      <c r="AE1072">
        <v>1</v>
      </c>
      <c r="AF1072" t="str">
        <f t="shared" si="185"/>
        <v>Yes</v>
      </c>
      <c r="AH1072" s="11" t="str">
        <f t="shared" si="186"/>
        <v>No</v>
      </c>
    </row>
    <row r="1073" spans="1:34">
      <c r="A1073">
        <v>5901</v>
      </c>
      <c r="B1073" t="s">
        <v>47</v>
      </c>
      <c r="C1073" t="s">
        <v>85</v>
      </c>
      <c r="D1073" t="s">
        <v>86</v>
      </c>
      <c r="E1073" t="s">
        <v>1150</v>
      </c>
      <c r="F1073" t="s">
        <v>36</v>
      </c>
      <c r="G1073">
        <f t="shared" si="176"/>
        <v>1</v>
      </c>
      <c r="H1073">
        <f t="shared" si="177"/>
        <v>1</v>
      </c>
      <c r="I1073">
        <f t="shared" si="178"/>
        <v>2</v>
      </c>
      <c r="J1073">
        <f t="shared" si="179"/>
        <v>1</v>
      </c>
      <c r="K1073">
        <f t="shared" si="180"/>
        <v>0</v>
      </c>
      <c r="L1073">
        <v>3</v>
      </c>
      <c r="M1073">
        <v>2</v>
      </c>
      <c r="N1073">
        <f>Needs[[#This Row],[Male]]-Needs[[#This Row],[Hasuband]]</f>
        <v>2</v>
      </c>
      <c r="O1073">
        <f>Needs[[#This Row],[Female]]-Needs[[#This Row],[Wife]]</f>
        <v>1</v>
      </c>
      <c r="P1073">
        <v>1</v>
      </c>
      <c r="Q1073">
        <v>1</v>
      </c>
      <c r="R1073">
        <v>1</v>
      </c>
      <c r="S1073">
        <v>0</v>
      </c>
      <c r="T1073">
        <v>2</v>
      </c>
      <c r="U1073" t="s">
        <v>37</v>
      </c>
      <c r="W1073">
        <v>1</v>
      </c>
      <c r="X1073" t="str">
        <f t="shared" si="181"/>
        <v>No</v>
      </c>
      <c r="Z1073" t="str">
        <f t="shared" si="182"/>
        <v>No</v>
      </c>
      <c r="AA1073">
        <v>1</v>
      </c>
      <c r="AB1073" t="str">
        <f t="shared" si="183"/>
        <v>Yes</v>
      </c>
      <c r="AC1073">
        <v>1</v>
      </c>
      <c r="AD1073" t="str">
        <f t="shared" si="184"/>
        <v>Yes</v>
      </c>
      <c r="AF1073" t="str">
        <f t="shared" si="185"/>
        <v>No</v>
      </c>
      <c r="AG1073">
        <v>1</v>
      </c>
      <c r="AH1073" s="11" t="str">
        <f t="shared" si="186"/>
        <v>Yes</v>
      </c>
    </row>
    <row r="1074" spans="1:34">
      <c r="A1074">
        <v>4810</v>
      </c>
      <c r="B1074" t="s">
        <v>38</v>
      </c>
      <c r="C1074" t="s">
        <v>116</v>
      </c>
      <c r="D1074" t="s">
        <v>117</v>
      </c>
      <c r="E1074" t="s">
        <v>1151</v>
      </c>
      <c r="F1074" t="s">
        <v>36</v>
      </c>
      <c r="G1074">
        <f t="shared" si="176"/>
        <v>1</v>
      </c>
      <c r="H1074">
        <f t="shared" si="177"/>
        <v>1</v>
      </c>
      <c r="I1074">
        <f t="shared" si="178"/>
        <v>1</v>
      </c>
      <c r="J1074">
        <f t="shared" si="179"/>
        <v>2</v>
      </c>
      <c r="K1074">
        <f t="shared" si="180"/>
        <v>3</v>
      </c>
      <c r="L1074">
        <v>6</v>
      </c>
      <c r="M1074">
        <v>2</v>
      </c>
      <c r="N1074">
        <f>Needs[[#This Row],[Male]]-Needs[[#This Row],[Hasuband]]</f>
        <v>5</v>
      </c>
      <c r="O1074">
        <f>Needs[[#This Row],[Female]]-Needs[[#This Row],[Wife]]</f>
        <v>1</v>
      </c>
      <c r="P1074">
        <v>0</v>
      </c>
      <c r="Q1074">
        <v>1</v>
      </c>
      <c r="R1074">
        <v>2</v>
      </c>
      <c r="S1074">
        <v>0</v>
      </c>
      <c r="T1074">
        <v>5</v>
      </c>
      <c r="U1074" t="s">
        <v>61</v>
      </c>
      <c r="V1074">
        <v>1</v>
      </c>
      <c r="X1074" t="str">
        <f t="shared" si="181"/>
        <v>Yes</v>
      </c>
      <c r="Y1074">
        <v>206</v>
      </c>
      <c r="Z1074" t="str">
        <f t="shared" si="182"/>
        <v>Yes</v>
      </c>
      <c r="AA1074">
        <v>1</v>
      </c>
      <c r="AB1074" t="str">
        <f t="shared" si="183"/>
        <v>Yes</v>
      </c>
      <c r="AC1074">
        <v>1</v>
      </c>
      <c r="AD1074" t="str">
        <f t="shared" si="184"/>
        <v>Yes</v>
      </c>
      <c r="AE1074">
        <v>1</v>
      </c>
      <c r="AF1074" t="str">
        <f t="shared" si="185"/>
        <v>Yes</v>
      </c>
      <c r="AH1074" s="11" t="str">
        <f t="shared" si="186"/>
        <v>No</v>
      </c>
    </row>
    <row r="1075" spans="1:34">
      <c r="A1075">
        <v>5286</v>
      </c>
      <c r="B1075" t="s">
        <v>42</v>
      </c>
      <c r="C1075" t="s">
        <v>52</v>
      </c>
      <c r="D1075" t="s">
        <v>53</v>
      </c>
      <c r="E1075" t="s">
        <v>1152</v>
      </c>
      <c r="F1075" t="s">
        <v>36</v>
      </c>
      <c r="G1075">
        <f t="shared" si="176"/>
        <v>1</v>
      </c>
      <c r="H1075">
        <f t="shared" si="177"/>
        <v>1</v>
      </c>
      <c r="I1075">
        <f t="shared" si="178"/>
        <v>2</v>
      </c>
      <c r="J1075">
        <f t="shared" si="179"/>
        <v>1</v>
      </c>
      <c r="K1075">
        <f t="shared" si="180"/>
        <v>0</v>
      </c>
      <c r="L1075">
        <v>2</v>
      </c>
      <c r="M1075">
        <v>3</v>
      </c>
      <c r="N1075">
        <f>Needs[[#This Row],[Male]]-Needs[[#This Row],[Hasuband]]</f>
        <v>1</v>
      </c>
      <c r="O1075">
        <f>Needs[[#This Row],[Female]]-Needs[[#This Row],[Wife]]</f>
        <v>2</v>
      </c>
      <c r="P1075">
        <v>1</v>
      </c>
      <c r="Q1075">
        <v>1</v>
      </c>
      <c r="R1075">
        <v>0</v>
      </c>
      <c r="S1075">
        <v>1</v>
      </c>
      <c r="T1075">
        <v>2</v>
      </c>
      <c r="U1075" t="s">
        <v>37</v>
      </c>
      <c r="W1075">
        <v>1</v>
      </c>
      <c r="X1075" t="str">
        <f t="shared" si="181"/>
        <v>No</v>
      </c>
      <c r="Y1075">
        <v>114</v>
      </c>
      <c r="Z1075" t="str">
        <f t="shared" si="182"/>
        <v>Yes</v>
      </c>
      <c r="AB1075" t="str">
        <f t="shared" si="183"/>
        <v>No</v>
      </c>
      <c r="AD1075" t="str">
        <f t="shared" si="184"/>
        <v>No</v>
      </c>
      <c r="AE1075">
        <v>1</v>
      </c>
      <c r="AF1075" t="str">
        <f t="shared" si="185"/>
        <v>Yes</v>
      </c>
      <c r="AG1075">
        <v>1</v>
      </c>
      <c r="AH1075" s="11" t="str">
        <f t="shared" si="186"/>
        <v>Yes</v>
      </c>
    </row>
    <row r="1076" spans="1:34">
      <c r="A1076">
        <v>5933</v>
      </c>
      <c r="B1076" t="s">
        <v>47</v>
      </c>
      <c r="C1076" t="s">
        <v>85</v>
      </c>
      <c r="D1076" t="s">
        <v>86</v>
      </c>
      <c r="E1076" t="s">
        <v>1153</v>
      </c>
      <c r="F1076" t="s">
        <v>36</v>
      </c>
      <c r="G1076">
        <f t="shared" si="176"/>
        <v>1</v>
      </c>
      <c r="H1076">
        <f t="shared" si="177"/>
        <v>1</v>
      </c>
      <c r="I1076">
        <f t="shared" si="178"/>
        <v>2</v>
      </c>
      <c r="J1076">
        <f t="shared" si="179"/>
        <v>2</v>
      </c>
      <c r="K1076">
        <f t="shared" si="180"/>
        <v>1</v>
      </c>
      <c r="L1076">
        <v>2</v>
      </c>
      <c r="M1076">
        <v>5</v>
      </c>
      <c r="N1076">
        <f>Needs[[#This Row],[Male]]-Needs[[#This Row],[Hasuband]]</f>
        <v>1</v>
      </c>
      <c r="O1076">
        <f>Needs[[#This Row],[Female]]-Needs[[#This Row],[Wife]]</f>
        <v>4</v>
      </c>
      <c r="P1076">
        <v>1</v>
      </c>
      <c r="Q1076">
        <v>1</v>
      </c>
      <c r="R1076">
        <v>0</v>
      </c>
      <c r="S1076">
        <v>2</v>
      </c>
      <c r="T1076">
        <v>3</v>
      </c>
      <c r="U1076" t="s">
        <v>37</v>
      </c>
      <c r="V1076">
        <v>1</v>
      </c>
      <c r="X1076" t="str">
        <f t="shared" si="181"/>
        <v>Yes</v>
      </c>
      <c r="Y1076">
        <v>205</v>
      </c>
      <c r="Z1076" t="str">
        <f t="shared" si="182"/>
        <v>Yes</v>
      </c>
      <c r="AB1076" t="str">
        <f t="shared" si="183"/>
        <v>No</v>
      </c>
      <c r="AC1076">
        <v>1</v>
      </c>
      <c r="AD1076" t="str">
        <f t="shared" si="184"/>
        <v>Yes</v>
      </c>
      <c r="AF1076" t="str">
        <f t="shared" si="185"/>
        <v>No</v>
      </c>
      <c r="AH1076" s="11" t="str">
        <f t="shared" si="186"/>
        <v>No</v>
      </c>
    </row>
    <row r="1077" spans="1:34">
      <c r="A1077">
        <v>5109</v>
      </c>
      <c r="B1077" t="s">
        <v>32</v>
      </c>
      <c r="C1077" t="s">
        <v>55</v>
      </c>
      <c r="D1077" t="s">
        <v>56</v>
      </c>
      <c r="E1077" t="s">
        <v>1154</v>
      </c>
      <c r="F1077" t="s">
        <v>36</v>
      </c>
      <c r="G1077">
        <f t="shared" si="176"/>
        <v>1</v>
      </c>
      <c r="H1077">
        <f t="shared" si="177"/>
        <v>1</v>
      </c>
      <c r="I1077">
        <f t="shared" si="178"/>
        <v>2</v>
      </c>
      <c r="J1077">
        <f t="shared" si="179"/>
        <v>2</v>
      </c>
      <c r="K1077">
        <f t="shared" si="180"/>
        <v>3</v>
      </c>
      <c r="L1077">
        <v>2</v>
      </c>
      <c r="M1077">
        <v>7</v>
      </c>
      <c r="N1077">
        <f>Needs[[#This Row],[Male]]-Needs[[#This Row],[Hasuband]]</f>
        <v>1</v>
      </c>
      <c r="O1077">
        <f>Needs[[#This Row],[Female]]-Needs[[#This Row],[Wife]]</f>
        <v>6</v>
      </c>
      <c r="P1077">
        <v>1</v>
      </c>
      <c r="Q1077">
        <v>1</v>
      </c>
      <c r="R1077">
        <v>0</v>
      </c>
      <c r="S1077">
        <v>2</v>
      </c>
      <c r="T1077">
        <v>5</v>
      </c>
      <c r="U1077" t="s">
        <v>46</v>
      </c>
      <c r="V1077">
        <v>1</v>
      </c>
      <c r="X1077" t="str">
        <f t="shared" si="181"/>
        <v>Yes</v>
      </c>
      <c r="Y1077">
        <v>151</v>
      </c>
      <c r="Z1077" t="str">
        <f t="shared" si="182"/>
        <v>Yes</v>
      </c>
      <c r="AA1077">
        <v>1</v>
      </c>
      <c r="AB1077" t="str">
        <f t="shared" si="183"/>
        <v>Yes</v>
      </c>
      <c r="AC1077">
        <v>1</v>
      </c>
      <c r="AD1077" t="str">
        <f t="shared" si="184"/>
        <v>Yes</v>
      </c>
      <c r="AF1077" t="str">
        <f t="shared" si="185"/>
        <v>No</v>
      </c>
      <c r="AG1077">
        <v>1</v>
      </c>
      <c r="AH1077" s="11" t="str">
        <f t="shared" si="186"/>
        <v>Yes</v>
      </c>
    </row>
    <row r="1078" spans="1:34">
      <c r="A1078">
        <v>5687</v>
      </c>
      <c r="B1078" t="s">
        <v>42</v>
      </c>
      <c r="C1078" t="s">
        <v>71</v>
      </c>
      <c r="D1078" t="s">
        <v>72</v>
      </c>
      <c r="E1078" t="s">
        <v>1155</v>
      </c>
      <c r="F1078" t="s">
        <v>51</v>
      </c>
      <c r="G1078">
        <f t="shared" si="176"/>
        <v>0</v>
      </c>
      <c r="H1078">
        <f t="shared" si="177"/>
        <v>1</v>
      </c>
      <c r="I1078">
        <f t="shared" si="178"/>
        <v>3</v>
      </c>
      <c r="J1078">
        <f t="shared" si="179"/>
        <v>2</v>
      </c>
      <c r="K1078">
        <f t="shared" si="180"/>
        <v>3</v>
      </c>
      <c r="L1078">
        <v>5</v>
      </c>
      <c r="M1078">
        <v>4</v>
      </c>
      <c r="N1078">
        <f>Needs[[#This Row],[Male]]-Needs[[#This Row],[Hasuband]]</f>
        <v>5</v>
      </c>
      <c r="O1078">
        <f>Needs[[#This Row],[Female]]-Needs[[#This Row],[Wife]]</f>
        <v>3</v>
      </c>
      <c r="P1078">
        <v>2</v>
      </c>
      <c r="Q1078">
        <v>1</v>
      </c>
      <c r="R1078">
        <v>1</v>
      </c>
      <c r="S1078">
        <v>1</v>
      </c>
      <c r="T1078">
        <v>4</v>
      </c>
      <c r="U1078" t="s">
        <v>61</v>
      </c>
      <c r="V1078">
        <v>1</v>
      </c>
      <c r="X1078" t="str">
        <f t="shared" si="181"/>
        <v>Yes</v>
      </c>
      <c r="Y1078">
        <v>108</v>
      </c>
      <c r="Z1078" t="str">
        <f t="shared" si="182"/>
        <v>Yes</v>
      </c>
      <c r="AA1078">
        <v>1</v>
      </c>
      <c r="AB1078" t="str">
        <f t="shared" si="183"/>
        <v>Yes</v>
      </c>
      <c r="AD1078" t="str">
        <f t="shared" si="184"/>
        <v>No</v>
      </c>
      <c r="AE1078">
        <v>1</v>
      </c>
      <c r="AF1078" t="str">
        <f t="shared" si="185"/>
        <v>Yes</v>
      </c>
      <c r="AH1078" s="11" t="str">
        <f t="shared" si="186"/>
        <v>No</v>
      </c>
    </row>
    <row r="1079" spans="1:34">
      <c r="A1079">
        <v>6254</v>
      </c>
      <c r="B1079" t="s">
        <v>47</v>
      </c>
      <c r="C1079" t="s">
        <v>58</v>
      </c>
      <c r="D1079" t="s">
        <v>59</v>
      </c>
      <c r="E1079" t="s">
        <v>1156</v>
      </c>
      <c r="F1079" t="s">
        <v>36</v>
      </c>
      <c r="G1079">
        <f t="shared" si="176"/>
        <v>1</v>
      </c>
      <c r="H1079">
        <f t="shared" si="177"/>
        <v>1</v>
      </c>
      <c r="I1079">
        <f t="shared" si="178"/>
        <v>1</v>
      </c>
      <c r="J1079">
        <f t="shared" si="179"/>
        <v>2</v>
      </c>
      <c r="K1079">
        <f t="shared" si="180"/>
        <v>1</v>
      </c>
      <c r="L1079">
        <v>5</v>
      </c>
      <c r="M1079">
        <v>1</v>
      </c>
      <c r="N1079">
        <f>Needs[[#This Row],[Male]]-Needs[[#This Row],[Hasuband]]</f>
        <v>4</v>
      </c>
      <c r="O1079">
        <f>Needs[[#This Row],[Female]]-Needs[[#This Row],[Wife]]</f>
        <v>0</v>
      </c>
      <c r="P1079">
        <v>1</v>
      </c>
      <c r="Q1079">
        <v>0</v>
      </c>
      <c r="R1079">
        <v>2</v>
      </c>
      <c r="S1079">
        <v>0</v>
      </c>
      <c r="T1079">
        <v>3</v>
      </c>
      <c r="U1079" t="s">
        <v>46</v>
      </c>
      <c r="W1079">
        <v>1</v>
      </c>
      <c r="X1079" t="str">
        <f t="shared" si="181"/>
        <v>No</v>
      </c>
      <c r="Z1079" t="str">
        <f t="shared" si="182"/>
        <v>No</v>
      </c>
      <c r="AB1079" t="str">
        <f t="shared" si="183"/>
        <v>No</v>
      </c>
      <c r="AD1079" t="str">
        <f t="shared" si="184"/>
        <v>No</v>
      </c>
      <c r="AF1079" t="str">
        <f t="shared" si="185"/>
        <v>No</v>
      </c>
      <c r="AG1079">
        <v>1</v>
      </c>
      <c r="AH1079" s="11" t="str">
        <f t="shared" si="186"/>
        <v>Yes</v>
      </c>
    </row>
    <row r="1080" spans="1:34">
      <c r="A1080">
        <v>5023</v>
      </c>
      <c r="B1080" t="s">
        <v>32</v>
      </c>
      <c r="C1080" t="s">
        <v>126</v>
      </c>
      <c r="D1080" t="s">
        <v>127</v>
      </c>
      <c r="E1080" t="s">
        <v>1157</v>
      </c>
      <c r="F1080" t="s">
        <v>51</v>
      </c>
      <c r="G1080">
        <f t="shared" si="176"/>
        <v>0</v>
      </c>
      <c r="H1080">
        <f t="shared" si="177"/>
        <v>1</v>
      </c>
      <c r="I1080">
        <f t="shared" si="178"/>
        <v>2</v>
      </c>
      <c r="J1080">
        <f t="shared" si="179"/>
        <v>3</v>
      </c>
      <c r="K1080">
        <f t="shared" si="180"/>
        <v>4</v>
      </c>
      <c r="L1080">
        <v>3</v>
      </c>
      <c r="M1080">
        <v>7</v>
      </c>
      <c r="N1080">
        <f>Needs[[#This Row],[Male]]-Needs[[#This Row],[Hasuband]]</f>
        <v>3</v>
      </c>
      <c r="O1080">
        <f>Needs[[#This Row],[Female]]-Needs[[#This Row],[Wife]]</f>
        <v>6</v>
      </c>
      <c r="P1080">
        <v>1</v>
      </c>
      <c r="Q1080">
        <v>1</v>
      </c>
      <c r="R1080">
        <v>1</v>
      </c>
      <c r="S1080">
        <v>2</v>
      </c>
      <c r="T1080">
        <v>5</v>
      </c>
      <c r="U1080" t="s">
        <v>46</v>
      </c>
      <c r="W1080">
        <v>1</v>
      </c>
      <c r="X1080" t="str">
        <f t="shared" si="181"/>
        <v>No</v>
      </c>
      <c r="Z1080" t="str">
        <f t="shared" si="182"/>
        <v>No</v>
      </c>
      <c r="AA1080">
        <v>1</v>
      </c>
      <c r="AB1080" t="str">
        <f t="shared" si="183"/>
        <v>Yes</v>
      </c>
      <c r="AD1080" t="str">
        <f t="shared" si="184"/>
        <v>No</v>
      </c>
      <c r="AE1080">
        <v>1</v>
      </c>
      <c r="AF1080" t="str">
        <f t="shared" si="185"/>
        <v>Yes</v>
      </c>
      <c r="AG1080">
        <v>1</v>
      </c>
      <c r="AH1080" s="11" t="str">
        <f t="shared" si="186"/>
        <v>Yes</v>
      </c>
    </row>
    <row r="1081" spans="1:34">
      <c r="A1081">
        <v>5938</v>
      </c>
      <c r="B1081" t="s">
        <v>47</v>
      </c>
      <c r="C1081" t="s">
        <v>85</v>
      </c>
      <c r="D1081" t="s">
        <v>86</v>
      </c>
      <c r="E1081" t="s">
        <v>1158</v>
      </c>
      <c r="F1081" t="s">
        <v>36</v>
      </c>
      <c r="G1081">
        <f t="shared" si="176"/>
        <v>1</v>
      </c>
      <c r="H1081">
        <f t="shared" si="177"/>
        <v>1</v>
      </c>
      <c r="I1081">
        <f t="shared" si="178"/>
        <v>1</v>
      </c>
      <c r="J1081">
        <f t="shared" si="179"/>
        <v>4</v>
      </c>
      <c r="K1081">
        <f t="shared" si="180"/>
        <v>2</v>
      </c>
      <c r="L1081">
        <v>4</v>
      </c>
      <c r="M1081">
        <v>5</v>
      </c>
      <c r="N1081">
        <f>Needs[[#This Row],[Male]]-Needs[[#This Row],[Hasuband]]</f>
        <v>3</v>
      </c>
      <c r="O1081">
        <f>Needs[[#This Row],[Female]]-Needs[[#This Row],[Wife]]</f>
        <v>4</v>
      </c>
      <c r="P1081">
        <v>0</v>
      </c>
      <c r="Q1081">
        <v>1</v>
      </c>
      <c r="R1081">
        <v>1</v>
      </c>
      <c r="S1081">
        <v>3</v>
      </c>
      <c r="T1081">
        <v>4</v>
      </c>
      <c r="U1081" t="s">
        <v>61</v>
      </c>
      <c r="W1081">
        <v>1</v>
      </c>
      <c r="X1081" t="str">
        <f t="shared" si="181"/>
        <v>No</v>
      </c>
      <c r="Y1081">
        <v>72</v>
      </c>
      <c r="Z1081" t="str">
        <f t="shared" si="182"/>
        <v>Yes</v>
      </c>
      <c r="AA1081">
        <v>1</v>
      </c>
      <c r="AB1081" t="str">
        <f t="shared" si="183"/>
        <v>Yes</v>
      </c>
      <c r="AC1081">
        <v>1</v>
      </c>
      <c r="AD1081" t="str">
        <f t="shared" si="184"/>
        <v>Yes</v>
      </c>
      <c r="AF1081" t="str">
        <f t="shared" si="185"/>
        <v>No</v>
      </c>
      <c r="AG1081">
        <v>1</v>
      </c>
      <c r="AH1081" s="11" t="str">
        <f t="shared" si="186"/>
        <v>Yes</v>
      </c>
    </row>
    <row r="1082" spans="1:34">
      <c r="A1082">
        <v>5013</v>
      </c>
      <c r="B1082" t="s">
        <v>32</v>
      </c>
      <c r="C1082" t="s">
        <v>126</v>
      </c>
      <c r="D1082" t="s">
        <v>127</v>
      </c>
      <c r="E1082" t="s">
        <v>1159</v>
      </c>
      <c r="F1082" t="s">
        <v>51</v>
      </c>
      <c r="G1082">
        <f t="shared" si="176"/>
        <v>0</v>
      </c>
      <c r="H1082">
        <f t="shared" si="177"/>
        <v>1</v>
      </c>
      <c r="I1082">
        <f t="shared" si="178"/>
        <v>3</v>
      </c>
      <c r="J1082">
        <f t="shared" si="179"/>
        <v>2</v>
      </c>
      <c r="K1082">
        <f t="shared" si="180"/>
        <v>3</v>
      </c>
      <c r="L1082">
        <v>7</v>
      </c>
      <c r="M1082">
        <v>2</v>
      </c>
      <c r="N1082">
        <f>Needs[[#This Row],[Male]]-Needs[[#This Row],[Hasuband]]</f>
        <v>7</v>
      </c>
      <c r="O1082">
        <f>Needs[[#This Row],[Female]]-Needs[[#This Row],[Wife]]</f>
        <v>1</v>
      </c>
      <c r="P1082">
        <v>2</v>
      </c>
      <c r="Q1082">
        <v>1</v>
      </c>
      <c r="R1082">
        <v>2</v>
      </c>
      <c r="S1082">
        <v>0</v>
      </c>
      <c r="T1082">
        <v>4</v>
      </c>
      <c r="U1082" t="s">
        <v>46</v>
      </c>
      <c r="V1082">
        <v>1</v>
      </c>
      <c r="X1082" t="str">
        <f t="shared" si="181"/>
        <v>Yes</v>
      </c>
      <c r="Y1082">
        <v>216</v>
      </c>
      <c r="Z1082" t="str">
        <f t="shared" si="182"/>
        <v>Yes</v>
      </c>
      <c r="AA1082">
        <v>1</v>
      </c>
      <c r="AB1082" t="str">
        <f t="shared" si="183"/>
        <v>Yes</v>
      </c>
      <c r="AD1082" t="str">
        <f t="shared" si="184"/>
        <v>No</v>
      </c>
      <c r="AE1082">
        <v>1</v>
      </c>
      <c r="AF1082" t="str">
        <f t="shared" si="185"/>
        <v>Yes</v>
      </c>
      <c r="AG1082">
        <v>1</v>
      </c>
      <c r="AH1082" s="11" t="str">
        <f t="shared" si="186"/>
        <v>Yes</v>
      </c>
    </row>
    <row r="1083" spans="1:34">
      <c r="A1083">
        <v>5116</v>
      </c>
      <c r="B1083" t="s">
        <v>42</v>
      </c>
      <c r="C1083" t="s">
        <v>64</v>
      </c>
      <c r="D1083" t="s">
        <v>65</v>
      </c>
      <c r="E1083" t="s">
        <v>1160</v>
      </c>
      <c r="F1083" t="s">
        <v>51</v>
      </c>
      <c r="G1083">
        <f t="shared" si="176"/>
        <v>0</v>
      </c>
      <c r="H1083">
        <f t="shared" si="177"/>
        <v>1</v>
      </c>
      <c r="I1083">
        <f t="shared" si="178"/>
        <v>2</v>
      </c>
      <c r="J1083">
        <f t="shared" si="179"/>
        <v>3</v>
      </c>
      <c r="K1083">
        <f t="shared" si="180"/>
        <v>3</v>
      </c>
      <c r="L1083">
        <v>3</v>
      </c>
      <c r="M1083">
        <v>6</v>
      </c>
      <c r="N1083">
        <f>Needs[[#This Row],[Male]]-Needs[[#This Row],[Hasuband]]</f>
        <v>3</v>
      </c>
      <c r="O1083">
        <f>Needs[[#This Row],[Female]]-Needs[[#This Row],[Wife]]</f>
        <v>5</v>
      </c>
      <c r="P1083">
        <v>1</v>
      </c>
      <c r="Q1083">
        <v>1</v>
      </c>
      <c r="R1083">
        <v>1</v>
      </c>
      <c r="S1083">
        <v>2</v>
      </c>
      <c r="T1083">
        <v>4</v>
      </c>
      <c r="U1083" t="s">
        <v>46</v>
      </c>
      <c r="W1083">
        <v>1</v>
      </c>
      <c r="X1083" t="str">
        <f t="shared" si="181"/>
        <v>No</v>
      </c>
      <c r="Z1083" t="str">
        <f t="shared" si="182"/>
        <v>No</v>
      </c>
      <c r="AB1083" t="str">
        <f t="shared" si="183"/>
        <v>No</v>
      </c>
      <c r="AD1083" t="str">
        <f t="shared" si="184"/>
        <v>No</v>
      </c>
      <c r="AF1083" t="str">
        <f t="shared" si="185"/>
        <v>No</v>
      </c>
      <c r="AG1083">
        <v>1</v>
      </c>
      <c r="AH1083" s="11" t="str">
        <f t="shared" si="186"/>
        <v>Yes</v>
      </c>
    </row>
    <row r="1084" spans="1:34">
      <c r="A1084">
        <v>4842</v>
      </c>
      <c r="B1084" t="s">
        <v>38</v>
      </c>
      <c r="C1084" t="s">
        <v>176</v>
      </c>
      <c r="D1084" t="s">
        <v>177</v>
      </c>
      <c r="E1084" t="s">
        <v>1161</v>
      </c>
      <c r="F1084" t="s">
        <v>36</v>
      </c>
      <c r="G1084">
        <f t="shared" si="176"/>
        <v>1</v>
      </c>
      <c r="H1084">
        <f t="shared" si="177"/>
        <v>1</v>
      </c>
      <c r="I1084">
        <f t="shared" si="178"/>
        <v>2</v>
      </c>
      <c r="J1084">
        <f t="shared" si="179"/>
        <v>3</v>
      </c>
      <c r="K1084">
        <f t="shared" si="180"/>
        <v>3</v>
      </c>
      <c r="L1084">
        <v>4</v>
      </c>
      <c r="M1084">
        <v>6</v>
      </c>
      <c r="N1084">
        <f>Needs[[#This Row],[Male]]-Needs[[#This Row],[Hasuband]]</f>
        <v>3</v>
      </c>
      <c r="O1084">
        <f>Needs[[#This Row],[Female]]-Needs[[#This Row],[Wife]]</f>
        <v>5</v>
      </c>
      <c r="P1084">
        <v>1</v>
      </c>
      <c r="Q1084">
        <v>1</v>
      </c>
      <c r="R1084">
        <v>1</v>
      </c>
      <c r="S1084">
        <v>2</v>
      </c>
      <c r="T1084">
        <v>5</v>
      </c>
      <c r="U1084" t="s">
        <v>18</v>
      </c>
      <c r="V1084">
        <v>1</v>
      </c>
      <c r="X1084" t="str">
        <f t="shared" si="181"/>
        <v>Yes</v>
      </c>
      <c r="Y1084">
        <v>188</v>
      </c>
      <c r="Z1084" t="str">
        <f t="shared" si="182"/>
        <v>Yes</v>
      </c>
      <c r="AA1084">
        <v>1</v>
      </c>
      <c r="AB1084" t="str">
        <f t="shared" si="183"/>
        <v>Yes</v>
      </c>
      <c r="AD1084" t="str">
        <f t="shared" si="184"/>
        <v>No</v>
      </c>
      <c r="AF1084" t="str">
        <f t="shared" si="185"/>
        <v>No</v>
      </c>
      <c r="AH1084" s="11" t="str">
        <f t="shared" si="186"/>
        <v>No</v>
      </c>
    </row>
    <row r="1085" spans="1:34">
      <c r="A1085">
        <v>5840</v>
      </c>
      <c r="B1085" t="s">
        <v>47</v>
      </c>
      <c r="C1085" t="s">
        <v>79</v>
      </c>
      <c r="D1085" t="s">
        <v>80</v>
      </c>
      <c r="E1085" t="s">
        <v>1162</v>
      </c>
      <c r="F1085" t="s">
        <v>36</v>
      </c>
      <c r="G1085">
        <f t="shared" si="176"/>
        <v>1</v>
      </c>
      <c r="H1085">
        <f t="shared" si="177"/>
        <v>1</v>
      </c>
      <c r="I1085">
        <f t="shared" si="178"/>
        <v>1</v>
      </c>
      <c r="J1085">
        <f t="shared" si="179"/>
        <v>1</v>
      </c>
      <c r="K1085">
        <f t="shared" si="180"/>
        <v>0</v>
      </c>
      <c r="L1085">
        <v>3</v>
      </c>
      <c r="M1085">
        <v>1</v>
      </c>
      <c r="N1085">
        <f>Needs[[#This Row],[Male]]-Needs[[#This Row],[Hasuband]]</f>
        <v>2</v>
      </c>
      <c r="O1085">
        <f>Needs[[#This Row],[Female]]-Needs[[#This Row],[Wife]]</f>
        <v>0</v>
      </c>
      <c r="P1085">
        <v>1</v>
      </c>
      <c r="Q1085">
        <v>0</v>
      </c>
      <c r="R1085">
        <v>1</v>
      </c>
      <c r="S1085">
        <v>0</v>
      </c>
      <c r="T1085">
        <v>2</v>
      </c>
      <c r="U1085" t="s">
        <v>46</v>
      </c>
      <c r="W1085">
        <v>1</v>
      </c>
      <c r="X1085" t="str">
        <f t="shared" si="181"/>
        <v>No</v>
      </c>
      <c r="Z1085" t="str">
        <f t="shared" si="182"/>
        <v>No</v>
      </c>
      <c r="AB1085" t="str">
        <f t="shared" si="183"/>
        <v>No</v>
      </c>
      <c r="AD1085" t="str">
        <f t="shared" si="184"/>
        <v>No</v>
      </c>
      <c r="AE1085">
        <v>1</v>
      </c>
      <c r="AF1085" t="str">
        <f t="shared" si="185"/>
        <v>Yes</v>
      </c>
      <c r="AG1085">
        <v>1</v>
      </c>
      <c r="AH1085" s="11" t="str">
        <f t="shared" si="186"/>
        <v>Yes</v>
      </c>
    </row>
    <row r="1086" spans="1:34">
      <c r="A1086">
        <v>6004</v>
      </c>
      <c r="B1086" t="s">
        <v>47</v>
      </c>
      <c r="C1086" t="s">
        <v>48</v>
      </c>
      <c r="D1086" t="s">
        <v>49</v>
      </c>
      <c r="E1086" t="s">
        <v>1163</v>
      </c>
      <c r="F1086" t="s">
        <v>36</v>
      </c>
      <c r="G1086">
        <f t="shared" si="176"/>
        <v>1</v>
      </c>
      <c r="H1086">
        <f t="shared" si="177"/>
        <v>1</v>
      </c>
      <c r="I1086">
        <f t="shared" si="178"/>
        <v>1</v>
      </c>
      <c r="J1086">
        <f t="shared" si="179"/>
        <v>2</v>
      </c>
      <c r="K1086">
        <f t="shared" si="180"/>
        <v>3</v>
      </c>
      <c r="L1086">
        <v>6</v>
      </c>
      <c r="M1086">
        <v>2</v>
      </c>
      <c r="N1086">
        <f>Needs[[#This Row],[Male]]-Needs[[#This Row],[Hasuband]]</f>
        <v>5</v>
      </c>
      <c r="O1086">
        <f>Needs[[#This Row],[Female]]-Needs[[#This Row],[Wife]]</f>
        <v>1</v>
      </c>
      <c r="P1086">
        <v>0</v>
      </c>
      <c r="Q1086">
        <v>1</v>
      </c>
      <c r="R1086">
        <v>2</v>
      </c>
      <c r="S1086">
        <v>0</v>
      </c>
      <c r="T1086">
        <v>5</v>
      </c>
      <c r="U1086" t="s">
        <v>37</v>
      </c>
      <c r="V1086">
        <v>1</v>
      </c>
      <c r="X1086" t="str">
        <f t="shared" si="181"/>
        <v>Yes</v>
      </c>
      <c r="Y1086">
        <v>200</v>
      </c>
      <c r="Z1086" t="str">
        <f t="shared" si="182"/>
        <v>Yes</v>
      </c>
      <c r="AB1086" t="str">
        <f t="shared" si="183"/>
        <v>No</v>
      </c>
      <c r="AD1086" t="str">
        <f t="shared" si="184"/>
        <v>No</v>
      </c>
      <c r="AE1086">
        <v>1</v>
      </c>
      <c r="AF1086" t="str">
        <f t="shared" si="185"/>
        <v>Yes</v>
      </c>
      <c r="AH1086" s="11" t="str">
        <f t="shared" si="186"/>
        <v>No</v>
      </c>
    </row>
    <row r="1087" spans="1:34">
      <c r="A1087">
        <v>5037</v>
      </c>
      <c r="B1087" t="s">
        <v>32</v>
      </c>
      <c r="C1087" t="s">
        <v>126</v>
      </c>
      <c r="D1087" t="s">
        <v>127</v>
      </c>
      <c r="E1087" t="s">
        <v>1164</v>
      </c>
      <c r="F1087" t="s">
        <v>51</v>
      </c>
      <c r="G1087">
        <f t="shared" si="176"/>
        <v>0</v>
      </c>
      <c r="H1087">
        <f t="shared" si="177"/>
        <v>1</v>
      </c>
      <c r="I1087">
        <f t="shared" si="178"/>
        <v>2</v>
      </c>
      <c r="J1087">
        <f t="shared" si="179"/>
        <v>4</v>
      </c>
      <c r="K1087">
        <f t="shared" si="180"/>
        <v>3</v>
      </c>
      <c r="L1087">
        <v>8</v>
      </c>
      <c r="M1087">
        <v>2</v>
      </c>
      <c r="N1087">
        <f>Needs[[#This Row],[Male]]-Needs[[#This Row],[Hasuband]]</f>
        <v>8</v>
      </c>
      <c r="O1087">
        <f>Needs[[#This Row],[Female]]-Needs[[#This Row],[Wife]]</f>
        <v>1</v>
      </c>
      <c r="P1087">
        <v>1</v>
      </c>
      <c r="Q1087">
        <v>1</v>
      </c>
      <c r="R1087">
        <v>4</v>
      </c>
      <c r="S1087">
        <v>0</v>
      </c>
      <c r="T1087">
        <v>4</v>
      </c>
      <c r="U1087" t="s">
        <v>46</v>
      </c>
      <c r="W1087">
        <v>1</v>
      </c>
      <c r="X1087" t="str">
        <f t="shared" si="181"/>
        <v>No</v>
      </c>
      <c r="Z1087" t="str">
        <f t="shared" si="182"/>
        <v>No</v>
      </c>
      <c r="AA1087">
        <v>1</v>
      </c>
      <c r="AB1087" t="str">
        <f t="shared" si="183"/>
        <v>Yes</v>
      </c>
      <c r="AD1087" t="str">
        <f t="shared" si="184"/>
        <v>No</v>
      </c>
      <c r="AF1087" t="str">
        <f t="shared" si="185"/>
        <v>No</v>
      </c>
      <c r="AG1087">
        <v>1</v>
      </c>
      <c r="AH1087" s="11" t="str">
        <f t="shared" si="186"/>
        <v>Yes</v>
      </c>
    </row>
    <row r="1088" spans="1:34">
      <c r="A1088">
        <v>5908</v>
      </c>
      <c r="B1088" t="s">
        <v>47</v>
      </c>
      <c r="C1088" t="s">
        <v>85</v>
      </c>
      <c r="D1088" t="s">
        <v>86</v>
      </c>
      <c r="E1088" t="s">
        <v>1165</v>
      </c>
      <c r="F1088" t="s">
        <v>36</v>
      </c>
      <c r="G1088">
        <f t="shared" si="176"/>
        <v>1</v>
      </c>
      <c r="H1088">
        <f t="shared" si="177"/>
        <v>1</v>
      </c>
      <c r="I1088">
        <f t="shared" si="178"/>
        <v>3</v>
      </c>
      <c r="J1088">
        <f t="shared" si="179"/>
        <v>2</v>
      </c>
      <c r="K1088">
        <f t="shared" si="180"/>
        <v>1</v>
      </c>
      <c r="L1088">
        <v>5</v>
      </c>
      <c r="M1088">
        <v>3</v>
      </c>
      <c r="N1088">
        <f>Needs[[#This Row],[Male]]-Needs[[#This Row],[Hasuband]]</f>
        <v>4</v>
      </c>
      <c r="O1088">
        <f>Needs[[#This Row],[Female]]-Needs[[#This Row],[Wife]]</f>
        <v>2</v>
      </c>
      <c r="P1088">
        <v>2</v>
      </c>
      <c r="Q1088">
        <v>1</v>
      </c>
      <c r="R1088">
        <v>1</v>
      </c>
      <c r="S1088">
        <v>1</v>
      </c>
      <c r="T1088">
        <v>3</v>
      </c>
      <c r="U1088" t="s">
        <v>46</v>
      </c>
      <c r="V1088">
        <v>1</v>
      </c>
      <c r="X1088" t="str">
        <f t="shared" si="181"/>
        <v>Yes</v>
      </c>
      <c r="Y1088">
        <v>148</v>
      </c>
      <c r="Z1088" t="str">
        <f t="shared" si="182"/>
        <v>Yes</v>
      </c>
      <c r="AA1088">
        <v>1</v>
      </c>
      <c r="AB1088" t="str">
        <f t="shared" si="183"/>
        <v>Yes</v>
      </c>
      <c r="AD1088" t="str">
        <f t="shared" si="184"/>
        <v>No</v>
      </c>
      <c r="AF1088" t="str">
        <f t="shared" si="185"/>
        <v>No</v>
      </c>
      <c r="AH1088" s="11" t="str">
        <f t="shared" si="186"/>
        <v>No</v>
      </c>
    </row>
    <row r="1089" spans="1:34">
      <c r="A1089">
        <v>4731</v>
      </c>
      <c r="B1089" t="s">
        <v>38</v>
      </c>
      <c r="C1089" t="s">
        <v>107</v>
      </c>
      <c r="D1089" t="s">
        <v>108</v>
      </c>
      <c r="E1089" t="s">
        <v>1166</v>
      </c>
      <c r="F1089" t="s">
        <v>36</v>
      </c>
      <c r="G1089">
        <f t="shared" si="176"/>
        <v>1</v>
      </c>
      <c r="H1089">
        <f t="shared" si="177"/>
        <v>1</v>
      </c>
      <c r="I1089">
        <f t="shared" si="178"/>
        <v>3</v>
      </c>
      <c r="J1089">
        <f t="shared" si="179"/>
        <v>2</v>
      </c>
      <c r="K1089">
        <f t="shared" si="180"/>
        <v>1</v>
      </c>
      <c r="L1089">
        <v>5</v>
      </c>
      <c r="M1089">
        <v>3</v>
      </c>
      <c r="N1089">
        <f>Needs[[#This Row],[Male]]-Needs[[#This Row],[Hasuband]]</f>
        <v>4</v>
      </c>
      <c r="O1089">
        <f>Needs[[#This Row],[Female]]-Needs[[#This Row],[Wife]]</f>
        <v>2</v>
      </c>
      <c r="P1089">
        <v>2</v>
      </c>
      <c r="Q1089">
        <v>1</v>
      </c>
      <c r="R1089">
        <v>1</v>
      </c>
      <c r="S1089">
        <v>1</v>
      </c>
      <c r="T1089">
        <v>3</v>
      </c>
      <c r="U1089" t="s">
        <v>61</v>
      </c>
      <c r="V1089">
        <v>1</v>
      </c>
      <c r="X1089" t="str">
        <f t="shared" si="181"/>
        <v>Yes</v>
      </c>
      <c r="Y1089">
        <v>225</v>
      </c>
      <c r="Z1089" t="str">
        <f t="shared" si="182"/>
        <v>Yes</v>
      </c>
      <c r="AA1089">
        <v>1</v>
      </c>
      <c r="AB1089" t="str">
        <f t="shared" si="183"/>
        <v>Yes</v>
      </c>
      <c r="AD1089" t="str">
        <f t="shared" si="184"/>
        <v>No</v>
      </c>
      <c r="AE1089">
        <v>1</v>
      </c>
      <c r="AF1089" t="str">
        <f t="shared" si="185"/>
        <v>Yes</v>
      </c>
      <c r="AG1089">
        <v>1</v>
      </c>
      <c r="AH1089" s="11" t="str">
        <f t="shared" si="186"/>
        <v>Yes</v>
      </c>
    </row>
    <row r="1090" spans="1:34">
      <c r="A1090">
        <v>6082</v>
      </c>
      <c r="B1090" t="s">
        <v>47</v>
      </c>
      <c r="C1090" t="s">
        <v>67</v>
      </c>
      <c r="D1090" t="s">
        <v>68</v>
      </c>
      <c r="E1090" t="s">
        <v>1167</v>
      </c>
      <c r="F1090" t="s">
        <v>36</v>
      </c>
      <c r="G1090">
        <f t="shared" ref="G1090:G1153" si="187">IF(F1090="Father",1,0)</f>
        <v>1</v>
      </c>
      <c r="H1090">
        <f t="shared" ref="H1090:H1153" si="188">IF(F1090="Mother",1,1)</f>
        <v>1</v>
      </c>
      <c r="I1090">
        <f t="shared" ref="I1090:I1153" si="189">P1090+Q1090</f>
        <v>2</v>
      </c>
      <c r="J1090">
        <f t="shared" ref="J1090:J1153" si="190">R1090+S1090</f>
        <v>2</v>
      </c>
      <c r="K1090">
        <f t="shared" ref="K1090:K1153" si="191">T1090-(G1090+H1090)</f>
        <v>3</v>
      </c>
      <c r="L1090">
        <v>2</v>
      </c>
      <c r="M1090">
        <v>7</v>
      </c>
      <c r="N1090">
        <f>Needs[[#This Row],[Male]]-Needs[[#This Row],[Hasuband]]</f>
        <v>1</v>
      </c>
      <c r="O1090">
        <f>Needs[[#This Row],[Female]]-Needs[[#This Row],[Wife]]</f>
        <v>6</v>
      </c>
      <c r="P1090">
        <v>1</v>
      </c>
      <c r="Q1090">
        <v>1</v>
      </c>
      <c r="R1090">
        <v>0</v>
      </c>
      <c r="S1090">
        <v>2</v>
      </c>
      <c r="T1090">
        <v>5</v>
      </c>
      <c r="U1090" t="s">
        <v>46</v>
      </c>
      <c r="V1090">
        <v>1</v>
      </c>
      <c r="X1090" t="str">
        <f t="shared" ref="X1090:X1153" si="192">IF(V1090=1,"Yes",IF(V1090="","No"))</f>
        <v>Yes</v>
      </c>
      <c r="Y1090">
        <v>152</v>
      </c>
      <c r="Z1090" t="str">
        <f t="shared" ref="Z1090:Z1153" si="193">IF(Y1090="","No","Yes")</f>
        <v>Yes</v>
      </c>
      <c r="AA1090">
        <v>1</v>
      </c>
      <c r="AB1090" t="str">
        <f t="shared" ref="AB1090:AB1153" si="194">IF(AA1090=1,"Yes",IF(AA1090="","No"))</f>
        <v>Yes</v>
      </c>
      <c r="AD1090" t="str">
        <f t="shared" ref="AD1090:AD1153" si="195">IF(AC1090=1,"Yes",IF(AC1090="","No"))</f>
        <v>No</v>
      </c>
      <c r="AE1090">
        <v>1</v>
      </c>
      <c r="AF1090" t="str">
        <f t="shared" ref="AF1090:AF1153" si="196">IF(AE1090=1,"Yes",IF(AE1090="","No"))</f>
        <v>Yes</v>
      </c>
      <c r="AH1090" s="11" t="str">
        <f t="shared" ref="AH1090:AH1153" si="197">IF(AG1090=1,"Yes",IF(AG1090="","No"))</f>
        <v>No</v>
      </c>
    </row>
    <row r="1091" spans="1:34">
      <c r="A1091">
        <v>4909</v>
      </c>
      <c r="B1091" t="s">
        <v>32</v>
      </c>
      <c r="C1091" t="s">
        <v>96</v>
      </c>
      <c r="D1091" t="s">
        <v>97</v>
      </c>
      <c r="E1091" t="s">
        <v>1168</v>
      </c>
      <c r="F1091" t="s">
        <v>51</v>
      </c>
      <c r="G1091">
        <f t="shared" si="187"/>
        <v>0</v>
      </c>
      <c r="H1091">
        <f t="shared" si="188"/>
        <v>1</v>
      </c>
      <c r="I1091">
        <f t="shared" si="189"/>
        <v>2</v>
      </c>
      <c r="J1091">
        <f t="shared" si="190"/>
        <v>1</v>
      </c>
      <c r="K1091">
        <f t="shared" si="191"/>
        <v>3</v>
      </c>
      <c r="L1091">
        <v>2</v>
      </c>
      <c r="M1091">
        <v>5</v>
      </c>
      <c r="N1091">
        <f>Needs[[#This Row],[Male]]-Needs[[#This Row],[Hasuband]]</f>
        <v>2</v>
      </c>
      <c r="O1091">
        <f>Needs[[#This Row],[Female]]-Needs[[#This Row],[Wife]]</f>
        <v>4</v>
      </c>
      <c r="P1091">
        <v>1</v>
      </c>
      <c r="Q1091">
        <v>1</v>
      </c>
      <c r="R1091">
        <v>0</v>
      </c>
      <c r="S1091">
        <v>1</v>
      </c>
      <c r="T1091">
        <v>4</v>
      </c>
      <c r="U1091" t="s">
        <v>37</v>
      </c>
      <c r="V1091">
        <v>1</v>
      </c>
      <c r="X1091" t="str">
        <f t="shared" si="192"/>
        <v>Yes</v>
      </c>
      <c r="Y1091">
        <v>189</v>
      </c>
      <c r="Z1091" t="str">
        <f t="shared" si="193"/>
        <v>Yes</v>
      </c>
      <c r="AA1091">
        <v>1</v>
      </c>
      <c r="AB1091" t="str">
        <f t="shared" si="194"/>
        <v>Yes</v>
      </c>
      <c r="AD1091" t="str">
        <f t="shared" si="195"/>
        <v>No</v>
      </c>
      <c r="AE1091">
        <v>1</v>
      </c>
      <c r="AF1091" t="str">
        <f t="shared" si="196"/>
        <v>Yes</v>
      </c>
      <c r="AH1091" s="11" t="str">
        <f t="shared" si="197"/>
        <v>No</v>
      </c>
    </row>
    <row r="1092" spans="1:34">
      <c r="A1092">
        <v>4703</v>
      </c>
      <c r="B1092" t="s">
        <v>38</v>
      </c>
      <c r="C1092" t="s">
        <v>39</v>
      </c>
      <c r="D1092" t="s">
        <v>40</v>
      </c>
      <c r="E1092" t="s">
        <v>1169</v>
      </c>
      <c r="F1092" t="s">
        <v>51</v>
      </c>
      <c r="G1092">
        <f t="shared" si="187"/>
        <v>0</v>
      </c>
      <c r="H1092">
        <f t="shared" si="188"/>
        <v>1</v>
      </c>
      <c r="I1092">
        <f t="shared" si="189"/>
        <v>2</v>
      </c>
      <c r="J1092">
        <f t="shared" si="190"/>
        <v>3</v>
      </c>
      <c r="K1092">
        <f t="shared" si="191"/>
        <v>4</v>
      </c>
      <c r="L1092">
        <v>7</v>
      </c>
      <c r="M1092">
        <v>3</v>
      </c>
      <c r="N1092">
        <f>Needs[[#This Row],[Male]]-Needs[[#This Row],[Hasuband]]</f>
        <v>7</v>
      </c>
      <c r="O1092">
        <f>Needs[[#This Row],[Female]]-Needs[[#This Row],[Wife]]</f>
        <v>2</v>
      </c>
      <c r="P1092">
        <v>1</v>
      </c>
      <c r="Q1092">
        <v>1</v>
      </c>
      <c r="R1092">
        <v>2</v>
      </c>
      <c r="S1092">
        <v>1</v>
      </c>
      <c r="T1092">
        <v>5</v>
      </c>
      <c r="U1092" t="s">
        <v>37</v>
      </c>
      <c r="W1092">
        <v>1</v>
      </c>
      <c r="X1092" t="str">
        <f t="shared" si="192"/>
        <v>No</v>
      </c>
      <c r="Y1092">
        <v>66</v>
      </c>
      <c r="Z1092" t="str">
        <f t="shared" si="193"/>
        <v>Yes</v>
      </c>
      <c r="AB1092" t="str">
        <f t="shared" si="194"/>
        <v>No</v>
      </c>
      <c r="AD1092" t="str">
        <f t="shared" si="195"/>
        <v>No</v>
      </c>
      <c r="AE1092">
        <v>1</v>
      </c>
      <c r="AF1092" t="str">
        <f t="shared" si="196"/>
        <v>Yes</v>
      </c>
      <c r="AG1092">
        <v>1</v>
      </c>
      <c r="AH1092" s="11" t="str">
        <f t="shared" si="197"/>
        <v>Yes</v>
      </c>
    </row>
    <row r="1093" spans="1:34">
      <c r="A1093">
        <v>5823</v>
      </c>
      <c r="B1093" t="s">
        <v>47</v>
      </c>
      <c r="C1093" t="s">
        <v>79</v>
      </c>
      <c r="D1093" t="s">
        <v>80</v>
      </c>
      <c r="E1093" t="s">
        <v>1170</v>
      </c>
      <c r="F1093" t="s">
        <v>36</v>
      </c>
      <c r="G1093">
        <f t="shared" si="187"/>
        <v>1</v>
      </c>
      <c r="H1093">
        <f t="shared" si="188"/>
        <v>1</v>
      </c>
      <c r="I1093">
        <f t="shared" si="189"/>
        <v>2</v>
      </c>
      <c r="J1093">
        <f t="shared" si="190"/>
        <v>2</v>
      </c>
      <c r="K1093">
        <f t="shared" si="191"/>
        <v>1</v>
      </c>
      <c r="L1093">
        <v>5</v>
      </c>
      <c r="M1093">
        <v>2</v>
      </c>
      <c r="N1093">
        <f>Needs[[#This Row],[Male]]-Needs[[#This Row],[Hasuband]]</f>
        <v>4</v>
      </c>
      <c r="O1093">
        <f>Needs[[#This Row],[Female]]-Needs[[#This Row],[Wife]]</f>
        <v>1</v>
      </c>
      <c r="P1093">
        <v>1</v>
      </c>
      <c r="Q1093">
        <v>1</v>
      </c>
      <c r="R1093">
        <v>2</v>
      </c>
      <c r="S1093">
        <v>0</v>
      </c>
      <c r="T1093">
        <v>3</v>
      </c>
      <c r="U1093" t="s">
        <v>46</v>
      </c>
      <c r="W1093">
        <v>1</v>
      </c>
      <c r="X1093" t="str">
        <f t="shared" si="192"/>
        <v>No</v>
      </c>
      <c r="Y1093">
        <v>84</v>
      </c>
      <c r="Z1093" t="str">
        <f t="shared" si="193"/>
        <v>Yes</v>
      </c>
      <c r="AA1093">
        <v>1</v>
      </c>
      <c r="AB1093" t="str">
        <f t="shared" si="194"/>
        <v>Yes</v>
      </c>
      <c r="AD1093" t="str">
        <f t="shared" si="195"/>
        <v>No</v>
      </c>
      <c r="AF1093" t="str">
        <f t="shared" si="196"/>
        <v>No</v>
      </c>
      <c r="AG1093">
        <v>1</v>
      </c>
      <c r="AH1093" s="11" t="str">
        <f t="shared" si="197"/>
        <v>Yes</v>
      </c>
    </row>
    <row r="1094" spans="1:34">
      <c r="A1094">
        <v>5799</v>
      </c>
      <c r="B1094" t="s">
        <v>47</v>
      </c>
      <c r="C1094" t="s">
        <v>79</v>
      </c>
      <c r="D1094" t="s">
        <v>80</v>
      </c>
      <c r="E1094" t="s">
        <v>1171</v>
      </c>
      <c r="F1094" t="s">
        <v>51</v>
      </c>
      <c r="G1094">
        <f t="shared" si="187"/>
        <v>0</v>
      </c>
      <c r="H1094">
        <f t="shared" si="188"/>
        <v>1</v>
      </c>
      <c r="I1094">
        <f t="shared" si="189"/>
        <v>3</v>
      </c>
      <c r="J1094">
        <f t="shared" si="190"/>
        <v>2</v>
      </c>
      <c r="K1094">
        <f t="shared" si="191"/>
        <v>2</v>
      </c>
      <c r="L1094">
        <v>4</v>
      </c>
      <c r="M1094">
        <v>4</v>
      </c>
      <c r="N1094">
        <f>Needs[[#This Row],[Male]]-Needs[[#This Row],[Hasuband]]</f>
        <v>4</v>
      </c>
      <c r="O1094">
        <f>Needs[[#This Row],[Female]]-Needs[[#This Row],[Wife]]</f>
        <v>3</v>
      </c>
      <c r="P1094">
        <v>2</v>
      </c>
      <c r="Q1094">
        <v>1</v>
      </c>
      <c r="R1094">
        <v>1</v>
      </c>
      <c r="S1094">
        <v>1</v>
      </c>
      <c r="T1094">
        <v>3</v>
      </c>
      <c r="U1094" t="s">
        <v>37</v>
      </c>
      <c r="W1094">
        <v>1</v>
      </c>
      <c r="X1094" t="str">
        <f t="shared" si="192"/>
        <v>No</v>
      </c>
      <c r="Z1094" t="str">
        <f t="shared" si="193"/>
        <v>No</v>
      </c>
      <c r="AB1094" t="str">
        <f t="shared" si="194"/>
        <v>No</v>
      </c>
      <c r="AC1094">
        <v>1</v>
      </c>
      <c r="AD1094" t="str">
        <f t="shared" si="195"/>
        <v>Yes</v>
      </c>
      <c r="AF1094" t="str">
        <f t="shared" si="196"/>
        <v>No</v>
      </c>
      <c r="AG1094">
        <v>1</v>
      </c>
      <c r="AH1094" s="11" t="str">
        <f t="shared" si="197"/>
        <v>Yes</v>
      </c>
    </row>
    <row r="1095" spans="1:34">
      <c r="A1095">
        <v>6281</v>
      </c>
      <c r="B1095" t="s">
        <v>47</v>
      </c>
      <c r="C1095" t="s">
        <v>104</v>
      </c>
      <c r="D1095" t="s">
        <v>105</v>
      </c>
      <c r="E1095" t="s">
        <v>1172</v>
      </c>
      <c r="F1095" t="s">
        <v>36</v>
      </c>
      <c r="G1095">
        <f t="shared" si="187"/>
        <v>1</v>
      </c>
      <c r="H1095">
        <f t="shared" si="188"/>
        <v>1</v>
      </c>
      <c r="I1095">
        <f t="shared" si="189"/>
        <v>2</v>
      </c>
      <c r="J1095">
        <f t="shared" si="190"/>
        <v>1</v>
      </c>
      <c r="K1095">
        <f t="shared" si="191"/>
        <v>1</v>
      </c>
      <c r="L1095">
        <v>4</v>
      </c>
      <c r="M1095">
        <v>2</v>
      </c>
      <c r="N1095">
        <f>Needs[[#This Row],[Male]]-Needs[[#This Row],[Hasuband]]</f>
        <v>3</v>
      </c>
      <c r="O1095">
        <f>Needs[[#This Row],[Female]]-Needs[[#This Row],[Wife]]</f>
        <v>1</v>
      </c>
      <c r="P1095">
        <v>1</v>
      </c>
      <c r="Q1095">
        <v>1</v>
      </c>
      <c r="R1095">
        <v>1</v>
      </c>
      <c r="S1095">
        <v>0</v>
      </c>
      <c r="T1095">
        <v>3</v>
      </c>
      <c r="U1095" t="s">
        <v>61</v>
      </c>
      <c r="W1095">
        <v>1</v>
      </c>
      <c r="X1095" t="str">
        <f t="shared" si="192"/>
        <v>No</v>
      </c>
      <c r="Z1095" t="str">
        <f t="shared" si="193"/>
        <v>No</v>
      </c>
      <c r="AA1095">
        <v>1</v>
      </c>
      <c r="AB1095" t="str">
        <f t="shared" si="194"/>
        <v>Yes</v>
      </c>
      <c r="AC1095">
        <v>1</v>
      </c>
      <c r="AD1095" t="str">
        <f t="shared" si="195"/>
        <v>Yes</v>
      </c>
      <c r="AF1095" t="str">
        <f t="shared" si="196"/>
        <v>No</v>
      </c>
      <c r="AG1095">
        <v>1</v>
      </c>
      <c r="AH1095" s="11" t="str">
        <f t="shared" si="197"/>
        <v>Yes</v>
      </c>
    </row>
    <row r="1096" spans="1:34">
      <c r="A1096">
        <v>5309</v>
      </c>
      <c r="B1096" t="s">
        <v>42</v>
      </c>
      <c r="C1096" t="s">
        <v>52</v>
      </c>
      <c r="D1096" t="s">
        <v>53</v>
      </c>
      <c r="E1096" t="s">
        <v>1173</v>
      </c>
      <c r="F1096" t="s">
        <v>36</v>
      </c>
      <c r="G1096">
        <f t="shared" si="187"/>
        <v>1</v>
      </c>
      <c r="H1096">
        <f t="shared" si="188"/>
        <v>1</v>
      </c>
      <c r="I1096">
        <f t="shared" si="189"/>
        <v>2</v>
      </c>
      <c r="J1096">
        <f t="shared" si="190"/>
        <v>2</v>
      </c>
      <c r="K1096">
        <f t="shared" si="191"/>
        <v>2</v>
      </c>
      <c r="L1096">
        <v>5</v>
      </c>
      <c r="M1096">
        <v>3</v>
      </c>
      <c r="N1096">
        <f>Needs[[#This Row],[Male]]-Needs[[#This Row],[Hasuband]]</f>
        <v>4</v>
      </c>
      <c r="O1096">
        <f>Needs[[#This Row],[Female]]-Needs[[#This Row],[Wife]]</f>
        <v>2</v>
      </c>
      <c r="P1096">
        <v>1</v>
      </c>
      <c r="Q1096">
        <v>1</v>
      </c>
      <c r="R1096">
        <v>1</v>
      </c>
      <c r="S1096">
        <v>1</v>
      </c>
      <c r="T1096">
        <v>4</v>
      </c>
      <c r="U1096" t="s">
        <v>37</v>
      </c>
      <c r="W1096">
        <v>1</v>
      </c>
      <c r="X1096" t="str">
        <f t="shared" si="192"/>
        <v>No</v>
      </c>
      <c r="Z1096" t="str">
        <f t="shared" si="193"/>
        <v>No</v>
      </c>
      <c r="AA1096">
        <v>1</v>
      </c>
      <c r="AB1096" t="str">
        <f t="shared" si="194"/>
        <v>Yes</v>
      </c>
      <c r="AD1096" t="str">
        <f t="shared" si="195"/>
        <v>No</v>
      </c>
      <c r="AE1096">
        <v>1</v>
      </c>
      <c r="AF1096" t="str">
        <f t="shared" si="196"/>
        <v>Yes</v>
      </c>
      <c r="AG1096">
        <v>1</v>
      </c>
      <c r="AH1096" s="11" t="str">
        <f t="shared" si="197"/>
        <v>Yes</v>
      </c>
    </row>
    <row r="1097" spans="1:34">
      <c r="A1097">
        <v>5693</v>
      </c>
      <c r="B1097" t="s">
        <v>42</v>
      </c>
      <c r="C1097" t="s">
        <v>71</v>
      </c>
      <c r="D1097" t="s">
        <v>72</v>
      </c>
      <c r="E1097" t="s">
        <v>1174</v>
      </c>
      <c r="F1097" t="s">
        <v>36</v>
      </c>
      <c r="G1097">
        <f t="shared" si="187"/>
        <v>1</v>
      </c>
      <c r="H1097">
        <f t="shared" si="188"/>
        <v>1</v>
      </c>
      <c r="I1097">
        <f t="shared" si="189"/>
        <v>2</v>
      </c>
      <c r="J1097">
        <f t="shared" si="190"/>
        <v>2</v>
      </c>
      <c r="K1097">
        <f t="shared" si="191"/>
        <v>2</v>
      </c>
      <c r="L1097">
        <v>2</v>
      </c>
      <c r="M1097">
        <v>6</v>
      </c>
      <c r="N1097">
        <f>Needs[[#This Row],[Male]]-Needs[[#This Row],[Hasuband]]</f>
        <v>1</v>
      </c>
      <c r="O1097">
        <f>Needs[[#This Row],[Female]]-Needs[[#This Row],[Wife]]</f>
        <v>5</v>
      </c>
      <c r="P1097">
        <v>1</v>
      </c>
      <c r="Q1097">
        <v>1</v>
      </c>
      <c r="R1097">
        <v>0</v>
      </c>
      <c r="S1097">
        <v>2</v>
      </c>
      <c r="T1097">
        <v>4</v>
      </c>
      <c r="U1097" t="s">
        <v>61</v>
      </c>
      <c r="W1097">
        <v>1</v>
      </c>
      <c r="X1097" t="str">
        <f t="shared" si="192"/>
        <v>No</v>
      </c>
      <c r="Y1097">
        <v>84</v>
      </c>
      <c r="Z1097" t="str">
        <f t="shared" si="193"/>
        <v>Yes</v>
      </c>
      <c r="AA1097">
        <v>1</v>
      </c>
      <c r="AB1097" t="str">
        <f t="shared" si="194"/>
        <v>Yes</v>
      </c>
      <c r="AC1097">
        <v>1</v>
      </c>
      <c r="AD1097" t="str">
        <f t="shared" si="195"/>
        <v>Yes</v>
      </c>
      <c r="AF1097" t="str">
        <f t="shared" si="196"/>
        <v>No</v>
      </c>
      <c r="AG1097">
        <v>1</v>
      </c>
      <c r="AH1097" s="11" t="str">
        <f t="shared" si="197"/>
        <v>Yes</v>
      </c>
    </row>
    <row r="1098" spans="1:34">
      <c r="A1098">
        <v>6003</v>
      </c>
      <c r="B1098" t="s">
        <v>47</v>
      </c>
      <c r="C1098" t="s">
        <v>48</v>
      </c>
      <c r="D1098" t="s">
        <v>49</v>
      </c>
      <c r="E1098" t="s">
        <v>1175</v>
      </c>
      <c r="F1098" t="s">
        <v>51</v>
      </c>
      <c r="G1098">
        <f t="shared" si="187"/>
        <v>0</v>
      </c>
      <c r="H1098">
        <f t="shared" si="188"/>
        <v>1</v>
      </c>
      <c r="I1098">
        <f t="shared" si="189"/>
        <v>1</v>
      </c>
      <c r="J1098">
        <f t="shared" si="190"/>
        <v>1</v>
      </c>
      <c r="K1098">
        <f t="shared" si="191"/>
        <v>1</v>
      </c>
      <c r="L1098">
        <v>3</v>
      </c>
      <c r="M1098">
        <v>1</v>
      </c>
      <c r="N1098">
        <f>Needs[[#This Row],[Male]]-Needs[[#This Row],[Hasuband]]</f>
        <v>3</v>
      </c>
      <c r="O1098">
        <f>Needs[[#This Row],[Female]]-Needs[[#This Row],[Wife]]</f>
        <v>0</v>
      </c>
      <c r="P1098">
        <v>1</v>
      </c>
      <c r="Q1098">
        <v>0</v>
      </c>
      <c r="R1098">
        <v>1</v>
      </c>
      <c r="S1098">
        <v>0</v>
      </c>
      <c r="T1098">
        <v>2</v>
      </c>
      <c r="U1098" t="s">
        <v>37</v>
      </c>
      <c r="V1098">
        <v>1</v>
      </c>
      <c r="X1098" t="str">
        <f t="shared" si="192"/>
        <v>Yes</v>
      </c>
      <c r="Y1098">
        <v>159</v>
      </c>
      <c r="Z1098" t="str">
        <f t="shared" si="193"/>
        <v>Yes</v>
      </c>
      <c r="AB1098" t="str">
        <f t="shared" si="194"/>
        <v>No</v>
      </c>
      <c r="AC1098">
        <v>1</v>
      </c>
      <c r="AD1098" t="str">
        <f t="shared" si="195"/>
        <v>Yes</v>
      </c>
      <c r="AF1098" t="str">
        <f t="shared" si="196"/>
        <v>No</v>
      </c>
      <c r="AH1098" s="11" t="str">
        <f t="shared" si="197"/>
        <v>No</v>
      </c>
    </row>
    <row r="1099" spans="1:34">
      <c r="A1099">
        <v>5894</v>
      </c>
      <c r="B1099" t="s">
        <v>47</v>
      </c>
      <c r="C1099" t="s">
        <v>85</v>
      </c>
      <c r="D1099" t="s">
        <v>86</v>
      </c>
      <c r="E1099" t="s">
        <v>1176</v>
      </c>
      <c r="F1099" t="s">
        <v>51</v>
      </c>
      <c r="G1099">
        <f t="shared" si="187"/>
        <v>0</v>
      </c>
      <c r="H1099">
        <f t="shared" si="188"/>
        <v>1</v>
      </c>
      <c r="I1099">
        <f t="shared" si="189"/>
        <v>2</v>
      </c>
      <c r="J1099">
        <f t="shared" si="190"/>
        <v>1</v>
      </c>
      <c r="K1099">
        <f t="shared" si="191"/>
        <v>1</v>
      </c>
      <c r="L1099">
        <v>3</v>
      </c>
      <c r="M1099">
        <v>2</v>
      </c>
      <c r="N1099">
        <f>Needs[[#This Row],[Male]]-Needs[[#This Row],[Hasuband]]</f>
        <v>3</v>
      </c>
      <c r="O1099">
        <f>Needs[[#This Row],[Female]]-Needs[[#This Row],[Wife]]</f>
        <v>1</v>
      </c>
      <c r="P1099">
        <v>1</v>
      </c>
      <c r="Q1099">
        <v>1</v>
      </c>
      <c r="R1099">
        <v>1</v>
      </c>
      <c r="S1099">
        <v>0</v>
      </c>
      <c r="T1099">
        <v>2</v>
      </c>
      <c r="U1099" t="s">
        <v>61</v>
      </c>
      <c r="W1099">
        <v>1</v>
      </c>
      <c r="X1099" t="str">
        <f t="shared" si="192"/>
        <v>No</v>
      </c>
      <c r="Y1099">
        <v>62</v>
      </c>
      <c r="Z1099" t="str">
        <f t="shared" si="193"/>
        <v>Yes</v>
      </c>
      <c r="AA1099">
        <v>1</v>
      </c>
      <c r="AB1099" t="str">
        <f t="shared" si="194"/>
        <v>Yes</v>
      </c>
      <c r="AC1099">
        <v>1</v>
      </c>
      <c r="AD1099" t="str">
        <f t="shared" si="195"/>
        <v>Yes</v>
      </c>
      <c r="AE1099">
        <v>1</v>
      </c>
      <c r="AF1099" t="str">
        <f t="shared" si="196"/>
        <v>Yes</v>
      </c>
      <c r="AG1099">
        <v>1</v>
      </c>
      <c r="AH1099" s="11" t="str">
        <f t="shared" si="197"/>
        <v>Yes</v>
      </c>
    </row>
    <row r="1100" spans="1:34">
      <c r="A1100">
        <v>5020</v>
      </c>
      <c r="B1100" t="s">
        <v>32</v>
      </c>
      <c r="C1100" t="s">
        <v>126</v>
      </c>
      <c r="D1100" t="s">
        <v>127</v>
      </c>
      <c r="E1100" t="s">
        <v>1177</v>
      </c>
      <c r="F1100" t="s">
        <v>36</v>
      </c>
      <c r="G1100">
        <f t="shared" si="187"/>
        <v>1</v>
      </c>
      <c r="H1100">
        <f t="shared" si="188"/>
        <v>1</v>
      </c>
      <c r="I1100">
        <f t="shared" si="189"/>
        <v>1</v>
      </c>
      <c r="J1100">
        <f t="shared" si="190"/>
        <v>2</v>
      </c>
      <c r="K1100">
        <f t="shared" si="191"/>
        <v>1</v>
      </c>
      <c r="L1100">
        <v>5</v>
      </c>
      <c r="M1100">
        <v>1</v>
      </c>
      <c r="N1100">
        <f>Needs[[#This Row],[Male]]-Needs[[#This Row],[Hasuband]]</f>
        <v>4</v>
      </c>
      <c r="O1100">
        <f>Needs[[#This Row],[Female]]-Needs[[#This Row],[Wife]]</f>
        <v>0</v>
      </c>
      <c r="P1100">
        <v>1</v>
      </c>
      <c r="Q1100">
        <v>0</v>
      </c>
      <c r="R1100">
        <v>2</v>
      </c>
      <c r="S1100">
        <v>0</v>
      </c>
      <c r="T1100">
        <v>3</v>
      </c>
      <c r="U1100" t="s">
        <v>37</v>
      </c>
      <c r="W1100">
        <v>1</v>
      </c>
      <c r="X1100" t="str">
        <f t="shared" si="192"/>
        <v>No</v>
      </c>
      <c r="Z1100" t="str">
        <f t="shared" si="193"/>
        <v>No</v>
      </c>
      <c r="AA1100">
        <v>1</v>
      </c>
      <c r="AB1100" t="str">
        <f t="shared" si="194"/>
        <v>Yes</v>
      </c>
      <c r="AD1100" t="str">
        <f t="shared" si="195"/>
        <v>No</v>
      </c>
      <c r="AF1100" t="str">
        <f t="shared" si="196"/>
        <v>No</v>
      </c>
      <c r="AG1100">
        <v>1</v>
      </c>
      <c r="AH1100" s="11" t="str">
        <f t="shared" si="197"/>
        <v>Yes</v>
      </c>
    </row>
    <row r="1101" spans="1:34">
      <c r="A1101">
        <v>5876</v>
      </c>
      <c r="B1101" t="s">
        <v>47</v>
      </c>
      <c r="C1101" t="s">
        <v>85</v>
      </c>
      <c r="D1101" t="s">
        <v>86</v>
      </c>
      <c r="E1101" t="s">
        <v>1178</v>
      </c>
      <c r="F1101" t="s">
        <v>36</v>
      </c>
      <c r="G1101">
        <f t="shared" si="187"/>
        <v>1</v>
      </c>
      <c r="H1101">
        <f t="shared" si="188"/>
        <v>1</v>
      </c>
      <c r="I1101">
        <f t="shared" si="189"/>
        <v>2</v>
      </c>
      <c r="J1101">
        <f t="shared" si="190"/>
        <v>1</v>
      </c>
      <c r="K1101">
        <f t="shared" si="191"/>
        <v>1</v>
      </c>
      <c r="L1101">
        <v>2</v>
      </c>
      <c r="M1101">
        <v>4</v>
      </c>
      <c r="N1101">
        <f>Needs[[#This Row],[Male]]-Needs[[#This Row],[Hasuband]]</f>
        <v>1</v>
      </c>
      <c r="O1101">
        <f>Needs[[#This Row],[Female]]-Needs[[#This Row],[Wife]]</f>
        <v>3</v>
      </c>
      <c r="P1101">
        <v>1</v>
      </c>
      <c r="Q1101">
        <v>1</v>
      </c>
      <c r="R1101">
        <v>0</v>
      </c>
      <c r="S1101">
        <v>1</v>
      </c>
      <c r="T1101">
        <v>3</v>
      </c>
      <c r="U1101" t="s">
        <v>37</v>
      </c>
      <c r="W1101">
        <v>1</v>
      </c>
      <c r="X1101" t="str">
        <f t="shared" si="192"/>
        <v>No</v>
      </c>
      <c r="Z1101" t="str">
        <f t="shared" si="193"/>
        <v>No</v>
      </c>
      <c r="AA1101">
        <v>1</v>
      </c>
      <c r="AB1101" t="str">
        <f t="shared" si="194"/>
        <v>Yes</v>
      </c>
      <c r="AD1101" t="str">
        <f t="shared" si="195"/>
        <v>No</v>
      </c>
      <c r="AE1101">
        <v>1</v>
      </c>
      <c r="AF1101" t="str">
        <f t="shared" si="196"/>
        <v>Yes</v>
      </c>
      <c r="AG1101">
        <v>1</v>
      </c>
      <c r="AH1101" s="11" t="str">
        <f t="shared" si="197"/>
        <v>Yes</v>
      </c>
    </row>
    <row r="1102" spans="1:34">
      <c r="A1102">
        <v>5062</v>
      </c>
      <c r="B1102" t="s">
        <v>32</v>
      </c>
      <c r="C1102" t="s">
        <v>55</v>
      </c>
      <c r="D1102" t="s">
        <v>56</v>
      </c>
      <c r="E1102" t="s">
        <v>1179</v>
      </c>
      <c r="F1102" t="s">
        <v>36</v>
      </c>
      <c r="G1102">
        <f t="shared" si="187"/>
        <v>1</v>
      </c>
      <c r="H1102">
        <f t="shared" si="188"/>
        <v>1</v>
      </c>
      <c r="I1102">
        <f t="shared" si="189"/>
        <v>2</v>
      </c>
      <c r="J1102">
        <f t="shared" si="190"/>
        <v>2</v>
      </c>
      <c r="K1102">
        <f t="shared" si="191"/>
        <v>1</v>
      </c>
      <c r="L1102">
        <v>6</v>
      </c>
      <c r="M1102">
        <v>1</v>
      </c>
      <c r="N1102">
        <f>Needs[[#This Row],[Male]]-Needs[[#This Row],[Hasuband]]</f>
        <v>5</v>
      </c>
      <c r="O1102">
        <f>Needs[[#This Row],[Female]]-Needs[[#This Row],[Wife]]</f>
        <v>0</v>
      </c>
      <c r="P1102">
        <v>2</v>
      </c>
      <c r="Q1102">
        <v>0</v>
      </c>
      <c r="R1102">
        <v>2</v>
      </c>
      <c r="S1102">
        <v>0</v>
      </c>
      <c r="T1102">
        <v>3</v>
      </c>
      <c r="U1102" t="s">
        <v>37</v>
      </c>
      <c r="W1102">
        <v>1</v>
      </c>
      <c r="X1102" t="str">
        <f t="shared" si="192"/>
        <v>No</v>
      </c>
      <c r="Z1102" t="str">
        <f t="shared" si="193"/>
        <v>No</v>
      </c>
      <c r="AA1102">
        <v>1</v>
      </c>
      <c r="AB1102" t="str">
        <f t="shared" si="194"/>
        <v>Yes</v>
      </c>
      <c r="AC1102">
        <v>1</v>
      </c>
      <c r="AD1102" t="str">
        <f t="shared" si="195"/>
        <v>Yes</v>
      </c>
      <c r="AF1102" t="str">
        <f t="shared" si="196"/>
        <v>No</v>
      </c>
      <c r="AG1102">
        <v>1</v>
      </c>
      <c r="AH1102" s="11" t="str">
        <f t="shared" si="197"/>
        <v>Yes</v>
      </c>
    </row>
    <row r="1103" spans="1:34">
      <c r="A1103">
        <v>5057</v>
      </c>
      <c r="B1103" t="s">
        <v>32</v>
      </c>
      <c r="C1103" t="s">
        <v>55</v>
      </c>
      <c r="D1103" t="s">
        <v>56</v>
      </c>
      <c r="E1103" t="s">
        <v>1180</v>
      </c>
      <c r="F1103" t="s">
        <v>36</v>
      </c>
      <c r="G1103">
        <f t="shared" si="187"/>
        <v>1</v>
      </c>
      <c r="H1103">
        <f t="shared" si="188"/>
        <v>1</v>
      </c>
      <c r="I1103">
        <f t="shared" si="189"/>
        <v>2</v>
      </c>
      <c r="J1103">
        <f t="shared" si="190"/>
        <v>2</v>
      </c>
      <c r="K1103">
        <f t="shared" si="191"/>
        <v>3</v>
      </c>
      <c r="L1103">
        <v>7</v>
      </c>
      <c r="M1103">
        <v>2</v>
      </c>
      <c r="N1103">
        <f>Needs[[#This Row],[Male]]-Needs[[#This Row],[Hasuband]]</f>
        <v>6</v>
      </c>
      <c r="O1103">
        <f>Needs[[#This Row],[Female]]-Needs[[#This Row],[Wife]]</f>
        <v>1</v>
      </c>
      <c r="P1103">
        <v>1</v>
      </c>
      <c r="Q1103">
        <v>1</v>
      </c>
      <c r="R1103">
        <v>2</v>
      </c>
      <c r="S1103">
        <v>0</v>
      </c>
      <c r="T1103">
        <v>5</v>
      </c>
      <c r="U1103" t="s">
        <v>37</v>
      </c>
      <c r="W1103">
        <v>1</v>
      </c>
      <c r="X1103" t="str">
        <f t="shared" si="192"/>
        <v>No</v>
      </c>
      <c r="Z1103" t="str">
        <f t="shared" si="193"/>
        <v>No</v>
      </c>
      <c r="AA1103">
        <v>1</v>
      </c>
      <c r="AB1103" t="str">
        <f t="shared" si="194"/>
        <v>Yes</v>
      </c>
      <c r="AC1103">
        <v>1</v>
      </c>
      <c r="AD1103" t="str">
        <f t="shared" si="195"/>
        <v>Yes</v>
      </c>
      <c r="AF1103" t="str">
        <f t="shared" si="196"/>
        <v>No</v>
      </c>
      <c r="AG1103">
        <v>1</v>
      </c>
      <c r="AH1103" s="11" t="str">
        <f t="shared" si="197"/>
        <v>Yes</v>
      </c>
    </row>
    <row r="1104" spans="1:34">
      <c r="A1104">
        <v>5461</v>
      </c>
      <c r="B1104" t="s">
        <v>42</v>
      </c>
      <c r="C1104" t="s">
        <v>82</v>
      </c>
      <c r="D1104" t="s">
        <v>83</v>
      </c>
      <c r="E1104" t="s">
        <v>1181</v>
      </c>
      <c r="F1104" t="s">
        <v>36</v>
      </c>
      <c r="G1104">
        <f t="shared" si="187"/>
        <v>1</v>
      </c>
      <c r="H1104">
        <f t="shared" si="188"/>
        <v>1</v>
      </c>
      <c r="I1104">
        <f t="shared" si="189"/>
        <v>2</v>
      </c>
      <c r="J1104">
        <f t="shared" si="190"/>
        <v>2</v>
      </c>
      <c r="K1104">
        <f t="shared" si="191"/>
        <v>1</v>
      </c>
      <c r="L1104">
        <v>2</v>
      </c>
      <c r="M1104">
        <v>5</v>
      </c>
      <c r="N1104">
        <f>Needs[[#This Row],[Male]]-Needs[[#This Row],[Hasuband]]</f>
        <v>1</v>
      </c>
      <c r="O1104">
        <f>Needs[[#This Row],[Female]]-Needs[[#This Row],[Wife]]</f>
        <v>4</v>
      </c>
      <c r="P1104">
        <v>1</v>
      </c>
      <c r="Q1104">
        <v>1</v>
      </c>
      <c r="R1104">
        <v>0</v>
      </c>
      <c r="S1104">
        <v>2</v>
      </c>
      <c r="T1104">
        <v>3</v>
      </c>
      <c r="U1104" t="s">
        <v>46</v>
      </c>
      <c r="W1104">
        <v>1</v>
      </c>
      <c r="X1104" t="str">
        <f t="shared" si="192"/>
        <v>No</v>
      </c>
      <c r="Y1104">
        <v>97</v>
      </c>
      <c r="Z1104" t="str">
        <f t="shared" si="193"/>
        <v>Yes</v>
      </c>
      <c r="AA1104">
        <v>1</v>
      </c>
      <c r="AB1104" t="str">
        <f t="shared" si="194"/>
        <v>Yes</v>
      </c>
      <c r="AD1104" t="str">
        <f t="shared" si="195"/>
        <v>No</v>
      </c>
      <c r="AF1104" t="str">
        <f t="shared" si="196"/>
        <v>No</v>
      </c>
      <c r="AG1104">
        <v>1</v>
      </c>
      <c r="AH1104" s="11" t="str">
        <f t="shared" si="197"/>
        <v>Yes</v>
      </c>
    </row>
    <row r="1105" spans="1:34">
      <c r="A1105">
        <v>6073</v>
      </c>
      <c r="B1105" t="s">
        <v>47</v>
      </c>
      <c r="C1105" t="s">
        <v>67</v>
      </c>
      <c r="D1105" t="s">
        <v>68</v>
      </c>
      <c r="E1105" t="s">
        <v>1182</v>
      </c>
      <c r="F1105" t="s">
        <v>51</v>
      </c>
      <c r="G1105">
        <f t="shared" si="187"/>
        <v>0</v>
      </c>
      <c r="H1105">
        <f t="shared" si="188"/>
        <v>1</v>
      </c>
      <c r="I1105">
        <f t="shared" si="189"/>
        <v>2</v>
      </c>
      <c r="J1105">
        <f t="shared" si="190"/>
        <v>2</v>
      </c>
      <c r="K1105">
        <f t="shared" si="191"/>
        <v>2</v>
      </c>
      <c r="L1105">
        <v>3</v>
      </c>
      <c r="M1105">
        <v>4</v>
      </c>
      <c r="N1105">
        <f>Needs[[#This Row],[Male]]-Needs[[#This Row],[Hasuband]]</f>
        <v>3</v>
      </c>
      <c r="O1105">
        <f>Needs[[#This Row],[Female]]-Needs[[#This Row],[Wife]]</f>
        <v>3</v>
      </c>
      <c r="P1105">
        <v>1</v>
      </c>
      <c r="Q1105">
        <v>1</v>
      </c>
      <c r="R1105">
        <v>1</v>
      </c>
      <c r="S1105">
        <v>1</v>
      </c>
      <c r="T1105">
        <v>3</v>
      </c>
      <c r="U1105" t="s">
        <v>61</v>
      </c>
      <c r="V1105">
        <v>1</v>
      </c>
      <c r="X1105" t="str">
        <f t="shared" si="192"/>
        <v>Yes</v>
      </c>
      <c r="Y1105">
        <v>190</v>
      </c>
      <c r="Z1105" t="str">
        <f t="shared" si="193"/>
        <v>Yes</v>
      </c>
      <c r="AB1105" t="str">
        <f t="shared" si="194"/>
        <v>No</v>
      </c>
      <c r="AD1105" t="str">
        <f t="shared" si="195"/>
        <v>No</v>
      </c>
      <c r="AF1105" t="str">
        <f t="shared" si="196"/>
        <v>No</v>
      </c>
      <c r="AH1105" s="11" t="str">
        <f t="shared" si="197"/>
        <v>No</v>
      </c>
    </row>
    <row r="1106" spans="1:34">
      <c r="A1106">
        <v>5954</v>
      </c>
      <c r="B1106" t="s">
        <v>47</v>
      </c>
      <c r="C1106" t="s">
        <v>48</v>
      </c>
      <c r="D1106" t="s">
        <v>49</v>
      </c>
      <c r="E1106" t="s">
        <v>1183</v>
      </c>
      <c r="F1106" t="s">
        <v>36</v>
      </c>
      <c r="G1106">
        <f t="shared" si="187"/>
        <v>1</v>
      </c>
      <c r="H1106">
        <f t="shared" si="188"/>
        <v>1</v>
      </c>
      <c r="I1106">
        <f t="shared" si="189"/>
        <v>1</v>
      </c>
      <c r="J1106">
        <f t="shared" si="190"/>
        <v>1</v>
      </c>
      <c r="K1106">
        <f t="shared" si="191"/>
        <v>1</v>
      </c>
      <c r="L1106">
        <v>4</v>
      </c>
      <c r="M1106">
        <v>1</v>
      </c>
      <c r="N1106">
        <f>Needs[[#This Row],[Male]]-Needs[[#This Row],[Hasuband]]</f>
        <v>3</v>
      </c>
      <c r="O1106">
        <f>Needs[[#This Row],[Female]]-Needs[[#This Row],[Wife]]</f>
        <v>0</v>
      </c>
      <c r="P1106">
        <v>1</v>
      </c>
      <c r="Q1106">
        <v>0</v>
      </c>
      <c r="R1106">
        <v>1</v>
      </c>
      <c r="S1106">
        <v>0</v>
      </c>
      <c r="T1106">
        <v>3</v>
      </c>
      <c r="U1106" t="s">
        <v>37</v>
      </c>
      <c r="V1106">
        <v>1</v>
      </c>
      <c r="X1106" t="str">
        <f t="shared" si="192"/>
        <v>Yes</v>
      </c>
      <c r="Y1106">
        <v>112</v>
      </c>
      <c r="Z1106" t="str">
        <f t="shared" si="193"/>
        <v>Yes</v>
      </c>
      <c r="AA1106">
        <v>1</v>
      </c>
      <c r="AB1106" t="str">
        <f t="shared" si="194"/>
        <v>Yes</v>
      </c>
      <c r="AC1106">
        <v>1</v>
      </c>
      <c r="AD1106" t="str">
        <f t="shared" si="195"/>
        <v>Yes</v>
      </c>
      <c r="AF1106" t="str">
        <f t="shared" si="196"/>
        <v>No</v>
      </c>
      <c r="AH1106" s="11" t="str">
        <f t="shared" si="197"/>
        <v>No</v>
      </c>
    </row>
    <row r="1107" spans="1:34">
      <c r="A1107">
        <v>5716</v>
      </c>
      <c r="B1107" t="s">
        <v>42</v>
      </c>
      <c r="C1107" t="s">
        <v>71</v>
      </c>
      <c r="D1107" t="s">
        <v>72</v>
      </c>
      <c r="E1107" t="s">
        <v>1184</v>
      </c>
      <c r="F1107" t="s">
        <v>36</v>
      </c>
      <c r="G1107">
        <f t="shared" si="187"/>
        <v>1</v>
      </c>
      <c r="H1107">
        <f t="shared" si="188"/>
        <v>1</v>
      </c>
      <c r="I1107">
        <f t="shared" si="189"/>
        <v>2</v>
      </c>
      <c r="J1107">
        <f t="shared" si="190"/>
        <v>2</v>
      </c>
      <c r="K1107">
        <f t="shared" si="191"/>
        <v>1</v>
      </c>
      <c r="L1107">
        <v>2</v>
      </c>
      <c r="M1107">
        <v>5</v>
      </c>
      <c r="N1107">
        <f>Needs[[#This Row],[Male]]-Needs[[#This Row],[Hasuband]]</f>
        <v>1</v>
      </c>
      <c r="O1107">
        <f>Needs[[#This Row],[Female]]-Needs[[#This Row],[Wife]]</f>
        <v>4</v>
      </c>
      <c r="P1107">
        <v>1</v>
      </c>
      <c r="Q1107">
        <v>1</v>
      </c>
      <c r="R1107">
        <v>0</v>
      </c>
      <c r="S1107">
        <v>2</v>
      </c>
      <c r="T1107">
        <v>3</v>
      </c>
      <c r="U1107" t="s">
        <v>46</v>
      </c>
      <c r="W1107">
        <v>1</v>
      </c>
      <c r="X1107" t="str">
        <f t="shared" si="192"/>
        <v>No</v>
      </c>
      <c r="Y1107">
        <v>88</v>
      </c>
      <c r="Z1107" t="str">
        <f t="shared" si="193"/>
        <v>Yes</v>
      </c>
      <c r="AA1107">
        <v>1</v>
      </c>
      <c r="AB1107" t="str">
        <f t="shared" si="194"/>
        <v>Yes</v>
      </c>
      <c r="AC1107">
        <v>1</v>
      </c>
      <c r="AD1107" t="str">
        <f t="shared" si="195"/>
        <v>Yes</v>
      </c>
      <c r="AE1107">
        <v>1</v>
      </c>
      <c r="AF1107" t="str">
        <f t="shared" si="196"/>
        <v>Yes</v>
      </c>
      <c r="AG1107">
        <v>1</v>
      </c>
      <c r="AH1107" s="11" t="str">
        <f t="shared" si="197"/>
        <v>Yes</v>
      </c>
    </row>
    <row r="1108" spans="1:34">
      <c r="A1108">
        <v>5218</v>
      </c>
      <c r="B1108" t="s">
        <v>42</v>
      </c>
      <c r="C1108" t="s">
        <v>64</v>
      </c>
      <c r="D1108" t="s">
        <v>65</v>
      </c>
      <c r="E1108" t="s">
        <v>1185</v>
      </c>
      <c r="F1108" t="s">
        <v>51</v>
      </c>
      <c r="G1108">
        <f t="shared" si="187"/>
        <v>0</v>
      </c>
      <c r="H1108">
        <f t="shared" si="188"/>
        <v>1</v>
      </c>
      <c r="I1108">
        <f t="shared" si="189"/>
        <v>2</v>
      </c>
      <c r="J1108">
        <f t="shared" si="190"/>
        <v>2</v>
      </c>
      <c r="K1108">
        <f t="shared" si="191"/>
        <v>4</v>
      </c>
      <c r="L1108">
        <v>2</v>
      </c>
      <c r="M1108">
        <v>7</v>
      </c>
      <c r="N1108">
        <f>Needs[[#This Row],[Male]]-Needs[[#This Row],[Hasuband]]</f>
        <v>2</v>
      </c>
      <c r="O1108">
        <f>Needs[[#This Row],[Female]]-Needs[[#This Row],[Wife]]</f>
        <v>6</v>
      </c>
      <c r="P1108">
        <v>1</v>
      </c>
      <c r="Q1108">
        <v>1</v>
      </c>
      <c r="R1108">
        <v>0</v>
      </c>
      <c r="S1108">
        <v>2</v>
      </c>
      <c r="T1108">
        <v>5</v>
      </c>
      <c r="U1108" t="s">
        <v>46</v>
      </c>
      <c r="W1108">
        <v>1</v>
      </c>
      <c r="X1108" t="str">
        <f t="shared" si="192"/>
        <v>No</v>
      </c>
      <c r="Z1108" t="str">
        <f t="shared" si="193"/>
        <v>No</v>
      </c>
      <c r="AA1108">
        <v>1</v>
      </c>
      <c r="AB1108" t="str">
        <f t="shared" si="194"/>
        <v>Yes</v>
      </c>
      <c r="AD1108" t="str">
        <f t="shared" si="195"/>
        <v>No</v>
      </c>
      <c r="AF1108" t="str">
        <f t="shared" si="196"/>
        <v>No</v>
      </c>
      <c r="AG1108">
        <v>1</v>
      </c>
      <c r="AH1108" s="11" t="str">
        <f t="shared" si="197"/>
        <v>Yes</v>
      </c>
    </row>
    <row r="1109" spans="1:34">
      <c r="A1109">
        <v>4889</v>
      </c>
      <c r="B1109" t="s">
        <v>32</v>
      </c>
      <c r="C1109" t="s">
        <v>96</v>
      </c>
      <c r="D1109" t="s">
        <v>97</v>
      </c>
      <c r="E1109" t="s">
        <v>1186</v>
      </c>
      <c r="F1109" t="s">
        <v>51</v>
      </c>
      <c r="G1109">
        <f t="shared" si="187"/>
        <v>0</v>
      </c>
      <c r="H1109">
        <f t="shared" si="188"/>
        <v>1</v>
      </c>
      <c r="I1109">
        <f t="shared" si="189"/>
        <v>2</v>
      </c>
      <c r="J1109">
        <f t="shared" si="190"/>
        <v>3</v>
      </c>
      <c r="K1109">
        <f t="shared" si="191"/>
        <v>3</v>
      </c>
      <c r="L1109">
        <v>6</v>
      </c>
      <c r="M1109">
        <v>3</v>
      </c>
      <c r="N1109">
        <f>Needs[[#This Row],[Male]]-Needs[[#This Row],[Hasuband]]</f>
        <v>6</v>
      </c>
      <c r="O1109">
        <f>Needs[[#This Row],[Female]]-Needs[[#This Row],[Wife]]</f>
        <v>2</v>
      </c>
      <c r="P1109">
        <v>1</v>
      </c>
      <c r="Q1109">
        <v>1</v>
      </c>
      <c r="R1109">
        <v>2</v>
      </c>
      <c r="S1109">
        <v>1</v>
      </c>
      <c r="T1109">
        <v>4</v>
      </c>
      <c r="U1109" t="s">
        <v>61</v>
      </c>
      <c r="V1109">
        <v>1</v>
      </c>
      <c r="X1109" t="str">
        <f t="shared" si="192"/>
        <v>Yes</v>
      </c>
      <c r="Y1109">
        <v>118</v>
      </c>
      <c r="Z1109" t="str">
        <f t="shared" si="193"/>
        <v>Yes</v>
      </c>
      <c r="AA1109">
        <v>1</v>
      </c>
      <c r="AB1109" t="str">
        <f t="shared" si="194"/>
        <v>Yes</v>
      </c>
      <c r="AC1109">
        <v>1</v>
      </c>
      <c r="AD1109" t="str">
        <f t="shared" si="195"/>
        <v>Yes</v>
      </c>
      <c r="AE1109">
        <v>1</v>
      </c>
      <c r="AF1109" t="str">
        <f t="shared" si="196"/>
        <v>Yes</v>
      </c>
      <c r="AH1109" s="11" t="str">
        <f t="shared" si="197"/>
        <v>No</v>
      </c>
    </row>
    <row r="1110" spans="1:34">
      <c r="A1110">
        <v>5545</v>
      </c>
      <c r="B1110" t="s">
        <v>42</v>
      </c>
      <c r="C1110" t="s">
        <v>43</v>
      </c>
      <c r="D1110" t="s">
        <v>44</v>
      </c>
      <c r="E1110" t="s">
        <v>1187</v>
      </c>
      <c r="F1110" t="s">
        <v>36</v>
      </c>
      <c r="G1110">
        <f t="shared" si="187"/>
        <v>1</v>
      </c>
      <c r="H1110">
        <f t="shared" si="188"/>
        <v>1</v>
      </c>
      <c r="I1110">
        <f t="shared" si="189"/>
        <v>2</v>
      </c>
      <c r="J1110">
        <f t="shared" si="190"/>
        <v>1</v>
      </c>
      <c r="K1110">
        <f t="shared" si="191"/>
        <v>1</v>
      </c>
      <c r="L1110">
        <v>4</v>
      </c>
      <c r="M1110">
        <v>2</v>
      </c>
      <c r="N1110">
        <f>Needs[[#This Row],[Male]]-Needs[[#This Row],[Hasuband]]</f>
        <v>3</v>
      </c>
      <c r="O1110">
        <f>Needs[[#This Row],[Female]]-Needs[[#This Row],[Wife]]</f>
        <v>1</v>
      </c>
      <c r="P1110">
        <v>1</v>
      </c>
      <c r="Q1110">
        <v>1</v>
      </c>
      <c r="R1110">
        <v>1</v>
      </c>
      <c r="S1110">
        <v>0</v>
      </c>
      <c r="T1110">
        <v>3</v>
      </c>
      <c r="U1110" t="s">
        <v>61</v>
      </c>
      <c r="W1110">
        <v>1</v>
      </c>
      <c r="X1110" t="str">
        <f t="shared" si="192"/>
        <v>No</v>
      </c>
      <c r="Y1110">
        <v>101</v>
      </c>
      <c r="Z1110" t="str">
        <f t="shared" si="193"/>
        <v>Yes</v>
      </c>
      <c r="AB1110" t="str">
        <f t="shared" si="194"/>
        <v>No</v>
      </c>
      <c r="AC1110">
        <v>1</v>
      </c>
      <c r="AD1110" t="str">
        <f t="shared" si="195"/>
        <v>Yes</v>
      </c>
      <c r="AE1110">
        <v>1</v>
      </c>
      <c r="AF1110" t="str">
        <f t="shared" si="196"/>
        <v>Yes</v>
      </c>
      <c r="AG1110">
        <v>1</v>
      </c>
      <c r="AH1110" s="11" t="str">
        <f t="shared" si="197"/>
        <v>Yes</v>
      </c>
    </row>
    <row r="1111" spans="1:34">
      <c r="A1111">
        <v>4726</v>
      </c>
      <c r="B1111" t="s">
        <v>38</v>
      </c>
      <c r="C1111" t="s">
        <v>107</v>
      </c>
      <c r="D1111" t="s">
        <v>108</v>
      </c>
      <c r="E1111" t="s">
        <v>1188</v>
      </c>
      <c r="F1111" t="s">
        <v>36</v>
      </c>
      <c r="G1111">
        <f t="shared" si="187"/>
        <v>1</v>
      </c>
      <c r="H1111">
        <f t="shared" si="188"/>
        <v>1</v>
      </c>
      <c r="I1111">
        <f t="shared" si="189"/>
        <v>0</v>
      </c>
      <c r="J1111">
        <f t="shared" si="190"/>
        <v>3</v>
      </c>
      <c r="K1111">
        <f t="shared" si="191"/>
        <v>4</v>
      </c>
      <c r="L1111">
        <v>8</v>
      </c>
      <c r="M1111">
        <v>1</v>
      </c>
      <c r="N1111">
        <f>Needs[[#This Row],[Male]]-Needs[[#This Row],[Hasuband]]</f>
        <v>7</v>
      </c>
      <c r="O1111">
        <f>Needs[[#This Row],[Female]]-Needs[[#This Row],[Wife]]</f>
        <v>0</v>
      </c>
      <c r="P1111">
        <v>0</v>
      </c>
      <c r="Q1111">
        <v>0</v>
      </c>
      <c r="R1111">
        <v>3</v>
      </c>
      <c r="S1111">
        <v>0</v>
      </c>
      <c r="T1111">
        <v>6</v>
      </c>
      <c r="U1111" t="s">
        <v>61</v>
      </c>
      <c r="V1111">
        <v>1</v>
      </c>
      <c r="X1111" t="str">
        <f t="shared" si="192"/>
        <v>Yes</v>
      </c>
      <c r="Y1111">
        <v>143</v>
      </c>
      <c r="Z1111" t="str">
        <f t="shared" si="193"/>
        <v>Yes</v>
      </c>
      <c r="AA1111">
        <v>1</v>
      </c>
      <c r="AB1111" t="str">
        <f t="shared" si="194"/>
        <v>Yes</v>
      </c>
      <c r="AD1111" t="str">
        <f t="shared" si="195"/>
        <v>No</v>
      </c>
      <c r="AF1111" t="str">
        <f t="shared" si="196"/>
        <v>No</v>
      </c>
      <c r="AH1111" s="11" t="str">
        <f t="shared" si="197"/>
        <v>No</v>
      </c>
    </row>
    <row r="1112" spans="1:34">
      <c r="A1112">
        <v>5428</v>
      </c>
      <c r="B1112" t="s">
        <v>42</v>
      </c>
      <c r="C1112" t="s">
        <v>82</v>
      </c>
      <c r="D1112" t="s">
        <v>83</v>
      </c>
      <c r="E1112" t="s">
        <v>1189</v>
      </c>
      <c r="F1112" t="s">
        <v>36</v>
      </c>
      <c r="G1112">
        <f t="shared" si="187"/>
        <v>1</v>
      </c>
      <c r="H1112">
        <f t="shared" si="188"/>
        <v>1</v>
      </c>
      <c r="I1112">
        <f t="shared" si="189"/>
        <v>1</v>
      </c>
      <c r="J1112">
        <f t="shared" si="190"/>
        <v>4</v>
      </c>
      <c r="K1112">
        <f t="shared" si="191"/>
        <v>3</v>
      </c>
      <c r="L1112">
        <v>8</v>
      </c>
      <c r="M1112">
        <v>2</v>
      </c>
      <c r="N1112">
        <f>Needs[[#This Row],[Male]]-Needs[[#This Row],[Hasuband]]</f>
        <v>7</v>
      </c>
      <c r="O1112">
        <f>Needs[[#This Row],[Female]]-Needs[[#This Row],[Wife]]</f>
        <v>1</v>
      </c>
      <c r="P1112">
        <v>0</v>
      </c>
      <c r="Q1112">
        <v>1</v>
      </c>
      <c r="R1112">
        <v>4</v>
      </c>
      <c r="S1112">
        <v>0</v>
      </c>
      <c r="T1112">
        <v>5</v>
      </c>
      <c r="U1112" t="s">
        <v>46</v>
      </c>
      <c r="V1112">
        <v>1</v>
      </c>
      <c r="X1112" t="str">
        <f t="shared" si="192"/>
        <v>Yes</v>
      </c>
      <c r="Y1112">
        <v>112</v>
      </c>
      <c r="Z1112" t="str">
        <f t="shared" si="193"/>
        <v>Yes</v>
      </c>
      <c r="AA1112">
        <v>1</v>
      </c>
      <c r="AB1112" t="str">
        <f t="shared" si="194"/>
        <v>Yes</v>
      </c>
      <c r="AD1112" t="str">
        <f t="shared" si="195"/>
        <v>No</v>
      </c>
      <c r="AE1112">
        <v>1</v>
      </c>
      <c r="AF1112" t="str">
        <f t="shared" si="196"/>
        <v>Yes</v>
      </c>
      <c r="AG1112">
        <v>1</v>
      </c>
      <c r="AH1112" s="11" t="str">
        <f t="shared" si="197"/>
        <v>Yes</v>
      </c>
    </row>
    <row r="1113" spans="1:34">
      <c r="A1113">
        <v>5418</v>
      </c>
      <c r="B1113" t="s">
        <v>42</v>
      </c>
      <c r="C1113" t="s">
        <v>82</v>
      </c>
      <c r="D1113" t="s">
        <v>83</v>
      </c>
      <c r="E1113" t="s">
        <v>1190</v>
      </c>
      <c r="F1113" t="s">
        <v>36</v>
      </c>
      <c r="G1113">
        <f t="shared" si="187"/>
        <v>1</v>
      </c>
      <c r="H1113">
        <f t="shared" si="188"/>
        <v>1</v>
      </c>
      <c r="I1113">
        <f t="shared" si="189"/>
        <v>2</v>
      </c>
      <c r="J1113">
        <f t="shared" si="190"/>
        <v>1</v>
      </c>
      <c r="K1113">
        <f t="shared" si="191"/>
        <v>1</v>
      </c>
      <c r="L1113">
        <v>4</v>
      </c>
      <c r="M1113">
        <v>2</v>
      </c>
      <c r="N1113">
        <f>Needs[[#This Row],[Male]]-Needs[[#This Row],[Hasuband]]</f>
        <v>3</v>
      </c>
      <c r="O1113">
        <f>Needs[[#This Row],[Female]]-Needs[[#This Row],[Wife]]</f>
        <v>1</v>
      </c>
      <c r="P1113">
        <v>1</v>
      </c>
      <c r="Q1113">
        <v>1</v>
      </c>
      <c r="R1113">
        <v>1</v>
      </c>
      <c r="S1113">
        <v>0</v>
      </c>
      <c r="T1113">
        <v>3</v>
      </c>
      <c r="U1113" t="s">
        <v>37</v>
      </c>
      <c r="W1113">
        <v>1</v>
      </c>
      <c r="X1113" t="str">
        <f t="shared" si="192"/>
        <v>No</v>
      </c>
      <c r="Z1113" t="str">
        <f t="shared" si="193"/>
        <v>No</v>
      </c>
      <c r="AB1113" t="str">
        <f t="shared" si="194"/>
        <v>No</v>
      </c>
      <c r="AC1113">
        <v>1</v>
      </c>
      <c r="AD1113" t="str">
        <f t="shared" si="195"/>
        <v>Yes</v>
      </c>
      <c r="AF1113" t="str">
        <f t="shared" si="196"/>
        <v>No</v>
      </c>
      <c r="AG1113">
        <v>1</v>
      </c>
      <c r="AH1113" s="11" t="str">
        <f t="shared" si="197"/>
        <v>Yes</v>
      </c>
    </row>
    <row r="1114" spans="1:34">
      <c r="A1114">
        <v>4834</v>
      </c>
      <c r="B1114" t="s">
        <v>38</v>
      </c>
      <c r="C1114" t="s">
        <v>116</v>
      </c>
      <c r="D1114" t="s">
        <v>117</v>
      </c>
      <c r="E1114" t="s">
        <v>1191</v>
      </c>
      <c r="F1114" t="s">
        <v>51</v>
      </c>
      <c r="G1114">
        <f t="shared" si="187"/>
        <v>0</v>
      </c>
      <c r="H1114">
        <f t="shared" si="188"/>
        <v>1</v>
      </c>
      <c r="I1114">
        <f t="shared" si="189"/>
        <v>0</v>
      </c>
      <c r="J1114">
        <f t="shared" si="190"/>
        <v>4</v>
      </c>
      <c r="K1114">
        <f t="shared" si="191"/>
        <v>4</v>
      </c>
      <c r="L1114">
        <v>8</v>
      </c>
      <c r="M1114">
        <v>1</v>
      </c>
      <c r="N1114">
        <f>Needs[[#This Row],[Male]]-Needs[[#This Row],[Hasuband]]</f>
        <v>8</v>
      </c>
      <c r="O1114">
        <f>Needs[[#This Row],[Female]]-Needs[[#This Row],[Wife]]</f>
        <v>0</v>
      </c>
      <c r="P1114">
        <v>0</v>
      </c>
      <c r="Q1114">
        <v>0</v>
      </c>
      <c r="R1114">
        <v>4</v>
      </c>
      <c r="S1114">
        <v>0</v>
      </c>
      <c r="T1114">
        <v>5</v>
      </c>
      <c r="U1114" t="s">
        <v>46</v>
      </c>
      <c r="W1114">
        <v>1</v>
      </c>
      <c r="X1114" t="str">
        <f t="shared" si="192"/>
        <v>No</v>
      </c>
      <c r="Y1114">
        <v>77</v>
      </c>
      <c r="Z1114" t="str">
        <f t="shared" si="193"/>
        <v>Yes</v>
      </c>
      <c r="AA1114">
        <v>1</v>
      </c>
      <c r="AB1114" t="str">
        <f t="shared" si="194"/>
        <v>Yes</v>
      </c>
      <c r="AD1114" t="str">
        <f t="shared" si="195"/>
        <v>No</v>
      </c>
      <c r="AF1114" t="str">
        <f t="shared" si="196"/>
        <v>No</v>
      </c>
      <c r="AG1114">
        <v>1</v>
      </c>
      <c r="AH1114" s="11" t="str">
        <f t="shared" si="197"/>
        <v>Yes</v>
      </c>
    </row>
    <row r="1115" spans="1:34">
      <c r="A1115">
        <v>4920</v>
      </c>
      <c r="B1115" t="s">
        <v>32</v>
      </c>
      <c r="C1115" t="s">
        <v>96</v>
      </c>
      <c r="D1115" t="s">
        <v>97</v>
      </c>
      <c r="E1115" t="s">
        <v>1192</v>
      </c>
      <c r="F1115" t="s">
        <v>36</v>
      </c>
      <c r="G1115">
        <f t="shared" si="187"/>
        <v>1</v>
      </c>
      <c r="H1115">
        <f t="shared" si="188"/>
        <v>1</v>
      </c>
      <c r="I1115">
        <f t="shared" si="189"/>
        <v>2</v>
      </c>
      <c r="J1115">
        <f t="shared" si="190"/>
        <v>3</v>
      </c>
      <c r="K1115">
        <f t="shared" si="191"/>
        <v>2</v>
      </c>
      <c r="L1115">
        <v>3</v>
      </c>
      <c r="M1115">
        <v>6</v>
      </c>
      <c r="N1115">
        <f>Needs[[#This Row],[Male]]-Needs[[#This Row],[Hasuband]]</f>
        <v>2</v>
      </c>
      <c r="O1115">
        <f>Needs[[#This Row],[Female]]-Needs[[#This Row],[Wife]]</f>
        <v>5</v>
      </c>
      <c r="P1115">
        <v>1</v>
      </c>
      <c r="Q1115">
        <v>1</v>
      </c>
      <c r="R1115">
        <v>1</v>
      </c>
      <c r="S1115">
        <v>2</v>
      </c>
      <c r="T1115">
        <v>4</v>
      </c>
      <c r="U1115" t="s">
        <v>37</v>
      </c>
      <c r="V1115">
        <v>1</v>
      </c>
      <c r="X1115" t="str">
        <f t="shared" si="192"/>
        <v>Yes</v>
      </c>
      <c r="Y1115">
        <v>158</v>
      </c>
      <c r="Z1115" t="str">
        <f t="shared" si="193"/>
        <v>Yes</v>
      </c>
      <c r="AA1115">
        <v>1</v>
      </c>
      <c r="AB1115" t="str">
        <f t="shared" si="194"/>
        <v>Yes</v>
      </c>
      <c r="AD1115" t="str">
        <f t="shared" si="195"/>
        <v>No</v>
      </c>
      <c r="AF1115" t="str">
        <f t="shared" si="196"/>
        <v>No</v>
      </c>
      <c r="AG1115">
        <v>1</v>
      </c>
      <c r="AH1115" s="11" t="str">
        <f t="shared" si="197"/>
        <v>Yes</v>
      </c>
    </row>
    <row r="1116" spans="1:34">
      <c r="A1116">
        <v>5132</v>
      </c>
      <c r="B1116" t="s">
        <v>42</v>
      </c>
      <c r="C1116" t="s">
        <v>64</v>
      </c>
      <c r="D1116" t="s">
        <v>65</v>
      </c>
      <c r="E1116" t="s">
        <v>1193</v>
      </c>
      <c r="F1116" t="s">
        <v>36</v>
      </c>
      <c r="G1116">
        <f t="shared" si="187"/>
        <v>1</v>
      </c>
      <c r="H1116">
        <f t="shared" si="188"/>
        <v>1</v>
      </c>
      <c r="I1116">
        <f t="shared" si="189"/>
        <v>0</v>
      </c>
      <c r="J1116">
        <f t="shared" si="190"/>
        <v>2</v>
      </c>
      <c r="K1116">
        <f t="shared" si="191"/>
        <v>3</v>
      </c>
      <c r="L1116">
        <v>6</v>
      </c>
      <c r="M1116">
        <v>1</v>
      </c>
      <c r="N1116">
        <f>Needs[[#This Row],[Male]]-Needs[[#This Row],[Hasuband]]</f>
        <v>5</v>
      </c>
      <c r="O1116">
        <f>Needs[[#This Row],[Female]]-Needs[[#This Row],[Wife]]</f>
        <v>0</v>
      </c>
      <c r="P1116">
        <v>0</v>
      </c>
      <c r="Q1116">
        <v>0</v>
      </c>
      <c r="R1116">
        <v>2</v>
      </c>
      <c r="S1116">
        <v>0</v>
      </c>
      <c r="T1116">
        <v>5</v>
      </c>
      <c r="U1116" t="s">
        <v>18</v>
      </c>
      <c r="W1116">
        <v>1</v>
      </c>
      <c r="X1116" t="str">
        <f t="shared" si="192"/>
        <v>No</v>
      </c>
      <c r="Z1116" t="str">
        <f t="shared" si="193"/>
        <v>No</v>
      </c>
      <c r="AB1116" t="str">
        <f t="shared" si="194"/>
        <v>No</v>
      </c>
      <c r="AD1116" t="str">
        <f t="shared" si="195"/>
        <v>No</v>
      </c>
      <c r="AF1116" t="str">
        <f t="shared" si="196"/>
        <v>No</v>
      </c>
      <c r="AG1116">
        <v>1</v>
      </c>
      <c r="AH1116" s="11" t="str">
        <f t="shared" si="197"/>
        <v>Yes</v>
      </c>
    </row>
    <row r="1117" spans="1:34">
      <c r="A1117">
        <v>5680</v>
      </c>
      <c r="B1117" t="s">
        <v>42</v>
      </c>
      <c r="C1117" t="s">
        <v>71</v>
      </c>
      <c r="D1117" t="s">
        <v>72</v>
      </c>
      <c r="E1117" t="s">
        <v>1194</v>
      </c>
      <c r="F1117" t="s">
        <v>36</v>
      </c>
      <c r="G1117">
        <f t="shared" si="187"/>
        <v>1</v>
      </c>
      <c r="H1117">
        <f t="shared" si="188"/>
        <v>1</v>
      </c>
      <c r="I1117">
        <f t="shared" si="189"/>
        <v>2</v>
      </c>
      <c r="J1117">
        <f t="shared" si="190"/>
        <v>3</v>
      </c>
      <c r="K1117">
        <f t="shared" si="191"/>
        <v>2</v>
      </c>
      <c r="L1117">
        <v>2</v>
      </c>
      <c r="M1117">
        <v>7</v>
      </c>
      <c r="N1117">
        <f>Needs[[#This Row],[Male]]-Needs[[#This Row],[Hasuband]]</f>
        <v>1</v>
      </c>
      <c r="O1117">
        <f>Needs[[#This Row],[Female]]-Needs[[#This Row],[Wife]]</f>
        <v>6</v>
      </c>
      <c r="P1117">
        <v>1</v>
      </c>
      <c r="Q1117">
        <v>1</v>
      </c>
      <c r="R1117">
        <v>0</v>
      </c>
      <c r="S1117">
        <v>3</v>
      </c>
      <c r="T1117">
        <v>4</v>
      </c>
      <c r="U1117" t="s">
        <v>37</v>
      </c>
      <c r="W1117">
        <v>1</v>
      </c>
      <c r="X1117" t="str">
        <f t="shared" si="192"/>
        <v>No</v>
      </c>
      <c r="Y1117">
        <v>72</v>
      </c>
      <c r="Z1117" t="str">
        <f t="shared" si="193"/>
        <v>Yes</v>
      </c>
      <c r="AA1117">
        <v>1</v>
      </c>
      <c r="AB1117" t="str">
        <f t="shared" si="194"/>
        <v>Yes</v>
      </c>
      <c r="AC1117">
        <v>1</v>
      </c>
      <c r="AD1117" t="str">
        <f t="shared" si="195"/>
        <v>Yes</v>
      </c>
      <c r="AF1117" t="str">
        <f t="shared" si="196"/>
        <v>No</v>
      </c>
      <c r="AG1117">
        <v>1</v>
      </c>
      <c r="AH1117" s="11" t="str">
        <f t="shared" si="197"/>
        <v>Yes</v>
      </c>
    </row>
    <row r="1118" spans="1:34">
      <c r="A1118">
        <v>5642</v>
      </c>
      <c r="B1118" t="s">
        <v>42</v>
      </c>
      <c r="C1118" t="s">
        <v>71</v>
      </c>
      <c r="D1118" t="s">
        <v>72</v>
      </c>
      <c r="E1118" t="s">
        <v>1195</v>
      </c>
      <c r="F1118" t="s">
        <v>36</v>
      </c>
      <c r="G1118">
        <f t="shared" si="187"/>
        <v>1</v>
      </c>
      <c r="H1118">
        <f t="shared" si="188"/>
        <v>1</v>
      </c>
      <c r="I1118">
        <f t="shared" si="189"/>
        <v>3</v>
      </c>
      <c r="J1118">
        <f t="shared" si="190"/>
        <v>2</v>
      </c>
      <c r="K1118">
        <f t="shared" si="191"/>
        <v>2</v>
      </c>
      <c r="L1118">
        <v>7</v>
      </c>
      <c r="M1118">
        <v>2</v>
      </c>
      <c r="N1118">
        <f>Needs[[#This Row],[Male]]-Needs[[#This Row],[Hasuband]]</f>
        <v>6</v>
      </c>
      <c r="O1118">
        <f>Needs[[#This Row],[Female]]-Needs[[#This Row],[Wife]]</f>
        <v>1</v>
      </c>
      <c r="P1118">
        <v>2</v>
      </c>
      <c r="Q1118">
        <v>1</v>
      </c>
      <c r="R1118">
        <v>2</v>
      </c>
      <c r="S1118">
        <v>0</v>
      </c>
      <c r="T1118">
        <v>4</v>
      </c>
      <c r="U1118" t="s">
        <v>37</v>
      </c>
      <c r="W1118">
        <v>1</v>
      </c>
      <c r="X1118" t="str">
        <f t="shared" si="192"/>
        <v>No</v>
      </c>
      <c r="Y1118">
        <v>60</v>
      </c>
      <c r="Z1118" t="str">
        <f t="shared" si="193"/>
        <v>Yes</v>
      </c>
      <c r="AB1118" t="str">
        <f t="shared" si="194"/>
        <v>No</v>
      </c>
      <c r="AD1118" t="str">
        <f t="shared" si="195"/>
        <v>No</v>
      </c>
      <c r="AF1118" t="str">
        <f t="shared" si="196"/>
        <v>No</v>
      </c>
      <c r="AG1118">
        <v>1</v>
      </c>
      <c r="AH1118" s="11" t="str">
        <f t="shared" si="197"/>
        <v>Yes</v>
      </c>
    </row>
    <row r="1119" spans="1:34">
      <c r="A1119">
        <v>5072</v>
      </c>
      <c r="B1119" t="s">
        <v>32</v>
      </c>
      <c r="C1119" t="s">
        <v>55</v>
      </c>
      <c r="D1119" t="s">
        <v>56</v>
      </c>
      <c r="E1119" t="s">
        <v>1196</v>
      </c>
      <c r="F1119" t="s">
        <v>36</v>
      </c>
      <c r="G1119">
        <f t="shared" si="187"/>
        <v>1</v>
      </c>
      <c r="H1119">
        <f t="shared" si="188"/>
        <v>1</v>
      </c>
      <c r="I1119">
        <f t="shared" si="189"/>
        <v>2</v>
      </c>
      <c r="J1119">
        <f t="shared" si="190"/>
        <v>1</v>
      </c>
      <c r="K1119">
        <f t="shared" si="191"/>
        <v>1</v>
      </c>
      <c r="L1119">
        <v>4</v>
      </c>
      <c r="M1119">
        <v>2</v>
      </c>
      <c r="N1119">
        <f>Needs[[#This Row],[Male]]-Needs[[#This Row],[Hasuband]]</f>
        <v>3</v>
      </c>
      <c r="O1119">
        <f>Needs[[#This Row],[Female]]-Needs[[#This Row],[Wife]]</f>
        <v>1</v>
      </c>
      <c r="P1119">
        <v>1</v>
      </c>
      <c r="Q1119">
        <v>1</v>
      </c>
      <c r="R1119">
        <v>1</v>
      </c>
      <c r="S1119">
        <v>0</v>
      </c>
      <c r="T1119">
        <v>3</v>
      </c>
      <c r="U1119" t="s">
        <v>37</v>
      </c>
      <c r="W1119">
        <v>1</v>
      </c>
      <c r="X1119" t="str">
        <f t="shared" si="192"/>
        <v>No</v>
      </c>
      <c r="Y1119">
        <v>63</v>
      </c>
      <c r="Z1119" t="str">
        <f t="shared" si="193"/>
        <v>Yes</v>
      </c>
      <c r="AA1119">
        <v>1</v>
      </c>
      <c r="AB1119" t="str">
        <f t="shared" si="194"/>
        <v>Yes</v>
      </c>
      <c r="AD1119" t="str">
        <f t="shared" si="195"/>
        <v>No</v>
      </c>
      <c r="AE1119">
        <v>1</v>
      </c>
      <c r="AF1119" t="str">
        <f t="shared" si="196"/>
        <v>Yes</v>
      </c>
      <c r="AG1119">
        <v>1</v>
      </c>
      <c r="AH1119" s="11" t="str">
        <f t="shared" si="197"/>
        <v>Yes</v>
      </c>
    </row>
    <row r="1120" spans="1:34">
      <c r="A1120">
        <v>5369</v>
      </c>
      <c r="B1120" t="s">
        <v>42</v>
      </c>
      <c r="C1120" t="s">
        <v>52</v>
      </c>
      <c r="D1120" t="s">
        <v>53</v>
      </c>
      <c r="E1120" t="s">
        <v>1197</v>
      </c>
      <c r="F1120" t="s">
        <v>51</v>
      </c>
      <c r="G1120">
        <f t="shared" si="187"/>
        <v>0</v>
      </c>
      <c r="H1120">
        <f t="shared" si="188"/>
        <v>1</v>
      </c>
      <c r="I1120">
        <f t="shared" si="189"/>
        <v>2</v>
      </c>
      <c r="J1120">
        <f t="shared" si="190"/>
        <v>1</v>
      </c>
      <c r="K1120">
        <f t="shared" si="191"/>
        <v>0</v>
      </c>
      <c r="L1120">
        <v>1</v>
      </c>
      <c r="M1120">
        <v>3</v>
      </c>
      <c r="N1120">
        <f>Needs[[#This Row],[Male]]-Needs[[#This Row],[Hasuband]]</f>
        <v>1</v>
      </c>
      <c r="O1120">
        <f>Needs[[#This Row],[Female]]-Needs[[#This Row],[Wife]]</f>
        <v>2</v>
      </c>
      <c r="P1120">
        <v>1</v>
      </c>
      <c r="Q1120">
        <v>1</v>
      </c>
      <c r="R1120">
        <v>0</v>
      </c>
      <c r="S1120">
        <v>1</v>
      </c>
      <c r="T1120">
        <v>1</v>
      </c>
      <c r="U1120" t="s">
        <v>61</v>
      </c>
      <c r="V1120">
        <v>1</v>
      </c>
      <c r="X1120" t="str">
        <f t="shared" si="192"/>
        <v>Yes</v>
      </c>
      <c r="Y1120">
        <v>144</v>
      </c>
      <c r="Z1120" t="str">
        <f t="shared" si="193"/>
        <v>Yes</v>
      </c>
      <c r="AB1120" t="str">
        <f t="shared" si="194"/>
        <v>No</v>
      </c>
      <c r="AC1120">
        <v>1</v>
      </c>
      <c r="AD1120" t="str">
        <f t="shared" si="195"/>
        <v>Yes</v>
      </c>
      <c r="AF1120" t="str">
        <f t="shared" si="196"/>
        <v>No</v>
      </c>
      <c r="AG1120">
        <v>1</v>
      </c>
      <c r="AH1120" s="11" t="str">
        <f t="shared" si="197"/>
        <v>Yes</v>
      </c>
    </row>
    <row r="1121" spans="1:34">
      <c r="A1121">
        <v>5231</v>
      </c>
      <c r="B1121" t="s">
        <v>42</v>
      </c>
      <c r="C1121" t="s">
        <v>64</v>
      </c>
      <c r="D1121" t="s">
        <v>65</v>
      </c>
      <c r="E1121" t="s">
        <v>1198</v>
      </c>
      <c r="F1121" t="s">
        <v>51</v>
      </c>
      <c r="G1121">
        <f t="shared" si="187"/>
        <v>0</v>
      </c>
      <c r="H1121">
        <f t="shared" si="188"/>
        <v>1</v>
      </c>
      <c r="I1121">
        <f t="shared" si="189"/>
        <v>2</v>
      </c>
      <c r="J1121">
        <f t="shared" si="190"/>
        <v>0</v>
      </c>
      <c r="K1121">
        <f t="shared" si="191"/>
        <v>1</v>
      </c>
      <c r="L1121">
        <v>2</v>
      </c>
      <c r="M1121">
        <v>2</v>
      </c>
      <c r="N1121">
        <f>Needs[[#This Row],[Male]]-Needs[[#This Row],[Hasuband]]</f>
        <v>2</v>
      </c>
      <c r="O1121">
        <f>Needs[[#This Row],[Female]]-Needs[[#This Row],[Wife]]</f>
        <v>1</v>
      </c>
      <c r="P1121">
        <v>1</v>
      </c>
      <c r="Q1121">
        <v>1</v>
      </c>
      <c r="R1121">
        <v>0</v>
      </c>
      <c r="S1121">
        <v>0</v>
      </c>
      <c r="T1121">
        <v>2</v>
      </c>
      <c r="U1121" t="s">
        <v>46</v>
      </c>
      <c r="W1121">
        <v>1</v>
      </c>
      <c r="X1121" t="str">
        <f t="shared" si="192"/>
        <v>No</v>
      </c>
      <c r="Z1121" t="str">
        <f t="shared" si="193"/>
        <v>No</v>
      </c>
      <c r="AB1121" t="str">
        <f t="shared" si="194"/>
        <v>No</v>
      </c>
      <c r="AD1121" t="str">
        <f t="shared" si="195"/>
        <v>No</v>
      </c>
      <c r="AF1121" t="str">
        <f t="shared" si="196"/>
        <v>No</v>
      </c>
      <c r="AG1121">
        <v>1</v>
      </c>
      <c r="AH1121" s="11" t="str">
        <f t="shared" si="197"/>
        <v>Yes</v>
      </c>
    </row>
    <row r="1122" spans="1:34">
      <c r="A1122">
        <v>5676</v>
      </c>
      <c r="B1122" t="s">
        <v>42</v>
      </c>
      <c r="C1122" t="s">
        <v>71</v>
      </c>
      <c r="D1122" t="s">
        <v>72</v>
      </c>
      <c r="E1122" t="s">
        <v>1199</v>
      </c>
      <c r="F1122" t="s">
        <v>51</v>
      </c>
      <c r="G1122">
        <f t="shared" si="187"/>
        <v>0</v>
      </c>
      <c r="H1122">
        <f t="shared" si="188"/>
        <v>1</v>
      </c>
      <c r="I1122">
        <f t="shared" si="189"/>
        <v>2</v>
      </c>
      <c r="J1122">
        <f t="shared" si="190"/>
        <v>2</v>
      </c>
      <c r="K1122">
        <f t="shared" si="191"/>
        <v>2</v>
      </c>
      <c r="L1122">
        <v>2</v>
      </c>
      <c r="M1122">
        <v>5</v>
      </c>
      <c r="N1122">
        <f>Needs[[#This Row],[Male]]-Needs[[#This Row],[Hasuband]]</f>
        <v>2</v>
      </c>
      <c r="O1122">
        <f>Needs[[#This Row],[Female]]-Needs[[#This Row],[Wife]]</f>
        <v>4</v>
      </c>
      <c r="P1122">
        <v>1</v>
      </c>
      <c r="Q1122">
        <v>1</v>
      </c>
      <c r="R1122">
        <v>0</v>
      </c>
      <c r="S1122">
        <v>2</v>
      </c>
      <c r="T1122">
        <v>3</v>
      </c>
      <c r="U1122" t="s">
        <v>46</v>
      </c>
      <c r="W1122">
        <v>1</v>
      </c>
      <c r="X1122" t="str">
        <f t="shared" si="192"/>
        <v>No</v>
      </c>
      <c r="Y1122">
        <v>104</v>
      </c>
      <c r="Z1122" t="str">
        <f t="shared" si="193"/>
        <v>Yes</v>
      </c>
      <c r="AA1122">
        <v>1</v>
      </c>
      <c r="AB1122" t="str">
        <f t="shared" si="194"/>
        <v>Yes</v>
      </c>
      <c r="AD1122" t="str">
        <f t="shared" si="195"/>
        <v>No</v>
      </c>
      <c r="AE1122">
        <v>1</v>
      </c>
      <c r="AF1122" t="str">
        <f t="shared" si="196"/>
        <v>Yes</v>
      </c>
      <c r="AG1122">
        <v>1</v>
      </c>
      <c r="AH1122" s="11" t="str">
        <f t="shared" si="197"/>
        <v>Yes</v>
      </c>
    </row>
    <row r="1123" spans="1:34">
      <c r="A1123">
        <v>5447</v>
      </c>
      <c r="B1123" t="s">
        <v>42</v>
      </c>
      <c r="C1123" t="s">
        <v>82</v>
      </c>
      <c r="D1123" t="s">
        <v>83</v>
      </c>
      <c r="E1123" t="s">
        <v>1200</v>
      </c>
      <c r="F1123" t="s">
        <v>36</v>
      </c>
      <c r="G1123">
        <f t="shared" si="187"/>
        <v>1</v>
      </c>
      <c r="H1123">
        <f t="shared" si="188"/>
        <v>1</v>
      </c>
      <c r="I1123">
        <f t="shared" si="189"/>
        <v>1</v>
      </c>
      <c r="J1123">
        <f t="shared" si="190"/>
        <v>1</v>
      </c>
      <c r="K1123">
        <f t="shared" si="191"/>
        <v>0</v>
      </c>
      <c r="L1123">
        <v>2</v>
      </c>
      <c r="M1123">
        <v>2</v>
      </c>
      <c r="N1123">
        <f>Needs[[#This Row],[Male]]-Needs[[#This Row],[Hasuband]]</f>
        <v>1</v>
      </c>
      <c r="O1123">
        <f>Needs[[#This Row],[Female]]-Needs[[#This Row],[Wife]]</f>
        <v>1</v>
      </c>
      <c r="P1123">
        <v>0</v>
      </c>
      <c r="Q1123">
        <v>1</v>
      </c>
      <c r="R1123">
        <v>1</v>
      </c>
      <c r="S1123">
        <v>0</v>
      </c>
      <c r="T1123">
        <v>2</v>
      </c>
      <c r="U1123" t="s">
        <v>46</v>
      </c>
      <c r="W1123">
        <v>1</v>
      </c>
      <c r="X1123" t="str">
        <f t="shared" si="192"/>
        <v>No</v>
      </c>
      <c r="Y1123">
        <v>83</v>
      </c>
      <c r="Z1123" t="str">
        <f t="shared" si="193"/>
        <v>Yes</v>
      </c>
      <c r="AA1123">
        <v>1</v>
      </c>
      <c r="AB1123" t="str">
        <f t="shared" si="194"/>
        <v>Yes</v>
      </c>
      <c r="AC1123">
        <v>1</v>
      </c>
      <c r="AD1123" t="str">
        <f t="shared" si="195"/>
        <v>Yes</v>
      </c>
      <c r="AF1123" t="str">
        <f t="shared" si="196"/>
        <v>No</v>
      </c>
      <c r="AG1123">
        <v>1</v>
      </c>
      <c r="AH1123" s="11" t="str">
        <f t="shared" si="197"/>
        <v>Yes</v>
      </c>
    </row>
    <row r="1124" spans="1:34">
      <c r="A1124">
        <v>4750</v>
      </c>
      <c r="B1124" t="s">
        <v>38</v>
      </c>
      <c r="C1124" t="s">
        <v>107</v>
      </c>
      <c r="D1124" t="s">
        <v>108</v>
      </c>
      <c r="E1124" t="s">
        <v>1201</v>
      </c>
      <c r="F1124" t="s">
        <v>51</v>
      </c>
      <c r="G1124">
        <f t="shared" si="187"/>
        <v>0</v>
      </c>
      <c r="H1124">
        <f t="shared" si="188"/>
        <v>1</v>
      </c>
      <c r="I1124">
        <f t="shared" si="189"/>
        <v>1</v>
      </c>
      <c r="J1124">
        <f t="shared" si="190"/>
        <v>2</v>
      </c>
      <c r="K1124">
        <f t="shared" si="191"/>
        <v>2</v>
      </c>
      <c r="L1124">
        <v>5</v>
      </c>
      <c r="M1124">
        <v>1</v>
      </c>
      <c r="N1124">
        <f>Needs[[#This Row],[Male]]-Needs[[#This Row],[Hasuband]]</f>
        <v>5</v>
      </c>
      <c r="O1124">
        <f>Needs[[#This Row],[Female]]-Needs[[#This Row],[Wife]]</f>
        <v>0</v>
      </c>
      <c r="P1124">
        <v>1</v>
      </c>
      <c r="Q1124">
        <v>0</v>
      </c>
      <c r="R1124">
        <v>2</v>
      </c>
      <c r="S1124">
        <v>0</v>
      </c>
      <c r="T1124">
        <v>3</v>
      </c>
      <c r="U1124" t="s">
        <v>37</v>
      </c>
      <c r="V1124">
        <v>1</v>
      </c>
      <c r="X1124" t="str">
        <f t="shared" si="192"/>
        <v>Yes</v>
      </c>
      <c r="Y1124">
        <v>216</v>
      </c>
      <c r="Z1124" t="str">
        <f t="shared" si="193"/>
        <v>Yes</v>
      </c>
      <c r="AA1124">
        <v>1</v>
      </c>
      <c r="AB1124" t="str">
        <f t="shared" si="194"/>
        <v>Yes</v>
      </c>
      <c r="AD1124" t="str">
        <f t="shared" si="195"/>
        <v>No</v>
      </c>
      <c r="AE1124">
        <v>1</v>
      </c>
      <c r="AF1124" t="str">
        <f t="shared" si="196"/>
        <v>Yes</v>
      </c>
      <c r="AH1124" s="11" t="str">
        <f t="shared" si="197"/>
        <v>No</v>
      </c>
    </row>
    <row r="1125" spans="1:34">
      <c r="A1125">
        <v>6171</v>
      </c>
      <c r="B1125" t="s">
        <v>47</v>
      </c>
      <c r="C1125" t="s">
        <v>58</v>
      </c>
      <c r="D1125" t="s">
        <v>59</v>
      </c>
      <c r="E1125" t="s">
        <v>1202</v>
      </c>
      <c r="F1125" t="s">
        <v>51</v>
      </c>
      <c r="G1125">
        <f t="shared" si="187"/>
        <v>0</v>
      </c>
      <c r="H1125">
        <f t="shared" si="188"/>
        <v>1</v>
      </c>
      <c r="I1125">
        <f t="shared" si="189"/>
        <v>1</v>
      </c>
      <c r="J1125">
        <f t="shared" si="190"/>
        <v>4</v>
      </c>
      <c r="K1125">
        <f t="shared" si="191"/>
        <v>4</v>
      </c>
      <c r="L1125">
        <v>5</v>
      </c>
      <c r="M1125">
        <v>5</v>
      </c>
      <c r="N1125">
        <f>Needs[[#This Row],[Male]]-Needs[[#This Row],[Hasuband]]</f>
        <v>5</v>
      </c>
      <c r="O1125">
        <f>Needs[[#This Row],[Female]]-Needs[[#This Row],[Wife]]</f>
        <v>4</v>
      </c>
      <c r="P1125">
        <v>0</v>
      </c>
      <c r="Q1125">
        <v>1</v>
      </c>
      <c r="R1125">
        <v>3</v>
      </c>
      <c r="S1125">
        <v>1</v>
      </c>
      <c r="T1125">
        <v>5</v>
      </c>
      <c r="U1125" t="s">
        <v>61</v>
      </c>
      <c r="V1125">
        <v>1</v>
      </c>
      <c r="X1125" t="str">
        <f t="shared" si="192"/>
        <v>Yes</v>
      </c>
      <c r="Y1125">
        <v>157</v>
      </c>
      <c r="Z1125" t="str">
        <f t="shared" si="193"/>
        <v>Yes</v>
      </c>
      <c r="AA1125">
        <v>1</v>
      </c>
      <c r="AB1125" t="str">
        <f t="shared" si="194"/>
        <v>Yes</v>
      </c>
      <c r="AC1125">
        <v>1</v>
      </c>
      <c r="AD1125" t="str">
        <f t="shared" si="195"/>
        <v>Yes</v>
      </c>
      <c r="AE1125">
        <v>1</v>
      </c>
      <c r="AF1125" t="str">
        <f t="shared" si="196"/>
        <v>Yes</v>
      </c>
      <c r="AG1125">
        <v>1</v>
      </c>
      <c r="AH1125" s="11" t="str">
        <f t="shared" si="197"/>
        <v>Yes</v>
      </c>
    </row>
    <row r="1126" spans="1:34">
      <c r="A1126">
        <v>6132</v>
      </c>
      <c r="B1126" t="s">
        <v>47</v>
      </c>
      <c r="C1126" t="s">
        <v>67</v>
      </c>
      <c r="D1126" t="s">
        <v>68</v>
      </c>
      <c r="E1126" t="s">
        <v>1203</v>
      </c>
      <c r="F1126" t="s">
        <v>36</v>
      </c>
      <c r="G1126">
        <f t="shared" si="187"/>
        <v>1</v>
      </c>
      <c r="H1126">
        <f t="shared" si="188"/>
        <v>1</v>
      </c>
      <c r="I1126">
        <f t="shared" si="189"/>
        <v>3</v>
      </c>
      <c r="J1126">
        <f t="shared" si="190"/>
        <v>3</v>
      </c>
      <c r="K1126">
        <f t="shared" si="191"/>
        <v>2</v>
      </c>
      <c r="L1126">
        <v>6</v>
      </c>
      <c r="M1126">
        <v>4</v>
      </c>
      <c r="N1126">
        <f>Needs[[#This Row],[Male]]-Needs[[#This Row],[Hasuband]]</f>
        <v>5</v>
      </c>
      <c r="O1126">
        <f>Needs[[#This Row],[Female]]-Needs[[#This Row],[Wife]]</f>
        <v>3</v>
      </c>
      <c r="P1126">
        <v>2</v>
      </c>
      <c r="Q1126">
        <v>1</v>
      </c>
      <c r="R1126">
        <v>2</v>
      </c>
      <c r="S1126">
        <v>1</v>
      </c>
      <c r="T1126">
        <v>4</v>
      </c>
      <c r="U1126" t="s">
        <v>37</v>
      </c>
      <c r="W1126">
        <v>1</v>
      </c>
      <c r="X1126" t="str">
        <f t="shared" si="192"/>
        <v>No</v>
      </c>
      <c r="Z1126" t="str">
        <f t="shared" si="193"/>
        <v>No</v>
      </c>
      <c r="AB1126" t="str">
        <f t="shared" si="194"/>
        <v>No</v>
      </c>
      <c r="AC1126">
        <v>1</v>
      </c>
      <c r="AD1126" t="str">
        <f t="shared" si="195"/>
        <v>Yes</v>
      </c>
      <c r="AF1126" t="str">
        <f t="shared" si="196"/>
        <v>No</v>
      </c>
      <c r="AG1126">
        <v>1</v>
      </c>
      <c r="AH1126" s="11" t="str">
        <f t="shared" si="197"/>
        <v>Yes</v>
      </c>
    </row>
    <row r="1127" spans="1:34">
      <c r="A1127">
        <v>4916</v>
      </c>
      <c r="B1127" t="s">
        <v>32</v>
      </c>
      <c r="C1127" t="s">
        <v>96</v>
      </c>
      <c r="D1127" t="s">
        <v>97</v>
      </c>
      <c r="E1127" t="s">
        <v>1204</v>
      </c>
      <c r="F1127" t="s">
        <v>36</v>
      </c>
      <c r="G1127">
        <f t="shared" si="187"/>
        <v>1</v>
      </c>
      <c r="H1127">
        <f t="shared" si="188"/>
        <v>1</v>
      </c>
      <c r="I1127">
        <f t="shared" si="189"/>
        <v>1</v>
      </c>
      <c r="J1127">
        <f t="shared" si="190"/>
        <v>1</v>
      </c>
      <c r="K1127">
        <f t="shared" si="191"/>
        <v>3</v>
      </c>
      <c r="L1127">
        <v>5</v>
      </c>
      <c r="M1127">
        <v>2</v>
      </c>
      <c r="N1127">
        <f>Needs[[#This Row],[Male]]-Needs[[#This Row],[Hasuband]]</f>
        <v>4</v>
      </c>
      <c r="O1127">
        <f>Needs[[#This Row],[Female]]-Needs[[#This Row],[Wife]]</f>
        <v>1</v>
      </c>
      <c r="P1127">
        <v>0</v>
      </c>
      <c r="Q1127">
        <v>1</v>
      </c>
      <c r="R1127">
        <v>1</v>
      </c>
      <c r="S1127">
        <v>0</v>
      </c>
      <c r="T1127">
        <v>5</v>
      </c>
      <c r="U1127" t="s">
        <v>37</v>
      </c>
      <c r="V1127">
        <v>1</v>
      </c>
      <c r="X1127" t="str">
        <f t="shared" si="192"/>
        <v>Yes</v>
      </c>
      <c r="Y1127">
        <v>205</v>
      </c>
      <c r="Z1127" t="str">
        <f t="shared" si="193"/>
        <v>Yes</v>
      </c>
      <c r="AA1127">
        <v>1</v>
      </c>
      <c r="AB1127" t="str">
        <f t="shared" si="194"/>
        <v>Yes</v>
      </c>
      <c r="AD1127" t="str">
        <f t="shared" si="195"/>
        <v>No</v>
      </c>
      <c r="AE1127">
        <v>1</v>
      </c>
      <c r="AF1127" t="str">
        <f t="shared" si="196"/>
        <v>Yes</v>
      </c>
      <c r="AH1127" s="11" t="str">
        <f t="shared" si="197"/>
        <v>No</v>
      </c>
    </row>
    <row r="1128" spans="1:34">
      <c r="A1128">
        <v>6358</v>
      </c>
      <c r="B1128" t="s">
        <v>47</v>
      </c>
      <c r="C1128" t="s">
        <v>104</v>
      </c>
      <c r="D1128" t="s">
        <v>105</v>
      </c>
      <c r="E1128" t="s">
        <v>1205</v>
      </c>
      <c r="F1128" t="s">
        <v>36</v>
      </c>
      <c r="G1128">
        <f t="shared" si="187"/>
        <v>1</v>
      </c>
      <c r="H1128">
        <f t="shared" si="188"/>
        <v>1</v>
      </c>
      <c r="I1128">
        <f t="shared" si="189"/>
        <v>2</v>
      </c>
      <c r="J1128">
        <f t="shared" si="190"/>
        <v>3</v>
      </c>
      <c r="K1128">
        <f t="shared" si="191"/>
        <v>3</v>
      </c>
      <c r="L1128">
        <v>2</v>
      </c>
      <c r="M1128">
        <v>8</v>
      </c>
      <c r="N1128">
        <f>Needs[[#This Row],[Male]]-Needs[[#This Row],[Hasuband]]</f>
        <v>1</v>
      </c>
      <c r="O1128">
        <f>Needs[[#This Row],[Female]]-Needs[[#This Row],[Wife]]</f>
        <v>7</v>
      </c>
      <c r="P1128">
        <v>1</v>
      </c>
      <c r="Q1128">
        <v>1</v>
      </c>
      <c r="R1128">
        <v>0</v>
      </c>
      <c r="S1128">
        <v>3</v>
      </c>
      <c r="T1128">
        <v>5</v>
      </c>
      <c r="U1128" t="s">
        <v>37</v>
      </c>
      <c r="W1128">
        <v>1</v>
      </c>
      <c r="X1128" t="str">
        <f t="shared" si="192"/>
        <v>No</v>
      </c>
      <c r="Z1128" t="str">
        <f t="shared" si="193"/>
        <v>No</v>
      </c>
      <c r="AB1128" t="str">
        <f t="shared" si="194"/>
        <v>No</v>
      </c>
      <c r="AD1128" t="str">
        <f t="shared" si="195"/>
        <v>No</v>
      </c>
      <c r="AF1128" t="str">
        <f t="shared" si="196"/>
        <v>No</v>
      </c>
      <c r="AG1128">
        <v>1</v>
      </c>
      <c r="AH1128" s="11" t="str">
        <f t="shared" si="197"/>
        <v>Yes</v>
      </c>
    </row>
    <row r="1129" spans="1:34">
      <c r="A1129">
        <v>5378</v>
      </c>
      <c r="B1129" t="s">
        <v>42</v>
      </c>
      <c r="C1129" t="s">
        <v>52</v>
      </c>
      <c r="D1129" t="s">
        <v>53</v>
      </c>
      <c r="E1129" t="s">
        <v>1206</v>
      </c>
      <c r="F1129" t="s">
        <v>36</v>
      </c>
      <c r="G1129">
        <f t="shared" si="187"/>
        <v>1</v>
      </c>
      <c r="H1129">
        <f t="shared" si="188"/>
        <v>1</v>
      </c>
      <c r="I1129">
        <f t="shared" si="189"/>
        <v>2</v>
      </c>
      <c r="J1129">
        <f t="shared" si="190"/>
        <v>1</v>
      </c>
      <c r="K1129">
        <f t="shared" si="191"/>
        <v>0</v>
      </c>
      <c r="L1129">
        <v>3</v>
      </c>
      <c r="M1129">
        <v>2</v>
      </c>
      <c r="N1129">
        <f>Needs[[#This Row],[Male]]-Needs[[#This Row],[Hasuband]]</f>
        <v>2</v>
      </c>
      <c r="O1129">
        <f>Needs[[#This Row],[Female]]-Needs[[#This Row],[Wife]]</f>
        <v>1</v>
      </c>
      <c r="P1129">
        <v>1</v>
      </c>
      <c r="Q1129">
        <v>1</v>
      </c>
      <c r="R1129">
        <v>1</v>
      </c>
      <c r="S1129">
        <v>0</v>
      </c>
      <c r="T1129">
        <v>2</v>
      </c>
      <c r="U1129" t="s">
        <v>46</v>
      </c>
      <c r="W1129">
        <v>1</v>
      </c>
      <c r="X1129" t="str">
        <f t="shared" si="192"/>
        <v>No</v>
      </c>
      <c r="Y1129">
        <v>50</v>
      </c>
      <c r="Z1129" t="str">
        <f t="shared" si="193"/>
        <v>Yes</v>
      </c>
      <c r="AA1129">
        <v>1</v>
      </c>
      <c r="AB1129" t="str">
        <f t="shared" si="194"/>
        <v>Yes</v>
      </c>
      <c r="AD1129" t="str">
        <f t="shared" si="195"/>
        <v>No</v>
      </c>
      <c r="AF1129" t="str">
        <f t="shared" si="196"/>
        <v>No</v>
      </c>
      <c r="AG1129">
        <v>1</v>
      </c>
      <c r="AH1129" s="11" t="str">
        <f t="shared" si="197"/>
        <v>Yes</v>
      </c>
    </row>
    <row r="1130" spans="1:34">
      <c r="A1130">
        <v>6032</v>
      </c>
      <c r="B1130" t="s">
        <v>47</v>
      </c>
      <c r="C1130" t="s">
        <v>48</v>
      </c>
      <c r="D1130" t="s">
        <v>49</v>
      </c>
      <c r="E1130" t="s">
        <v>1207</v>
      </c>
      <c r="F1130" t="s">
        <v>36</v>
      </c>
      <c r="G1130">
        <f t="shared" si="187"/>
        <v>1</v>
      </c>
      <c r="H1130">
        <f t="shared" si="188"/>
        <v>1</v>
      </c>
      <c r="I1130">
        <f t="shared" si="189"/>
        <v>1</v>
      </c>
      <c r="J1130">
        <f t="shared" si="190"/>
        <v>1</v>
      </c>
      <c r="K1130">
        <f t="shared" si="191"/>
        <v>0</v>
      </c>
      <c r="L1130">
        <v>3</v>
      </c>
      <c r="M1130">
        <v>1</v>
      </c>
      <c r="N1130">
        <f>Needs[[#This Row],[Male]]-Needs[[#This Row],[Hasuband]]</f>
        <v>2</v>
      </c>
      <c r="O1130">
        <f>Needs[[#This Row],[Female]]-Needs[[#This Row],[Wife]]</f>
        <v>0</v>
      </c>
      <c r="P1130">
        <v>1</v>
      </c>
      <c r="Q1130">
        <v>0</v>
      </c>
      <c r="R1130">
        <v>1</v>
      </c>
      <c r="S1130">
        <v>0</v>
      </c>
      <c r="T1130">
        <v>2</v>
      </c>
      <c r="U1130" t="s">
        <v>37</v>
      </c>
      <c r="W1130">
        <v>1</v>
      </c>
      <c r="X1130" t="str">
        <f t="shared" si="192"/>
        <v>No</v>
      </c>
      <c r="Y1130">
        <v>57</v>
      </c>
      <c r="Z1130" t="str">
        <f t="shared" si="193"/>
        <v>Yes</v>
      </c>
      <c r="AA1130">
        <v>1</v>
      </c>
      <c r="AB1130" t="str">
        <f t="shared" si="194"/>
        <v>Yes</v>
      </c>
      <c r="AC1130">
        <v>1</v>
      </c>
      <c r="AD1130" t="str">
        <f t="shared" si="195"/>
        <v>Yes</v>
      </c>
      <c r="AF1130" t="str">
        <f t="shared" si="196"/>
        <v>No</v>
      </c>
      <c r="AG1130">
        <v>1</v>
      </c>
      <c r="AH1130" s="11" t="str">
        <f t="shared" si="197"/>
        <v>Yes</v>
      </c>
    </row>
    <row r="1131" spans="1:34">
      <c r="A1131">
        <v>5864</v>
      </c>
      <c r="B1131" t="s">
        <v>47</v>
      </c>
      <c r="C1131" t="s">
        <v>85</v>
      </c>
      <c r="D1131" t="s">
        <v>86</v>
      </c>
      <c r="E1131" t="s">
        <v>1208</v>
      </c>
      <c r="F1131" t="s">
        <v>36</v>
      </c>
      <c r="G1131">
        <f t="shared" si="187"/>
        <v>1</v>
      </c>
      <c r="H1131">
        <f t="shared" si="188"/>
        <v>1</v>
      </c>
      <c r="I1131">
        <f t="shared" si="189"/>
        <v>2</v>
      </c>
      <c r="J1131">
        <f t="shared" si="190"/>
        <v>2</v>
      </c>
      <c r="K1131">
        <f t="shared" si="191"/>
        <v>2</v>
      </c>
      <c r="L1131">
        <v>4</v>
      </c>
      <c r="M1131">
        <v>4</v>
      </c>
      <c r="N1131">
        <f>Needs[[#This Row],[Male]]-Needs[[#This Row],[Hasuband]]</f>
        <v>3</v>
      </c>
      <c r="O1131">
        <f>Needs[[#This Row],[Female]]-Needs[[#This Row],[Wife]]</f>
        <v>3</v>
      </c>
      <c r="P1131">
        <v>1</v>
      </c>
      <c r="Q1131">
        <v>1</v>
      </c>
      <c r="R1131">
        <v>1</v>
      </c>
      <c r="S1131">
        <v>1</v>
      </c>
      <c r="T1131">
        <v>4</v>
      </c>
      <c r="U1131" t="s">
        <v>37</v>
      </c>
      <c r="V1131">
        <v>1</v>
      </c>
      <c r="X1131" t="str">
        <f t="shared" si="192"/>
        <v>Yes</v>
      </c>
      <c r="Y1131">
        <v>172</v>
      </c>
      <c r="Z1131" t="str">
        <f t="shared" si="193"/>
        <v>Yes</v>
      </c>
      <c r="AB1131" t="str">
        <f t="shared" si="194"/>
        <v>No</v>
      </c>
      <c r="AD1131" t="str">
        <f t="shared" si="195"/>
        <v>No</v>
      </c>
      <c r="AF1131" t="str">
        <f t="shared" si="196"/>
        <v>No</v>
      </c>
      <c r="AG1131">
        <v>1</v>
      </c>
      <c r="AH1131" s="11" t="str">
        <f t="shared" si="197"/>
        <v>Yes</v>
      </c>
    </row>
    <row r="1132" spans="1:34">
      <c r="A1132">
        <v>5991</v>
      </c>
      <c r="B1132" t="s">
        <v>47</v>
      </c>
      <c r="C1132" t="s">
        <v>48</v>
      </c>
      <c r="D1132" t="s">
        <v>49</v>
      </c>
      <c r="E1132" t="s">
        <v>1209</v>
      </c>
      <c r="F1132" t="s">
        <v>51</v>
      </c>
      <c r="G1132">
        <f t="shared" si="187"/>
        <v>0</v>
      </c>
      <c r="H1132">
        <f t="shared" si="188"/>
        <v>1</v>
      </c>
      <c r="I1132">
        <f t="shared" si="189"/>
        <v>1</v>
      </c>
      <c r="J1132">
        <f t="shared" si="190"/>
        <v>4</v>
      </c>
      <c r="K1132">
        <f t="shared" si="191"/>
        <v>3</v>
      </c>
      <c r="L1132">
        <v>4</v>
      </c>
      <c r="M1132">
        <v>5</v>
      </c>
      <c r="N1132">
        <f>Needs[[#This Row],[Male]]-Needs[[#This Row],[Hasuband]]</f>
        <v>4</v>
      </c>
      <c r="O1132">
        <f>Needs[[#This Row],[Female]]-Needs[[#This Row],[Wife]]</f>
        <v>4</v>
      </c>
      <c r="P1132">
        <v>0</v>
      </c>
      <c r="Q1132">
        <v>1</v>
      </c>
      <c r="R1132">
        <v>3</v>
      </c>
      <c r="S1132">
        <v>1</v>
      </c>
      <c r="T1132">
        <v>4</v>
      </c>
      <c r="U1132" t="s">
        <v>37</v>
      </c>
      <c r="W1132">
        <v>1</v>
      </c>
      <c r="X1132" t="str">
        <f t="shared" si="192"/>
        <v>No</v>
      </c>
      <c r="Y1132">
        <v>54</v>
      </c>
      <c r="Z1132" t="str">
        <f t="shared" si="193"/>
        <v>Yes</v>
      </c>
      <c r="AA1132">
        <v>1</v>
      </c>
      <c r="AB1132" t="str">
        <f t="shared" si="194"/>
        <v>Yes</v>
      </c>
      <c r="AD1132" t="str">
        <f t="shared" si="195"/>
        <v>No</v>
      </c>
      <c r="AF1132" t="str">
        <f t="shared" si="196"/>
        <v>No</v>
      </c>
      <c r="AG1132">
        <v>1</v>
      </c>
      <c r="AH1132" s="11" t="str">
        <f t="shared" si="197"/>
        <v>Yes</v>
      </c>
    </row>
    <row r="1133" spans="1:34">
      <c r="A1133">
        <v>5484</v>
      </c>
      <c r="B1133" t="s">
        <v>42</v>
      </c>
      <c r="C1133" t="s">
        <v>82</v>
      </c>
      <c r="D1133" t="s">
        <v>83</v>
      </c>
      <c r="E1133" t="s">
        <v>1210</v>
      </c>
      <c r="F1133" t="s">
        <v>36</v>
      </c>
      <c r="G1133">
        <f t="shared" si="187"/>
        <v>1</v>
      </c>
      <c r="H1133">
        <f t="shared" si="188"/>
        <v>1</v>
      </c>
      <c r="I1133">
        <f t="shared" si="189"/>
        <v>2</v>
      </c>
      <c r="J1133">
        <f t="shared" si="190"/>
        <v>2</v>
      </c>
      <c r="K1133">
        <f t="shared" si="191"/>
        <v>0</v>
      </c>
      <c r="L1133">
        <v>3</v>
      </c>
      <c r="M1133">
        <v>3</v>
      </c>
      <c r="N1133">
        <f>Needs[[#This Row],[Male]]-Needs[[#This Row],[Hasuband]]</f>
        <v>2</v>
      </c>
      <c r="O1133">
        <f>Needs[[#This Row],[Female]]-Needs[[#This Row],[Wife]]</f>
        <v>2</v>
      </c>
      <c r="P1133">
        <v>1</v>
      </c>
      <c r="Q1133">
        <v>1</v>
      </c>
      <c r="R1133">
        <v>1</v>
      </c>
      <c r="S1133">
        <v>1</v>
      </c>
      <c r="T1133">
        <v>2</v>
      </c>
      <c r="U1133" t="s">
        <v>37</v>
      </c>
      <c r="W1133">
        <v>1</v>
      </c>
      <c r="X1133" t="str">
        <f t="shared" si="192"/>
        <v>No</v>
      </c>
      <c r="Z1133" t="str">
        <f t="shared" si="193"/>
        <v>No</v>
      </c>
      <c r="AB1133" t="str">
        <f t="shared" si="194"/>
        <v>No</v>
      </c>
      <c r="AD1133" t="str">
        <f t="shared" si="195"/>
        <v>No</v>
      </c>
      <c r="AF1133" t="str">
        <f t="shared" si="196"/>
        <v>No</v>
      </c>
      <c r="AG1133">
        <v>1</v>
      </c>
      <c r="AH1133" s="11" t="str">
        <f t="shared" si="197"/>
        <v>Yes</v>
      </c>
    </row>
    <row r="1134" spans="1:34">
      <c r="A1134">
        <v>4966</v>
      </c>
      <c r="B1134" t="s">
        <v>32</v>
      </c>
      <c r="C1134" t="s">
        <v>33</v>
      </c>
      <c r="D1134" t="s">
        <v>34</v>
      </c>
      <c r="E1134" t="s">
        <v>1211</v>
      </c>
      <c r="F1134" t="s">
        <v>51</v>
      </c>
      <c r="G1134">
        <f t="shared" si="187"/>
        <v>0</v>
      </c>
      <c r="H1134">
        <f t="shared" si="188"/>
        <v>1</v>
      </c>
      <c r="I1134">
        <f t="shared" si="189"/>
        <v>2</v>
      </c>
      <c r="J1134">
        <f t="shared" si="190"/>
        <v>0</v>
      </c>
      <c r="K1134">
        <f t="shared" si="191"/>
        <v>1</v>
      </c>
      <c r="L1134">
        <v>2</v>
      </c>
      <c r="M1134">
        <v>2</v>
      </c>
      <c r="N1134">
        <f>Needs[[#This Row],[Male]]-Needs[[#This Row],[Hasuband]]</f>
        <v>2</v>
      </c>
      <c r="O1134">
        <f>Needs[[#This Row],[Female]]-Needs[[#This Row],[Wife]]</f>
        <v>1</v>
      </c>
      <c r="P1134">
        <v>1</v>
      </c>
      <c r="Q1134">
        <v>1</v>
      </c>
      <c r="R1134">
        <v>0</v>
      </c>
      <c r="S1134">
        <v>0</v>
      </c>
      <c r="T1134">
        <v>2</v>
      </c>
      <c r="U1134" t="s">
        <v>37</v>
      </c>
      <c r="W1134">
        <v>1</v>
      </c>
      <c r="X1134" t="str">
        <f t="shared" si="192"/>
        <v>No</v>
      </c>
      <c r="Y1134">
        <v>108</v>
      </c>
      <c r="Z1134" t="str">
        <f t="shared" si="193"/>
        <v>Yes</v>
      </c>
      <c r="AB1134" t="str">
        <f t="shared" si="194"/>
        <v>No</v>
      </c>
      <c r="AC1134">
        <v>1</v>
      </c>
      <c r="AD1134" t="str">
        <f t="shared" si="195"/>
        <v>Yes</v>
      </c>
      <c r="AF1134" t="str">
        <f t="shared" si="196"/>
        <v>No</v>
      </c>
      <c r="AG1134">
        <v>1</v>
      </c>
      <c r="AH1134" s="11" t="str">
        <f t="shared" si="197"/>
        <v>Yes</v>
      </c>
    </row>
    <row r="1135" spans="1:34">
      <c r="A1135">
        <v>4666</v>
      </c>
      <c r="B1135" t="s">
        <v>38</v>
      </c>
      <c r="C1135" t="s">
        <v>39</v>
      </c>
      <c r="D1135" t="s">
        <v>40</v>
      </c>
      <c r="E1135" t="s">
        <v>1212</v>
      </c>
      <c r="F1135" t="s">
        <v>36</v>
      </c>
      <c r="G1135">
        <f t="shared" si="187"/>
        <v>1</v>
      </c>
      <c r="H1135">
        <f t="shared" si="188"/>
        <v>1</v>
      </c>
      <c r="I1135">
        <f t="shared" si="189"/>
        <v>3</v>
      </c>
      <c r="J1135">
        <f t="shared" si="190"/>
        <v>2</v>
      </c>
      <c r="K1135">
        <f t="shared" si="191"/>
        <v>2</v>
      </c>
      <c r="L1135">
        <v>5</v>
      </c>
      <c r="M1135">
        <v>4</v>
      </c>
      <c r="N1135">
        <f>Needs[[#This Row],[Male]]-Needs[[#This Row],[Hasuband]]</f>
        <v>4</v>
      </c>
      <c r="O1135">
        <f>Needs[[#This Row],[Female]]-Needs[[#This Row],[Wife]]</f>
        <v>3</v>
      </c>
      <c r="P1135">
        <v>2</v>
      </c>
      <c r="Q1135">
        <v>1</v>
      </c>
      <c r="R1135">
        <v>1</v>
      </c>
      <c r="S1135">
        <v>1</v>
      </c>
      <c r="T1135">
        <v>4</v>
      </c>
      <c r="U1135" t="s">
        <v>46</v>
      </c>
      <c r="V1135">
        <v>1</v>
      </c>
      <c r="X1135" t="str">
        <f t="shared" si="192"/>
        <v>Yes</v>
      </c>
      <c r="Y1135">
        <v>159</v>
      </c>
      <c r="Z1135" t="str">
        <f t="shared" si="193"/>
        <v>Yes</v>
      </c>
      <c r="AB1135" t="str">
        <f t="shared" si="194"/>
        <v>No</v>
      </c>
      <c r="AD1135" t="str">
        <f t="shared" si="195"/>
        <v>No</v>
      </c>
      <c r="AF1135" t="str">
        <f t="shared" si="196"/>
        <v>No</v>
      </c>
      <c r="AH1135" s="11" t="str">
        <f t="shared" si="197"/>
        <v>No</v>
      </c>
    </row>
    <row r="1136" spans="1:34">
      <c r="A1136">
        <v>6169</v>
      </c>
      <c r="B1136" t="s">
        <v>47</v>
      </c>
      <c r="C1136" t="s">
        <v>58</v>
      </c>
      <c r="D1136" t="s">
        <v>59</v>
      </c>
      <c r="E1136" t="s">
        <v>1213</v>
      </c>
      <c r="F1136" t="s">
        <v>36</v>
      </c>
      <c r="G1136">
        <f t="shared" si="187"/>
        <v>1</v>
      </c>
      <c r="H1136">
        <f t="shared" si="188"/>
        <v>1</v>
      </c>
      <c r="I1136">
        <f t="shared" si="189"/>
        <v>2</v>
      </c>
      <c r="J1136">
        <f t="shared" si="190"/>
        <v>3</v>
      </c>
      <c r="K1136">
        <f t="shared" si="191"/>
        <v>2</v>
      </c>
      <c r="L1136">
        <v>3</v>
      </c>
      <c r="M1136">
        <v>6</v>
      </c>
      <c r="N1136">
        <f>Needs[[#This Row],[Male]]-Needs[[#This Row],[Hasuband]]</f>
        <v>2</v>
      </c>
      <c r="O1136">
        <f>Needs[[#This Row],[Female]]-Needs[[#This Row],[Wife]]</f>
        <v>5</v>
      </c>
      <c r="P1136">
        <v>1</v>
      </c>
      <c r="Q1136">
        <v>1</v>
      </c>
      <c r="R1136">
        <v>1</v>
      </c>
      <c r="S1136">
        <v>2</v>
      </c>
      <c r="T1136">
        <v>4</v>
      </c>
      <c r="U1136" t="s">
        <v>61</v>
      </c>
      <c r="W1136">
        <v>1</v>
      </c>
      <c r="X1136" t="str">
        <f t="shared" si="192"/>
        <v>No</v>
      </c>
      <c r="Y1136">
        <v>106</v>
      </c>
      <c r="Z1136" t="str">
        <f t="shared" si="193"/>
        <v>Yes</v>
      </c>
      <c r="AA1136">
        <v>1</v>
      </c>
      <c r="AB1136" t="str">
        <f t="shared" si="194"/>
        <v>Yes</v>
      </c>
      <c r="AC1136">
        <v>1</v>
      </c>
      <c r="AD1136" t="str">
        <f t="shared" si="195"/>
        <v>Yes</v>
      </c>
      <c r="AF1136" t="str">
        <f t="shared" si="196"/>
        <v>No</v>
      </c>
      <c r="AG1136">
        <v>1</v>
      </c>
      <c r="AH1136" s="11" t="str">
        <f t="shared" si="197"/>
        <v>Yes</v>
      </c>
    </row>
    <row r="1137" spans="1:34">
      <c r="A1137">
        <v>5884</v>
      </c>
      <c r="B1137" t="s">
        <v>47</v>
      </c>
      <c r="C1137" t="s">
        <v>85</v>
      </c>
      <c r="D1137" t="s">
        <v>86</v>
      </c>
      <c r="E1137" t="s">
        <v>1214</v>
      </c>
      <c r="F1137" t="s">
        <v>51</v>
      </c>
      <c r="G1137">
        <f t="shared" si="187"/>
        <v>0</v>
      </c>
      <c r="H1137">
        <f t="shared" si="188"/>
        <v>1</v>
      </c>
      <c r="I1137">
        <f t="shared" si="189"/>
        <v>1</v>
      </c>
      <c r="J1137">
        <f t="shared" si="190"/>
        <v>2</v>
      </c>
      <c r="K1137">
        <f t="shared" si="191"/>
        <v>5</v>
      </c>
      <c r="L1137">
        <v>7</v>
      </c>
      <c r="M1137">
        <v>2</v>
      </c>
      <c r="N1137">
        <f>Needs[[#This Row],[Male]]-Needs[[#This Row],[Hasuband]]</f>
        <v>7</v>
      </c>
      <c r="O1137">
        <f>Needs[[#This Row],[Female]]-Needs[[#This Row],[Wife]]</f>
        <v>1</v>
      </c>
      <c r="P1137">
        <v>0</v>
      </c>
      <c r="Q1137">
        <v>1</v>
      </c>
      <c r="R1137">
        <v>2</v>
      </c>
      <c r="S1137">
        <v>0</v>
      </c>
      <c r="T1137">
        <v>6</v>
      </c>
      <c r="U1137" t="s">
        <v>18</v>
      </c>
      <c r="V1137">
        <v>1</v>
      </c>
      <c r="X1137" t="str">
        <f t="shared" si="192"/>
        <v>Yes</v>
      </c>
      <c r="Y1137">
        <v>135</v>
      </c>
      <c r="Z1137" t="str">
        <f t="shared" si="193"/>
        <v>Yes</v>
      </c>
      <c r="AA1137">
        <v>1</v>
      </c>
      <c r="AB1137" t="str">
        <f t="shared" si="194"/>
        <v>Yes</v>
      </c>
      <c r="AC1137">
        <v>1</v>
      </c>
      <c r="AD1137" t="str">
        <f t="shared" si="195"/>
        <v>Yes</v>
      </c>
      <c r="AE1137">
        <v>1</v>
      </c>
      <c r="AF1137" t="str">
        <f t="shared" si="196"/>
        <v>Yes</v>
      </c>
      <c r="AH1137" s="11" t="str">
        <f t="shared" si="197"/>
        <v>No</v>
      </c>
    </row>
    <row r="1138" spans="1:34">
      <c r="A1138">
        <v>4686</v>
      </c>
      <c r="B1138" t="s">
        <v>38</v>
      </c>
      <c r="C1138" t="s">
        <v>39</v>
      </c>
      <c r="D1138" t="s">
        <v>40</v>
      </c>
      <c r="E1138" t="s">
        <v>1215</v>
      </c>
      <c r="F1138" t="s">
        <v>36</v>
      </c>
      <c r="G1138">
        <f t="shared" si="187"/>
        <v>1</v>
      </c>
      <c r="H1138">
        <f t="shared" si="188"/>
        <v>1</v>
      </c>
      <c r="I1138">
        <f t="shared" si="189"/>
        <v>0</v>
      </c>
      <c r="J1138">
        <f t="shared" si="190"/>
        <v>2</v>
      </c>
      <c r="K1138">
        <f t="shared" si="191"/>
        <v>3</v>
      </c>
      <c r="L1138">
        <v>6</v>
      </c>
      <c r="M1138">
        <v>1</v>
      </c>
      <c r="N1138">
        <f>Needs[[#This Row],[Male]]-Needs[[#This Row],[Hasuband]]</f>
        <v>5</v>
      </c>
      <c r="O1138">
        <f>Needs[[#This Row],[Female]]-Needs[[#This Row],[Wife]]</f>
        <v>0</v>
      </c>
      <c r="P1138">
        <v>0</v>
      </c>
      <c r="Q1138">
        <v>0</v>
      </c>
      <c r="R1138">
        <v>2</v>
      </c>
      <c r="S1138">
        <v>0</v>
      </c>
      <c r="T1138">
        <v>5</v>
      </c>
      <c r="U1138" t="s">
        <v>46</v>
      </c>
      <c r="W1138">
        <v>1</v>
      </c>
      <c r="X1138" t="str">
        <f t="shared" si="192"/>
        <v>No</v>
      </c>
      <c r="Y1138">
        <v>50</v>
      </c>
      <c r="Z1138" t="str">
        <f t="shared" si="193"/>
        <v>Yes</v>
      </c>
      <c r="AB1138" t="str">
        <f t="shared" si="194"/>
        <v>No</v>
      </c>
      <c r="AD1138" t="str">
        <f t="shared" si="195"/>
        <v>No</v>
      </c>
      <c r="AF1138" t="str">
        <f t="shared" si="196"/>
        <v>No</v>
      </c>
      <c r="AG1138">
        <v>1</v>
      </c>
      <c r="AH1138" s="11" t="str">
        <f t="shared" si="197"/>
        <v>Yes</v>
      </c>
    </row>
    <row r="1139" spans="1:34">
      <c r="A1139">
        <v>5141</v>
      </c>
      <c r="B1139" t="s">
        <v>42</v>
      </c>
      <c r="C1139" t="s">
        <v>64</v>
      </c>
      <c r="D1139" t="s">
        <v>65</v>
      </c>
      <c r="E1139" t="s">
        <v>1216</v>
      </c>
      <c r="F1139" t="s">
        <v>36</v>
      </c>
      <c r="G1139">
        <f t="shared" si="187"/>
        <v>1</v>
      </c>
      <c r="H1139">
        <f t="shared" si="188"/>
        <v>1</v>
      </c>
      <c r="I1139">
        <f t="shared" si="189"/>
        <v>2</v>
      </c>
      <c r="J1139">
        <f t="shared" si="190"/>
        <v>2</v>
      </c>
      <c r="K1139">
        <f t="shared" si="191"/>
        <v>1</v>
      </c>
      <c r="L1139">
        <v>3</v>
      </c>
      <c r="M1139">
        <v>4</v>
      </c>
      <c r="N1139">
        <f>Needs[[#This Row],[Male]]-Needs[[#This Row],[Hasuband]]</f>
        <v>2</v>
      </c>
      <c r="O1139">
        <f>Needs[[#This Row],[Female]]-Needs[[#This Row],[Wife]]</f>
        <v>3</v>
      </c>
      <c r="P1139">
        <v>1</v>
      </c>
      <c r="Q1139">
        <v>1</v>
      </c>
      <c r="R1139">
        <v>1</v>
      </c>
      <c r="S1139">
        <v>1</v>
      </c>
      <c r="T1139">
        <v>3</v>
      </c>
      <c r="U1139" t="s">
        <v>46</v>
      </c>
      <c r="W1139">
        <v>1</v>
      </c>
      <c r="X1139" t="str">
        <f t="shared" si="192"/>
        <v>No</v>
      </c>
      <c r="Z1139" t="str">
        <f t="shared" si="193"/>
        <v>No</v>
      </c>
      <c r="AB1139" t="str">
        <f t="shared" si="194"/>
        <v>No</v>
      </c>
      <c r="AD1139" t="str">
        <f t="shared" si="195"/>
        <v>No</v>
      </c>
      <c r="AF1139" t="str">
        <f t="shared" si="196"/>
        <v>No</v>
      </c>
      <c r="AG1139">
        <v>1</v>
      </c>
      <c r="AH1139" s="11" t="str">
        <f t="shared" si="197"/>
        <v>Yes</v>
      </c>
    </row>
    <row r="1140" spans="1:34">
      <c r="A1140">
        <v>5578</v>
      </c>
      <c r="B1140" t="s">
        <v>42</v>
      </c>
      <c r="C1140" t="s">
        <v>43</v>
      </c>
      <c r="D1140" t="s">
        <v>44</v>
      </c>
      <c r="E1140" t="s">
        <v>1217</v>
      </c>
      <c r="F1140" t="s">
        <v>36</v>
      </c>
      <c r="G1140">
        <f t="shared" si="187"/>
        <v>1</v>
      </c>
      <c r="H1140">
        <f t="shared" si="188"/>
        <v>1</v>
      </c>
      <c r="I1140">
        <f t="shared" si="189"/>
        <v>1</v>
      </c>
      <c r="J1140">
        <f t="shared" si="190"/>
        <v>1</v>
      </c>
      <c r="K1140">
        <f t="shared" si="191"/>
        <v>0</v>
      </c>
      <c r="L1140">
        <v>2</v>
      </c>
      <c r="M1140">
        <v>2</v>
      </c>
      <c r="N1140">
        <f>Needs[[#This Row],[Male]]-Needs[[#This Row],[Hasuband]]</f>
        <v>1</v>
      </c>
      <c r="O1140">
        <f>Needs[[#This Row],[Female]]-Needs[[#This Row],[Wife]]</f>
        <v>1</v>
      </c>
      <c r="P1140">
        <v>1</v>
      </c>
      <c r="Q1140">
        <v>0</v>
      </c>
      <c r="R1140">
        <v>0</v>
      </c>
      <c r="S1140">
        <v>1</v>
      </c>
      <c r="T1140">
        <v>2</v>
      </c>
      <c r="U1140" t="s">
        <v>61</v>
      </c>
      <c r="W1140">
        <v>1</v>
      </c>
      <c r="X1140" t="str">
        <f t="shared" si="192"/>
        <v>No</v>
      </c>
      <c r="Y1140">
        <v>77</v>
      </c>
      <c r="Z1140" t="str">
        <f t="shared" si="193"/>
        <v>Yes</v>
      </c>
      <c r="AA1140">
        <v>1</v>
      </c>
      <c r="AB1140" t="str">
        <f t="shared" si="194"/>
        <v>Yes</v>
      </c>
      <c r="AD1140" t="str">
        <f t="shared" si="195"/>
        <v>No</v>
      </c>
      <c r="AF1140" t="str">
        <f t="shared" si="196"/>
        <v>No</v>
      </c>
      <c r="AG1140">
        <v>1</v>
      </c>
      <c r="AH1140" s="11" t="str">
        <f t="shared" si="197"/>
        <v>Yes</v>
      </c>
    </row>
    <row r="1141" spans="1:34">
      <c r="A1141">
        <v>4839</v>
      </c>
      <c r="B1141" t="s">
        <v>38</v>
      </c>
      <c r="C1141" t="s">
        <v>176</v>
      </c>
      <c r="D1141" t="s">
        <v>177</v>
      </c>
      <c r="E1141" t="s">
        <v>1218</v>
      </c>
      <c r="F1141" t="s">
        <v>36</v>
      </c>
      <c r="G1141">
        <f t="shared" si="187"/>
        <v>1</v>
      </c>
      <c r="H1141">
        <f t="shared" si="188"/>
        <v>1</v>
      </c>
      <c r="I1141">
        <f t="shared" si="189"/>
        <v>2</v>
      </c>
      <c r="J1141">
        <f t="shared" si="190"/>
        <v>2</v>
      </c>
      <c r="K1141">
        <f t="shared" si="191"/>
        <v>0</v>
      </c>
      <c r="L1141">
        <v>3</v>
      </c>
      <c r="M1141">
        <v>3</v>
      </c>
      <c r="N1141">
        <f>Needs[[#This Row],[Male]]-Needs[[#This Row],[Hasuband]]</f>
        <v>2</v>
      </c>
      <c r="O1141">
        <f>Needs[[#This Row],[Female]]-Needs[[#This Row],[Wife]]</f>
        <v>2</v>
      </c>
      <c r="P1141">
        <v>1</v>
      </c>
      <c r="Q1141">
        <v>1</v>
      </c>
      <c r="R1141">
        <v>1</v>
      </c>
      <c r="S1141">
        <v>1</v>
      </c>
      <c r="T1141">
        <v>2</v>
      </c>
      <c r="U1141" t="s">
        <v>46</v>
      </c>
      <c r="W1141">
        <v>1</v>
      </c>
      <c r="X1141" t="str">
        <f t="shared" si="192"/>
        <v>No</v>
      </c>
      <c r="Z1141" t="str">
        <f t="shared" si="193"/>
        <v>No</v>
      </c>
      <c r="AA1141">
        <v>1</v>
      </c>
      <c r="AB1141" t="str">
        <f t="shared" si="194"/>
        <v>Yes</v>
      </c>
      <c r="AC1141">
        <v>1</v>
      </c>
      <c r="AD1141" t="str">
        <f t="shared" si="195"/>
        <v>Yes</v>
      </c>
      <c r="AE1141">
        <v>1</v>
      </c>
      <c r="AF1141" t="str">
        <f t="shared" si="196"/>
        <v>Yes</v>
      </c>
      <c r="AG1141">
        <v>1</v>
      </c>
      <c r="AH1141" s="11" t="str">
        <f t="shared" si="197"/>
        <v>Yes</v>
      </c>
    </row>
    <row r="1142" spans="1:34">
      <c r="A1142">
        <v>5544</v>
      </c>
      <c r="B1142" t="s">
        <v>42</v>
      </c>
      <c r="C1142" t="s">
        <v>43</v>
      </c>
      <c r="D1142" t="s">
        <v>44</v>
      </c>
      <c r="E1142" t="s">
        <v>1219</v>
      </c>
      <c r="F1142" t="s">
        <v>36</v>
      </c>
      <c r="G1142">
        <f t="shared" si="187"/>
        <v>1</v>
      </c>
      <c r="H1142">
        <f t="shared" si="188"/>
        <v>1</v>
      </c>
      <c r="I1142">
        <f t="shared" si="189"/>
        <v>1</v>
      </c>
      <c r="J1142">
        <f t="shared" si="190"/>
        <v>2</v>
      </c>
      <c r="K1142">
        <f t="shared" si="191"/>
        <v>3</v>
      </c>
      <c r="L1142">
        <v>7</v>
      </c>
      <c r="M1142">
        <v>1</v>
      </c>
      <c r="N1142">
        <f>Needs[[#This Row],[Male]]-Needs[[#This Row],[Hasuband]]</f>
        <v>6</v>
      </c>
      <c r="O1142">
        <f>Needs[[#This Row],[Female]]-Needs[[#This Row],[Wife]]</f>
        <v>0</v>
      </c>
      <c r="P1142">
        <v>1</v>
      </c>
      <c r="Q1142">
        <v>0</v>
      </c>
      <c r="R1142">
        <v>2</v>
      </c>
      <c r="S1142">
        <v>0</v>
      </c>
      <c r="T1142">
        <v>5</v>
      </c>
      <c r="U1142" t="s">
        <v>46</v>
      </c>
      <c r="V1142">
        <v>1</v>
      </c>
      <c r="X1142" t="str">
        <f t="shared" si="192"/>
        <v>Yes</v>
      </c>
      <c r="Y1142">
        <v>137</v>
      </c>
      <c r="Z1142" t="str">
        <f t="shared" si="193"/>
        <v>Yes</v>
      </c>
      <c r="AA1142">
        <v>1</v>
      </c>
      <c r="AB1142" t="str">
        <f t="shared" si="194"/>
        <v>Yes</v>
      </c>
      <c r="AD1142" t="str">
        <f t="shared" si="195"/>
        <v>No</v>
      </c>
      <c r="AE1142">
        <v>1</v>
      </c>
      <c r="AF1142" t="str">
        <f t="shared" si="196"/>
        <v>Yes</v>
      </c>
      <c r="AG1142">
        <v>1</v>
      </c>
      <c r="AH1142" s="11" t="str">
        <f t="shared" si="197"/>
        <v>Yes</v>
      </c>
    </row>
    <row r="1143" spans="1:34">
      <c r="A1143">
        <v>5036</v>
      </c>
      <c r="B1143" t="s">
        <v>32</v>
      </c>
      <c r="C1143" t="s">
        <v>126</v>
      </c>
      <c r="D1143" t="s">
        <v>127</v>
      </c>
      <c r="E1143" t="s">
        <v>1220</v>
      </c>
      <c r="F1143" t="s">
        <v>51</v>
      </c>
      <c r="G1143">
        <f t="shared" si="187"/>
        <v>0</v>
      </c>
      <c r="H1143">
        <f t="shared" si="188"/>
        <v>1</v>
      </c>
      <c r="I1143">
        <f t="shared" si="189"/>
        <v>2</v>
      </c>
      <c r="J1143">
        <f t="shared" si="190"/>
        <v>1</v>
      </c>
      <c r="K1143">
        <f t="shared" si="191"/>
        <v>0</v>
      </c>
      <c r="L1143">
        <v>1</v>
      </c>
      <c r="M1143">
        <v>3</v>
      </c>
      <c r="N1143">
        <f>Needs[[#This Row],[Male]]-Needs[[#This Row],[Hasuband]]</f>
        <v>1</v>
      </c>
      <c r="O1143">
        <f>Needs[[#This Row],[Female]]-Needs[[#This Row],[Wife]]</f>
        <v>2</v>
      </c>
      <c r="P1143">
        <v>1</v>
      </c>
      <c r="Q1143">
        <v>1</v>
      </c>
      <c r="R1143">
        <v>0</v>
      </c>
      <c r="S1143">
        <v>1</v>
      </c>
      <c r="T1143">
        <v>1</v>
      </c>
      <c r="U1143" t="s">
        <v>37</v>
      </c>
      <c r="W1143">
        <v>1</v>
      </c>
      <c r="X1143" t="str">
        <f t="shared" si="192"/>
        <v>No</v>
      </c>
      <c r="Y1143">
        <v>63</v>
      </c>
      <c r="Z1143" t="str">
        <f t="shared" si="193"/>
        <v>Yes</v>
      </c>
      <c r="AA1143">
        <v>1</v>
      </c>
      <c r="AB1143" t="str">
        <f t="shared" si="194"/>
        <v>Yes</v>
      </c>
      <c r="AD1143" t="str">
        <f t="shared" si="195"/>
        <v>No</v>
      </c>
      <c r="AF1143" t="str">
        <f t="shared" si="196"/>
        <v>No</v>
      </c>
      <c r="AG1143">
        <v>1</v>
      </c>
      <c r="AH1143" s="11" t="str">
        <f t="shared" si="197"/>
        <v>Yes</v>
      </c>
    </row>
    <row r="1144" spans="1:34">
      <c r="A1144">
        <v>5157</v>
      </c>
      <c r="B1144" t="s">
        <v>42</v>
      </c>
      <c r="C1144" t="s">
        <v>64</v>
      </c>
      <c r="D1144" t="s">
        <v>65</v>
      </c>
      <c r="E1144" t="s">
        <v>1221</v>
      </c>
      <c r="F1144" t="s">
        <v>36</v>
      </c>
      <c r="G1144">
        <f t="shared" si="187"/>
        <v>1</v>
      </c>
      <c r="H1144">
        <f t="shared" si="188"/>
        <v>1</v>
      </c>
      <c r="I1144">
        <f t="shared" si="189"/>
        <v>2</v>
      </c>
      <c r="J1144">
        <f t="shared" si="190"/>
        <v>0</v>
      </c>
      <c r="K1144">
        <f t="shared" si="191"/>
        <v>0</v>
      </c>
      <c r="L1144">
        <v>2</v>
      </c>
      <c r="M1144">
        <v>2</v>
      </c>
      <c r="N1144">
        <f>Needs[[#This Row],[Male]]-Needs[[#This Row],[Hasuband]]</f>
        <v>1</v>
      </c>
      <c r="O1144">
        <f>Needs[[#This Row],[Female]]-Needs[[#This Row],[Wife]]</f>
        <v>1</v>
      </c>
      <c r="P1144">
        <v>1</v>
      </c>
      <c r="Q1144">
        <v>1</v>
      </c>
      <c r="R1144">
        <v>0</v>
      </c>
      <c r="S1144">
        <v>0</v>
      </c>
      <c r="T1144">
        <v>2</v>
      </c>
      <c r="U1144" t="s">
        <v>46</v>
      </c>
      <c r="V1144">
        <v>1</v>
      </c>
      <c r="X1144" t="str">
        <f t="shared" si="192"/>
        <v>Yes</v>
      </c>
      <c r="Y1144">
        <v>127</v>
      </c>
      <c r="Z1144" t="str">
        <f t="shared" si="193"/>
        <v>Yes</v>
      </c>
      <c r="AA1144">
        <v>1</v>
      </c>
      <c r="AB1144" t="str">
        <f t="shared" si="194"/>
        <v>Yes</v>
      </c>
      <c r="AC1144">
        <v>1</v>
      </c>
      <c r="AD1144" t="str">
        <f t="shared" si="195"/>
        <v>Yes</v>
      </c>
      <c r="AF1144" t="str">
        <f t="shared" si="196"/>
        <v>No</v>
      </c>
      <c r="AG1144">
        <v>1</v>
      </c>
      <c r="AH1144" s="11" t="str">
        <f t="shared" si="197"/>
        <v>Yes</v>
      </c>
    </row>
    <row r="1145" spans="1:34">
      <c r="A1145">
        <v>5030</v>
      </c>
      <c r="B1145" t="s">
        <v>32</v>
      </c>
      <c r="C1145" t="s">
        <v>126</v>
      </c>
      <c r="D1145" t="s">
        <v>127</v>
      </c>
      <c r="E1145" t="s">
        <v>1222</v>
      </c>
      <c r="F1145" t="s">
        <v>36</v>
      </c>
      <c r="G1145">
        <f t="shared" si="187"/>
        <v>1</v>
      </c>
      <c r="H1145">
        <f t="shared" si="188"/>
        <v>1</v>
      </c>
      <c r="I1145">
        <f t="shared" si="189"/>
        <v>1</v>
      </c>
      <c r="J1145">
        <f t="shared" si="190"/>
        <v>4</v>
      </c>
      <c r="K1145">
        <f t="shared" si="191"/>
        <v>2</v>
      </c>
      <c r="L1145">
        <v>4</v>
      </c>
      <c r="M1145">
        <v>5</v>
      </c>
      <c r="N1145">
        <f>Needs[[#This Row],[Male]]-Needs[[#This Row],[Hasuband]]</f>
        <v>3</v>
      </c>
      <c r="O1145">
        <f>Needs[[#This Row],[Female]]-Needs[[#This Row],[Wife]]</f>
        <v>4</v>
      </c>
      <c r="P1145">
        <v>0</v>
      </c>
      <c r="Q1145">
        <v>1</v>
      </c>
      <c r="R1145">
        <v>3</v>
      </c>
      <c r="S1145">
        <v>1</v>
      </c>
      <c r="T1145">
        <v>4</v>
      </c>
      <c r="U1145" t="s">
        <v>37</v>
      </c>
      <c r="V1145">
        <v>1</v>
      </c>
      <c r="X1145" t="str">
        <f t="shared" si="192"/>
        <v>Yes</v>
      </c>
      <c r="Y1145">
        <v>230</v>
      </c>
      <c r="Z1145" t="str">
        <f t="shared" si="193"/>
        <v>Yes</v>
      </c>
      <c r="AA1145">
        <v>1</v>
      </c>
      <c r="AB1145" t="str">
        <f t="shared" si="194"/>
        <v>Yes</v>
      </c>
      <c r="AC1145">
        <v>1</v>
      </c>
      <c r="AD1145" t="str">
        <f t="shared" si="195"/>
        <v>Yes</v>
      </c>
      <c r="AE1145">
        <v>1</v>
      </c>
      <c r="AF1145" t="str">
        <f t="shared" si="196"/>
        <v>Yes</v>
      </c>
      <c r="AH1145" s="11" t="str">
        <f t="shared" si="197"/>
        <v>No</v>
      </c>
    </row>
    <row r="1146" spans="1:34">
      <c r="A1146">
        <v>5684</v>
      </c>
      <c r="B1146" t="s">
        <v>42</v>
      </c>
      <c r="C1146" t="s">
        <v>71</v>
      </c>
      <c r="D1146" t="s">
        <v>72</v>
      </c>
      <c r="E1146" t="s">
        <v>1223</v>
      </c>
      <c r="F1146" t="s">
        <v>36</v>
      </c>
      <c r="G1146">
        <f t="shared" si="187"/>
        <v>1</v>
      </c>
      <c r="H1146">
        <f t="shared" si="188"/>
        <v>1</v>
      </c>
      <c r="I1146">
        <f t="shared" si="189"/>
        <v>1</v>
      </c>
      <c r="J1146">
        <f t="shared" si="190"/>
        <v>1</v>
      </c>
      <c r="K1146">
        <f t="shared" si="191"/>
        <v>0</v>
      </c>
      <c r="L1146">
        <v>2</v>
      </c>
      <c r="M1146">
        <v>2</v>
      </c>
      <c r="N1146">
        <f>Needs[[#This Row],[Male]]-Needs[[#This Row],[Hasuband]]</f>
        <v>1</v>
      </c>
      <c r="O1146">
        <f>Needs[[#This Row],[Female]]-Needs[[#This Row],[Wife]]</f>
        <v>1</v>
      </c>
      <c r="P1146">
        <v>0</v>
      </c>
      <c r="Q1146">
        <v>1</v>
      </c>
      <c r="R1146">
        <v>1</v>
      </c>
      <c r="S1146">
        <v>0</v>
      </c>
      <c r="T1146">
        <v>2</v>
      </c>
      <c r="U1146" t="s">
        <v>46</v>
      </c>
      <c r="V1146">
        <v>1</v>
      </c>
      <c r="X1146" t="str">
        <f t="shared" si="192"/>
        <v>Yes</v>
      </c>
      <c r="Y1146">
        <v>207</v>
      </c>
      <c r="Z1146" t="str">
        <f t="shared" si="193"/>
        <v>Yes</v>
      </c>
      <c r="AA1146">
        <v>1</v>
      </c>
      <c r="AB1146" t="str">
        <f t="shared" si="194"/>
        <v>Yes</v>
      </c>
      <c r="AD1146" t="str">
        <f t="shared" si="195"/>
        <v>No</v>
      </c>
      <c r="AF1146" t="str">
        <f t="shared" si="196"/>
        <v>No</v>
      </c>
      <c r="AG1146">
        <v>1</v>
      </c>
      <c r="AH1146" s="11" t="str">
        <f t="shared" si="197"/>
        <v>Yes</v>
      </c>
    </row>
    <row r="1147" spans="1:34">
      <c r="A1147">
        <v>6162</v>
      </c>
      <c r="B1147" t="s">
        <v>47</v>
      </c>
      <c r="C1147" t="s">
        <v>58</v>
      </c>
      <c r="D1147" t="s">
        <v>59</v>
      </c>
      <c r="E1147" t="s">
        <v>1224</v>
      </c>
      <c r="F1147" t="s">
        <v>51</v>
      </c>
      <c r="G1147">
        <f t="shared" si="187"/>
        <v>0</v>
      </c>
      <c r="H1147">
        <f t="shared" si="188"/>
        <v>1</v>
      </c>
      <c r="I1147">
        <f t="shared" si="189"/>
        <v>3</v>
      </c>
      <c r="J1147">
        <f t="shared" si="190"/>
        <v>2</v>
      </c>
      <c r="K1147">
        <f t="shared" si="191"/>
        <v>4</v>
      </c>
      <c r="L1147">
        <v>5</v>
      </c>
      <c r="M1147">
        <v>5</v>
      </c>
      <c r="N1147">
        <f>Needs[[#This Row],[Male]]-Needs[[#This Row],[Hasuband]]</f>
        <v>5</v>
      </c>
      <c r="O1147">
        <f>Needs[[#This Row],[Female]]-Needs[[#This Row],[Wife]]</f>
        <v>4</v>
      </c>
      <c r="P1147">
        <v>2</v>
      </c>
      <c r="Q1147">
        <v>1</v>
      </c>
      <c r="R1147">
        <v>1</v>
      </c>
      <c r="S1147">
        <v>1</v>
      </c>
      <c r="T1147">
        <v>5</v>
      </c>
      <c r="U1147" t="s">
        <v>37</v>
      </c>
      <c r="V1147">
        <v>1</v>
      </c>
      <c r="X1147" t="str">
        <f t="shared" si="192"/>
        <v>Yes</v>
      </c>
      <c r="Y1147">
        <v>226</v>
      </c>
      <c r="Z1147" t="str">
        <f t="shared" si="193"/>
        <v>Yes</v>
      </c>
      <c r="AB1147" t="str">
        <f t="shared" si="194"/>
        <v>No</v>
      </c>
      <c r="AD1147" t="str">
        <f t="shared" si="195"/>
        <v>No</v>
      </c>
      <c r="AF1147" t="str">
        <f t="shared" si="196"/>
        <v>No</v>
      </c>
      <c r="AH1147" s="11" t="str">
        <f t="shared" si="197"/>
        <v>No</v>
      </c>
    </row>
    <row r="1148" spans="1:34">
      <c r="A1148">
        <v>4788</v>
      </c>
      <c r="B1148" t="s">
        <v>38</v>
      </c>
      <c r="C1148" t="s">
        <v>116</v>
      </c>
      <c r="D1148" t="s">
        <v>117</v>
      </c>
      <c r="E1148" t="s">
        <v>1225</v>
      </c>
      <c r="F1148" t="s">
        <v>36</v>
      </c>
      <c r="G1148">
        <f t="shared" si="187"/>
        <v>1</v>
      </c>
      <c r="H1148">
        <f t="shared" si="188"/>
        <v>1</v>
      </c>
      <c r="I1148">
        <f t="shared" si="189"/>
        <v>3</v>
      </c>
      <c r="J1148">
        <f t="shared" si="190"/>
        <v>1</v>
      </c>
      <c r="K1148">
        <f t="shared" si="191"/>
        <v>1</v>
      </c>
      <c r="L1148">
        <v>5</v>
      </c>
      <c r="M1148">
        <v>2</v>
      </c>
      <c r="N1148">
        <f>Needs[[#This Row],[Male]]-Needs[[#This Row],[Hasuband]]</f>
        <v>4</v>
      </c>
      <c r="O1148">
        <f>Needs[[#This Row],[Female]]-Needs[[#This Row],[Wife]]</f>
        <v>1</v>
      </c>
      <c r="P1148">
        <v>2</v>
      </c>
      <c r="Q1148">
        <v>1</v>
      </c>
      <c r="R1148">
        <v>1</v>
      </c>
      <c r="S1148">
        <v>0</v>
      </c>
      <c r="T1148">
        <v>3</v>
      </c>
      <c r="U1148" t="s">
        <v>46</v>
      </c>
      <c r="W1148">
        <v>1</v>
      </c>
      <c r="X1148" t="str">
        <f t="shared" si="192"/>
        <v>No</v>
      </c>
      <c r="Z1148" t="str">
        <f t="shared" si="193"/>
        <v>No</v>
      </c>
      <c r="AA1148">
        <v>1</v>
      </c>
      <c r="AB1148" t="str">
        <f t="shared" si="194"/>
        <v>Yes</v>
      </c>
      <c r="AC1148">
        <v>1</v>
      </c>
      <c r="AD1148" t="str">
        <f t="shared" si="195"/>
        <v>Yes</v>
      </c>
      <c r="AF1148" t="str">
        <f t="shared" si="196"/>
        <v>No</v>
      </c>
      <c r="AG1148">
        <v>1</v>
      </c>
      <c r="AH1148" s="11" t="str">
        <f t="shared" si="197"/>
        <v>Yes</v>
      </c>
    </row>
    <row r="1149" spans="1:34">
      <c r="A1149">
        <v>5180</v>
      </c>
      <c r="B1149" t="s">
        <v>42</v>
      </c>
      <c r="C1149" t="s">
        <v>64</v>
      </c>
      <c r="D1149" t="s">
        <v>65</v>
      </c>
      <c r="E1149" t="s">
        <v>1226</v>
      </c>
      <c r="F1149" t="s">
        <v>36</v>
      </c>
      <c r="G1149">
        <f t="shared" si="187"/>
        <v>1</v>
      </c>
      <c r="H1149">
        <f t="shared" si="188"/>
        <v>1</v>
      </c>
      <c r="I1149">
        <f t="shared" si="189"/>
        <v>1</v>
      </c>
      <c r="J1149">
        <f t="shared" si="190"/>
        <v>1</v>
      </c>
      <c r="K1149">
        <f t="shared" si="191"/>
        <v>1</v>
      </c>
      <c r="L1149">
        <v>4</v>
      </c>
      <c r="M1149">
        <v>1</v>
      </c>
      <c r="N1149">
        <f>Needs[[#This Row],[Male]]-Needs[[#This Row],[Hasuband]]</f>
        <v>3</v>
      </c>
      <c r="O1149">
        <f>Needs[[#This Row],[Female]]-Needs[[#This Row],[Wife]]</f>
        <v>0</v>
      </c>
      <c r="P1149">
        <v>1</v>
      </c>
      <c r="Q1149">
        <v>0</v>
      </c>
      <c r="R1149">
        <v>1</v>
      </c>
      <c r="S1149">
        <v>0</v>
      </c>
      <c r="T1149">
        <v>3</v>
      </c>
      <c r="U1149" t="s">
        <v>37</v>
      </c>
      <c r="W1149">
        <v>1</v>
      </c>
      <c r="X1149" t="str">
        <f t="shared" si="192"/>
        <v>No</v>
      </c>
      <c r="Z1149" t="str">
        <f t="shared" si="193"/>
        <v>No</v>
      </c>
      <c r="AA1149">
        <v>1</v>
      </c>
      <c r="AB1149" t="str">
        <f t="shared" si="194"/>
        <v>Yes</v>
      </c>
      <c r="AD1149" t="str">
        <f t="shared" si="195"/>
        <v>No</v>
      </c>
      <c r="AF1149" t="str">
        <f t="shared" si="196"/>
        <v>No</v>
      </c>
      <c r="AG1149">
        <v>1</v>
      </c>
      <c r="AH1149" s="11" t="str">
        <f t="shared" si="197"/>
        <v>Yes</v>
      </c>
    </row>
    <row r="1150" spans="1:34">
      <c r="A1150">
        <v>4999</v>
      </c>
      <c r="B1150" t="s">
        <v>32</v>
      </c>
      <c r="C1150" t="s">
        <v>33</v>
      </c>
      <c r="D1150" t="s">
        <v>34</v>
      </c>
      <c r="E1150" t="s">
        <v>1227</v>
      </c>
      <c r="F1150" t="s">
        <v>36</v>
      </c>
      <c r="G1150">
        <f t="shared" si="187"/>
        <v>1</v>
      </c>
      <c r="H1150">
        <f t="shared" si="188"/>
        <v>1</v>
      </c>
      <c r="I1150">
        <f t="shared" si="189"/>
        <v>2</v>
      </c>
      <c r="J1150">
        <f t="shared" si="190"/>
        <v>1</v>
      </c>
      <c r="K1150">
        <f t="shared" si="191"/>
        <v>0</v>
      </c>
      <c r="L1150">
        <v>2</v>
      </c>
      <c r="M1150">
        <v>3</v>
      </c>
      <c r="N1150">
        <f>Needs[[#This Row],[Male]]-Needs[[#This Row],[Hasuband]]</f>
        <v>1</v>
      </c>
      <c r="O1150">
        <f>Needs[[#This Row],[Female]]-Needs[[#This Row],[Wife]]</f>
        <v>2</v>
      </c>
      <c r="P1150">
        <v>1</v>
      </c>
      <c r="Q1150">
        <v>1</v>
      </c>
      <c r="R1150">
        <v>0</v>
      </c>
      <c r="S1150">
        <v>1</v>
      </c>
      <c r="T1150">
        <v>2</v>
      </c>
      <c r="U1150" t="s">
        <v>46</v>
      </c>
      <c r="W1150">
        <v>1</v>
      </c>
      <c r="X1150" t="str">
        <f t="shared" si="192"/>
        <v>No</v>
      </c>
      <c r="Z1150" t="str">
        <f t="shared" si="193"/>
        <v>No</v>
      </c>
      <c r="AA1150">
        <v>1</v>
      </c>
      <c r="AB1150" t="str">
        <f t="shared" si="194"/>
        <v>Yes</v>
      </c>
      <c r="AD1150" t="str">
        <f t="shared" si="195"/>
        <v>No</v>
      </c>
      <c r="AE1150">
        <v>1</v>
      </c>
      <c r="AF1150" t="str">
        <f t="shared" si="196"/>
        <v>Yes</v>
      </c>
      <c r="AG1150">
        <v>1</v>
      </c>
      <c r="AH1150" s="11" t="str">
        <f t="shared" si="197"/>
        <v>Yes</v>
      </c>
    </row>
    <row r="1151" spans="1:34">
      <c r="A1151">
        <v>4943</v>
      </c>
      <c r="B1151" t="s">
        <v>32</v>
      </c>
      <c r="C1151" t="s">
        <v>96</v>
      </c>
      <c r="D1151" t="s">
        <v>97</v>
      </c>
      <c r="E1151" t="s">
        <v>1228</v>
      </c>
      <c r="F1151" t="s">
        <v>36</v>
      </c>
      <c r="G1151">
        <f t="shared" si="187"/>
        <v>1</v>
      </c>
      <c r="H1151">
        <f t="shared" si="188"/>
        <v>1</v>
      </c>
      <c r="I1151">
        <f t="shared" si="189"/>
        <v>2</v>
      </c>
      <c r="J1151">
        <f t="shared" si="190"/>
        <v>1</v>
      </c>
      <c r="K1151">
        <f t="shared" si="191"/>
        <v>2</v>
      </c>
      <c r="L1151">
        <v>2</v>
      </c>
      <c r="M1151">
        <v>5</v>
      </c>
      <c r="N1151">
        <f>Needs[[#This Row],[Male]]-Needs[[#This Row],[Hasuband]]</f>
        <v>1</v>
      </c>
      <c r="O1151">
        <f>Needs[[#This Row],[Female]]-Needs[[#This Row],[Wife]]</f>
        <v>4</v>
      </c>
      <c r="P1151">
        <v>1</v>
      </c>
      <c r="Q1151">
        <v>1</v>
      </c>
      <c r="R1151">
        <v>0</v>
      </c>
      <c r="S1151">
        <v>1</v>
      </c>
      <c r="T1151">
        <v>4</v>
      </c>
      <c r="U1151" t="s">
        <v>61</v>
      </c>
      <c r="V1151">
        <v>1</v>
      </c>
      <c r="X1151" t="str">
        <f t="shared" si="192"/>
        <v>Yes</v>
      </c>
      <c r="Y1151">
        <v>183</v>
      </c>
      <c r="Z1151" t="str">
        <f t="shared" si="193"/>
        <v>Yes</v>
      </c>
      <c r="AA1151">
        <v>1</v>
      </c>
      <c r="AB1151" t="str">
        <f t="shared" si="194"/>
        <v>Yes</v>
      </c>
      <c r="AD1151" t="str">
        <f t="shared" si="195"/>
        <v>No</v>
      </c>
      <c r="AF1151" t="str">
        <f t="shared" si="196"/>
        <v>No</v>
      </c>
      <c r="AH1151" s="11" t="str">
        <f t="shared" si="197"/>
        <v>No</v>
      </c>
    </row>
    <row r="1152" spans="1:34">
      <c r="A1152">
        <v>5080</v>
      </c>
      <c r="B1152" t="s">
        <v>32</v>
      </c>
      <c r="C1152" t="s">
        <v>55</v>
      </c>
      <c r="D1152" t="s">
        <v>56</v>
      </c>
      <c r="E1152" t="s">
        <v>1229</v>
      </c>
      <c r="F1152" t="s">
        <v>36</v>
      </c>
      <c r="G1152">
        <f t="shared" si="187"/>
        <v>1</v>
      </c>
      <c r="H1152">
        <f t="shared" si="188"/>
        <v>1</v>
      </c>
      <c r="I1152">
        <f t="shared" si="189"/>
        <v>3</v>
      </c>
      <c r="J1152">
        <f t="shared" si="190"/>
        <v>3</v>
      </c>
      <c r="K1152">
        <f t="shared" si="191"/>
        <v>2</v>
      </c>
      <c r="L1152">
        <v>6</v>
      </c>
      <c r="M1152">
        <v>4</v>
      </c>
      <c r="N1152">
        <f>Needs[[#This Row],[Male]]-Needs[[#This Row],[Hasuband]]</f>
        <v>5</v>
      </c>
      <c r="O1152">
        <f>Needs[[#This Row],[Female]]-Needs[[#This Row],[Wife]]</f>
        <v>3</v>
      </c>
      <c r="P1152">
        <v>2</v>
      </c>
      <c r="Q1152">
        <v>1</v>
      </c>
      <c r="R1152">
        <v>2</v>
      </c>
      <c r="S1152">
        <v>1</v>
      </c>
      <c r="T1152">
        <v>4</v>
      </c>
      <c r="U1152" t="s">
        <v>37</v>
      </c>
      <c r="V1152">
        <v>1</v>
      </c>
      <c r="X1152" t="str">
        <f t="shared" si="192"/>
        <v>Yes</v>
      </c>
      <c r="Y1152">
        <v>189</v>
      </c>
      <c r="Z1152" t="str">
        <f t="shared" si="193"/>
        <v>Yes</v>
      </c>
      <c r="AA1152">
        <v>1</v>
      </c>
      <c r="AB1152" t="str">
        <f t="shared" si="194"/>
        <v>Yes</v>
      </c>
      <c r="AD1152" t="str">
        <f t="shared" si="195"/>
        <v>No</v>
      </c>
      <c r="AE1152">
        <v>1</v>
      </c>
      <c r="AF1152" t="str">
        <f t="shared" si="196"/>
        <v>Yes</v>
      </c>
      <c r="AH1152" s="11" t="str">
        <f t="shared" si="197"/>
        <v>No</v>
      </c>
    </row>
    <row r="1153" spans="1:34">
      <c r="A1153">
        <v>4700</v>
      </c>
      <c r="B1153" t="s">
        <v>38</v>
      </c>
      <c r="C1153" t="s">
        <v>39</v>
      </c>
      <c r="D1153" t="s">
        <v>40</v>
      </c>
      <c r="E1153" t="s">
        <v>1230</v>
      </c>
      <c r="F1153" t="s">
        <v>36</v>
      </c>
      <c r="G1153">
        <f t="shared" si="187"/>
        <v>1</v>
      </c>
      <c r="H1153">
        <f t="shared" si="188"/>
        <v>1</v>
      </c>
      <c r="I1153">
        <f t="shared" si="189"/>
        <v>2</v>
      </c>
      <c r="J1153">
        <f t="shared" si="190"/>
        <v>2</v>
      </c>
      <c r="K1153">
        <f t="shared" si="191"/>
        <v>1</v>
      </c>
      <c r="L1153">
        <v>4</v>
      </c>
      <c r="M1153">
        <v>3</v>
      </c>
      <c r="N1153">
        <f>Needs[[#This Row],[Male]]-Needs[[#This Row],[Hasuband]]</f>
        <v>3</v>
      </c>
      <c r="O1153">
        <f>Needs[[#This Row],[Female]]-Needs[[#This Row],[Wife]]</f>
        <v>2</v>
      </c>
      <c r="P1153">
        <v>1</v>
      </c>
      <c r="Q1153">
        <v>1</v>
      </c>
      <c r="R1153">
        <v>1</v>
      </c>
      <c r="S1153">
        <v>1</v>
      </c>
      <c r="T1153">
        <v>3</v>
      </c>
      <c r="U1153" t="s">
        <v>46</v>
      </c>
      <c r="V1153">
        <v>1</v>
      </c>
      <c r="X1153" t="str">
        <f t="shared" si="192"/>
        <v>Yes</v>
      </c>
      <c r="Y1153">
        <v>183</v>
      </c>
      <c r="Z1153" t="str">
        <f t="shared" si="193"/>
        <v>Yes</v>
      </c>
      <c r="AB1153" t="str">
        <f t="shared" si="194"/>
        <v>No</v>
      </c>
      <c r="AC1153">
        <v>1</v>
      </c>
      <c r="AD1153" t="str">
        <f t="shared" si="195"/>
        <v>Yes</v>
      </c>
      <c r="AF1153" t="str">
        <f t="shared" si="196"/>
        <v>No</v>
      </c>
      <c r="AH1153" s="11" t="str">
        <f t="shared" si="197"/>
        <v>No</v>
      </c>
    </row>
    <row r="1154" spans="1:34">
      <c r="A1154">
        <v>5165</v>
      </c>
      <c r="B1154" t="s">
        <v>42</v>
      </c>
      <c r="C1154" t="s">
        <v>64</v>
      </c>
      <c r="D1154" t="s">
        <v>65</v>
      </c>
      <c r="E1154" t="s">
        <v>1231</v>
      </c>
      <c r="F1154" t="s">
        <v>36</v>
      </c>
      <c r="G1154">
        <f t="shared" ref="G1154:G1217" si="198">IF(F1154="Father",1,0)</f>
        <v>1</v>
      </c>
      <c r="H1154">
        <f t="shared" ref="H1154:H1217" si="199">IF(F1154="Mother",1,1)</f>
        <v>1</v>
      </c>
      <c r="I1154">
        <f t="shared" ref="I1154:I1217" si="200">P1154+Q1154</f>
        <v>2</v>
      </c>
      <c r="J1154">
        <f t="shared" ref="J1154:J1217" si="201">R1154+S1154</f>
        <v>3</v>
      </c>
      <c r="K1154">
        <f t="shared" ref="K1154:K1217" si="202">T1154-(G1154+H1154)</f>
        <v>3</v>
      </c>
      <c r="L1154">
        <v>3</v>
      </c>
      <c r="M1154">
        <v>7</v>
      </c>
      <c r="N1154">
        <f>Needs[[#This Row],[Male]]-Needs[[#This Row],[Hasuband]]</f>
        <v>2</v>
      </c>
      <c r="O1154">
        <f>Needs[[#This Row],[Female]]-Needs[[#This Row],[Wife]]</f>
        <v>6</v>
      </c>
      <c r="P1154">
        <v>1</v>
      </c>
      <c r="Q1154">
        <v>1</v>
      </c>
      <c r="R1154">
        <v>1</v>
      </c>
      <c r="S1154">
        <v>2</v>
      </c>
      <c r="T1154">
        <v>5</v>
      </c>
      <c r="U1154" t="s">
        <v>37</v>
      </c>
      <c r="W1154">
        <v>1</v>
      </c>
      <c r="X1154" t="str">
        <f t="shared" ref="X1154:X1217" si="203">IF(V1154=1,"Yes",IF(V1154="","No"))</f>
        <v>No</v>
      </c>
      <c r="Y1154">
        <v>78</v>
      </c>
      <c r="Z1154" t="str">
        <f t="shared" ref="Z1154:Z1217" si="204">IF(Y1154="","No","Yes")</f>
        <v>Yes</v>
      </c>
      <c r="AA1154">
        <v>1</v>
      </c>
      <c r="AB1154" t="str">
        <f t="shared" ref="AB1154:AB1217" si="205">IF(AA1154=1,"Yes",IF(AA1154="","No"))</f>
        <v>Yes</v>
      </c>
      <c r="AC1154">
        <v>1</v>
      </c>
      <c r="AD1154" t="str">
        <f t="shared" ref="AD1154:AD1217" si="206">IF(AC1154=1,"Yes",IF(AC1154="","No"))</f>
        <v>Yes</v>
      </c>
      <c r="AE1154">
        <v>1</v>
      </c>
      <c r="AF1154" t="str">
        <f t="shared" ref="AF1154:AF1217" si="207">IF(AE1154=1,"Yes",IF(AE1154="","No"))</f>
        <v>Yes</v>
      </c>
      <c r="AG1154">
        <v>1</v>
      </c>
      <c r="AH1154" s="11" t="str">
        <f t="shared" ref="AH1154:AH1217" si="208">IF(AG1154=1,"Yes",IF(AG1154="","No"))</f>
        <v>Yes</v>
      </c>
    </row>
    <row r="1155" spans="1:34">
      <c r="A1155">
        <v>5475</v>
      </c>
      <c r="B1155" t="s">
        <v>42</v>
      </c>
      <c r="C1155" t="s">
        <v>82</v>
      </c>
      <c r="D1155" t="s">
        <v>83</v>
      </c>
      <c r="E1155" t="s">
        <v>1232</v>
      </c>
      <c r="F1155" t="s">
        <v>36</v>
      </c>
      <c r="G1155">
        <f t="shared" si="198"/>
        <v>1</v>
      </c>
      <c r="H1155">
        <f t="shared" si="199"/>
        <v>1</v>
      </c>
      <c r="I1155">
        <f t="shared" si="200"/>
        <v>2</v>
      </c>
      <c r="J1155">
        <f t="shared" si="201"/>
        <v>3</v>
      </c>
      <c r="K1155">
        <f t="shared" si="202"/>
        <v>3</v>
      </c>
      <c r="L1155">
        <v>2</v>
      </c>
      <c r="M1155">
        <v>8</v>
      </c>
      <c r="N1155">
        <f>Needs[[#This Row],[Male]]-Needs[[#This Row],[Hasuband]]</f>
        <v>1</v>
      </c>
      <c r="O1155">
        <f>Needs[[#This Row],[Female]]-Needs[[#This Row],[Wife]]</f>
        <v>7</v>
      </c>
      <c r="P1155">
        <v>1</v>
      </c>
      <c r="Q1155">
        <v>1</v>
      </c>
      <c r="R1155">
        <v>0</v>
      </c>
      <c r="S1155">
        <v>3</v>
      </c>
      <c r="T1155">
        <v>5</v>
      </c>
      <c r="U1155" t="s">
        <v>46</v>
      </c>
      <c r="W1155">
        <v>1</v>
      </c>
      <c r="X1155" t="str">
        <f t="shared" si="203"/>
        <v>No</v>
      </c>
      <c r="Z1155" t="str">
        <f t="shared" si="204"/>
        <v>No</v>
      </c>
      <c r="AA1155">
        <v>1</v>
      </c>
      <c r="AB1155" t="str">
        <f t="shared" si="205"/>
        <v>Yes</v>
      </c>
      <c r="AD1155" t="str">
        <f t="shared" si="206"/>
        <v>No</v>
      </c>
      <c r="AF1155" t="str">
        <f t="shared" si="207"/>
        <v>No</v>
      </c>
      <c r="AG1155">
        <v>1</v>
      </c>
      <c r="AH1155" s="11" t="str">
        <f t="shared" si="208"/>
        <v>Yes</v>
      </c>
    </row>
    <row r="1156" spans="1:34">
      <c r="A1156">
        <v>6079</v>
      </c>
      <c r="B1156" t="s">
        <v>47</v>
      </c>
      <c r="C1156" t="s">
        <v>67</v>
      </c>
      <c r="D1156" t="s">
        <v>68</v>
      </c>
      <c r="E1156" t="s">
        <v>1233</v>
      </c>
      <c r="F1156" t="s">
        <v>36</v>
      </c>
      <c r="G1156">
        <f t="shared" si="198"/>
        <v>1</v>
      </c>
      <c r="H1156">
        <f t="shared" si="199"/>
        <v>1</v>
      </c>
      <c r="I1156">
        <f t="shared" si="200"/>
        <v>3</v>
      </c>
      <c r="J1156">
        <f t="shared" si="201"/>
        <v>2</v>
      </c>
      <c r="K1156">
        <f t="shared" si="202"/>
        <v>1</v>
      </c>
      <c r="L1156">
        <v>5</v>
      </c>
      <c r="M1156">
        <v>3</v>
      </c>
      <c r="N1156">
        <f>Needs[[#This Row],[Male]]-Needs[[#This Row],[Hasuband]]</f>
        <v>4</v>
      </c>
      <c r="O1156">
        <f>Needs[[#This Row],[Female]]-Needs[[#This Row],[Wife]]</f>
        <v>2</v>
      </c>
      <c r="P1156">
        <v>2</v>
      </c>
      <c r="Q1156">
        <v>1</v>
      </c>
      <c r="R1156">
        <v>1</v>
      </c>
      <c r="S1156">
        <v>1</v>
      </c>
      <c r="T1156">
        <v>3</v>
      </c>
      <c r="U1156" t="s">
        <v>46</v>
      </c>
      <c r="W1156">
        <v>1</v>
      </c>
      <c r="X1156" t="str">
        <f t="shared" si="203"/>
        <v>No</v>
      </c>
      <c r="Y1156">
        <v>100</v>
      </c>
      <c r="Z1156" t="str">
        <f t="shared" si="204"/>
        <v>Yes</v>
      </c>
      <c r="AA1156">
        <v>1</v>
      </c>
      <c r="AB1156" t="str">
        <f t="shared" si="205"/>
        <v>Yes</v>
      </c>
      <c r="AD1156" t="str">
        <f t="shared" si="206"/>
        <v>No</v>
      </c>
      <c r="AF1156" t="str">
        <f t="shared" si="207"/>
        <v>No</v>
      </c>
      <c r="AG1156">
        <v>1</v>
      </c>
      <c r="AH1156" s="11" t="str">
        <f t="shared" si="208"/>
        <v>Yes</v>
      </c>
    </row>
    <row r="1157" spans="1:34">
      <c r="A1157">
        <v>6340</v>
      </c>
      <c r="B1157" t="s">
        <v>47</v>
      </c>
      <c r="C1157" t="s">
        <v>104</v>
      </c>
      <c r="D1157" t="s">
        <v>105</v>
      </c>
      <c r="E1157" t="s">
        <v>1234</v>
      </c>
      <c r="F1157" t="s">
        <v>36</v>
      </c>
      <c r="G1157">
        <f t="shared" si="198"/>
        <v>1</v>
      </c>
      <c r="H1157">
        <f t="shared" si="199"/>
        <v>1</v>
      </c>
      <c r="I1157">
        <f t="shared" si="200"/>
        <v>2</v>
      </c>
      <c r="J1157">
        <f t="shared" si="201"/>
        <v>0</v>
      </c>
      <c r="K1157">
        <f t="shared" si="202"/>
        <v>0</v>
      </c>
      <c r="L1157">
        <v>2</v>
      </c>
      <c r="M1157">
        <v>2</v>
      </c>
      <c r="N1157">
        <f>Needs[[#This Row],[Male]]-Needs[[#This Row],[Hasuband]]</f>
        <v>1</v>
      </c>
      <c r="O1157">
        <f>Needs[[#This Row],[Female]]-Needs[[#This Row],[Wife]]</f>
        <v>1</v>
      </c>
      <c r="P1157">
        <v>1</v>
      </c>
      <c r="Q1157">
        <v>1</v>
      </c>
      <c r="R1157">
        <v>0</v>
      </c>
      <c r="S1157">
        <v>0</v>
      </c>
      <c r="T1157">
        <v>2</v>
      </c>
      <c r="U1157" t="s">
        <v>37</v>
      </c>
      <c r="W1157">
        <v>1</v>
      </c>
      <c r="X1157" t="str">
        <f t="shared" si="203"/>
        <v>No</v>
      </c>
      <c r="Z1157" t="str">
        <f t="shared" si="204"/>
        <v>No</v>
      </c>
      <c r="AA1157">
        <v>1</v>
      </c>
      <c r="AB1157" t="str">
        <f t="shared" si="205"/>
        <v>Yes</v>
      </c>
      <c r="AC1157">
        <v>1</v>
      </c>
      <c r="AD1157" t="str">
        <f t="shared" si="206"/>
        <v>Yes</v>
      </c>
      <c r="AE1157">
        <v>1</v>
      </c>
      <c r="AF1157" t="str">
        <f t="shared" si="207"/>
        <v>Yes</v>
      </c>
      <c r="AG1157">
        <v>1</v>
      </c>
      <c r="AH1157" s="11" t="str">
        <f t="shared" si="208"/>
        <v>Yes</v>
      </c>
    </row>
    <row r="1158" spans="1:34">
      <c r="A1158">
        <v>5155</v>
      </c>
      <c r="B1158" t="s">
        <v>42</v>
      </c>
      <c r="C1158" t="s">
        <v>64</v>
      </c>
      <c r="D1158" t="s">
        <v>65</v>
      </c>
      <c r="E1158" t="s">
        <v>1235</v>
      </c>
      <c r="F1158" t="s">
        <v>36</v>
      </c>
      <c r="G1158">
        <f t="shared" si="198"/>
        <v>1</v>
      </c>
      <c r="H1158">
        <f t="shared" si="199"/>
        <v>1</v>
      </c>
      <c r="I1158">
        <f t="shared" si="200"/>
        <v>2</v>
      </c>
      <c r="J1158">
        <f t="shared" si="201"/>
        <v>2</v>
      </c>
      <c r="K1158">
        <f t="shared" si="202"/>
        <v>0</v>
      </c>
      <c r="L1158">
        <v>3</v>
      </c>
      <c r="M1158">
        <v>3</v>
      </c>
      <c r="N1158">
        <f>Needs[[#This Row],[Male]]-Needs[[#This Row],[Hasuband]]</f>
        <v>2</v>
      </c>
      <c r="O1158">
        <f>Needs[[#This Row],[Female]]-Needs[[#This Row],[Wife]]</f>
        <v>2</v>
      </c>
      <c r="P1158">
        <v>1</v>
      </c>
      <c r="Q1158">
        <v>1</v>
      </c>
      <c r="R1158">
        <v>1</v>
      </c>
      <c r="S1158">
        <v>1</v>
      </c>
      <c r="T1158">
        <v>2</v>
      </c>
      <c r="U1158" t="s">
        <v>46</v>
      </c>
      <c r="V1158">
        <v>1</v>
      </c>
      <c r="X1158" t="str">
        <f t="shared" si="203"/>
        <v>Yes</v>
      </c>
      <c r="Y1158">
        <v>176</v>
      </c>
      <c r="Z1158" t="str">
        <f t="shared" si="204"/>
        <v>Yes</v>
      </c>
      <c r="AA1158">
        <v>1</v>
      </c>
      <c r="AB1158" t="str">
        <f t="shared" si="205"/>
        <v>Yes</v>
      </c>
      <c r="AD1158" t="str">
        <f t="shared" si="206"/>
        <v>No</v>
      </c>
      <c r="AE1158">
        <v>1</v>
      </c>
      <c r="AF1158" t="str">
        <f t="shared" si="207"/>
        <v>Yes</v>
      </c>
      <c r="AH1158" s="11" t="str">
        <f t="shared" si="208"/>
        <v>No</v>
      </c>
    </row>
    <row r="1159" spans="1:34">
      <c r="A1159">
        <v>5607</v>
      </c>
      <c r="B1159" t="s">
        <v>42</v>
      </c>
      <c r="C1159" t="s">
        <v>43</v>
      </c>
      <c r="D1159" t="s">
        <v>44</v>
      </c>
      <c r="E1159" t="s">
        <v>1236</v>
      </c>
      <c r="F1159" t="s">
        <v>36</v>
      </c>
      <c r="G1159">
        <f t="shared" si="198"/>
        <v>1</v>
      </c>
      <c r="H1159">
        <f t="shared" si="199"/>
        <v>1</v>
      </c>
      <c r="I1159">
        <f t="shared" si="200"/>
        <v>2</v>
      </c>
      <c r="J1159">
        <f t="shared" si="201"/>
        <v>2</v>
      </c>
      <c r="K1159">
        <f t="shared" si="202"/>
        <v>2</v>
      </c>
      <c r="L1159">
        <v>2</v>
      </c>
      <c r="M1159">
        <v>6</v>
      </c>
      <c r="N1159">
        <f>Needs[[#This Row],[Male]]-Needs[[#This Row],[Hasuband]]</f>
        <v>1</v>
      </c>
      <c r="O1159">
        <f>Needs[[#This Row],[Female]]-Needs[[#This Row],[Wife]]</f>
        <v>5</v>
      </c>
      <c r="P1159">
        <v>1</v>
      </c>
      <c r="Q1159">
        <v>1</v>
      </c>
      <c r="R1159">
        <v>0</v>
      </c>
      <c r="S1159">
        <v>2</v>
      </c>
      <c r="T1159">
        <v>4</v>
      </c>
      <c r="U1159" t="s">
        <v>46</v>
      </c>
      <c r="W1159">
        <v>1</v>
      </c>
      <c r="X1159" t="str">
        <f t="shared" si="203"/>
        <v>No</v>
      </c>
      <c r="Z1159" t="str">
        <f t="shared" si="204"/>
        <v>No</v>
      </c>
      <c r="AB1159" t="str">
        <f t="shared" si="205"/>
        <v>No</v>
      </c>
      <c r="AC1159">
        <v>1</v>
      </c>
      <c r="AD1159" t="str">
        <f t="shared" si="206"/>
        <v>Yes</v>
      </c>
      <c r="AF1159" t="str">
        <f t="shared" si="207"/>
        <v>No</v>
      </c>
      <c r="AG1159">
        <v>1</v>
      </c>
      <c r="AH1159" s="11" t="str">
        <f t="shared" si="208"/>
        <v>Yes</v>
      </c>
    </row>
    <row r="1160" spans="1:34">
      <c r="A1160">
        <v>5927</v>
      </c>
      <c r="B1160" t="s">
        <v>47</v>
      </c>
      <c r="C1160" t="s">
        <v>85</v>
      </c>
      <c r="D1160" t="s">
        <v>86</v>
      </c>
      <c r="E1160" t="s">
        <v>1237</v>
      </c>
      <c r="F1160" t="s">
        <v>36</v>
      </c>
      <c r="G1160">
        <f t="shared" si="198"/>
        <v>1</v>
      </c>
      <c r="H1160">
        <f t="shared" si="199"/>
        <v>1</v>
      </c>
      <c r="I1160">
        <f t="shared" si="200"/>
        <v>1</v>
      </c>
      <c r="J1160">
        <f t="shared" si="201"/>
        <v>1</v>
      </c>
      <c r="K1160">
        <f t="shared" si="202"/>
        <v>0</v>
      </c>
      <c r="L1160">
        <v>2</v>
      </c>
      <c r="M1160">
        <v>2</v>
      </c>
      <c r="N1160">
        <f>Needs[[#This Row],[Male]]-Needs[[#This Row],[Hasuband]]</f>
        <v>1</v>
      </c>
      <c r="O1160">
        <f>Needs[[#This Row],[Female]]-Needs[[#This Row],[Wife]]</f>
        <v>1</v>
      </c>
      <c r="P1160">
        <v>0</v>
      </c>
      <c r="Q1160">
        <v>1</v>
      </c>
      <c r="R1160">
        <v>1</v>
      </c>
      <c r="S1160">
        <v>0</v>
      </c>
      <c r="T1160">
        <v>2</v>
      </c>
      <c r="U1160" t="s">
        <v>18</v>
      </c>
      <c r="W1160">
        <v>1</v>
      </c>
      <c r="X1160" t="str">
        <f t="shared" si="203"/>
        <v>No</v>
      </c>
      <c r="Y1160">
        <v>65</v>
      </c>
      <c r="Z1160" t="str">
        <f t="shared" si="204"/>
        <v>Yes</v>
      </c>
      <c r="AA1160">
        <v>1</v>
      </c>
      <c r="AB1160" t="str">
        <f t="shared" si="205"/>
        <v>Yes</v>
      </c>
      <c r="AD1160" t="str">
        <f t="shared" si="206"/>
        <v>No</v>
      </c>
      <c r="AF1160" t="str">
        <f t="shared" si="207"/>
        <v>No</v>
      </c>
      <c r="AG1160">
        <v>1</v>
      </c>
      <c r="AH1160" s="11" t="str">
        <f t="shared" si="208"/>
        <v>Yes</v>
      </c>
    </row>
    <row r="1161" spans="1:34">
      <c r="A1161">
        <v>4856</v>
      </c>
      <c r="B1161" t="s">
        <v>38</v>
      </c>
      <c r="C1161" t="s">
        <v>176</v>
      </c>
      <c r="D1161" t="s">
        <v>177</v>
      </c>
      <c r="E1161" t="s">
        <v>1238</v>
      </c>
      <c r="F1161" t="s">
        <v>51</v>
      </c>
      <c r="G1161">
        <f t="shared" si="198"/>
        <v>0</v>
      </c>
      <c r="H1161">
        <f t="shared" si="199"/>
        <v>1</v>
      </c>
      <c r="I1161">
        <f t="shared" si="200"/>
        <v>1</v>
      </c>
      <c r="J1161">
        <f t="shared" si="201"/>
        <v>2</v>
      </c>
      <c r="K1161">
        <f t="shared" si="202"/>
        <v>2</v>
      </c>
      <c r="L1161">
        <v>5</v>
      </c>
      <c r="M1161">
        <v>1</v>
      </c>
      <c r="N1161">
        <f>Needs[[#This Row],[Male]]-Needs[[#This Row],[Hasuband]]</f>
        <v>5</v>
      </c>
      <c r="O1161">
        <f>Needs[[#This Row],[Female]]-Needs[[#This Row],[Wife]]</f>
        <v>0</v>
      </c>
      <c r="P1161">
        <v>1</v>
      </c>
      <c r="Q1161">
        <v>0</v>
      </c>
      <c r="R1161">
        <v>2</v>
      </c>
      <c r="S1161">
        <v>0</v>
      </c>
      <c r="T1161">
        <v>3</v>
      </c>
      <c r="U1161" t="s">
        <v>61</v>
      </c>
      <c r="W1161">
        <v>1</v>
      </c>
      <c r="X1161" t="str">
        <f t="shared" si="203"/>
        <v>No</v>
      </c>
      <c r="Z1161" t="str">
        <f t="shared" si="204"/>
        <v>No</v>
      </c>
      <c r="AA1161">
        <v>1</v>
      </c>
      <c r="AB1161" t="str">
        <f t="shared" si="205"/>
        <v>Yes</v>
      </c>
      <c r="AD1161" t="str">
        <f t="shared" si="206"/>
        <v>No</v>
      </c>
      <c r="AF1161" t="str">
        <f t="shared" si="207"/>
        <v>No</v>
      </c>
      <c r="AG1161">
        <v>1</v>
      </c>
      <c r="AH1161" s="11" t="str">
        <f t="shared" si="208"/>
        <v>Yes</v>
      </c>
    </row>
    <row r="1162" spans="1:34">
      <c r="A1162">
        <v>4873</v>
      </c>
      <c r="B1162" t="s">
        <v>38</v>
      </c>
      <c r="C1162" t="s">
        <v>176</v>
      </c>
      <c r="D1162" t="s">
        <v>177</v>
      </c>
      <c r="E1162" t="s">
        <v>1239</v>
      </c>
      <c r="F1162" t="s">
        <v>51</v>
      </c>
      <c r="G1162">
        <f t="shared" si="198"/>
        <v>0</v>
      </c>
      <c r="H1162">
        <f t="shared" si="199"/>
        <v>1</v>
      </c>
      <c r="I1162">
        <f t="shared" si="200"/>
        <v>2</v>
      </c>
      <c r="J1162">
        <f t="shared" si="201"/>
        <v>4</v>
      </c>
      <c r="K1162">
        <f t="shared" si="202"/>
        <v>3</v>
      </c>
      <c r="L1162">
        <v>7</v>
      </c>
      <c r="M1162">
        <v>3</v>
      </c>
      <c r="N1162">
        <f>Needs[[#This Row],[Male]]-Needs[[#This Row],[Hasuband]]</f>
        <v>7</v>
      </c>
      <c r="O1162">
        <f>Needs[[#This Row],[Female]]-Needs[[#This Row],[Wife]]</f>
        <v>2</v>
      </c>
      <c r="P1162">
        <v>1</v>
      </c>
      <c r="Q1162">
        <v>1</v>
      </c>
      <c r="R1162">
        <v>3</v>
      </c>
      <c r="S1162">
        <v>1</v>
      </c>
      <c r="T1162">
        <v>4</v>
      </c>
      <c r="U1162" t="s">
        <v>46</v>
      </c>
      <c r="V1162">
        <v>1</v>
      </c>
      <c r="X1162" t="str">
        <f t="shared" si="203"/>
        <v>Yes</v>
      </c>
      <c r="Y1162">
        <v>193</v>
      </c>
      <c r="Z1162" t="str">
        <f t="shared" si="204"/>
        <v>Yes</v>
      </c>
      <c r="AA1162">
        <v>1</v>
      </c>
      <c r="AB1162" t="str">
        <f t="shared" si="205"/>
        <v>Yes</v>
      </c>
      <c r="AC1162">
        <v>1</v>
      </c>
      <c r="AD1162" t="str">
        <f t="shared" si="206"/>
        <v>Yes</v>
      </c>
      <c r="AE1162">
        <v>1</v>
      </c>
      <c r="AF1162" t="str">
        <f t="shared" si="207"/>
        <v>Yes</v>
      </c>
      <c r="AG1162">
        <v>1</v>
      </c>
      <c r="AH1162" s="11" t="str">
        <f t="shared" si="208"/>
        <v>Yes</v>
      </c>
    </row>
    <row r="1163" spans="1:34">
      <c r="A1163">
        <v>6148</v>
      </c>
      <c r="B1163" t="s">
        <v>47</v>
      </c>
      <c r="C1163" t="s">
        <v>67</v>
      </c>
      <c r="D1163" t="s">
        <v>68</v>
      </c>
      <c r="E1163" t="s">
        <v>1240</v>
      </c>
      <c r="F1163" t="s">
        <v>36</v>
      </c>
      <c r="G1163">
        <f t="shared" si="198"/>
        <v>1</v>
      </c>
      <c r="H1163">
        <f t="shared" si="199"/>
        <v>1</v>
      </c>
      <c r="I1163">
        <f t="shared" si="200"/>
        <v>1</v>
      </c>
      <c r="J1163">
        <f t="shared" si="201"/>
        <v>2</v>
      </c>
      <c r="K1163">
        <f t="shared" si="202"/>
        <v>1</v>
      </c>
      <c r="L1163">
        <v>5</v>
      </c>
      <c r="M1163">
        <v>1</v>
      </c>
      <c r="N1163">
        <f>Needs[[#This Row],[Male]]-Needs[[#This Row],[Hasuband]]</f>
        <v>4</v>
      </c>
      <c r="O1163">
        <f>Needs[[#This Row],[Female]]-Needs[[#This Row],[Wife]]</f>
        <v>0</v>
      </c>
      <c r="P1163">
        <v>1</v>
      </c>
      <c r="Q1163">
        <v>0</v>
      </c>
      <c r="R1163">
        <v>2</v>
      </c>
      <c r="S1163">
        <v>0</v>
      </c>
      <c r="T1163">
        <v>3</v>
      </c>
      <c r="U1163" t="s">
        <v>37</v>
      </c>
      <c r="W1163">
        <v>1</v>
      </c>
      <c r="X1163" t="str">
        <f t="shared" si="203"/>
        <v>No</v>
      </c>
      <c r="Z1163" t="str">
        <f t="shared" si="204"/>
        <v>No</v>
      </c>
      <c r="AA1163">
        <v>1</v>
      </c>
      <c r="AB1163" t="str">
        <f t="shared" si="205"/>
        <v>Yes</v>
      </c>
      <c r="AD1163" t="str">
        <f t="shared" si="206"/>
        <v>No</v>
      </c>
      <c r="AF1163" t="str">
        <f t="shared" si="207"/>
        <v>No</v>
      </c>
      <c r="AG1163">
        <v>1</v>
      </c>
      <c r="AH1163" s="11" t="str">
        <f t="shared" si="208"/>
        <v>Yes</v>
      </c>
    </row>
    <row r="1164" spans="1:34">
      <c r="A1164">
        <v>4992</v>
      </c>
      <c r="B1164" t="s">
        <v>32</v>
      </c>
      <c r="C1164" t="s">
        <v>33</v>
      </c>
      <c r="D1164" t="s">
        <v>34</v>
      </c>
      <c r="E1164" t="s">
        <v>1241</v>
      </c>
      <c r="F1164" t="s">
        <v>51</v>
      </c>
      <c r="G1164">
        <f t="shared" si="198"/>
        <v>0</v>
      </c>
      <c r="H1164">
        <f t="shared" si="199"/>
        <v>1</v>
      </c>
      <c r="I1164">
        <f t="shared" si="200"/>
        <v>2</v>
      </c>
      <c r="J1164">
        <f t="shared" si="201"/>
        <v>0</v>
      </c>
      <c r="K1164">
        <f t="shared" si="202"/>
        <v>1</v>
      </c>
      <c r="L1164">
        <v>2</v>
      </c>
      <c r="M1164">
        <v>2</v>
      </c>
      <c r="N1164">
        <f>Needs[[#This Row],[Male]]-Needs[[#This Row],[Hasuband]]</f>
        <v>2</v>
      </c>
      <c r="O1164">
        <f>Needs[[#This Row],[Female]]-Needs[[#This Row],[Wife]]</f>
        <v>1</v>
      </c>
      <c r="P1164">
        <v>1</v>
      </c>
      <c r="Q1164">
        <v>1</v>
      </c>
      <c r="R1164">
        <v>0</v>
      </c>
      <c r="S1164">
        <v>0</v>
      </c>
      <c r="T1164">
        <v>2</v>
      </c>
      <c r="U1164" t="s">
        <v>37</v>
      </c>
      <c r="V1164">
        <v>1</v>
      </c>
      <c r="X1164" t="str">
        <f t="shared" si="203"/>
        <v>Yes</v>
      </c>
      <c r="Y1164">
        <v>191</v>
      </c>
      <c r="Z1164" t="str">
        <f t="shared" si="204"/>
        <v>Yes</v>
      </c>
      <c r="AA1164">
        <v>1</v>
      </c>
      <c r="AB1164" t="str">
        <f t="shared" si="205"/>
        <v>Yes</v>
      </c>
      <c r="AD1164" t="str">
        <f t="shared" si="206"/>
        <v>No</v>
      </c>
      <c r="AF1164" t="str">
        <f t="shared" si="207"/>
        <v>No</v>
      </c>
      <c r="AH1164" s="11" t="str">
        <f t="shared" si="208"/>
        <v>No</v>
      </c>
    </row>
    <row r="1165" spans="1:34">
      <c r="A1165">
        <v>5388</v>
      </c>
      <c r="B1165" t="s">
        <v>42</v>
      </c>
      <c r="C1165" t="s">
        <v>82</v>
      </c>
      <c r="D1165" t="s">
        <v>83</v>
      </c>
      <c r="E1165" t="s">
        <v>1242</v>
      </c>
      <c r="F1165" t="s">
        <v>36</v>
      </c>
      <c r="G1165">
        <f t="shared" si="198"/>
        <v>1</v>
      </c>
      <c r="H1165">
        <f t="shared" si="199"/>
        <v>1</v>
      </c>
      <c r="I1165">
        <f t="shared" si="200"/>
        <v>1</v>
      </c>
      <c r="J1165">
        <f t="shared" si="201"/>
        <v>2</v>
      </c>
      <c r="K1165">
        <f t="shared" si="202"/>
        <v>2</v>
      </c>
      <c r="L1165">
        <v>6</v>
      </c>
      <c r="M1165">
        <v>1</v>
      </c>
      <c r="N1165">
        <f>Needs[[#This Row],[Male]]-Needs[[#This Row],[Hasuband]]</f>
        <v>5</v>
      </c>
      <c r="O1165">
        <f>Needs[[#This Row],[Female]]-Needs[[#This Row],[Wife]]</f>
        <v>0</v>
      </c>
      <c r="P1165">
        <v>1</v>
      </c>
      <c r="Q1165">
        <v>0</v>
      </c>
      <c r="R1165">
        <v>2</v>
      </c>
      <c r="S1165">
        <v>0</v>
      </c>
      <c r="T1165">
        <v>4</v>
      </c>
      <c r="U1165" t="s">
        <v>37</v>
      </c>
      <c r="W1165">
        <v>1</v>
      </c>
      <c r="X1165" t="str">
        <f t="shared" si="203"/>
        <v>No</v>
      </c>
      <c r="Y1165">
        <v>84</v>
      </c>
      <c r="Z1165" t="str">
        <f t="shared" si="204"/>
        <v>Yes</v>
      </c>
      <c r="AA1165">
        <v>1</v>
      </c>
      <c r="AB1165" t="str">
        <f t="shared" si="205"/>
        <v>Yes</v>
      </c>
      <c r="AC1165">
        <v>1</v>
      </c>
      <c r="AD1165" t="str">
        <f t="shared" si="206"/>
        <v>Yes</v>
      </c>
      <c r="AF1165" t="str">
        <f t="shared" si="207"/>
        <v>No</v>
      </c>
      <c r="AG1165">
        <v>1</v>
      </c>
      <c r="AH1165" s="11" t="str">
        <f t="shared" si="208"/>
        <v>Yes</v>
      </c>
    </row>
    <row r="1166" spans="1:34">
      <c r="A1166">
        <v>5289</v>
      </c>
      <c r="B1166" t="s">
        <v>42</v>
      </c>
      <c r="C1166" t="s">
        <v>52</v>
      </c>
      <c r="D1166" t="s">
        <v>53</v>
      </c>
      <c r="E1166" t="s">
        <v>1243</v>
      </c>
      <c r="F1166" t="s">
        <v>51</v>
      </c>
      <c r="G1166">
        <f t="shared" si="198"/>
        <v>0</v>
      </c>
      <c r="H1166">
        <f t="shared" si="199"/>
        <v>1</v>
      </c>
      <c r="I1166">
        <f t="shared" si="200"/>
        <v>2</v>
      </c>
      <c r="J1166">
        <f t="shared" si="201"/>
        <v>1</v>
      </c>
      <c r="K1166">
        <f t="shared" si="202"/>
        <v>2</v>
      </c>
      <c r="L1166">
        <v>2</v>
      </c>
      <c r="M1166">
        <v>4</v>
      </c>
      <c r="N1166">
        <f>Needs[[#This Row],[Male]]-Needs[[#This Row],[Hasuband]]</f>
        <v>2</v>
      </c>
      <c r="O1166">
        <f>Needs[[#This Row],[Female]]-Needs[[#This Row],[Wife]]</f>
        <v>3</v>
      </c>
      <c r="P1166">
        <v>1</v>
      </c>
      <c r="Q1166">
        <v>1</v>
      </c>
      <c r="R1166">
        <v>0</v>
      </c>
      <c r="S1166">
        <v>1</v>
      </c>
      <c r="T1166">
        <v>3</v>
      </c>
      <c r="U1166" t="s">
        <v>46</v>
      </c>
      <c r="W1166">
        <v>1</v>
      </c>
      <c r="X1166" t="str">
        <f t="shared" si="203"/>
        <v>No</v>
      </c>
      <c r="Y1166">
        <v>55</v>
      </c>
      <c r="Z1166" t="str">
        <f t="shared" si="204"/>
        <v>Yes</v>
      </c>
      <c r="AA1166">
        <v>1</v>
      </c>
      <c r="AB1166" t="str">
        <f t="shared" si="205"/>
        <v>Yes</v>
      </c>
      <c r="AD1166" t="str">
        <f t="shared" si="206"/>
        <v>No</v>
      </c>
      <c r="AE1166">
        <v>1</v>
      </c>
      <c r="AF1166" t="str">
        <f t="shared" si="207"/>
        <v>Yes</v>
      </c>
      <c r="AG1166">
        <v>1</v>
      </c>
      <c r="AH1166" s="11" t="str">
        <f t="shared" si="208"/>
        <v>Yes</v>
      </c>
    </row>
    <row r="1167" spans="1:34">
      <c r="A1167">
        <v>5579</v>
      </c>
      <c r="B1167" t="s">
        <v>42</v>
      </c>
      <c r="C1167" t="s">
        <v>43</v>
      </c>
      <c r="D1167" t="s">
        <v>44</v>
      </c>
      <c r="E1167" t="s">
        <v>1244</v>
      </c>
      <c r="F1167" t="s">
        <v>36</v>
      </c>
      <c r="G1167">
        <f t="shared" si="198"/>
        <v>1</v>
      </c>
      <c r="H1167">
        <f t="shared" si="199"/>
        <v>1</v>
      </c>
      <c r="I1167">
        <f t="shared" si="200"/>
        <v>2</v>
      </c>
      <c r="J1167">
        <f t="shared" si="201"/>
        <v>2</v>
      </c>
      <c r="K1167">
        <f t="shared" si="202"/>
        <v>2</v>
      </c>
      <c r="L1167">
        <v>4</v>
      </c>
      <c r="M1167">
        <v>4</v>
      </c>
      <c r="N1167">
        <f>Needs[[#This Row],[Male]]-Needs[[#This Row],[Hasuband]]</f>
        <v>3</v>
      </c>
      <c r="O1167">
        <f>Needs[[#This Row],[Female]]-Needs[[#This Row],[Wife]]</f>
        <v>3</v>
      </c>
      <c r="P1167">
        <v>1</v>
      </c>
      <c r="Q1167">
        <v>1</v>
      </c>
      <c r="R1167">
        <v>1</v>
      </c>
      <c r="S1167">
        <v>1</v>
      </c>
      <c r="T1167">
        <v>4</v>
      </c>
      <c r="U1167" t="s">
        <v>18</v>
      </c>
      <c r="W1167">
        <v>1</v>
      </c>
      <c r="X1167" t="str">
        <f t="shared" si="203"/>
        <v>No</v>
      </c>
      <c r="Z1167" t="str">
        <f t="shared" si="204"/>
        <v>No</v>
      </c>
      <c r="AB1167" t="str">
        <f t="shared" si="205"/>
        <v>No</v>
      </c>
      <c r="AC1167">
        <v>1</v>
      </c>
      <c r="AD1167" t="str">
        <f t="shared" si="206"/>
        <v>Yes</v>
      </c>
      <c r="AE1167">
        <v>1</v>
      </c>
      <c r="AF1167" t="str">
        <f t="shared" si="207"/>
        <v>Yes</v>
      </c>
      <c r="AG1167">
        <v>1</v>
      </c>
      <c r="AH1167" s="11" t="str">
        <f t="shared" si="208"/>
        <v>Yes</v>
      </c>
    </row>
    <row r="1168" spans="1:34">
      <c r="A1168">
        <v>5293</v>
      </c>
      <c r="B1168" t="s">
        <v>42</v>
      </c>
      <c r="C1168" t="s">
        <v>52</v>
      </c>
      <c r="D1168" t="s">
        <v>53</v>
      </c>
      <c r="E1168" t="s">
        <v>1245</v>
      </c>
      <c r="F1168" t="s">
        <v>36</v>
      </c>
      <c r="G1168">
        <f t="shared" si="198"/>
        <v>1</v>
      </c>
      <c r="H1168">
        <f t="shared" si="199"/>
        <v>1</v>
      </c>
      <c r="I1168">
        <f t="shared" si="200"/>
        <v>2</v>
      </c>
      <c r="J1168">
        <f t="shared" si="201"/>
        <v>1</v>
      </c>
      <c r="K1168">
        <f t="shared" si="202"/>
        <v>1</v>
      </c>
      <c r="L1168">
        <v>2</v>
      </c>
      <c r="M1168">
        <v>4</v>
      </c>
      <c r="N1168">
        <f>Needs[[#This Row],[Male]]-Needs[[#This Row],[Hasuband]]</f>
        <v>1</v>
      </c>
      <c r="O1168">
        <f>Needs[[#This Row],[Female]]-Needs[[#This Row],[Wife]]</f>
        <v>3</v>
      </c>
      <c r="P1168">
        <v>1</v>
      </c>
      <c r="Q1168">
        <v>1</v>
      </c>
      <c r="R1168">
        <v>0</v>
      </c>
      <c r="S1168">
        <v>1</v>
      </c>
      <c r="T1168">
        <v>3</v>
      </c>
      <c r="U1168" t="s">
        <v>61</v>
      </c>
      <c r="W1168">
        <v>1</v>
      </c>
      <c r="X1168" t="str">
        <f t="shared" si="203"/>
        <v>No</v>
      </c>
      <c r="Y1168">
        <v>54</v>
      </c>
      <c r="Z1168" t="str">
        <f t="shared" si="204"/>
        <v>Yes</v>
      </c>
      <c r="AA1168">
        <v>1</v>
      </c>
      <c r="AB1168" t="str">
        <f t="shared" si="205"/>
        <v>Yes</v>
      </c>
      <c r="AD1168" t="str">
        <f t="shared" si="206"/>
        <v>No</v>
      </c>
      <c r="AF1168" t="str">
        <f t="shared" si="207"/>
        <v>No</v>
      </c>
      <c r="AG1168">
        <v>1</v>
      </c>
      <c r="AH1168" s="11" t="str">
        <f t="shared" si="208"/>
        <v>Yes</v>
      </c>
    </row>
    <row r="1169" spans="1:34">
      <c r="A1169">
        <v>5862</v>
      </c>
      <c r="B1169" t="s">
        <v>47</v>
      </c>
      <c r="C1169" t="s">
        <v>85</v>
      </c>
      <c r="D1169" t="s">
        <v>86</v>
      </c>
      <c r="E1169" t="s">
        <v>1246</v>
      </c>
      <c r="F1169" t="s">
        <v>36</v>
      </c>
      <c r="G1169">
        <f t="shared" si="198"/>
        <v>1</v>
      </c>
      <c r="H1169">
        <f t="shared" si="199"/>
        <v>1</v>
      </c>
      <c r="I1169">
        <f t="shared" si="200"/>
        <v>2</v>
      </c>
      <c r="J1169">
        <f t="shared" si="201"/>
        <v>2</v>
      </c>
      <c r="K1169">
        <f t="shared" si="202"/>
        <v>3</v>
      </c>
      <c r="L1169">
        <v>2</v>
      </c>
      <c r="M1169">
        <v>7</v>
      </c>
      <c r="N1169">
        <f>Needs[[#This Row],[Male]]-Needs[[#This Row],[Hasuband]]</f>
        <v>1</v>
      </c>
      <c r="O1169">
        <f>Needs[[#This Row],[Female]]-Needs[[#This Row],[Wife]]</f>
        <v>6</v>
      </c>
      <c r="P1169">
        <v>1</v>
      </c>
      <c r="Q1169">
        <v>1</v>
      </c>
      <c r="R1169">
        <v>0</v>
      </c>
      <c r="S1169">
        <v>2</v>
      </c>
      <c r="T1169">
        <v>5</v>
      </c>
      <c r="U1169" t="s">
        <v>37</v>
      </c>
      <c r="W1169">
        <v>1</v>
      </c>
      <c r="X1169" t="str">
        <f t="shared" si="203"/>
        <v>No</v>
      </c>
      <c r="Y1169">
        <v>51</v>
      </c>
      <c r="Z1169" t="str">
        <f t="shared" si="204"/>
        <v>Yes</v>
      </c>
      <c r="AA1169">
        <v>1</v>
      </c>
      <c r="AB1169" t="str">
        <f t="shared" si="205"/>
        <v>Yes</v>
      </c>
      <c r="AC1169">
        <v>1</v>
      </c>
      <c r="AD1169" t="str">
        <f t="shared" si="206"/>
        <v>Yes</v>
      </c>
      <c r="AF1169" t="str">
        <f t="shared" si="207"/>
        <v>No</v>
      </c>
      <c r="AG1169">
        <v>1</v>
      </c>
      <c r="AH1169" s="11" t="str">
        <f t="shared" si="208"/>
        <v>Yes</v>
      </c>
    </row>
    <row r="1170" spans="1:34">
      <c r="A1170">
        <v>5419</v>
      </c>
      <c r="B1170" t="s">
        <v>42</v>
      </c>
      <c r="C1170" t="s">
        <v>82</v>
      </c>
      <c r="D1170" t="s">
        <v>83</v>
      </c>
      <c r="E1170" t="s">
        <v>1247</v>
      </c>
      <c r="F1170" t="s">
        <v>51</v>
      </c>
      <c r="G1170">
        <f t="shared" si="198"/>
        <v>0</v>
      </c>
      <c r="H1170">
        <f t="shared" si="199"/>
        <v>1</v>
      </c>
      <c r="I1170">
        <f t="shared" si="200"/>
        <v>1</v>
      </c>
      <c r="J1170">
        <f t="shared" si="201"/>
        <v>1</v>
      </c>
      <c r="K1170">
        <f t="shared" si="202"/>
        <v>1</v>
      </c>
      <c r="L1170">
        <v>3</v>
      </c>
      <c r="M1170">
        <v>1</v>
      </c>
      <c r="N1170">
        <f>Needs[[#This Row],[Male]]-Needs[[#This Row],[Hasuband]]</f>
        <v>3</v>
      </c>
      <c r="O1170">
        <f>Needs[[#This Row],[Female]]-Needs[[#This Row],[Wife]]</f>
        <v>0</v>
      </c>
      <c r="P1170">
        <v>1</v>
      </c>
      <c r="Q1170">
        <v>0</v>
      </c>
      <c r="R1170">
        <v>1</v>
      </c>
      <c r="S1170">
        <v>0</v>
      </c>
      <c r="T1170">
        <v>2</v>
      </c>
      <c r="U1170" t="s">
        <v>46</v>
      </c>
      <c r="W1170">
        <v>1</v>
      </c>
      <c r="X1170" t="str">
        <f t="shared" si="203"/>
        <v>No</v>
      </c>
      <c r="Y1170">
        <v>83</v>
      </c>
      <c r="Z1170" t="str">
        <f t="shared" si="204"/>
        <v>Yes</v>
      </c>
      <c r="AA1170">
        <v>1</v>
      </c>
      <c r="AB1170" t="str">
        <f t="shared" si="205"/>
        <v>Yes</v>
      </c>
      <c r="AC1170">
        <v>1</v>
      </c>
      <c r="AD1170" t="str">
        <f t="shared" si="206"/>
        <v>Yes</v>
      </c>
      <c r="AF1170" t="str">
        <f t="shared" si="207"/>
        <v>No</v>
      </c>
      <c r="AG1170">
        <v>1</v>
      </c>
      <c r="AH1170" s="11" t="str">
        <f t="shared" si="208"/>
        <v>Yes</v>
      </c>
    </row>
    <row r="1171" spans="1:34">
      <c r="A1171">
        <v>5203</v>
      </c>
      <c r="B1171" t="s">
        <v>42</v>
      </c>
      <c r="C1171" t="s">
        <v>64</v>
      </c>
      <c r="D1171" t="s">
        <v>65</v>
      </c>
      <c r="E1171" t="s">
        <v>1248</v>
      </c>
      <c r="F1171" t="s">
        <v>36</v>
      </c>
      <c r="G1171">
        <f t="shared" si="198"/>
        <v>1</v>
      </c>
      <c r="H1171">
        <f t="shared" si="199"/>
        <v>1</v>
      </c>
      <c r="I1171">
        <f t="shared" si="200"/>
        <v>2</v>
      </c>
      <c r="J1171">
        <f t="shared" si="201"/>
        <v>2</v>
      </c>
      <c r="K1171">
        <f t="shared" si="202"/>
        <v>2</v>
      </c>
      <c r="L1171">
        <v>2</v>
      </c>
      <c r="M1171">
        <v>6</v>
      </c>
      <c r="N1171">
        <f>Needs[[#This Row],[Male]]-Needs[[#This Row],[Hasuband]]</f>
        <v>1</v>
      </c>
      <c r="O1171">
        <f>Needs[[#This Row],[Female]]-Needs[[#This Row],[Wife]]</f>
        <v>5</v>
      </c>
      <c r="P1171">
        <v>1</v>
      </c>
      <c r="Q1171">
        <v>1</v>
      </c>
      <c r="R1171">
        <v>0</v>
      </c>
      <c r="S1171">
        <v>2</v>
      </c>
      <c r="T1171">
        <v>4</v>
      </c>
      <c r="U1171" t="s">
        <v>46</v>
      </c>
      <c r="W1171">
        <v>1</v>
      </c>
      <c r="X1171" t="str">
        <f t="shared" si="203"/>
        <v>No</v>
      </c>
      <c r="Z1171" t="str">
        <f t="shared" si="204"/>
        <v>No</v>
      </c>
      <c r="AA1171">
        <v>1</v>
      </c>
      <c r="AB1171" t="str">
        <f t="shared" si="205"/>
        <v>Yes</v>
      </c>
      <c r="AD1171" t="str">
        <f t="shared" si="206"/>
        <v>No</v>
      </c>
      <c r="AF1171" t="str">
        <f t="shared" si="207"/>
        <v>No</v>
      </c>
      <c r="AG1171">
        <v>1</v>
      </c>
      <c r="AH1171" s="11" t="str">
        <f t="shared" si="208"/>
        <v>Yes</v>
      </c>
    </row>
    <row r="1172" spans="1:34">
      <c r="A1172">
        <v>5429</v>
      </c>
      <c r="B1172" t="s">
        <v>42</v>
      </c>
      <c r="C1172" t="s">
        <v>82</v>
      </c>
      <c r="D1172" t="s">
        <v>83</v>
      </c>
      <c r="E1172" t="s">
        <v>1249</v>
      </c>
      <c r="F1172" t="s">
        <v>36</v>
      </c>
      <c r="G1172">
        <f t="shared" si="198"/>
        <v>1</v>
      </c>
      <c r="H1172">
        <f t="shared" si="199"/>
        <v>1</v>
      </c>
      <c r="I1172">
        <f t="shared" si="200"/>
        <v>1</v>
      </c>
      <c r="J1172">
        <f t="shared" si="201"/>
        <v>2</v>
      </c>
      <c r="K1172">
        <f t="shared" si="202"/>
        <v>2</v>
      </c>
      <c r="L1172">
        <v>6</v>
      </c>
      <c r="M1172">
        <v>1</v>
      </c>
      <c r="N1172">
        <f>Needs[[#This Row],[Male]]-Needs[[#This Row],[Hasuband]]</f>
        <v>5</v>
      </c>
      <c r="O1172">
        <f>Needs[[#This Row],[Female]]-Needs[[#This Row],[Wife]]</f>
        <v>0</v>
      </c>
      <c r="P1172">
        <v>1</v>
      </c>
      <c r="Q1172">
        <v>0</v>
      </c>
      <c r="R1172">
        <v>2</v>
      </c>
      <c r="S1172">
        <v>0</v>
      </c>
      <c r="T1172">
        <v>4</v>
      </c>
      <c r="U1172" t="s">
        <v>61</v>
      </c>
      <c r="W1172">
        <v>1</v>
      </c>
      <c r="X1172" t="str">
        <f t="shared" si="203"/>
        <v>No</v>
      </c>
      <c r="Y1172">
        <v>50</v>
      </c>
      <c r="Z1172" t="str">
        <f t="shared" si="204"/>
        <v>Yes</v>
      </c>
      <c r="AB1172" t="str">
        <f t="shared" si="205"/>
        <v>No</v>
      </c>
      <c r="AD1172" t="str">
        <f t="shared" si="206"/>
        <v>No</v>
      </c>
      <c r="AF1172" t="str">
        <f t="shared" si="207"/>
        <v>No</v>
      </c>
      <c r="AG1172">
        <v>1</v>
      </c>
      <c r="AH1172" s="11" t="str">
        <f t="shared" si="208"/>
        <v>Yes</v>
      </c>
    </row>
    <row r="1173" spans="1:34">
      <c r="A1173">
        <v>5101</v>
      </c>
      <c r="B1173" t="s">
        <v>32</v>
      </c>
      <c r="C1173" t="s">
        <v>55</v>
      </c>
      <c r="D1173" t="s">
        <v>56</v>
      </c>
      <c r="E1173" t="s">
        <v>1250</v>
      </c>
      <c r="F1173" t="s">
        <v>36</v>
      </c>
      <c r="G1173">
        <f t="shared" si="198"/>
        <v>1</v>
      </c>
      <c r="H1173">
        <f t="shared" si="199"/>
        <v>1</v>
      </c>
      <c r="I1173">
        <f t="shared" si="200"/>
        <v>2</v>
      </c>
      <c r="J1173">
        <f t="shared" si="201"/>
        <v>1</v>
      </c>
      <c r="K1173">
        <f t="shared" si="202"/>
        <v>2</v>
      </c>
      <c r="L1173">
        <v>5</v>
      </c>
      <c r="M1173">
        <v>2</v>
      </c>
      <c r="N1173">
        <f>Needs[[#This Row],[Male]]-Needs[[#This Row],[Hasuband]]</f>
        <v>4</v>
      </c>
      <c r="O1173">
        <f>Needs[[#This Row],[Female]]-Needs[[#This Row],[Wife]]</f>
        <v>1</v>
      </c>
      <c r="P1173">
        <v>1</v>
      </c>
      <c r="Q1173">
        <v>1</v>
      </c>
      <c r="R1173">
        <v>1</v>
      </c>
      <c r="S1173">
        <v>0</v>
      </c>
      <c r="T1173">
        <v>4</v>
      </c>
      <c r="U1173" t="s">
        <v>37</v>
      </c>
      <c r="W1173">
        <v>1</v>
      </c>
      <c r="X1173" t="str">
        <f t="shared" si="203"/>
        <v>No</v>
      </c>
      <c r="Z1173" t="str">
        <f t="shared" si="204"/>
        <v>No</v>
      </c>
      <c r="AB1173" t="str">
        <f t="shared" si="205"/>
        <v>No</v>
      </c>
      <c r="AD1173" t="str">
        <f t="shared" si="206"/>
        <v>No</v>
      </c>
      <c r="AF1173" t="str">
        <f t="shared" si="207"/>
        <v>No</v>
      </c>
      <c r="AG1173">
        <v>1</v>
      </c>
      <c r="AH1173" s="11" t="str">
        <f t="shared" si="208"/>
        <v>Yes</v>
      </c>
    </row>
    <row r="1174" spans="1:34">
      <c r="A1174">
        <v>4668</v>
      </c>
      <c r="B1174" t="s">
        <v>38</v>
      </c>
      <c r="C1174" t="s">
        <v>39</v>
      </c>
      <c r="D1174" t="s">
        <v>40</v>
      </c>
      <c r="E1174" t="s">
        <v>1251</v>
      </c>
      <c r="F1174" t="s">
        <v>51</v>
      </c>
      <c r="G1174">
        <f t="shared" si="198"/>
        <v>0</v>
      </c>
      <c r="H1174">
        <f t="shared" si="199"/>
        <v>1</v>
      </c>
      <c r="I1174">
        <f t="shared" si="200"/>
        <v>2</v>
      </c>
      <c r="J1174">
        <f t="shared" si="201"/>
        <v>1</v>
      </c>
      <c r="K1174">
        <f t="shared" si="202"/>
        <v>0</v>
      </c>
      <c r="L1174">
        <v>1</v>
      </c>
      <c r="M1174">
        <v>3</v>
      </c>
      <c r="N1174">
        <f>Needs[[#This Row],[Male]]-Needs[[#This Row],[Hasuband]]</f>
        <v>1</v>
      </c>
      <c r="O1174">
        <f>Needs[[#This Row],[Female]]-Needs[[#This Row],[Wife]]</f>
        <v>2</v>
      </c>
      <c r="P1174">
        <v>1</v>
      </c>
      <c r="Q1174">
        <v>1</v>
      </c>
      <c r="R1174">
        <v>0</v>
      </c>
      <c r="S1174">
        <v>1</v>
      </c>
      <c r="T1174">
        <v>1</v>
      </c>
      <c r="U1174" t="s">
        <v>46</v>
      </c>
      <c r="W1174">
        <v>1</v>
      </c>
      <c r="X1174" t="str">
        <f t="shared" si="203"/>
        <v>No</v>
      </c>
      <c r="Z1174" t="str">
        <f t="shared" si="204"/>
        <v>No</v>
      </c>
      <c r="AB1174" t="str">
        <f t="shared" si="205"/>
        <v>No</v>
      </c>
      <c r="AC1174">
        <v>1</v>
      </c>
      <c r="AD1174" t="str">
        <f t="shared" si="206"/>
        <v>Yes</v>
      </c>
      <c r="AE1174">
        <v>1</v>
      </c>
      <c r="AF1174" t="str">
        <f t="shared" si="207"/>
        <v>Yes</v>
      </c>
      <c r="AG1174">
        <v>1</v>
      </c>
      <c r="AH1174" s="11" t="str">
        <f t="shared" si="208"/>
        <v>Yes</v>
      </c>
    </row>
    <row r="1175" spans="1:34">
      <c r="A1175">
        <v>4711</v>
      </c>
      <c r="B1175" t="s">
        <v>38</v>
      </c>
      <c r="C1175" t="s">
        <v>39</v>
      </c>
      <c r="D1175" t="s">
        <v>40</v>
      </c>
      <c r="E1175" t="s">
        <v>1252</v>
      </c>
      <c r="F1175" t="s">
        <v>51</v>
      </c>
      <c r="G1175">
        <f t="shared" si="198"/>
        <v>0</v>
      </c>
      <c r="H1175">
        <f t="shared" si="199"/>
        <v>1</v>
      </c>
      <c r="I1175">
        <f t="shared" si="200"/>
        <v>2</v>
      </c>
      <c r="J1175">
        <f t="shared" si="201"/>
        <v>1</v>
      </c>
      <c r="K1175">
        <f t="shared" si="202"/>
        <v>2</v>
      </c>
      <c r="L1175">
        <v>2</v>
      </c>
      <c r="M1175">
        <v>4</v>
      </c>
      <c r="N1175">
        <f>Needs[[#This Row],[Male]]-Needs[[#This Row],[Hasuband]]</f>
        <v>2</v>
      </c>
      <c r="O1175">
        <f>Needs[[#This Row],[Female]]-Needs[[#This Row],[Wife]]</f>
        <v>3</v>
      </c>
      <c r="P1175">
        <v>1</v>
      </c>
      <c r="Q1175">
        <v>1</v>
      </c>
      <c r="R1175">
        <v>0</v>
      </c>
      <c r="S1175">
        <v>1</v>
      </c>
      <c r="T1175">
        <v>3</v>
      </c>
      <c r="U1175" t="s">
        <v>37</v>
      </c>
      <c r="V1175">
        <v>1</v>
      </c>
      <c r="X1175" t="str">
        <f t="shared" si="203"/>
        <v>Yes</v>
      </c>
      <c r="Y1175">
        <v>105</v>
      </c>
      <c r="Z1175" t="str">
        <f t="shared" si="204"/>
        <v>Yes</v>
      </c>
      <c r="AA1175">
        <v>1</v>
      </c>
      <c r="AB1175" t="str">
        <f t="shared" si="205"/>
        <v>Yes</v>
      </c>
      <c r="AC1175">
        <v>1</v>
      </c>
      <c r="AD1175" t="str">
        <f t="shared" si="206"/>
        <v>Yes</v>
      </c>
      <c r="AE1175">
        <v>1</v>
      </c>
      <c r="AF1175" t="str">
        <f t="shared" si="207"/>
        <v>Yes</v>
      </c>
      <c r="AG1175">
        <v>1</v>
      </c>
      <c r="AH1175" s="11" t="str">
        <f t="shared" si="208"/>
        <v>Yes</v>
      </c>
    </row>
    <row r="1176" spans="1:34">
      <c r="A1176">
        <v>6168</v>
      </c>
      <c r="B1176" t="s">
        <v>47</v>
      </c>
      <c r="C1176" t="s">
        <v>58</v>
      </c>
      <c r="D1176" t="s">
        <v>59</v>
      </c>
      <c r="E1176" t="s">
        <v>1253</v>
      </c>
      <c r="F1176" t="s">
        <v>36</v>
      </c>
      <c r="G1176">
        <f t="shared" si="198"/>
        <v>1</v>
      </c>
      <c r="H1176">
        <f t="shared" si="199"/>
        <v>1</v>
      </c>
      <c r="I1176">
        <f t="shared" si="200"/>
        <v>2</v>
      </c>
      <c r="J1176">
        <f t="shared" si="201"/>
        <v>2</v>
      </c>
      <c r="K1176">
        <f t="shared" si="202"/>
        <v>2</v>
      </c>
      <c r="L1176">
        <v>3</v>
      </c>
      <c r="M1176">
        <v>5</v>
      </c>
      <c r="N1176">
        <f>Needs[[#This Row],[Male]]-Needs[[#This Row],[Hasuband]]</f>
        <v>2</v>
      </c>
      <c r="O1176">
        <f>Needs[[#This Row],[Female]]-Needs[[#This Row],[Wife]]</f>
        <v>4</v>
      </c>
      <c r="P1176">
        <v>1</v>
      </c>
      <c r="Q1176">
        <v>1</v>
      </c>
      <c r="R1176">
        <v>1</v>
      </c>
      <c r="S1176">
        <v>1</v>
      </c>
      <c r="T1176">
        <v>4</v>
      </c>
      <c r="U1176" t="s">
        <v>46</v>
      </c>
      <c r="V1176">
        <v>1</v>
      </c>
      <c r="X1176" t="str">
        <f t="shared" si="203"/>
        <v>Yes</v>
      </c>
      <c r="Y1176">
        <v>130</v>
      </c>
      <c r="Z1176" t="str">
        <f t="shared" si="204"/>
        <v>Yes</v>
      </c>
      <c r="AB1176" t="str">
        <f t="shared" si="205"/>
        <v>No</v>
      </c>
      <c r="AC1176">
        <v>1</v>
      </c>
      <c r="AD1176" t="str">
        <f t="shared" si="206"/>
        <v>Yes</v>
      </c>
      <c r="AE1176">
        <v>1</v>
      </c>
      <c r="AF1176" t="str">
        <f t="shared" si="207"/>
        <v>Yes</v>
      </c>
      <c r="AH1176" s="11" t="str">
        <f t="shared" si="208"/>
        <v>No</v>
      </c>
    </row>
    <row r="1177" spans="1:34">
      <c r="A1177">
        <v>5448</v>
      </c>
      <c r="B1177" t="s">
        <v>42</v>
      </c>
      <c r="C1177" t="s">
        <v>82</v>
      </c>
      <c r="D1177" t="s">
        <v>83</v>
      </c>
      <c r="E1177" t="s">
        <v>1254</v>
      </c>
      <c r="F1177" t="s">
        <v>36</v>
      </c>
      <c r="G1177">
        <f t="shared" si="198"/>
        <v>1</v>
      </c>
      <c r="H1177">
        <f t="shared" si="199"/>
        <v>1</v>
      </c>
      <c r="I1177">
        <f t="shared" si="200"/>
        <v>2</v>
      </c>
      <c r="J1177">
        <f t="shared" si="201"/>
        <v>1</v>
      </c>
      <c r="K1177">
        <f t="shared" si="202"/>
        <v>1</v>
      </c>
      <c r="L1177">
        <v>4</v>
      </c>
      <c r="M1177">
        <v>2</v>
      </c>
      <c r="N1177">
        <f>Needs[[#This Row],[Male]]-Needs[[#This Row],[Hasuband]]</f>
        <v>3</v>
      </c>
      <c r="O1177">
        <f>Needs[[#This Row],[Female]]-Needs[[#This Row],[Wife]]</f>
        <v>1</v>
      </c>
      <c r="P1177">
        <v>1</v>
      </c>
      <c r="Q1177">
        <v>1</v>
      </c>
      <c r="R1177">
        <v>1</v>
      </c>
      <c r="S1177">
        <v>0</v>
      </c>
      <c r="T1177">
        <v>3</v>
      </c>
      <c r="U1177" t="s">
        <v>18</v>
      </c>
      <c r="W1177">
        <v>1</v>
      </c>
      <c r="X1177" t="str">
        <f t="shared" si="203"/>
        <v>No</v>
      </c>
      <c r="Y1177">
        <v>66</v>
      </c>
      <c r="Z1177" t="str">
        <f t="shared" si="204"/>
        <v>Yes</v>
      </c>
      <c r="AB1177" t="str">
        <f t="shared" si="205"/>
        <v>No</v>
      </c>
      <c r="AC1177">
        <v>1</v>
      </c>
      <c r="AD1177" t="str">
        <f t="shared" si="206"/>
        <v>Yes</v>
      </c>
      <c r="AF1177" t="str">
        <f t="shared" si="207"/>
        <v>No</v>
      </c>
      <c r="AG1177">
        <v>1</v>
      </c>
      <c r="AH1177" s="11" t="str">
        <f t="shared" si="208"/>
        <v>Yes</v>
      </c>
    </row>
    <row r="1178" spans="1:34">
      <c r="A1178">
        <v>5395</v>
      </c>
      <c r="B1178" t="s">
        <v>42</v>
      </c>
      <c r="C1178" t="s">
        <v>82</v>
      </c>
      <c r="D1178" t="s">
        <v>83</v>
      </c>
      <c r="E1178" t="s">
        <v>1255</v>
      </c>
      <c r="F1178" t="s">
        <v>36</v>
      </c>
      <c r="G1178">
        <f t="shared" si="198"/>
        <v>1</v>
      </c>
      <c r="H1178">
        <f t="shared" si="199"/>
        <v>1</v>
      </c>
      <c r="I1178">
        <f t="shared" si="200"/>
        <v>1</v>
      </c>
      <c r="J1178">
        <f t="shared" si="201"/>
        <v>1</v>
      </c>
      <c r="K1178">
        <f t="shared" si="202"/>
        <v>0</v>
      </c>
      <c r="L1178">
        <v>2</v>
      </c>
      <c r="M1178">
        <v>2</v>
      </c>
      <c r="N1178">
        <f>Needs[[#This Row],[Male]]-Needs[[#This Row],[Hasuband]]</f>
        <v>1</v>
      </c>
      <c r="O1178">
        <f>Needs[[#This Row],[Female]]-Needs[[#This Row],[Wife]]</f>
        <v>1</v>
      </c>
      <c r="P1178">
        <v>1</v>
      </c>
      <c r="Q1178">
        <v>0</v>
      </c>
      <c r="R1178">
        <v>0</v>
      </c>
      <c r="S1178">
        <v>1</v>
      </c>
      <c r="T1178">
        <v>2</v>
      </c>
      <c r="U1178" t="s">
        <v>18</v>
      </c>
      <c r="W1178">
        <v>1</v>
      </c>
      <c r="X1178" t="str">
        <f t="shared" si="203"/>
        <v>No</v>
      </c>
      <c r="Z1178" t="str">
        <f t="shared" si="204"/>
        <v>No</v>
      </c>
      <c r="AB1178" t="str">
        <f t="shared" si="205"/>
        <v>No</v>
      </c>
      <c r="AC1178">
        <v>1</v>
      </c>
      <c r="AD1178" t="str">
        <f t="shared" si="206"/>
        <v>Yes</v>
      </c>
      <c r="AF1178" t="str">
        <f t="shared" si="207"/>
        <v>No</v>
      </c>
      <c r="AG1178">
        <v>1</v>
      </c>
      <c r="AH1178" s="11" t="str">
        <f t="shared" si="208"/>
        <v>Yes</v>
      </c>
    </row>
    <row r="1179" spans="1:34">
      <c r="A1179">
        <v>5615</v>
      </c>
      <c r="B1179" t="s">
        <v>42</v>
      </c>
      <c r="C1179" t="s">
        <v>43</v>
      </c>
      <c r="D1179" t="s">
        <v>44</v>
      </c>
      <c r="E1179" t="s">
        <v>1256</v>
      </c>
      <c r="F1179" t="s">
        <v>51</v>
      </c>
      <c r="G1179">
        <f t="shared" si="198"/>
        <v>0</v>
      </c>
      <c r="H1179">
        <f t="shared" si="199"/>
        <v>1</v>
      </c>
      <c r="I1179">
        <f t="shared" si="200"/>
        <v>2</v>
      </c>
      <c r="J1179">
        <f t="shared" si="201"/>
        <v>1</v>
      </c>
      <c r="K1179">
        <f t="shared" si="202"/>
        <v>3</v>
      </c>
      <c r="L1179">
        <v>2</v>
      </c>
      <c r="M1179">
        <v>5</v>
      </c>
      <c r="N1179">
        <f>Needs[[#This Row],[Male]]-Needs[[#This Row],[Hasuband]]</f>
        <v>2</v>
      </c>
      <c r="O1179">
        <f>Needs[[#This Row],[Female]]-Needs[[#This Row],[Wife]]</f>
        <v>4</v>
      </c>
      <c r="P1179">
        <v>1</v>
      </c>
      <c r="Q1179">
        <v>1</v>
      </c>
      <c r="R1179">
        <v>0</v>
      </c>
      <c r="S1179">
        <v>1</v>
      </c>
      <c r="T1179">
        <v>4</v>
      </c>
      <c r="U1179" t="s">
        <v>37</v>
      </c>
      <c r="W1179">
        <v>1</v>
      </c>
      <c r="X1179" t="str">
        <f t="shared" si="203"/>
        <v>No</v>
      </c>
      <c r="Z1179" t="str">
        <f t="shared" si="204"/>
        <v>No</v>
      </c>
      <c r="AA1179">
        <v>1</v>
      </c>
      <c r="AB1179" t="str">
        <f t="shared" si="205"/>
        <v>Yes</v>
      </c>
      <c r="AD1179" t="str">
        <f t="shared" si="206"/>
        <v>No</v>
      </c>
      <c r="AE1179">
        <v>1</v>
      </c>
      <c r="AF1179" t="str">
        <f t="shared" si="207"/>
        <v>Yes</v>
      </c>
      <c r="AG1179">
        <v>1</v>
      </c>
      <c r="AH1179" s="11" t="str">
        <f t="shared" si="208"/>
        <v>Yes</v>
      </c>
    </row>
    <row r="1180" spans="1:34">
      <c r="A1180">
        <v>5274</v>
      </c>
      <c r="B1180" t="s">
        <v>42</v>
      </c>
      <c r="C1180" t="s">
        <v>52</v>
      </c>
      <c r="D1180" t="s">
        <v>53</v>
      </c>
      <c r="E1180" t="s">
        <v>1257</v>
      </c>
      <c r="F1180" t="s">
        <v>51</v>
      </c>
      <c r="G1180">
        <f t="shared" si="198"/>
        <v>0</v>
      </c>
      <c r="H1180">
        <f t="shared" si="199"/>
        <v>1</v>
      </c>
      <c r="I1180">
        <f t="shared" si="200"/>
        <v>2</v>
      </c>
      <c r="J1180">
        <f t="shared" si="201"/>
        <v>1</v>
      </c>
      <c r="K1180">
        <f t="shared" si="202"/>
        <v>1</v>
      </c>
      <c r="L1180">
        <v>2</v>
      </c>
      <c r="M1180">
        <v>3</v>
      </c>
      <c r="N1180">
        <f>Needs[[#This Row],[Male]]-Needs[[#This Row],[Hasuband]]</f>
        <v>2</v>
      </c>
      <c r="O1180">
        <f>Needs[[#This Row],[Female]]-Needs[[#This Row],[Wife]]</f>
        <v>2</v>
      </c>
      <c r="P1180">
        <v>1</v>
      </c>
      <c r="Q1180">
        <v>1</v>
      </c>
      <c r="R1180">
        <v>0</v>
      </c>
      <c r="S1180">
        <v>1</v>
      </c>
      <c r="T1180">
        <v>2</v>
      </c>
      <c r="U1180" t="s">
        <v>37</v>
      </c>
      <c r="W1180">
        <v>1</v>
      </c>
      <c r="X1180" t="str">
        <f t="shared" si="203"/>
        <v>No</v>
      </c>
      <c r="Y1180">
        <v>59</v>
      </c>
      <c r="Z1180" t="str">
        <f t="shared" si="204"/>
        <v>Yes</v>
      </c>
      <c r="AA1180">
        <v>1</v>
      </c>
      <c r="AB1180" t="str">
        <f t="shared" si="205"/>
        <v>Yes</v>
      </c>
      <c r="AC1180">
        <v>1</v>
      </c>
      <c r="AD1180" t="str">
        <f t="shared" si="206"/>
        <v>Yes</v>
      </c>
      <c r="AE1180">
        <v>1</v>
      </c>
      <c r="AF1180" t="str">
        <f t="shared" si="207"/>
        <v>Yes</v>
      </c>
      <c r="AG1180">
        <v>1</v>
      </c>
      <c r="AH1180" s="11" t="str">
        <f t="shared" si="208"/>
        <v>Yes</v>
      </c>
    </row>
    <row r="1181" spans="1:34">
      <c r="A1181">
        <v>5583</v>
      </c>
      <c r="B1181" t="s">
        <v>42</v>
      </c>
      <c r="C1181" t="s">
        <v>43</v>
      </c>
      <c r="D1181" t="s">
        <v>44</v>
      </c>
      <c r="E1181" t="s">
        <v>1258</v>
      </c>
      <c r="F1181" t="s">
        <v>36</v>
      </c>
      <c r="G1181">
        <f t="shared" si="198"/>
        <v>1</v>
      </c>
      <c r="H1181">
        <f t="shared" si="199"/>
        <v>1</v>
      </c>
      <c r="I1181">
        <f t="shared" si="200"/>
        <v>2</v>
      </c>
      <c r="J1181">
        <f t="shared" si="201"/>
        <v>1</v>
      </c>
      <c r="K1181">
        <f t="shared" si="202"/>
        <v>2</v>
      </c>
      <c r="L1181">
        <v>2</v>
      </c>
      <c r="M1181">
        <v>5</v>
      </c>
      <c r="N1181">
        <f>Needs[[#This Row],[Male]]-Needs[[#This Row],[Hasuband]]</f>
        <v>1</v>
      </c>
      <c r="O1181">
        <f>Needs[[#This Row],[Female]]-Needs[[#This Row],[Wife]]</f>
        <v>4</v>
      </c>
      <c r="P1181">
        <v>1</v>
      </c>
      <c r="Q1181">
        <v>1</v>
      </c>
      <c r="R1181">
        <v>0</v>
      </c>
      <c r="S1181">
        <v>1</v>
      </c>
      <c r="T1181">
        <v>4</v>
      </c>
      <c r="U1181" t="s">
        <v>18</v>
      </c>
      <c r="W1181">
        <v>1</v>
      </c>
      <c r="X1181" t="str">
        <f t="shared" si="203"/>
        <v>No</v>
      </c>
      <c r="Z1181" t="str">
        <f t="shared" si="204"/>
        <v>No</v>
      </c>
      <c r="AA1181">
        <v>1</v>
      </c>
      <c r="AB1181" t="str">
        <f t="shared" si="205"/>
        <v>Yes</v>
      </c>
      <c r="AC1181">
        <v>1</v>
      </c>
      <c r="AD1181" t="str">
        <f t="shared" si="206"/>
        <v>Yes</v>
      </c>
      <c r="AE1181">
        <v>1</v>
      </c>
      <c r="AF1181" t="str">
        <f t="shared" si="207"/>
        <v>Yes</v>
      </c>
      <c r="AG1181">
        <v>1</v>
      </c>
      <c r="AH1181" s="11" t="str">
        <f t="shared" si="208"/>
        <v>Yes</v>
      </c>
    </row>
    <row r="1182" spans="1:34">
      <c r="A1182">
        <v>6038</v>
      </c>
      <c r="B1182" t="s">
        <v>47</v>
      </c>
      <c r="C1182" t="s">
        <v>48</v>
      </c>
      <c r="D1182" t="s">
        <v>49</v>
      </c>
      <c r="E1182" t="s">
        <v>1259</v>
      </c>
      <c r="F1182" t="s">
        <v>36</v>
      </c>
      <c r="G1182">
        <f t="shared" si="198"/>
        <v>1</v>
      </c>
      <c r="H1182">
        <f t="shared" si="199"/>
        <v>1</v>
      </c>
      <c r="I1182">
        <f t="shared" si="200"/>
        <v>1</v>
      </c>
      <c r="J1182">
        <f t="shared" si="201"/>
        <v>1</v>
      </c>
      <c r="K1182">
        <f t="shared" si="202"/>
        <v>1</v>
      </c>
      <c r="L1182">
        <v>4</v>
      </c>
      <c r="M1182">
        <v>1</v>
      </c>
      <c r="N1182">
        <f>Needs[[#This Row],[Male]]-Needs[[#This Row],[Hasuband]]</f>
        <v>3</v>
      </c>
      <c r="O1182">
        <f>Needs[[#This Row],[Female]]-Needs[[#This Row],[Wife]]</f>
        <v>0</v>
      </c>
      <c r="P1182">
        <v>1</v>
      </c>
      <c r="Q1182">
        <v>0</v>
      </c>
      <c r="R1182">
        <v>1</v>
      </c>
      <c r="S1182">
        <v>0</v>
      </c>
      <c r="T1182">
        <v>3</v>
      </c>
      <c r="U1182" t="s">
        <v>37</v>
      </c>
      <c r="V1182">
        <v>1</v>
      </c>
      <c r="X1182" t="str">
        <f t="shared" si="203"/>
        <v>Yes</v>
      </c>
      <c r="Y1182">
        <v>108</v>
      </c>
      <c r="Z1182" t="str">
        <f t="shared" si="204"/>
        <v>Yes</v>
      </c>
      <c r="AA1182">
        <v>1</v>
      </c>
      <c r="AB1182" t="str">
        <f t="shared" si="205"/>
        <v>Yes</v>
      </c>
      <c r="AD1182" t="str">
        <f t="shared" si="206"/>
        <v>No</v>
      </c>
      <c r="AF1182" t="str">
        <f t="shared" si="207"/>
        <v>No</v>
      </c>
      <c r="AH1182" s="11" t="str">
        <f t="shared" si="208"/>
        <v>No</v>
      </c>
    </row>
    <row r="1183" spans="1:34">
      <c r="A1183">
        <v>5079</v>
      </c>
      <c r="B1183" t="s">
        <v>32</v>
      </c>
      <c r="C1183" t="s">
        <v>55</v>
      </c>
      <c r="D1183" t="s">
        <v>56</v>
      </c>
      <c r="E1183" t="s">
        <v>1260</v>
      </c>
      <c r="F1183" t="s">
        <v>36</v>
      </c>
      <c r="G1183">
        <f t="shared" si="198"/>
        <v>1</v>
      </c>
      <c r="H1183">
        <f t="shared" si="199"/>
        <v>1</v>
      </c>
      <c r="I1183">
        <f t="shared" si="200"/>
        <v>0</v>
      </c>
      <c r="J1183">
        <f t="shared" si="201"/>
        <v>4</v>
      </c>
      <c r="K1183">
        <f t="shared" si="202"/>
        <v>3</v>
      </c>
      <c r="L1183">
        <v>8</v>
      </c>
      <c r="M1183">
        <v>1</v>
      </c>
      <c r="N1183">
        <f>Needs[[#This Row],[Male]]-Needs[[#This Row],[Hasuband]]</f>
        <v>7</v>
      </c>
      <c r="O1183">
        <f>Needs[[#This Row],[Female]]-Needs[[#This Row],[Wife]]</f>
        <v>0</v>
      </c>
      <c r="P1183">
        <v>0</v>
      </c>
      <c r="Q1183">
        <v>0</v>
      </c>
      <c r="R1183">
        <v>4</v>
      </c>
      <c r="S1183">
        <v>0</v>
      </c>
      <c r="T1183">
        <v>5</v>
      </c>
      <c r="U1183" t="s">
        <v>46</v>
      </c>
      <c r="W1183">
        <v>1</v>
      </c>
      <c r="X1183" t="str">
        <f t="shared" si="203"/>
        <v>No</v>
      </c>
      <c r="Z1183" t="str">
        <f t="shared" si="204"/>
        <v>No</v>
      </c>
      <c r="AB1183" t="str">
        <f t="shared" si="205"/>
        <v>No</v>
      </c>
      <c r="AD1183" t="str">
        <f t="shared" si="206"/>
        <v>No</v>
      </c>
      <c r="AF1183" t="str">
        <f t="shared" si="207"/>
        <v>No</v>
      </c>
      <c r="AG1183">
        <v>1</v>
      </c>
      <c r="AH1183" s="11" t="str">
        <f t="shared" si="208"/>
        <v>Yes</v>
      </c>
    </row>
    <row r="1184" spans="1:34">
      <c r="A1184">
        <v>5620</v>
      </c>
      <c r="B1184" t="s">
        <v>42</v>
      </c>
      <c r="C1184" t="s">
        <v>43</v>
      </c>
      <c r="D1184" t="s">
        <v>44</v>
      </c>
      <c r="E1184" t="s">
        <v>1261</v>
      </c>
      <c r="F1184" t="s">
        <v>51</v>
      </c>
      <c r="G1184">
        <f t="shared" si="198"/>
        <v>0</v>
      </c>
      <c r="H1184">
        <f t="shared" si="199"/>
        <v>1</v>
      </c>
      <c r="I1184">
        <f t="shared" si="200"/>
        <v>2</v>
      </c>
      <c r="J1184">
        <f t="shared" si="201"/>
        <v>1</v>
      </c>
      <c r="K1184">
        <f t="shared" si="202"/>
        <v>1</v>
      </c>
      <c r="L1184">
        <v>3</v>
      </c>
      <c r="M1184">
        <v>2</v>
      </c>
      <c r="N1184">
        <f>Needs[[#This Row],[Male]]-Needs[[#This Row],[Hasuband]]</f>
        <v>3</v>
      </c>
      <c r="O1184">
        <f>Needs[[#This Row],[Female]]-Needs[[#This Row],[Wife]]</f>
        <v>1</v>
      </c>
      <c r="P1184">
        <v>1</v>
      </c>
      <c r="Q1184">
        <v>1</v>
      </c>
      <c r="R1184">
        <v>1</v>
      </c>
      <c r="S1184">
        <v>0</v>
      </c>
      <c r="T1184">
        <v>2</v>
      </c>
      <c r="U1184" t="s">
        <v>46</v>
      </c>
      <c r="W1184">
        <v>1</v>
      </c>
      <c r="X1184" t="str">
        <f t="shared" si="203"/>
        <v>No</v>
      </c>
      <c r="Y1184">
        <v>115</v>
      </c>
      <c r="Z1184" t="str">
        <f t="shared" si="204"/>
        <v>Yes</v>
      </c>
      <c r="AA1184">
        <v>1</v>
      </c>
      <c r="AB1184" t="str">
        <f t="shared" si="205"/>
        <v>Yes</v>
      </c>
      <c r="AC1184">
        <v>1</v>
      </c>
      <c r="AD1184" t="str">
        <f t="shared" si="206"/>
        <v>Yes</v>
      </c>
      <c r="AF1184" t="str">
        <f t="shared" si="207"/>
        <v>No</v>
      </c>
      <c r="AG1184">
        <v>1</v>
      </c>
      <c r="AH1184" s="11" t="str">
        <f t="shared" si="208"/>
        <v>Yes</v>
      </c>
    </row>
    <row r="1185" spans="1:34">
      <c r="A1185">
        <v>5450</v>
      </c>
      <c r="B1185" t="s">
        <v>42</v>
      </c>
      <c r="C1185" t="s">
        <v>82</v>
      </c>
      <c r="D1185" t="s">
        <v>83</v>
      </c>
      <c r="E1185" t="s">
        <v>1262</v>
      </c>
      <c r="F1185" t="s">
        <v>36</v>
      </c>
      <c r="G1185">
        <f t="shared" si="198"/>
        <v>1</v>
      </c>
      <c r="H1185">
        <f t="shared" si="199"/>
        <v>1</v>
      </c>
      <c r="I1185">
        <f t="shared" si="200"/>
        <v>2</v>
      </c>
      <c r="J1185">
        <f t="shared" si="201"/>
        <v>2</v>
      </c>
      <c r="K1185">
        <f t="shared" si="202"/>
        <v>2</v>
      </c>
      <c r="L1185">
        <v>2</v>
      </c>
      <c r="M1185">
        <v>6</v>
      </c>
      <c r="N1185">
        <f>Needs[[#This Row],[Male]]-Needs[[#This Row],[Hasuband]]</f>
        <v>1</v>
      </c>
      <c r="O1185">
        <f>Needs[[#This Row],[Female]]-Needs[[#This Row],[Wife]]</f>
        <v>5</v>
      </c>
      <c r="P1185">
        <v>1</v>
      </c>
      <c r="Q1185">
        <v>1</v>
      </c>
      <c r="R1185">
        <v>0</v>
      </c>
      <c r="S1185">
        <v>2</v>
      </c>
      <c r="T1185">
        <v>4</v>
      </c>
      <c r="U1185" t="s">
        <v>61</v>
      </c>
      <c r="W1185">
        <v>1</v>
      </c>
      <c r="X1185" t="str">
        <f t="shared" si="203"/>
        <v>No</v>
      </c>
      <c r="Y1185">
        <v>65</v>
      </c>
      <c r="Z1185" t="str">
        <f t="shared" si="204"/>
        <v>Yes</v>
      </c>
      <c r="AA1185">
        <v>1</v>
      </c>
      <c r="AB1185" t="str">
        <f t="shared" si="205"/>
        <v>Yes</v>
      </c>
      <c r="AD1185" t="str">
        <f t="shared" si="206"/>
        <v>No</v>
      </c>
      <c r="AE1185">
        <v>1</v>
      </c>
      <c r="AF1185" t="str">
        <f t="shared" si="207"/>
        <v>Yes</v>
      </c>
      <c r="AG1185">
        <v>1</v>
      </c>
      <c r="AH1185" s="11" t="str">
        <f t="shared" si="208"/>
        <v>Yes</v>
      </c>
    </row>
    <row r="1186" spans="1:34">
      <c r="A1186">
        <v>4963</v>
      </c>
      <c r="B1186" t="s">
        <v>32</v>
      </c>
      <c r="C1186" t="s">
        <v>33</v>
      </c>
      <c r="D1186" t="s">
        <v>34</v>
      </c>
      <c r="E1186" t="s">
        <v>1263</v>
      </c>
      <c r="F1186" t="s">
        <v>36</v>
      </c>
      <c r="G1186">
        <f t="shared" si="198"/>
        <v>1</v>
      </c>
      <c r="H1186">
        <f t="shared" si="199"/>
        <v>1</v>
      </c>
      <c r="I1186">
        <f t="shared" si="200"/>
        <v>4</v>
      </c>
      <c r="J1186">
        <f t="shared" si="201"/>
        <v>4</v>
      </c>
      <c r="K1186">
        <f t="shared" si="202"/>
        <v>0</v>
      </c>
      <c r="L1186">
        <v>6</v>
      </c>
      <c r="M1186">
        <v>4</v>
      </c>
      <c r="N1186">
        <f>Needs[[#This Row],[Male]]-Needs[[#This Row],[Hasuband]]</f>
        <v>5</v>
      </c>
      <c r="O1186">
        <f>Needs[[#This Row],[Female]]-Needs[[#This Row],[Wife]]</f>
        <v>3</v>
      </c>
      <c r="P1186">
        <v>2</v>
      </c>
      <c r="Q1186">
        <v>2</v>
      </c>
      <c r="R1186">
        <v>3</v>
      </c>
      <c r="S1186">
        <v>1</v>
      </c>
      <c r="T1186">
        <v>2</v>
      </c>
      <c r="U1186" t="s">
        <v>37</v>
      </c>
      <c r="W1186">
        <v>1</v>
      </c>
      <c r="X1186" t="str">
        <f t="shared" si="203"/>
        <v>No</v>
      </c>
      <c r="Z1186" t="str">
        <f t="shared" si="204"/>
        <v>No</v>
      </c>
      <c r="AB1186" t="str">
        <f t="shared" si="205"/>
        <v>No</v>
      </c>
      <c r="AC1186">
        <v>1</v>
      </c>
      <c r="AD1186" t="str">
        <f t="shared" si="206"/>
        <v>Yes</v>
      </c>
      <c r="AF1186" t="str">
        <f t="shared" si="207"/>
        <v>No</v>
      </c>
      <c r="AG1186">
        <v>1</v>
      </c>
      <c r="AH1186" s="11" t="str">
        <f t="shared" si="208"/>
        <v>Yes</v>
      </c>
    </row>
    <row r="1187" spans="1:34">
      <c r="A1187">
        <v>5827</v>
      </c>
      <c r="B1187" t="s">
        <v>47</v>
      </c>
      <c r="C1187" t="s">
        <v>79</v>
      </c>
      <c r="D1187" t="s">
        <v>80</v>
      </c>
      <c r="E1187" t="s">
        <v>1264</v>
      </c>
      <c r="F1187" t="s">
        <v>36</v>
      </c>
      <c r="G1187">
        <f t="shared" si="198"/>
        <v>1</v>
      </c>
      <c r="H1187">
        <f t="shared" si="199"/>
        <v>1</v>
      </c>
      <c r="I1187">
        <f t="shared" si="200"/>
        <v>2</v>
      </c>
      <c r="J1187">
        <f t="shared" si="201"/>
        <v>2</v>
      </c>
      <c r="K1187">
        <f t="shared" si="202"/>
        <v>2</v>
      </c>
      <c r="L1187">
        <v>7</v>
      </c>
      <c r="M1187">
        <v>1</v>
      </c>
      <c r="N1187">
        <f>Needs[[#This Row],[Male]]-Needs[[#This Row],[Hasuband]]</f>
        <v>6</v>
      </c>
      <c r="O1187">
        <f>Needs[[#This Row],[Female]]-Needs[[#This Row],[Wife]]</f>
        <v>0</v>
      </c>
      <c r="P1187">
        <v>2</v>
      </c>
      <c r="Q1187">
        <v>0</v>
      </c>
      <c r="R1187">
        <v>2</v>
      </c>
      <c r="S1187">
        <v>0</v>
      </c>
      <c r="T1187">
        <v>4</v>
      </c>
      <c r="U1187" t="s">
        <v>46</v>
      </c>
      <c r="W1187">
        <v>1</v>
      </c>
      <c r="X1187" t="str">
        <f t="shared" si="203"/>
        <v>No</v>
      </c>
      <c r="Y1187">
        <v>120</v>
      </c>
      <c r="Z1187" t="str">
        <f t="shared" si="204"/>
        <v>Yes</v>
      </c>
      <c r="AB1187" t="str">
        <f t="shared" si="205"/>
        <v>No</v>
      </c>
      <c r="AC1187">
        <v>1</v>
      </c>
      <c r="AD1187" t="str">
        <f t="shared" si="206"/>
        <v>Yes</v>
      </c>
      <c r="AF1187" t="str">
        <f t="shared" si="207"/>
        <v>No</v>
      </c>
      <c r="AG1187">
        <v>1</v>
      </c>
      <c r="AH1187" s="11" t="str">
        <f t="shared" si="208"/>
        <v>Yes</v>
      </c>
    </row>
    <row r="1188" spans="1:34">
      <c r="A1188">
        <v>4993</v>
      </c>
      <c r="B1188" t="s">
        <v>32</v>
      </c>
      <c r="C1188" t="s">
        <v>33</v>
      </c>
      <c r="D1188" t="s">
        <v>34</v>
      </c>
      <c r="E1188" t="s">
        <v>1265</v>
      </c>
      <c r="F1188" t="s">
        <v>36</v>
      </c>
      <c r="G1188">
        <f t="shared" si="198"/>
        <v>1</v>
      </c>
      <c r="H1188">
        <f t="shared" si="199"/>
        <v>1</v>
      </c>
      <c r="I1188">
        <f t="shared" si="200"/>
        <v>2</v>
      </c>
      <c r="J1188">
        <f t="shared" si="201"/>
        <v>2</v>
      </c>
      <c r="K1188">
        <f t="shared" si="202"/>
        <v>1</v>
      </c>
      <c r="L1188">
        <v>3</v>
      </c>
      <c r="M1188">
        <v>4</v>
      </c>
      <c r="N1188">
        <f>Needs[[#This Row],[Male]]-Needs[[#This Row],[Hasuband]]</f>
        <v>2</v>
      </c>
      <c r="O1188">
        <f>Needs[[#This Row],[Female]]-Needs[[#This Row],[Wife]]</f>
        <v>3</v>
      </c>
      <c r="P1188">
        <v>1</v>
      </c>
      <c r="Q1188">
        <v>1</v>
      </c>
      <c r="R1188">
        <v>1</v>
      </c>
      <c r="S1188">
        <v>1</v>
      </c>
      <c r="T1188">
        <v>3</v>
      </c>
      <c r="U1188" t="s">
        <v>46</v>
      </c>
      <c r="W1188">
        <v>1</v>
      </c>
      <c r="X1188" t="str">
        <f t="shared" si="203"/>
        <v>No</v>
      </c>
      <c r="Z1188" t="str">
        <f t="shared" si="204"/>
        <v>No</v>
      </c>
      <c r="AA1188">
        <v>1</v>
      </c>
      <c r="AB1188" t="str">
        <f t="shared" si="205"/>
        <v>Yes</v>
      </c>
      <c r="AD1188" t="str">
        <f t="shared" si="206"/>
        <v>No</v>
      </c>
      <c r="AF1188" t="str">
        <f t="shared" si="207"/>
        <v>No</v>
      </c>
      <c r="AG1188">
        <v>1</v>
      </c>
      <c r="AH1188" s="11" t="str">
        <f t="shared" si="208"/>
        <v>Yes</v>
      </c>
    </row>
    <row r="1189" spans="1:34">
      <c r="A1189">
        <v>6271</v>
      </c>
      <c r="B1189" t="s">
        <v>47</v>
      </c>
      <c r="C1189" t="s">
        <v>104</v>
      </c>
      <c r="D1189" t="s">
        <v>105</v>
      </c>
      <c r="E1189" t="s">
        <v>1266</v>
      </c>
      <c r="F1189" t="s">
        <v>36</v>
      </c>
      <c r="G1189">
        <f t="shared" si="198"/>
        <v>1</v>
      </c>
      <c r="H1189">
        <f t="shared" si="199"/>
        <v>1</v>
      </c>
      <c r="I1189">
        <f t="shared" si="200"/>
        <v>2</v>
      </c>
      <c r="J1189">
        <f t="shared" si="201"/>
        <v>2</v>
      </c>
      <c r="K1189">
        <f t="shared" si="202"/>
        <v>1</v>
      </c>
      <c r="L1189">
        <v>2</v>
      </c>
      <c r="M1189">
        <v>5</v>
      </c>
      <c r="N1189">
        <f>Needs[[#This Row],[Male]]-Needs[[#This Row],[Hasuband]]</f>
        <v>1</v>
      </c>
      <c r="O1189">
        <f>Needs[[#This Row],[Female]]-Needs[[#This Row],[Wife]]</f>
        <v>4</v>
      </c>
      <c r="P1189">
        <v>1</v>
      </c>
      <c r="Q1189">
        <v>1</v>
      </c>
      <c r="R1189">
        <v>0</v>
      </c>
      <c r="S1189">
        <v>2</v>
      </c>
      <c r="T1189">
        <v>3</v>
      </c>
      <c r="U1189" t="s">
        <v>46</v>
      </c>
      <c r="W1189">
        <v>1</v>
      </c>
      <c r="X1189" t="str">
        <f t="shared" si="203"/>
        <v>No</v>
      </c>
      <c r="Z1189" t="str">
        <f t="shared" si="204"/>
        <v>No</v>
      </c>
      <c r="AA1189">
        <v>1</v>
      </c>
      <c r="AB1189" t="str">
        <f t="shared" si="205"/>
        <v>Yes</v>
      </c>
      <c r="AC1189">
        <v>1</v>
      </c>
      <c r="AD1189" t="str">
        <f t="shared" si="206"/>
        <v>Yes</v>
      </c>
      <c r="AF1189" t="str">
        <f t="shared" si="207"/>
        <v>No</v>
      </c>
      <c r="AG1189">
        <v>1</v>
      </c>
      <c r="AH1189" s="11" t="str">
        <f t="shared" si="208"/>
        <v>Yes</v>
      </c>
    </row>
    <row r="1190" spans="1:34">
      <c r="A1190">
        <v>5111</v>
      </c>
      <c r="B1190" t="s">
        <v>42</v>
      </c>
      <c r="C1190" t="s">
        <v>64</v>
      </c>
      <c r="D1190" t="s">
        <v>65</v>
      </c>
      <c r="E1190" t="s">
        <v>1267</v>
      </c>
      <c r="F1190" t="s">
        <v>36</v>
      </c>
      <c r="G1190">
        <f t="shared" si="198"/>
        <v>1</v>
      </c>
      <c r="H1190">
        <f t="shared" si="199"/>
        <v>1</v>
      </c>
      <c r="I1190">
        <f t="shared" si="200"/>
        <v>2</v>
      </c>
      <c r="J1190">
        <f t="shared" si="201"/>
        <v>4</v>
      </c>
      <c r="K1190">
        <f t="shared" si="202"/>
        <v>2</v>
      </c>
      <c r="L1190">
        <v>2</v>
      </c>
      <c r="M1190">
        <v>8</v>
      </c>
      <c r="N1190">
        <f>Needs[[#This Row],[Male]]-Needs[[#This Row],[Hasuband]]</f>
        <v>1</v>
      </c>
      <c r="O1190">
        <f>Needs[[#This Row],[Female]]-Needs[[#This Row],[Wife]]</f>
        <v>7</v>
      </c>
      <c r="P1190">
        <v>1</v>
      </c>
      <c r="Q1190">
        <v>1</v>
      </c>
      <c r="R1190">
        <v>0</v>
      </c>
      <c r="S1190">
        <v>4</v>
      </c>
      <c r="T1190">
        <v>4</v>
      </c>
      <c r="U1190" t="s">
        <v>61</v>
      </c>
      <c r="V1190">
        <v>1</v>
      </c>
      <c r="X1190" t="str">
        <f t="shared" si="203"/>
        <v>Yes</v>
      </c>
      <c r="Y1190">
        <v>155</v>
      </c>
      <c r="Z1190" t="str">
        <f t="shared" si="204"/>
        <v>Yes</v>
      </c>
      <c r="AA1190">
        <v>1</v>
      </c>
      <c r="AB1190" t="str">
        <f t="shared" si="205"/>
        <v>Yes</v>
      </c>
      <c r="AD1190" t="str">
        <f t="shared" si="206"/>
        <v>No</v>
      </c>
      <c r="AE1190">
        <v>1</v>
      </c>
      <c r="AF1190" t="str">
        <f t="shared" si="207"/>
        <v>Yes</v>
      </c>
      <c r="AH1190" s="11" t="str">
        <f t="shared" si="208"/>
        <v>No</v>
      </c>
    </row>
    <row r="1191" spans="1:34">
      <c r="A1191">
        <v>6118</v>
      </c>
      <c r="B1191" t="s">
        <v>47</v>
      </c>
      <c r="C1191" t="s">
        <v>67</v>
      </c>
      <c r="D1191" t="s">
        <v>68</v>
      </c>
      <c r="E1191" t="s">
        <v>1268</v>
      </c>
      <c r="F1191" t="s">
        <v>36</v>
      </c>
      <c r="G1191">
        <f t="shared" si="198"/>
        <v>1</v>
      </c>
      <c r="H1191">
        <f t="shared" si="199"/>
        <v>1</v>
      </c>
      <c r="I1191">
        <f t="shared" si="200"/>
        <v>2</v>
      </c>
      <c r="J1191">
        <f t="shared" si="201"/>
        <v>2</v>
      </c>
      <c r="K1191">
        <f t="shared" si="202"/>
        <v>3</v>
      </c>
      <c r="L1191">
        <v>7</v>
      </c>
      <c r="M1191">
        <v>2</v>
      </c>
      <c r="N1191">
        <f>Needs[[#This Row],[Male]]-Needs[[#This Row],[Hasuband]]</f>
        <v>6</v>
      </c>
      <c r="O1191">
        <f>Needs[[#This Row],[Female]]-Needs[[#This Row],[Wife]]</f>
        <v>1</v>
      </c>
      <c r="P1191">
        <v>1</v>
      </c>
      <c r="Q1191">
        <v>1</v>
      </c>
      <c r="R1191">
        <v>2</v>
      </c>
      <c r="S1191">
        <v>0</v>
      </c>
      <c r="T1191">
        <v>5</v>
      </c>
      <c r="U1191" t="s">
        <v>37</v>
      </c>
      <c r="V1191">
        <v>1</v>
      </c>
      <c r="X1191" t="str">
        <f t="shared" si="203"/>
        <v>Yes</v>
      </c>
      <c r="Y1191">
        <v>222</v>
      </c>
      <c r="Z1191" t="str">
        <f t="shared" si="204"/>
        <v>Yes</v>
      </c>
      <c r="AB1191" t="str">
        <f t="shared" si="205"/>
        <v>No</v>
      </c>
      <c r="AC1191">
        <v>1</v>
      </c>
      <c r="AD1191" t="str">
        <f t="shared" si="206"/>
        <v>Yes</v>
      </c>
      <c r="AE1191">
        <v>1</v>
      </c>
      <c r="AF1191" t="str">
        <f t="shared" si="207"/>
        <v>Yes</v>
      </c>
      <c r="AG1191">
        <v>1</v>
      </c>
      <c r="AH1191" s="11" t="str">
        <f t="shared" si="208"/>
        <v>Yes</v>
      </c>
    </row>
    <row r="1192" spans="1:34">
      <c r="A1192">
        <v>5479</v>
      </c>
      <c r="B1192" t="s">
        <v>42</v>
      </c>
      <c r="C1192" t="s">
        <v>82</v>
      </c>
      <c r="D1192" t="s">
        <v>83</v>
      </c>
      <c r="E1192" t="s">
        <v>1269</v>
      </c>
      <c r="F1192" t="s">
        <v>51</v>
      </c>
      <c r="G1192">
        <f t="shared" si="198"/>
        <v>0</v>
      </c>
      <c r="H1192">
        <f t="shared" si="199"/>
        <v>1</v>
      </c>
      <c r="I1192">
        <f t="shared" si="200"/>
        <v>3</v>
      </c>
      <c r="J1192">
        <f t="shared" si="201"/>
        <v>2</v>
      </c>
      <c r="K1192">
        <f t="shared" si="202"/>
        <v>4</v>
      </c>
      <c r="L1192">
        <v>8</v>
      </c>
      <c r="M1192">
        <v>2</v>
      </c>
      <c r="N1192">
        <f>Needs[[#This Row],[Male]]-Needs[[#This Row],[Hasuband]]</f>
        <v>8</v>
      </c>
      <c r="O1192">
        <f>Needs[[#This Row],[Female]]-Needs[[#This Row],[Wife]]</f>
        <v>1</v>
      </c>
      <c r="P1192">
        <v>2</v>
      </c>
      <c r="Q1192">
        <v>1</v>
      </c>
      <c r="R1192">
        <v>2</v>
      </c>
      <c r="S1192">
        <v>0</v>
      </c>
      <c r="T1192">
        <v>5</v>
      </c>
      <c r="U1192" t="s">
        <v>37</v>
      </c>
      <c r="W1192">
        <v>1</v>
      </c>
      <c r="X1192" t="str">
        <f t="shared" si="203"/>
        <v>No</v>
      </c>
      <c r="Y1192">
        <v>76</v>
      </c>
      <c r="Z1192" t="str">
        <f t="shared" si="204"/>
        <v>Yes</v>
      </c>
      <c r="AA1192">
        <v>1</v>
      </c>
      <c r="AB1192" t="str">
        <f t="shared" si="205"/>
        <v>Yes</v>
      </c>
      <c r="AC1192">
        <v>1</v>
      </c>
      <c r="AD1192" t="str">
        <f t="shared" si="206"/>
        <v>Yes</v>
      </c>
      <c r="AE1192">
        <v>1</v>
      </c>
      <c r="AF1192" t="str">
        <f t="shared" si="207"/>
        <v>Yes</v>
      </c>
      <c r="AG1192">
        <v>1</v>
      </c>
      <c r="AH1192" s="11" t="str">
        <f t="shared" si="208"/>
        <v>Yes</v>
      </c>
    </row>
    <row r="1193" spans="1:34">
      <c r="A1193">
        <v>5502</v>
      </c>
      <c r="B1193" t="s">
        <v>42</v>
      </c>
      <c r="C1193" t="s">
        <v>82</v>
      </c>
      <c r="D1193" t="s">
        <v>83</v>
      </c>
      <c r="E1193" t="s">
        <v>1270</v>
      </c>
      <c r="F1193" t="s">
        <v>36</v>
      </c>
      <c r="G1193">
        <f t="shared" si="198"/>
        <v>1</v>
      </c>
      <c r="H1193">
        <f t="shared" si="199"/>
        <v>1</v>
      </c>
      <c r="I1193">
        <f t="shared" si="200"/>
        <v>2</v>
      </c>
      <c r="J1193">
        <f t="shared" si="201"/>
        <v>2</v>
      </c>
      <c r="K1193">
        <f t="shared" si="202"/>
        <v>1</v>
      </c>
      <c r="L1193">
        <v>6</v>
      </c>
      <c r="M1193">
        <v>1</v>
      </c>
      <c r="N1193">
        <f>Needs[[#This Row],[Male]]-Needs[[#This Row],[Hasuband]]</f>
        <v>5</v>
      </c>
      <c r="O1193">
        <f>Needs[[#This Row],[Female]]-Needs[[#This Row],[Wife]]</f>
        <v>0</v>
      </c>
      <c r="P1193">
        <v>2</v>
      </c>
      <c r="Q1193">
        <v>0</v>
      </c>
      <c r="R1193">
        <v>2</v>
      </c>
      <c r="S1193">
        <v>0</v>
      </c>
      <c r="T1193">
        <v>3</v>
      </c>
      <c r="U1193" t="s">
        <v>46</v>
      </c>
      <c r="W1193">
        <v>1</v>
      </c>
      <c r="X1193" t="str">
        <f t="shared" si="203"/>
        <v>No</v>
      </c>
      <c r="Y1193">
        <v>77</v>
      </c>
      <c r="Z1193" t="str">
        <f t="shared" si="204"/>
        <v>Yes</v>
      </c>
      <c r="AA1193">
        <v>1</v>
      </c>
      <c r="AB1193" t="str">
        <f t="shared" si="205"/>
        <v>Yes</v>
      </c>
      <c r="AD1193" t="str">
        <f t="shared" si="206"/>
        <v>No</v>
      </c>
      <c r="AF1193" t="str">
        <f t="shared" si="207"/>
        <v>No</v>
      </c>
      <c r="AG1193">
        <v>1</v>
      </c>
      <c r="AH1193" s="11" t="str">
        <f t="shared" si="208"/>
        <v>Yes</v>
      </c>
    </row>
    <row r="1194" spans="1:34">
      <c r="A1194">
        <v>5651</v>
      </c>
      <c r="B1194" t="s">
        <v>42</v>
      </c>
      <c r="C1194" t="s">
        <v>71</v>
      </c>
      <c r="D1194" t="s">
        <v>72</v>
      </c>
      <c r="E1194" t="s">
        <v>1271</v>
      </c>
      <c r="F1194" t="s">
        <v>36</v>
      </c>
      <c r="G1194">
        <f t="shared" si="198"/>
        <v>1</v>
      </c>
      <c r="H1194">
        <f t="shared" si="199"/>
        <v>1</v>
      </c>
      <c r="I1194">
        <f t="shared" si="200"/>
        <v>2</v>
      </c>
      <c r="J1194">
        <f t="shared" si="201"/>
        <v>1</v>
      </c>
      <c r="K1194">
        <f t="shared" si="202"/>
        <v>2</v>
      </c>
      <c r="L1194">
        <v>2</v>
      </c>
      <c r="M1194">
        <v>5</v>
      </c>
      <c r="N1194">
        <f>Needs[[#This Row],[Male]]-Needs[[#This Row],[Hasuband]]</f>
        <v>1</v>
      </c>
      <c r="O1194">
        <f>Needs[[#This Row],[Female]]-Needs[[#This Row],[Wife]]</f>
        <v>4</v>
      </c>
      <c r="P1194">
        <v>1</v>
      </c>
      <c r="Q1194">
        <v>1</v>
      </c>
      <c r="R1194">
        <v>0</v>
      </c>
      <c r="S1194">
        <v>1</v>
      </c>
      <c r="T1194">
        <v>4</v>
      </c>
      <c r="U1194" t="s">
        <v>61</v>
      </c>
      <c r="V1194">
        <v>1</v>
      </c>
      <c r="X1194" t="str">
        <f t="shared" si="203"/>
        <v>Yes</v>
      </c>
      <c r="Y1194">
        <v>197</v>
      </c>
      <c r="Z1194" t="str">
        <f t="shared" si="204"/>
        <v>Yes</v>
      </c>
      <c r="AB1194" t="str">
        <f t="shared" si="205"/>
        <v>No</v>
      </c>
      <c r="AC1194">
        <v>1</v>
      </c>
      <c r="AD1194" t="str">
        <f t="shared" si="206"/>
        <v>Yes</v>
      </c>
      <c r="AF1194" t="str">
        <f t="shared" si="207"/>
        <v>No</v>
      </c>
      <c r="AH1194" s="11" t="str">
        <f t="shared" si="208"/>
        <v>No</v>
      </c>
    </row>
    <row r="1195" spans="1:34">
      <c r="A1195">
        <v>4762</v>
      </c>
      <c r="B1195" t="s">
        <v>38</v>
      </c>
      <c r="C1195" t="s">
        <v>107</v>
      </c>
      <c r="D1195" t="s">
        <v>108</v>
      </c>
      <c r="E1195" t="s">
        <v>1272</v>
      </c>
      <c r="F1195" t="s">
        <v>36</v>
      </c>
      <c r="G1195">
        <f t="shared" si="198"/>
        <v>1</v>
      </c>
      <c r="H1195">
        <f t="shared" si="199"/>
        <v>1</v>
      </c>
      <c r="I1195">
        <f t="shared" si="200"/>
        <v>2</v>
      </c>
      <c r="J1195">
        <f t="shared" si="201"/>
        <v>1</v>
      </c>
      <c r="K1195">
        <f t="shared" si="202"/>
        <v>0</v>
      </c>
      <c r="L1195">
        <v>2</v>
      </c>
      <c r="M1195">
        <v>3</v>
      </c>
      <c r="N1195">
        <f>Needs[[#This Row],[Male]]-Needs[[#This Row],[Hasuband]]</f>
        <v>1</v>
      </c>
      <c r="O1195">
        <f>Needs[[#This Row],[Female]]-Needs[[#This Row],[Wife]]</f>
        <v>2</v>
      </c>
      <c r="P1195">
        <v>1</v>
      </c>
      <c r="Q1195">
        <v>1</v>
      </c>
      <c r="R1195">
        <v>0</v>
      </c>
      <c r="S1195">
        <v>1</v>
      </c>
      <c r="T1195">
        <v>2</v>
      </c>
      <c r="U1195" t="s">
        <v>37</v>
      </c>
      <c r="W1195">
        <v>1</v>
      </c>
      <c r="X1195" t="str">
        <f t="shared" si="203"/>
        <v>No</v>
      </c>
      <c r="Z1195" t="str">
        <f t="shared" si="204"/>
        <v>No</v>
      </c>
      <c r="AB1195" t="str">
        <f t="shared" si="205"/>
        <v>No</v>
      </c>
      <c r="AC1195">
        <v>1</v>
      </c>
      <c r="AD1195" t="str">
        <f t="shared" si="206"/>
        <v>Yes</v>
      </c>
      <c r="AF1195" t="str">
        <f t="shared" si="207"/>
        <v>No</v>
      </c>
      <c r="AG1195">
        <v>1</v>
      </c>
      <c r="AH1195" s="11" t="str">
        <f t="shared" si="208"/>
        <v>Yes</v>
      </c>
    </row>
    <row r="1196" spans="1:34">
      <c r="A1196">
        <v>5721</v>
      </c>
      <c r="B1196" t="s">
        <v>42</v>
      </c>
      <c r="C1196" t="s">
        <v>71</v>
      </c>
      <c r="D1196" t="s">
        <v>72</v>
      </c>
      <c r="E1196" t="s">
        <v>1273</v>
      </c>
      <c r="F1196" t="s">
        <v>36</v>
      </c>
      <c r="G1196">
        <f t="shared" si="198"/>
        <v>1</v>
      </c>
      <c r="H1196">
        <f t="shared" si="199"/>
        <v>1</v>
      </c>
      <c r="I1196">
        <f t="shared" si="200"/>
        <v>2</v>
      </c>
      <c r="J1196">
        <f t="shared" si="201"/>
        <v>1</v>
      </c>
      <c r="K1196">
        <f t="shared" si="202"/>
        <v>1</v>
      </c>
      <c r="L1196">
        <v>4</v>
      </c>
      <c r="M1196">
        <v>2</v>
      </c>
      <c r="N1196">
        <f>Needs[[#This Row],[Male]]-Needs[[#This Row],[Hasuband]]</f>
        <v>3</v>
      </c>
      <c r="O1196">
        <f>Needs[[#This Row],[Female]]-Needs[[#This Row],[Wife]]</f>
        <v>1</v>
      </c>
      <c r="P1196">
        <v>1</v>
      </c>
      <c r="Q1196">
        <v>1</v>
      </c>
      <c r="R1196">
        <v>1</v>
      </c>
      <c r="S1196">
        <v>0</v>
      </c>
      <c r="T1196">
        <v>3</v>
      </c>
      <c r="U1196" t="s">
        <v>37</v>
      </c>
      <c r="V1196">
        <v>1</v>
      </c>
      <c r="X1196" t="str">
        <f t="shared" si="203"/>
        <v>Yes</v>
      </c>
      <c r="Y1196">
        <v>146</v>
      </c>
      <c r="Z1196" t="str">
        <f t="shared" si="204"/>
        <v>Yes</v>
      </c>
      <c r="AB1196" t="str">
        <f t="shared" si="205"/>
        <v>No</v>
      </c>
      <c r="AD1196" t="str">
        <f t="shared" si="206"/>
        <v>No</v>
      </c>
      <c r="AF1196" t="str">
        <f t="shared" si="207"/>
        <v>No</v>
      </c>
      <c r="AG1196">
        <v>1</v>
      </c>
      <c r="AH1196" s="11" t="str">
        <f t="shared" si="208"/>
        <v>Yes</v>
      </c>
    </row>
    <row r="1197" spans="1:34">
      <c r="A1197">
        <v>6244</v>
      </c>
      <c r="B1197" t="s">
        <v>47</v>
      </c>
      <c r="C1197" t="s">
        <v>58</v>
      </c>
      <c r="D1197" t="s">
        <v>59</v>
      </c>
      <c r="E1197" t="s">
        <v>1274</v>
      </c>
      <c r="F1197" t="s">
        <v>36</v>
      </c>
      <c r="G1197">
        <f t="shared" si="198"/>
        <v>1</v>
      </c>
      <c r="H1197">
        <f t="shared" si="199"/>
        <v>1</v>
      </c>
      <c r="I1197">
        <f t="shared" si="200"/>
        <v>2</v>
      </c>
      <c r="J1197">
        <f t="shared" si="201"/>
        <v>3</v>
      </c>
      <c r="K1197">
        <f t="shared" si="202"/>
        <v>3</v>
      </c>
      <c r="L1197">
        <v>2</v>
      </c>
      <c r="M1197">
        <v>8</v>
      </c>
      <c r="N1197">
        <f>Needs[[#This Row],[Male]]-Needs[[#This Row],[Hasuband]]</f>
        <v>1</v>
      </c>
      <c r="O1197">
        <f>Needs[[#This Row],[Female]]-Needs[[#This Row],[Wife]]</f>
        <v>7</v>
      </c>
      <c r="P1197">
        <v>1</v>
      </c>
      <c r="Q1197">
        <v>1</v>
      </c>
      <c r="R1197">
        <v>0</v>
      </c>
      <c r="S1197">
        <v>3</v>
      </c>
      <c r="T1197">
        <v>5</v>
      </c>
      <c r="U1197" t="s">
        <v>46</v>
      </c>
      <c r="V1197">
        <v>1</v>
      </c>
      <c r="X1197" t="str">
        <f t="shared" si="203"/>
        <v>Yes</v>
      </c>
      <c r="Y1197">
        <v>140</v>
      </c>
      <c r="Z1197" t="str">
        <f t="shared" si="204"/>
        <v>Yes</v>
      </c>
      <c r="AA1197">
        <v>1</v>
      </c>
      <c r="AB1197" t="str">
        <f t="shared" si="205"/>
        <v>Yes</v>
      </c>
      <c r="AC1197">
        <v>1</v>
      </c>
      <c r="AD1197" t="str">
        <f t="shared" si="206"/>
        <v>Yes</v>
      </c>
      <c r="AF1197" t="str">
        <f t="shared" si="207"/>
        <v>No</v>
      </c>
      <c r="AH1197" s="11" t="str">
        <f t="shared" si="208"/>
        <v>No</v>
      </c>
    </row>
    <row r="1198" spans="1:34">
      <c r="A1198">
        <v>5893</v>
      </c>
      <c r="B1198" t="s">
        <v>47</v>
      </c>
      <c r="C1198" t="s">
        <v>85</v>
      </c>
      <c r="D1198" t="s">
        <v>86</v>
      </c>
      <c r="E1198" t="s">
        <v>1275</v>
      </c>
      <c r="F1198" t="s">
        <v>51</v>
      </c>
      <c r="G1198">
        <f t="shared" si="198"/>
        <v>0</v>
      </c>
      <c r="H1198">
        <f t="shared" si="199"/>
        <v>1</v>
      </c>
      <c r="I1198">
        <f t="shared" si="200"/>
        <v>3</v>
      </c>
      <c r="J1198">
        <f t="shared" si="201"/>
        <v>2</v>
      </c>
      <c r="K1198">
        <f t="shared" si="202"/>
        <v>3</v>
      </c>
      <c r="L1198">
        <v>4</v>
      </c>
      <c r="M1198">
        <v>5</v>
      </c>
      <c r="N1198">
        <f>Needs[[#This Row],[Male]]-Needs[[#This Row],[Hasuband]]</f>
        <v>4</v>
      </c>
      <c r="O1198">
        <f>Needs[[#This Row],[Female]]-Needs[[#This Row],[Wife]]</f>
        <v>4</v>
      </c>
      <c r="P1198">
        <v>2</v>
      </c>
      <c r="Q1198">
        <v>1</v>
      </c>
      <c r="R1198">
        <v>1</v>
      </c>
      <c r="S1198">
        <v>1</v>
      </c>
      <c r="T1198">
        <v>4</v>
      </c>
      <c r="U1198" t="s">
        <v>61</v>
      </c>
      <c r="V1198">
        <v>1</v>
      </c>
      <c r="X1198" t="str">
        <f t="shared" si="203"/>
        <v>Yes</v>
      </c>
      <c r="Y1198">
        <v>213</v>
      </c>
      <c r="Z1198" t="str">
        <f t="shared" si="204"/>
        <v>Yes</v>
      </c>
      <c r="AA1198">
        <v>1</v>
      </c>
      <c r="AB1198" t="str">
        <f t="shared" si="205"/>
        <v>Yes</v>
      </c>
      <c r="AC1198">
        <v>1</v>
      </c>
      <c r="AD1198" t="str">
        <f t="shared" si="206"/>
        <v>Yes</v>
      </c>
      <c r="AE1198">
        <v>1</v>
      </c>
      <c r="AF1198" t="str">
        <f t="shared" si="207"/>
        <v>Yes</v>
      </c>
      <c r="AG1198">
        <v>1</v>
      </c>
      <c r="AH1198" s="11" t="str">
        <f t="shared" si="208"/>
        <v>Yes</v>
      </c>
    </row>
    <row r="1199" spans="1:34">
      <c r="A1199">
        <v>4836</v>
      </c>
      <c r="B1199" t="s">
        <v>38</v>
      </c>
      <c r="C1199" t="s">
        <v>176</v>
      </c>
      <c r="D1199" t="s">
        <v>177</v>
      </c>
      <c r="E1199" t="s">
        <v>1276</v>
      </c>
      <c r="F1199" t="s">
        <v>36</v>
      </c>
      <c r="G1199">
        <f t="shared" si="198"/>
        <v>1</v>
      </c>
      <c r="H1199">
        <f t="shared" si="199"/>
        <v>1</v>
      </c>
      <c r="I1199">
        <f t="shared" si="200"/>
        <v>2</v>
      </c>
      <c r="J1199">
        <f t="shared" si="201"/>
        <v>5</v>
      </c>
      <c r="K1199">
        <f t="shared" si="202"/>
        <v>1</v>
      </c>
      <c r="L1199">
        <v>4</v>
      </c>
      <c r="M1199">
        <v>6</v>
      </c>
      <c r="N1199">
        <f>Needs[[#This Row],[Male]]-Needs[[#This Row],[Hasuband]]</f>
        <v>3</v>
      </c>
      <c r="O1199">
        <f>Needs[[#This Row],[Female]]-Needs[[#This Row],[Wife]]</f>
        <v>5</v>
      </c>
      <c r="P1199">
        <v>1</v>
      </c>
      <c r="Q1199">
        <v>1</v>
      </c>
      <c r="R1199">
        <v>2</v>
      </c>
      <c r="S1199">
        <v>3</v>
      </c>
      <c r="T1199">
        <v>3</v>
      </c>
      <c r="U1199" t="s">
        <v>61</v>
      </c>
      <c r="W1199">
        <v>1</v>
      </c>
      <c r="X1199" t="str">
        <f t="shared" si="203"/>
        <v>No</v>
      </c>
      <c r="Z1199" t="str">
        <f t="shared" si="204"/>
        <v>No</v>
      </c>
      <c r="AA1199">
        <v>1</v>
      </c>
      <c r="AB1199" t="str">
        <f t="shared" si="205"/>
        <v>Yes</v>
      </c>
      <c r="AD1199" t="str">
        <f t="shared" si="206"/>
        <v>No</v>
      </c>
      <c r="AF1199" t="str">
        <f t="shared" si="207"/>
        <v>No</v>
      </c>
      <c r="AG1199">
        <v>1</v>
      </c>
      <c r="AH1199" s="11" t="str">
        <f t="shared" si="208"/>
        <v>Yes</v>
      </c>
    </row>
    <row r="1200" spans="1:34">
      <c r="A1200">
        <v>5951</v>
      </c>
      <c r="B1200" t="s">
        <v>47</v>
      </c>
      <c r="C1200" t="s">
        <v>85</v>
      </c>
      <c r="D1200" t="s">
        <v>86</v>
      </c>
      <c r="E1200" t="s">
        <v>1277</v>
      </c>
      <c r="F1200" t="s">
        <v>36</v>
      </c>
      <c r="G1200">
        <f t="shared" si="198"/>
        <v>1</v>
      </c>
      <c r="H1200">
        <f t="shared" si="199"/>
        <v>1</v>
      </c>
      <c r="I1200">
        <f t="shared" si="200"/>
        <v>1</v>
      </c>
      <c r="J1200">
        <f t="shared" si="201"/>
        <v>1</v>
      </c>
      <c r="K1200">
        <f t="shared" si="202"/>
        <v>0</v>
      </c>
      <c r="L1200">
        <v>3</v>
      </c>
      <c r="M1200">
        <v>1</v>
      </c>
      <c r="N1200">
        <f>Needs[[#This Row],[Male]]-Needs[[#This Row],[Hasuband]]</f>
        <v>2</v>
      </c>
      <c r="O1200">
        <f>Needs[[#This Row],[Female]]-Needs[[#This Row],[Wife]]</f>
        <v>0</v>
      </c>
      <c r="P1200">
        <v>1</v>
      </c>
      <c r="Q1200">
        <v>0</v>
      </c>
      <c r="R1200">
        <v>1</v>
      </c>
      <c r="S1200">
        <v>0</v>
      </c>
      <c r="T1200">
        <v>2</v>
      </c>
      <c r="U1200" t="s">
        <v>37</v>
      </c>
      <c r="W1200">
        <v>1</v>
      </c>
      <c r="X1200" t="str">
        <f t="shared" si="203"/>
        <v>No</v>
      </c>
      <c r="Z1200" t="str">
        <f t="shared" si="204"/>
        <v>No</v>
      </c>
      <c r="AA1200">
        <v>1</v>
      </c>
      <c r="AB1200" t="str">
        <f t="shared" si="205"/>
        <v>Yes</v>
      </c>
      <c r="AC1200">
        <v>1</v>
      </c>
      <c r="AD1200" t="str">
        <f t="shared" si="206"/>
        <v>Yes</v>
      </c>
      <c r="AE1200">
        <v>1</v>
      </c>
      <c r="AF1200" t="str">
        <f t="shared" si="207"/>
        <v>Yes</v>
      </c>
      <c r="AG1200">
        <v>1</v>
      </c>
      <c r="AH1200" s="11" t="str">
        <f t="shared" si="208"/>
        <v>Yes</v>
      </c>
    </row>
    <row r="1201" spans="1:34">
      <c r="A1201">
        <v>5152</v>
      </c>
      <c r="B1201" t="s">
        <v>42</v>
      </c>
      <c r="C1201" t="s">
        <v>64</v>
      </c>
      <c r="D1201" t="s">
        <v>65</v>
      </c>
      <c r="E1201" t="s">
        <v>1278</v>
      </c>
      <c r="F1201" t="s">
        <v>51</v>
      </c>
      <c r="G1201">
        <f t="shared" si="198"/>
        <v>0</v>
      </c>
      <c r="H1201">
        <f t="shared" si="199"/>
        <v>1</v>
      </c>
      <c r="I1201">
        <f t="shared" si="200"/>
        <v>3</v>
      </c>
      <c r="J1201">
        <f t="shared" si="201"/>
        <v>2</v>
      </c>
      <c r="K1201">
        <f t="shared" si="202"/>
        <v>2</v>
      </c>
      <c r="L1201">
        <v>6</v>
      </c>
      <c r="M1201">
        <v>2</v>
      </c>
      <c r="N1201">
        <f>Needs[[#This Row],[Male]]-Needs[[#This Row],[Hasuband]]</f>
        <v>6</v>
      </c>
      <c r="O1201">
        <f>Needs[[#This Row],[Female]]-Needs[[#This Row],[Wife]]</f>
        <v>1</v>
      </c>
      <c r="P1201">
        <v>2</v>
      </c>
      <c r="Q1201">
        <v>1</v>
      </c>
      <c r="R1201">
        <v>2</v>
      </c>
      <c r="S1201">
        <v>0</v>
      </c>
      <c r="T1201">
        <v>3</v>
      </c>
      <c r="U1201" t="s">
        <v>37</v>
      </c>
      <c r="W1201">
        <v>1</v>
      </c>
      <c r="X1201" t="str">
        <f t="shared" si="203"/>
        <v>No</v>
      </c>
      <c r="Z1201" t="str">
        <f t="shared" si="204"/>
        <v>No</v>
      </c>
      <c r="AA1201">
        <v>1</v>
      </c>
      <c r="AB1201" t="str">
        <f t="shared" si="205"/>
        <v>Yes</v>
      </c>
      <c r="AD1201" t="str">
        <f t="shared" si="206"/>
        <v>No</v>
      </c>
      <c r="AF1201" t="str">
        <f t="shared" si="207"/>
        <v>No</v>
      </c>
      <c r="AG1201">
        <v>1</v>
      </c>
      <c r="AH1201" s="11" t="str">
        <f t="shared" si="208"/>
        <v>Yes</v>
      </c>
    </row>
    <row r="1202" spans="1:34">
      <c r="A1202">
        <v>4902</v>
      </c>
      <c r="B1202" t="s">
        <v>32</v>
      </c>
      <c r="C1202" t="s">
        <v>96</v>
      </c>
      <c r="D1202" t="s">
        <v>97</v>
      </c>
      <c r="E1202" t="s">
        <v>1279</v>
      </c>
      <c r="F1202" t="s">
        <v>51</v>
      </c>
      <c r="G1202">
        <f t="shared" si="198"/>
        <v>0</v>
      </c>
      <c r="H1202">
        <f t="shared" si="199"/>
        <v>1</v>
      </c>
      <c r="I1202">
        <f t="shared" si="200"/>
        <v>3</v>
      </c>
      <c r="J1202">
        <f t="shared" si="201"/>
        <v>2</v>
      </c>
      <c r="K1202">
        <f t="shared" si="202"/>
        <v>4</v>
      </c>
      <c r="L1202">
        <v>8</v>
      </c>
      <c r="M1202">
        <v>2</v>
      </c>
      <c r="N1202">
        <f>Needs[[#This Row],[Male]]-Needs[[#This Row],[Hasuband]]</f>
        <v>8</v>
      </c>
      <c r="O1202">
        <f>Needs[[#This Row],[Female]]-Needs[[#This Row],[Wife]]</f>
        <v>1</v>
      </c>
      <c r="P1202">
        <v>2</v>
      </c>
      <c r="Q1202">
        <v>1</v>
      </c>
      <c r="R1202">
        <v>2</v>
      </c>
      <c r="S1202">
        <v>0</v>
      </c>
      <c r="T1202">
        <v>5</v>
      </c>
      <c r="U1202" t="s">
        <v>37</v>
      </c>
      <c r="W1202">
        <v>1</v>
      </c>
      <c r="X1202" t="str">
        <f t="shared" si="203"/>
        <v>No</v>
      </c>
      <c r="Z1202" t="str">
        <f t="shared" si="204"/>
        <v>No</v>
      </c>
      <c r="AA1202">
        <v>1</v>
      </c>
      <c r="AB1202" t="str">
        <f t="shared" si="205"/>
        <v>Yes</v>
      </c>
      <c r="AD1202" t="str">
        <f t="shared" si="206"/>
        <v>No</v>
      </c>
      <c r="AF1202" t="str">
        <f t="shared" si="207"/>
        <v>No</v>
      </c>
      <c r="AG1202">
        <v>1</v>
      </c>
      <c r="AH1202" s="11" t="str">
        <f t="shared" si="208"/>
        <v>Yes</v>
      </c>
    </row>
    <row r="1203" spans="1:34">
      <c r="A1203">
        <v>5408</v>
      </c>
      <c r="B1203" t="s">
        <v>42</v>
      </c>
      <c r="C1203" t="s">
        <v>82</v>
      </c>
      <c r="D1203" t="s">
        <v>83</v>
      </c>
      <c r="E1203" t="s">
        <v>1280</v>
      </c>
      <c r="F1203" t="s">
        <v>36</v>
      </c>
      <c r="G1203">
        <f t="shared" si="198"/>
        <v>1</v>
      </c>
      <c r="H1203">
        <f t="shared" si="199"/>
        <v>1</v>
      </c>
      <c r="I1203">
        <f t="shared" si="200"/>
        <v>2</v>
      </c>
      <c r="J1203">
        <f t="shared" si="201"/>
        <v>1</v>
      </c>
      <c r="K1203">
        <f t="shared" si="202"/>
        <v>1</v>
      </c>
      <c r="L1203">
        <v>2</v>
      </c>
      <c r="M1203">
        <v>4</v>
      </c>
      <c r="N1203">
        <f>Needs[[#This Row],[Male]]-Needs[[#This Row],[Hasuband]]</f>
        <v>1</v>
      </c>
      <c r="O1203">
        <f>Needs[[#This Row],[Female]]-Needs[[#This Row],[Wife]]</f>
        <v>3</v>
      </c>
      <c r="P1203">
        <v>1</v>
      </c>
      <c r="Q1203">
        <v>1</v>
      </c>
      <c r="R1203">
        <v>0</v>
      </c>
      <c r="S1203">
        <v>1</v>
      </c>
      <c r="T1203">
        <v>3</v>
      </c>
      <c r="U1203" t="s">
        <v>46</v>
      </c>
      <c r="V1203">
        <v>1</v>
      </c>
      <c r="X1203" t="str">
        <f t="shared" si="203"/>
        <v>Yes</v>
      </c>
      <c r="Y1203">
        <v>146</v>
      </c>
      <c r="Z1203" t="str">
        <f t="shared" si="204"/>
        <v>Yes</v>
      </c>
      <c r="AB1203" t="str">
        <f t="shared" si="205"/>
        <v>No</v>
      </c>
      <c r="AC1203">
        <v>1</v>
      </c>
      <c r="AD1203" t="str">
        <f t="shared" si="206"/>
        <v>Yes</v>
      </c>
      <c r="AF1203" t="str">
        <f t="shared" si="207"/>
        <v>No</v>
      </c>
      <c r="AH1203" s="11" t="str">
        <f t="shared" si="208"/>
        <v>No</v>
      </c>
    </row>
    <row r="1204" spans="1:34">
      <c r="A1204">
        <v>5033</v>
      </c>
      <c r="B1204" t="s">
        <v>32</v>
      </c>
      <c r="C1204" t="s">
        <v>126</v>
      </c>
      <c r="D1204" t="s">
        <v>127</v>
      </c>
      <c r="E1204" t="s">
        <v>1281</v>
      </c>
      <c r="F1204" t="s">
        <v>36</v>
      </c>
      <c r="G1204">
        <f t="shared" si="198"/>
        <v>1</v>
      </c>
      <c r="H1204">
        <f t="shared" si="199"/>
        <v>1</v>
      </c>
      <c r="I1204">
        <f t="shared" si="200"/>
        <v>2</v>
      </c>
      <c r="J1204">
        <f t="shared" si="201"/>
        <v>1</v>
      </c>
      <c r="K1204">
        <f t="shared" si="202"/>
        <v>0</v>
      </c>
      <c r="L1204">
        <v>3</v>
      </c>
      <c r="M1204">
        <v>2</v>
      </c>
      <c r="N1204">
        <f>Needs[[#This Row],[Male]]-Needs[[#This Row],[Hasuband]]</f>
        <v>2</v>
      </c>
      <c r="O1204">
        <f>Needs[[#This Row],[Female]]-Needs[[#This Row],[Wife]]</f>
        <v>1</v>
      </c>
      <c r="P1204">
        <v>1</v>
      </c>
      <c r="Q1204">
        <v>1</v>
      </c>
      <c r="R1204">
        <v>1</v>
      </c>
      <c r="S1204">
        <v>0</v>
      </c>
      <c r="T1204">
        <v>2</v>
      </c>
      <c r="U1204" t="s">
        <v>18</v>
      </c>
      <c r="V1204">
        <v>1</v>
      </c>
      <c r="X1204" t="str">
        <f t="shared" si="203"/>
        <v>Yes</v>
      </c>
      <c r="Y1204">
        <v>224</v>
      </c>
      <c r="Z1204" t="str">
        <f t="shared" si="204"/>
        <v>Yes</v>
      </c>
      <c r="AA1204">
        <v>1</v>
      </c>
      <c r="AB1204" t="str">
        <f t="shared" si="205"/>
        <v>Yes</v>
      </c>
      <c r="AD1204" t="str">
        <f t="shared" si="206"/>
        <v>No</v>
      </c>
      <c r="AF1204" t="str">
        <f t="shared" si="207"/>
        <v>No</v>
      </c>
      <c r="AH1204" s="11" t="str">
        <f t="shared" si="208"/>
        <v>No</v>
      </c>
    </row>
    <row r="1205" spans="1:34">
      <c r="A1205">
        <v>6139</v>
      </c>
      <c r="B1205" t="s">
        <v>47</v>
      </c>
      <c r="C1205" t="s">
        <v>67</v>
      </c>
      <c r="D1205" t="s">
        <v>68</v>
      </c>
      <c r="E1205" t="s">
        <v>1282</v>
      </c>
      <c r="F1205" t="s">
        <v>36</v>
      </c>
      <c r="G1205">
        <f t="shared" si="198"/>
        <v>1</v>
      </c>
      <c r="H1205">
        <f t="shared" si="199"/>
        <v>1</v>
      </c>
      <c r="I1205">
        <f t="shared" si="200"/>
        <v>2</v>
      </c>
      <c r="J1205">
        <f t="shared" si="201"/>
        <v>1</v>
      </c>
      <c r="K1205">
        <f t="shared" si="202"/>
        <v>0</v>
      </c>
      <c r="L1205">
        <v>2</v>
      </c>
      <c r="M1205">
        <v>3</v>
      </c>
      <c r="N1205">
        <f>Needs[[#This Row],[Male]]-Needs[[#This Row],[Hasuband]]</f>
        <v>1</v>
      </c>
      <c r="O1205">
        <f>Needs[[#This Row],[Female]]-Needs[[#This Row],[Wife]]</f>
        <v>2</v>
      </c>
      <c r="P1205">
        <v>1</v>
      </c>
      <c r="Q1205">
        <v>1</v>
      </c>
      <c r="R1205">
        <v>0</v>
      </c>
      <c r="S1205">
        <v>1</v>
      </c>
      <c r="T1205">
        <v>2</v>
      </c>
      <c r="U1205" t="s">
        <v>46</v>
      </c>
      <c r="W1205">
        <v>1</v>
      </c>
      <c r="X1205" t="str">
        <f t="shared" si="203"/>
        <v>No</v>
      </c>
      <c r="Y1205">
        <v>99</v>
      </c>
      <c r="Z1205" t="str">
        <f t="shared" si="204"/>
        <v>Yes</v>
      </c>
      <c r="AA1205">
        <v>1</v>
      </c>
      <c r="AB1205" t="str">
        <f t="shared" si="205"/>
        <v>Yes</v>
      </c>
      <c r="AD1205" t="str">
        <f t="shared" si="206"/>
        <v>No</v>
      </c>
      <c r="AF1205" t="str">
        <f t="shared" si="207"/>
        <v>No</v>
      </c>
      <c r="AG1205">
        <v>1</v>
      </c>
      <c r="AH1205" s="11" t="str">
        <f t="shared" si="208"/>
        <v>Yes</v>
      </c>
    </row>
    <row r="1206" spans="1:34">
      <c r="A1206">
        <v>4878</v>
      </c>
      <c r="B1206" t="s">
        <v>38</v>
      </c>
      <c r="C1206" t="s">
        <v>176</v>
      </c>
      <c r="D1206" t="s">
        <v>177</v>
      </c>
      <c r="E1206" t="s">
        <v>1283</v>
      </c>
      <c r="F1206" t="s">
        <v>36</v>
      </c>
      <c r="G1206">
        <f t="shared" si="198"/>
        <v>1</v>
      </c>
      <c r="H1206">
        <f t="shared" si="199"/>
        <v>1</v>
      </c>
      <c r="I1206">
        <f t="shared" si="200"/>
        <v>1</v>
      </c>
      <c r="J1206">
        <f t="shared" si="201"/>
        <v>2</v>
      </c>
      <c r="K1206">
        <f t="shared" si="202"/>
        <v>1</v>
      </c>
      <c r="L1206">
        <v>5</v>
      </c>
      <c r="M1206">
        <v>1</v>
      </c>
      <c r="N1206">
        <f>Needs[[#This Row],[Male]]-Needs[[#This Row],[Hasuband]]</f>
        <v>4</v>
      </c>
      <c r="O1206">
        <f>Needs[[#This Row],[Female]]-Needs[[#This Row],[Wife]]</f>
        <v>0</v>
      </c>
      <c r="P1206">
        <v>1</v>
      </c>
      <c r="Q1206">
        <v>0</v>
      </c>
      <c r="R1206">
        <v>2</v>
      </c>
      <c r="S1206">
        <v>0</v>
      </c>
      <c r="T1206">
        <v>3</v>
      </c>
      <c r="U1206" t="s">
        <v>61</v>
      </c>
      <c r="W1206">
        <v>1</v>
      </c>
      <c r="X1206" t="str">
        <f t="shared" si="203"/>
        <v>No</v>
      </c>
      <c r="Z1206" t="str">
        <f t="shared" si="204"/>
        <v>No</v>
      </c>
      <c r="AB1206" t="str">
        <f t="shared" si="205"/>
        <v>No</v>
      </c>
      <c r="AC1206">
        <v>1</v>
      </c>
      <c r="AD1206" t="str">
        <f t="shared" si="206"/>
        <v>Yes</v>
      </c>
      <c r="AE1206">
        <v>1</v>
      </c>
      <c r="AF1206" t="str">
        <f t="shared" si="207"/>
        <v>Yes</v>
      </c>
      <c r="AG1206">
        <v>1</v>
      </c>
      <c r="AH1206" s="11" t="str">
        <f t="shared" si="208"/>
        <v>Yes</v>
      </c>
    </row>
    <row r="1207" spans="1:34">
      <c r="A1207">
        <v>5690</v>
      </c>
      <c r="B1207" t="s">
        <v>42</v>
      </c>
      <c r="C1207" t="s">
        <v>71</v>
      </c>
      <c r="D1207" t="s">
        <v>72</v>
      </c>
      <c r="E1207" t="s">
        <v>1284</v>
      </c>
      <c r="F1207" t="s">
        <v>51</v>
      </c>
      <c r="G1207">
        <f t="shared" si="198"/>
        <v>0</v>
      </c>
      <c r="H1207">
        <f t="shared" si="199"/>
        <v>1</v>
      </c>
      <c r="I1207">
        <f t="shared" si="200"/>
        <v>2</v>
      </c>
      <c r="J1207">
        <f t="shared" si="201"/>
        <v>1</v>
      </c>
      <c r="K1207">
        <f t="shared" si="202"/>
        <v>0</v>
      </c>
      <c r="L1207">
        <v>1</v>
      </c>
      <c r="M1207">
        <v>3</v>
      </c>
      <c r="N1207">
        <f>Needs[[#This Row],[Male]]-Needs[[#This Row],[Hasuband]]</f>
        <v>1</v>
      </c>
      <c r="O1207">
        <f>Needs[[#This Row],[Female]]-Needs[[#This Row],[Wife]]</f>
        <v>2</v>
      </c>
      <c r="P1207">
        <v>1</v>
      </c>
      <c r="Q1207">
        <v>1</v>
      </c>
      <c r="R1207">
        <v>0</v>
      </c>
      <c r="S1207">
        <v>1</v>
      </c>
      <c r="T1207">
        <v>1</v>
      </c>
      <c r="U1207" t="s">
        <v>46</v>
      </c>
      <c r="W1207">
        <v>1</v>
      </c>
      <c r="X1207" t="str">
        <f t="shared" si="203"/>
        <v>No</v>
      </c>
      <c r="Y1207">
        <v>56</v>
      </c>
      <c r="Z1207" t="str">
        <f t="shared" si="204"/>
        <v>Yes</v>
      </c>
      <c r="AA1207">
        <v>1</v>
      </c>
      <c r="AB1207" t="str">
        <f t="shared" si="205"/>
        <v>Yes</v>
      </c>
      <c r="AD1207" t="str">
        <f t="shared" si="206"/>
        <v>No</v>
      </c>
      <c r="AE1207">
        <v>1</v>
      </c>
      <c r="AF1207" t="str">
        <f t="shared" si="207"/>
        <v>Yes</v>
      </c>
      <c r="AG1207">
        <v>1</v>
      </c>
      <c r="AH1207" s="11" t="str">
        <f t="shared" si="208"/>
        <v>Yes</v>
      </c>
    </row>
    <row r="1208" spans="1:34">
      <c r="A1208">
        <v>5589</v>
      </c>
      <c r="B1208" t="s">
        <v>42</v>
      </c>
      <c r="C1208" t="s">
        <v>43</v>
      </c>
      <c r="D1208" t="s">
        <v>44</v>
      </c>
      <c r="E1208" t="s">
        <v>1285</v>
      </c>
      <c r="F1208" t="s">
        <v>51</v>
      </c>
      <c r="G1208">
        <f t="shared" si="198"/>
        <v>0</v>
      </c>
      <c r="H1208">
        <f t="shared" si="199"/>
        <v>1</v>
      </c>
      <c r="I1208">
        <f t="shared" si="200"/>
        <v>2</v>
      </c>
      <c r="J1208">
        <f t="shared" si="201"/>
        <v>3</v>
      </c>
      <c r="K1208">
        <f t="shared" si="202"/>
        <v>4</v>
      </c>
      <c r="L1208">
        <v>6</v>
      </c>
      <c r="M1208">
        <v>4</v>
      </c>
      <c r="N1208">
        <f>Needs[[#This Row],[Male]]-Needs[[#This Row],[Hasuband]]</f>
        <v>6</v>
      </c>
      <c r="O1208">
        <f>Needs[[#This Row],[Female]]-Needs[[#This Row],[Wife]]</f>
        <v>3</v>
      </c>
      <c r="P1208">
        <v>1</v>
      </c>
      <c r="Q1208">
        <v>1</v>
      </c>
      <c r="R1208">
        <v>2</v>
      </c>
      <c r="S1208">
        <v>1</v>
      </c>
      <c r="T1208">
        <v>5</v>
      </c>
      <c r="U1208" t="s">
        <v>46</v>
      </c>
      <c r="W1208">
        <v>1</v>
      </c>
      <c r="X1208" t="str">
        <f t="shared" si="203"/>
        <v>No</v>
      </c>
      <c r="Y1208">
        <v>109</v>
      </c>
      <c r="Z1208" t="str">
        <f t="shared" si="204"/>
        <v>Yes</v>
      </c>
      <c r="AA1208">
        <v>1</v>
      </c>
      <c r="AB1208" t="str">
        <f t="shared" si="205"/>
        <v>Yes</v>
      </c>
      <c r="AD1208" t="str">
        <f t="shared" si="206"/>
        <v>No</v>
      </c>
      <c r="AF1208" t="str">
        <f t="shared" si="207"/>
        <v>No</v>
      </c>
      <c r="AG1208">
        <v>1</v>
      </c>
      <c r="AH1208" s="11" t="str">
        <f t="shared" si="208"/>
        <v>Yes</v>
      </c>
    </row>
    <row r="1209" spans="1:34">
      <c r="A1209">
        <v>5603</v>
      </c>
      <c r="B1209" t="s">
        <v>42</v>
      </c>
      <c r="C1209" t="s">
        <v>43</v>
      </c>
      <c r="D1209" t="s">
        <v>44</v>
      </c>
      <c r="E1209" t="s">
        <v>1286</v>
      </c>
      <c r="F1209" t="s">
        <v>51</v>
      </c>
      <c r="G1209">
        <f t="shared" si="198"/>
        <v>0</v>
      </c>
      <c r="H1209">
        <f t="shared" si="199"/>
        <v>1</v>
      </c>
      <c r="I1209">
        <f t="shared" si="200"/>
        <v>2</v>
      </c>
      <c r="J1209">
        <f t="shared" si="201"/>
        <v>1</v>
      </c>
      <c r="K1209">
        <f t="shared" si="202"/>
        <v>2</v>
      </c>
      <c r="L1209">
        <v>4</v>
      </c>
      <c r="M1209">
        <v>2</v>
      </c>
      <c r="N1209">
        <f>Needs[[#This Row],[Male]]-Needs[[#This Row],[Hasuband]]</f>
        <v>4</v>
      </c>
      <c r="O1209">
        <f>Needs[[#This Row],[Female]]-Needs[[#This Row],[Wife]]</f>
        <v>1</v>
      </c>
      <c r="P1209">
        <v>1</v>
      </c>
      <c r="Q1209">
        <v>1</v>
      </c>
      <c r="R1209">
        <v>1</v>
      </c>
      <c r="S1209">
        <v>0</v>
      </c>
      <c r="T1209">
        <v>3</v>
      </c>
      <c r="U1209" t="s">
        <v>46</v>
      </c>
      <c r="W1209">
        <v>1</v>
      </c>
      <c r="X1209" t="str">
        <f t="shared" si="203"/>
        <v>No</v>
      </c>
      <c r="Z1209" t="str">
        <f t="shared" si="204"/>
        <v>No</v>
      </c>
      <c r="AA1209">
        <v>1</v>
      </c>
      <c r="AB1209" t="str">
        <f t="shared" si="205"/>
        <v>Yes</v>
      </c>
      <c r="AD1209" t="str">
        <f t="shared" si="206"/>
        <v>No</v>
      </c>
      <c r="AF1209" t="str">
        <f t="shared" si="207"/>
        <v>No</v>
      </c>
      <c r="AG1209">
        <v>1</v>
      </c>
      <c r="AH1209" s="11" t="str">
        <f t="shared" si="208"/>
        <v>Yes</v>
      </c>
    </row>
    <row r="1210" spans="1:34">
      <c r="A1210">
        <v>5402</v>
      </c>
      <c r="B1210" t="s">
        <v>42</v>
      </c>
      <c r="C1210" t="s">
        <v>82</v>
      </c>
      <c r="D1210" t="s">
        <v>83</v>
      </c>
      <c r="E1210" t="s">
        <v>1287</v>
      </c>
      <c r="F1210" t="s">
        <v>36</v>
      </c>
      <c r="G1210">
        <f t="shared" si="198"/>
        <v>1</v>
      </c>
      <c r="H1210">
        <f t="shared" si="199"/>
        <v>1</v>
      </c>
      <c r="I1210">
        <f t="shared" si="200"/>
        <v>2</v>
      </c>
      <c r="J1210">
        <f t="shared" si="201"/>
        <v>1</v>
      </c>
      <c r="K1210">
        <f t="shared" si="202"/>
        <v>1</v>
      </c>
      <c r="L1210">
        <v>4</v>
      </c>
      <c r="M1210">
        <v>2</v>
      </c>
      <c r="N1210">
        <f>Needs[[#This Row],[Male]]-Needs[[#This Row],[Hasuband]]</f>
        <v>3</v>
      </c>
      <c r="O1210">
        <f>Needs[[#This Row],[Female]]-Needs[[#This Row],[Wife]]</f>
        <v>1</v>
      </c>
      <c r="P1210">
        <v>1</v>
      </c>
      <c r="Q1210">
        <v>1</v>
      </c>
      <c r="R1210">
        <v>1</v>
      </c>
      <c r="S1210">
        <v>0</v>
      </c>
      <c r="T1210">
        <v>3</v>
      </c>
      <c r="U1210" t="s">
        <v>18</v>
      </c>
      <c r="V1210">
        <v>1</v>
      </c>
      <c r="X1210" t="str">
        <f t="shared" si="203"/>
        <v>Yes</v>
      </c>
      <c r="Y1210">
        <v>176</v>
      </c>
      <c r="Z1210" t="str">
        <f t="shared" si="204"/>
        <v>Yes</v>
      </c>
      <c r="AA1210">
        <v>1</v>
      </c>
      <c r="AB1210" t="str">
        <f t="shared" si="205"/>
        <v>Yes</v>
      </c>
      <c r="AD1210" t="str">
        <f t="shared" si="206"/>
        <v>No</v>
      </c>
      <c r="AF1210" t="str">
        <f t="shared" si="207"/>
        <v>No</v>
      </c>
      <c r="AH1210" s="11" t="str">
        <f t="shared" si="208"/>
        <v>No</v>
      </c>
    </row>
    <row r="1211" spans="1:34">
      <c r="A1211">
        <v>6274</v>
      </c>
      <c r="B1211" t="s">
        <v>47</v>
      </c>
      <c r="C1211" t="s">
        <v>104</v>
      </c>
      <c r="D1211" t="s">
        <v>105</v>
      </c>
      <c r="E1211" t="s">
        <v>1288</v>
      </c>
      <c r="F1211" t="s">
        <v>51</v>
      </c>
      <c r="G1211">
        <f t="shared" si="198"/>
        <v>0</v>
      </c>
      <c r="H1211">
        <f t="shared" si="199"/>
        <v>1</v>
      </c>
      <c r="I1211">
        <f t="shared" si="200"/>
        <v>1</v>
      </c>
      <c r="J1211">
        <f t="shared" si="201"/>
        <v>1</v>
      </c>
      <c r="K1211">
        <f t="shared" si="202"/>
        <v>2</v>
      </c>
      <c r="L1211">
        <v>4</v>
      </c>
      <c r="M1211">
        <v>1</v>
      </c>
      <c r="N1211">
        <f>Needs[[#This Row],[Male]]-Needs[[#This Row],[Hasuband]]</f>
        <v>4</v>
      </c>
      <c r="O1211">
        <f>Needs[[#This Row],[Female]]-Needs[[#This Row],[Wife]]</f>
        <v>0</v>
      </c>
      <c r="P1211">
        <v>1</v>
      </c>
      <c r="Q1211">
        <v>0</v>
      </c>
      <c r="R1211">
        <v>1</v>
      </c>
      <c r="S1211">
        <v>0</v>
      </c>
      <c r="T1211">
        <v>3</v>
      </c>
      <c r="U1211" t="s">
        <v>46</v>
      </c>
      <c r="W1211">
        <v>1</v>
      </c>
      <c r="X1211" t="str">
        <f t="shared" si="203"/>
        <v>No</v>
      </c>
      <c r="Z1211" t="str">
        <f t="shared" si="204"/>
        <v>No</v>
      </c>
      <c r="AA1211">
        <v>1</v>
      </c>
      <c r="AB1211" t="str">
        <f t="shared" si="205"/>
        <v>Yes</v>
      </c>
      <c r="AD1211" t="str">
        <f t="shared" si="206"/>
        <v>No</v>
      </c>
      <c r="AF1211" t="str">
        <f t="shared" si="207"/>
        <v>No</v>
      </c>
      <c r="AG1211">
        <v>1</v>
      </c>
      <c r="AH1211" s="11" t="str">
        <f t="shared" si="208"/>
        <v>Yes</v>
      </c>
    </row>
    <row r="1212" spans="1:34">
      <c r="A1212">
        <v>5610</v>
      </c>
      <c r="B1212" t="s">
        <v>42</v>
      </c>
      <c r="C1212" t="s">
        <v>43</v>
      </c>
      <c r="D1212" t="s">
        <v>44</v>
      </c>
      <c r="E1212" t="s">
        <v>1289</v>
      </c>
      <c r="F1212" t="s">
        <v>36</v>
      </c>
      <c r="G1212">
        <f t="shared" si="198"/>
        <v>1</v>
      </c>
      <c r="H1212">
        <f t="shared" si="199"/>
        <v>1</v>
      </c>
      <c r="I1212">
        <f t="shared" si="200"/>
        <v>2</v>
      </c>
      <c r="J1212">
        <f t="shared" si="201"/>
        <v>2</v>
      </c>
      <c r="K1212">
        <f t="shared" si="202"/>
        <v>1</v>
      </c>
      <c r="L1212">
        <v>6</v>
      </c>
      <c r="M1212">
        <v>1</v>
      </c>
      <c r="N1212">
        <f>Needs[[#This Row],[Male]]-Needs[[#This Row],[Hasuband]]</f>
        <v>5</v>
      </c>
      <c r="O1212">
        <f>Needs[[#This Row],[Female]]-Needs[[#This Row],[Wife]]</f>
        <v>0</v>
      </c>
      <c r="P1212">
        <v>2</v>
      </c>
      <c r="Q1212">
        <v>0</v>
      </c>
      <c r="R1212">
        <v>2</v>
      </c>
      <c r="S1212">
        <v>0</v>
      </c>
      <c r="T1212">
        <v>3</v>
      </c>
      <c r="U1212" t="s">
        <v>37</v>
      </c>
      <c r="W1212">
        <v>1</v>
      </c>
      <c r="X1212" t="str">
        <f t="shared" si="203"/>
        <v>No</v>
      </c>
      <c r="Z1212" t="str">
        <f t="shared" si="204"/>
        <v>No</v>
      </c>
      <c r="AA1212">
        <v>1</v>
      </c>
      <c r="AB1212" t="str">
        <f t="shared" si="205"/>
        <v>Yes</v>
      </c>
      <c r="AC1212">
        <v>1</v>
      </c>
      <c r="AD1212" t="str">
        <f t="shared" si="206"/>
        <v>Yes</v>
      </c>
      <c r="AF1212" t="str">
        <f t="shared" si="207"/>
        <v>No</v>
      </c>
      <c r="AG1212">
        <v>1</v>
      </c>
      <c r="AH1212" s="11" t="str">
        <f t="shared" si="208"/>
        <v>Yes</v>
      </c>
    </row>
    <row r="1213" spans="1:34">
      <c r="A1213">
        <v>5087</v>
      </c>
      <c r="B1213" t="s">
        <v>32</v>
      </c>
      <c r="C1213" t="s">
        <v>55</v>
      </c>
      <c r="D1213" t="s">
        <v>56</v>
      </c>
      <c r="E1213" t="s">
        <v>1290</v>
      </c>
      <c r="F1213" t="s">
        <v>36</v>
      </c>
      <c r="G1213">
        <f t="shared" si="198"/>
        <v>1</v>
      </c>
      <c r="H1213">
        <f t="shared" si="199"/>
        <v>1</v>
      </c>
      <c r="I1213">
        <f t="shared" si="200"/>
        <v>1</v>
      </c>
      <c r="J1213">
        <f t="shared" si="201"/>
        <v>1</v>
      </c>
      <c r="K1213">
        <f t="shared" si="202"/>
        <v>0</v>
      </c>
      <c r="L1213">
        <v>2</v>
      </c>
      <c r="M1213">
        <v>2</v>
      </c>
      <c r="N1213">
        <f>Needs[[#This Row],[Male]]-Needs[[#This Row],[Hasuband]]</f>
        <v>1</v>
      </c>
      <c r="O1213">
        <f>Needs[[#This Row],[Female]]-Needs[[#This Row],[Wife]]</f>
        <v>1</v>
      </c>
      <c r="P1213">
        <v>1</v>
      </c>
      <c r="Q1213">
        <v>0</v>
      </c>
      <c r="R1213">
        <v>0</v>
      </c>
      <c r="S1213">
        <v>1</v>
      </c>
      <c r="T1213">
        <v>2</v>
      </c>
      <c r="U1213" t="s">
        <v>61</v>
      </c>
      <c r="V1213">
        <v>1</v>
      </c>
      <c r="X1213" t="str">
        <f t="shared" si="203"/>
        <v>Yes</v>
      </c>
      <c r="Y1213">
        <v>169</v>
      </c>
      <c r="Z1213" t="str">
        <f t="shared" si="204"/>
        <v>Yes</v>
      </c>
      <c r="AB1213" t="str">
        <f t="shared" si="205"/>
        <v>No</v>
      </c>
      <c r="AD1213" t="str">
        <f t="shared" si="206"/>
        <v>No</v>
      </c>
      <c r="AE1213">
        <v>1</v>
      </c>
      <c r="AF1213" t="str">
        <f t="shared" si="207"/>
        <v>Yes</v>
      </c>
      <c r="AG1213">
        <v>1</v>
      </c>
      <c r="AH1213" s="11" t="str">
        <f t="shared" si="208"/>
        <v>Yes</v>
      </c>
    </row>
    <row r="1214" spans="1:34">
      <c r="A1214">
        <v>5877</v>
      </c>
      <c r="B1214" t="s">
        <v>47</v>
      </c>
      <c r="C1214" t="s">
        <v>85</v>
      </c>
      <c r="D1214" t="s">
        <v>86</v>
      </c>
      <c r="E1214" t="s">
        <v>1291</v>
      </c>
      <c r="F1214" t="s">
        <v>36</v>
      </c>
      <c r="G1214">
        <f t="shared" si="198"/>
        <v>1</v>
      </c>
      <c r="H1214">
        <f t="shared" si="199"/>
        <v>1</v>
      </c>
      <c r="I1214">
        <f t="shared" si="200"/>
        <v>2</v>
      </c>
      <c r="J1214">
        <f t="shared" si="201"/>
        <v>2</v>
      </c>
      <c r="K1214">
        <f t="shared" si="202"/>
        <v>3</v>
      </c>
      <c r="L1214">
        <v>8</v>
      </c>
      <c r="M1214">
        <v>1</v>
      </c>
      <c r="N1214">
        <f>Needs[[#This Row],[Male]]-Needs[[#This Row],[Hasuband]]</f>
        <v>7</v>
      </c>
      <c r="O1214">
        <f>Needs[[#This Row],[Female]]-Needs[[#This Row],[Wife]]</f>
        <v>0</v>
      </c>
      <c r="P1214">
        <v>2</v>
      </c>
      <c r="Q1214">
        <v>0</v>
      </c>
      <c r="R1214">
        <v>2</v>
      </c>
      <c r="S1214">
        <v>0</v>
      </c>
      <c r="T1214">
        <v>5</v>
      </c>
      <c r="U1214" t="s">
        <v>37</v>
      </c>
      <c r="W1214">
        <v>1</v>
      </c>
      <c r="X1214" t="str">
        <f t="shared" si="203"/>
        <v>No</v>
      </c>
      <c r="Y1214">
        <v>78</v>
      </c>
      <c r="Z1214" t="str">
        <f t="shared" si="204"/>
        <v>Yes</v>
      </c>
      <c r="AA1214">
        <v>1</v>
      </c>
      <c r="AB1214" t="str">
        <f t="shared" si="205"/>
        <v>Yes</v>
      </c>
      <c r="AD1214" t="str">
        <f t="shared" si="206"/>
        <v>No</v>
      </c>
      <c r="AF1214" t="str">
        <f t="shared" si="207"/>
        <v>No</v>
      </c>
      <c r="AG1214">
        <v>1</v>
      </c>
      <c r="AH1214" s="11" t="str">
        <f t="shared" si="208"/>
        <v>Yes</v>
      </c>
    </row>
    <row r="1215" spans="1:34">
      <c r="A1215">
        <v>5975</v>
      </c>
      <c r="B1215" t="s">
        <v>47</v>
      </c>
      <c r="C1215" t="s">
        <v>48</v>
      </c>
      <c r="D1215" t="s">
        <v>49</v>
      </c>
      <c r="E1215" t="s">
        <v>1292</v>
      </c>
      <c r="F1215" t="s">
        <v>51</v>
      </c>
      <c r="G1215">
        <f t="shared" si="198"/>
        <v>0</v>
      </c>
      <c r="H1215">
        <f t="shared" si="199"/>
        <v>1</v>
      </c>
      <c r="I1215">
        <f t="shared" si="200"/>
        <v>2</v>
      </c>
      <c r="J1215">
        <f t="shared" si="201"/>
        <v>3</v>
      </c>
      <c r="K1215">
        <f t="shared" si="202"/>
        <v>4</v>
      </c>
      <c r="L1215">
        <v>6</v>
      </c>
      <c r="M1215">
        <v>4</v>
      </c>
      <c r="N1215">
        <f>Needs[[#This Row],[Male]]-Needs[[#This Row],[Hasuband]]</f>
        <v>6</v>
      </c>
      <c r="O1215">
        <f>Needs[[#This Row],[Female]]-Needs[[#This Row],[Wife]]</f>
        <v>3</v>
      </c>
      <c r="P1215">
        <v>1</v>
      </c>
      <c r="Q1215">
        <v>1</v>
      </c>
      <c r="R1215">
        <v>2</v>
      </c>
      <c r="S1215">
        <v>1</v>
      </c>
      <c r="T1215">
        <v>5</v>
      </c>
      <c r="U1215" t="s">
        <v>37</v>
      </c>
      <c r="W1215">
        <v>1</v>
      </c>
      <c r="X1215" t="str">
        <f t="shared" si="203"/>
        <v>No</v>
      </c>
      <c r="Z1215" t="str">
        <f t="shared" si="204"/>
        <v>No</v>
      </c>
      <c r="AA1215">
        <v>1</v>
      </c>
      <c r="AB1215" t="str">
        <f t="shared" si="205"/>
        <v>Yes</v>
      </c>
      <c r="AD1215" t="str">
        <f t="shared" si="206"/>
        <v>No</v>
      </c>
      <c r="AF1215" t="str">
        <f t="shared" si="207"/>
        <v>No</v>
      </c>
      <c r="AG1215">
        <v>1</v>
      </c>
      <c r="AH1215" s="11" t="str">
        <f t="shared" si="208"/>
        <v>Yes</v>
      </c>
    </row>
    <row r="1216" spans="1:34">
      <c r="A1216">
        <v>5462</v>
      </c>
      <c r="B1216" t="s">
        <v>42</v>
      </c>
      <c r="C1216" t="s">
        <v>82</v>
      </c>
      <c r="D1216" t="s">
        <v>83</v>
      </c>
      <c r="E1216" t="s">
        <v>1293</v>
      </c>
      <c r="F1216" t="s">
        <v>36</v>
      </c>
      <c r="G1216">
        <f t="shared" si="198"/>
        <v>1</v>
      </c>
      <c r="H1216">
        <f t="shared" si="199"/>
        <v>1</v>
      </c>
      <c r="I1216">
        <f t="shared" si="200"/>
        <v>3</v>
      </c>
      <c r="J1216">
        <f t="shared" si="201"/>
        <v>3</v>
      </c>
      <c r="K1216">
        <f t="shared" si="202"/>
        <v>2</v>
      </c>
      <c r="L1216">
        <v>4</v>
      </c>
      <c r="M1216">
        <v>6</v>
      </c>
      <c r="N1216">
        <f>Needs[[#This Row],[Male]]-Needs[[#This Row],[Hasuband]]</f>
        <v>3</v>
      </c>
      <c r="O1216">
        <f>Needs[[#This Row],[Female]]-Needs[[#This Row],[Wife]]</f>
        <v>5</v>
      </c>
      <c r="P1216">
        <v>2</v>
      </c>
      <c r="Q1216">
        <v>1</v>
      </c>
      <c r="R1216">
        <v>1</v>
      </c>
      <c r="S1216">
        <v>2</v>
      </c>
      <c r="T1216">
        <v>4</v>
      </c>
      <c r="U1216" t="s">
        <v>37</v>
      </c>
      <c r="W1216">
        <v>1</v>
      </c>
      <c r="X1216" t="str">
        <f t="shared" si="203"/>
        <v>No</v>
      </c>
      <c r="Y1216">
        <v>106</v>
      </c>
      <c r="Z1216" t="str">
        <f t="shared" si="204"/>
        <v>Yes</v>
      </c>
      <c r="AA1216">
        <v>1</v>
      </c>
      <c r="AB1216" t="str">
        <f t="shared" si="205"/>
        <v>Yes</v>
      </c>
      <c r="AD1216" t="str">
        <f t="shared" si="206"/>
        <v>No</v>
      </c>
      <c r="AF1216" t="str">
        <f t="shared" si="207"/>
        <v>No</v>
      </c>
      <c r="AG1216">
        <v>1</v>
      </c>
      <c r="AH1216" s="11" t="str">
        <f t="shared" si="208"/>
        <v>Yes</v>
      </c>
    </row>
    <row r="1217" spans="1:34">
      <c r="A1217">
        <v>6161</v>
      </c>
      <c r="B1217" t="s">
        <v>47</v>
      </c>
      <c r="C1217" t="s">
        <v>58</v>
      </c>
      <c r="D1217" t="s">
        <v>59</v>
      </c>
      <c r="E1217" t="s">
        <v>1294</v>
      </c>
      <c r="F1217" t="s">
        <v>51</v>
      </c>
      <c r="G1217">
        <f t="shared" si="198"/>
        <v>0</v>
      </c>
      <c r="H1217">
        <f t="shared" si="199"/>
        <v>1</v>
      </c>
      <c r="I1217">
        <f t="shared" si="200"/>
        <v>3</v>
      </c>
      <c r="J1217">
        <f t="shared" si="201"/>
        <v>2</v>
      </c>
      <c r="K1217">
        <f t="shared" si="202"/>
        <v>2</v>
      </c>
      <c r="L1217">
        <v>6</v>
      </c>
      <c r="M1217">
        <v>2</v>
      </c>
      <c r="N1217">
        <f>Needs[[#This Row],[Male]]-Needs[[#This Row],[Hasuband]]</f>
        <v>6</v>
      </c>
      <c r="O1217">
        <f>Needs[[#This Row],[Female]]-Needs[[#This Row],[Wife]]</f>
        <v>1</v>
      </c>
      <c r="P1217">
        <v>2</v>
      </c>
      <c r="Q1217">
        <v>1</v>
      </c>
      <c r="R1217">
        <v>2</v>
      </c>
      <c r="S1217">
        <v>0</v>
      </c>
      <c r="T1217">
        <v>3</v>
      </c>
      <c r="U1217" t="s">
        <v>37</v>
      </c>
      <c r="V1217">
        <v>1</v>
      </c>
      <c r="X1217" t="str">
        <f t="shared" si="203"/>
        <v>Yes</v>
      </c>
      <c r="Y1217">
        <v>104</v>
      </c>
      <c r="Z1217" t="str">
        <f t="shared" si="204"/>
        <v>Yes</v>
      </c>
      <c r="AA1217">
        <v>1</v>
      </c>
      <c r="AB1217" t="str">
        <f t="shared" si="205"/>
        <v>Yes</v>
      </c>
      <c r="AD1217" t="str">
        <f t="shared" si="206"/>
        <v>No</v>
      </c>
      <c r="AF1217" t="str">
        <f t="shared" si="207"/>
        <v>No</v>
      </c>
      <c r="AH1217" s="11" t="str">
        <f t="shared" si="208"/>
        <v>No</v>
      </c>
    </row>
    <row r="1218" spans="1:34">
      <c r="A1218">
        <v>6158</v>
      </c>
      <c r="B1218" t="s">
        <v>47</v>
      </c>
      <c r="C1218" t="s">
        <v>58</v>
      </c>
      <c r="D1218" t="s">
        <v>59</v>
      </c>
      <c r="E1218" t="s">
        <v>1295</v>
      </c>
      <c r="F1218" t="s">
        <v>51</v>
      </c>
      <c r="G1218">
        <f t="shared" ref="G1218:G1281" si="209">IF(F1218="Father",1,0)</f>
        <v>0</v>
      </c>
      <c r="H1218">
        <f t="shared" ref="H1218:H1281" si="210">IF(F1218="Mother",1,1)</f>
        <v>1</v>
      </c>
      <c r="I1218">
        <f t="shared" ref="I1218:I1281" si="211">P1218+Q1218</f>
        <v>2</v>
      </c>
      <c r="J1218">
        <f t="shared" ref="J1218:J1281" si="212">R1218+S1218</f>
        <v>2</v>
      </c>
      <c r="K1218">
        <f t="shared" ref="K1218:K1281" si="213">T1218-(G1218+H1218)</f>
        <v>3</v>
      </c>
      <c r="L1218">
        <v>3</v>
      </c>
      <c r="M1218">
        <v>5</v>
      </c>
      <c r="N1218">
        <f>Needs[[#This Row],[Male]]-Needs[[#This Row],[Hasuband]]</f>
        <v>3</v>
      </c>
      <c r="O1218">
        <f>Needs[[#This Row],[Female]]-Needs[[#This Row],[Wife]]</f>
        <v>4</v>
      </c>
      <c r="P1218">
        <v>1</v>
      </c>
      <c r="Q1218">
        <v>1</v>
      </c>
      <c r="R1218">
        <v>1</v>
      </c>
      <c r="S1218">
        <v>1</v>
      </c>
      <c r="T1218">
        <v>4</v>
      </c>
      <c r="U1218" t="s">
        <v>37</v>
      </c>
      <c r="V1218">
        <v>1</v>
      </c>
      <c r="X1218" t="str">
        <f t="shared" ref="X1218:X1281" si="214">IF(V1218=1,"Yes",IF(V1218="","No"))</f>
        <v>Yes</v>
      </c>
      <c r="Y1218">
        <v>197</v>
      </c>
      <c r="Z1218" t="str">
        <f t="shared" ref="Z1218:Z1281" si="215">IF(Y1218="","No","Yes")</f>
        <v>Yes</v>
      </c>
      <c r="AA1218">
        <v>1</v>
      </c>
      <c r="AB1218" t="str">
        <f t="shared" ref="AB1218:AB1281" si="216">IF(AA1218=1,"Yes",IF(AA1218="","No"))</f>
        <v>Yes</v>
      </c>
      <c r="AC1218">
        <v>1</v>
      </c>
      <c r="AD1218" t="str">
        <f t="shared" ref="AD1218:AD1281" si="217">IF(AC1218=1,"Yes",IF(AC1218="","No"))</f>
        <v>Yes</v>
      </c>
      <c r="AF1218" t="str">
        <f t="shared" ref="AF1218:AF1281" si="218">IF(AE1218=1,"Yes",IF(AE1218="","No"))</f>
        <v>No</v>
      </c>
      <c r="AG1218">
        <v>1</v>
      </c>
      <c r="AH1218" s="11" t="str">
        <f t="shared" ref="AH1218:AH1281" si="219">IF(AG1218=1,"Yes",IF(AG1218="","No"))</f>
        <v>Yes</v>
      </c>
    </row>
    <row r="1219" spans="1:34">
      <c r="A1219">
        <v>5052</v>
      </c>
      <c r="B1219" t="s">
        <v>32</v>
      </c>
      <c r="C1219" t="s">
        <v>126</v>
      </c>
      <c r="D1219" t="s">
        <v>127</v>
      </c>
      <c r="E1219" t="s">
        <v>1296</v>
      </c>
      <c r="F1219" t="s">
        <v>51</v>
      </c>
      <c r="G1219">
        <f t="shared" si="209"/>
        <v>0</v>
      </c>
      <c r="H1219">
        <f t="shared" si="210"/>
        <v>1</v>
      </c>
      <c r="I1219">
        <f t="shared" si="211"/>
        <v>2</v>
      </c>
      <c r="J1219">
        <f t="shared" si="212"/>
        <v>1</v>
      </c>
      <c r="K1219">
        <f t="shared" si="213"/>
        <v>1</v>
      </c>
      <c r="L1219">
        <v>2</v>
      </c>
      <c r="M1219">
        <v>3</v>
      </c>
      <c r="N1219">
        <f>Needs[[#This Row],[Male]]-Needs[[#This Row],[Hasuband]]</f>
        <v>2</v>
      </c>
      <c r="O1219">
        <f>Needs[[#This Row],[Female]]-Needs[[#This Row],[Wife]]</f>
        <v>2</v>
      </c>
      <c r="P1219">
        <v>1</v>
      </c>
      <c r="Q1219">
        <v>1</v>
      </c>
      <c r="R1219">
        <v>0</v>
      </c>
      <c r="S1219">
        <v>1</v>
      </c>
      <c r="T1219">
        <v>2</v>
      </c>
      <c r="U1219" t="s">
        <v>37</v>
      </c>
      <c r="W1219">
        <v>1</v>
      </c>
      <c r="X1219" t="str">
        <f t="shared" si="214"/>
        <v>No</v>
      </c>
      <c r="Z1219" t="str">
        <f t="shared" si="215"/>
        <v>No</v>
      </c>
      <c r="AA1219">
        <v>1</v>
      </c>
      <c r="AB1219" t="str">
        <f t="shared" si="216"/>
        <v>Yes</v>
      </c>
      <c r="AD1219" t="str">
        <f t="shared" si="217"/>
        <v>No</v>
      </c>
      <c r="AF1219" t="str">
        <f t="shared" si="218"/>
        <v>No</v>
      </c>
      <c r="AG1219">
        <v>1</v>
      </c>
      <c r="AH1219" s="11" t="str">
        <f t="shared" si="219"/>
        <v>Yes</v>
      </c>
    </row>
    <row r="1220" spans="1:34">
      <c r="A1220">
        <v>5338</v>
      </c>
      <c r="B1220" t="s">
        <v>42</v>
      </c>
      <c r="C1220" t="s">
        <v>52</v>
      </c>
      <c r="D1220" t="s">
        <v>53</v>
      </c>
      <c r="E1220" t="s">
        <v>1297</v>
      </c>
      <c r="F1220" t="s">
        <v>51</v>
      </c>
      <c r="G1220">
        <f t="shared" si="209"/>
        <v>0</v>
      </c>
      <c r="H1220">
        <f t="shared" si="210"/>
        <v>1</v>
      </c>
      <c r="I1220">
        <f t="shared" si="211"/>
        <v>2</v>
      </c>
      <c r="J1220">
        <f t="shared" si="212"/>
        <v>1</v>
      </c>
      <c r="K1220">
        <f t="shared" si="213"/>
        <v>1</v>
      </c>
      <c r="L1220">
        <v>3</v>
      </c>
      <c r="M1220">
        <v>2</v>
      </c>
      <c r="N1220">
        <f>Needs[[#This Row],[Male]]-Needs[[#This Row],[Hasuband]]</f>
        <v>3</v>
      </c>
      <c r="O1220">
        <f>Needs[[#This Row],[Female]]-Needs[[#This Row],[Wife]]</f>
        <v>1</v>
      </c>
      <c r="P1220">
        <v>1</v>
      </c>
      <c r="Q1220">
        <v>1</v>
      </c>
      <c r="R1220">
        <v>1</v>
      </c>
      <c r="S1220">
        <v>0</v>
      </c>
      <c r="T1220">
        <v>2</v>
      </c>
      <c r="U1220" t="s">
        <v>61</v>
      </c>
      <c r="W1220">
        <v>1</v>
      </c>
      <c r="X1220" t="str">
        <f t="shared" si="214"/>
        <v>No</v>
      </c>
      <c r="Y1220">
        <v>93</v>
      </c>
      <c r="Z1220" t="str">
        <f t="shared" si="215"/>
        <v>Yes</v>
      </c>
      <c r="AA1220">
        <v>1</v>
      </c>
      <c r="AB1220" t="str">
        <f t="shared" si="216"/>
        <v>Yes</v>
      </c>
      <c r="AC1220">
        <v>1</v>
      </c>
      <c r="AD1220" t="str">
        <f t="shared" si="217"/>
        <v>Yes</v>
      </c>
      <c r="AF1220" t="str">
        <f t="shared" si="218"/>
        <v>No</v>
      </c>
      <c r="AG1220">
        <v>1</v>
      </c>
      <c r="AH1220" s="11" t="str">
        <f t="shared" si="219"/>
        <v>Yes</v>
      </c>
    </row>
    <row r="1221" spans="1:34">
      <c r="A1221">
        <v>5880</v>
      </c>
      <c r="B1221" t="s">
        <v>47</v>
      </c>
      <c r="C1221" t="s">
        <v>85</v>
      </c>
      <c r="D1221" t="s">
        <v>86</v>
      </c>
      <c r="E1221" t="s">
        <v>1298</v>
      </c>
      <c r="F1221" t="s">
        <v>36</v>
      </c>
      <c r="G1221">
        <f t="shared" si="209"/>
        <v>1</v>
      </c>
      <c r="H1221">
        <f t="shared" si="210"/>
        <v>1</v>
      </c>
      <c r="I1221">
        <f t="shared" si="211"/>
        <v>1</v>
      </c>
      <c r="J1221">
        <f t="shared" si="212"/>
        <v>1</v>
      </c>
      <c r="K1221">
        <f t="shared" si="213"/>
        <v>0</v>
      </c>
      <c r="L1221">
        <v>1</v>
      </c>
      <c r="M1221">
        <v>3</v>
      </c>
      <c r="N1221">
        <f>Needs[[#This Row],[Male]]-Needs[[#This Row],[Hasuband]]</f>
        <v>0</v>
      </c>
      <c r="O1221">
        <f>Needs[[#This Row],[Female]]-Needs[[#This Row],[Wife]]</f>
        <v>2</v>
      </c>
      <c r="P1221">
        <v>0</v>
      </c>
      <c r="Q1221">
        <v>1</v>
      </c>
      <c r="R1221">
        <v>0</v>
      </c>
      <c r="S1221">
        <v>1</v>
      </c>
      <c r="T1221">
        <v>2</v>
      </c>
      <c r="U1221" t="s">
        <v>61</v>
      </c>
      <c r="V1221">
        <v>1</v>
      </c>
      <c r="X1221" t="str">
        <f t="shared" si="214"/>
        <v>Yes</v>
      </c>
      <c r="Y1221">
        <v>135</v>
      </c>
      <c r="Z1221" t="str">
        <f t="shared" si="215"/>
        <v>Yes</v>
      </c>
      <c r="AA1221">
        <v>1</v>
      </c>
      <c r="AB1221" t="str">
        <f t="shared" si="216"/>
        <v>Yes</v>
      </c>
      <c r="AD1221" t="str">
        <f t="shared" si="217"/>
        <v>No</v>
      </c>
      <c r="AF1221" t="str">
        <f t="shared" si="218"/>
        <v>No</v>
      </c>
      <c r="AG1221">
        <v>1</v>
      </c>
      <c r="AH1221" s="11" t="str">
        <f t="shared" si="219"/>
        <v>Yes</v>
      </c>
    </row>
    <row r="1222" spans="1:34">
      <c r="A1222">
        <v>5346</v>
      </c>
      <c r="B1222" t="s">
        <v>42</v>
      </c>
      <c r="C1222" t="s">
        <v>52</v>
      </c>
      <c r="D1222" t="s">
        <v>53</v>
      </c>
      <c r="E1222" t="s">
        <v>1299</v>
      </c>
      <c r="F1222" t="s">
        <v>36</v>
      </c>
      <c r="G1222">
        <f t="shared" si="209"/>
        <v>1</v>
      </c>
      <c r="H1222">
        <f t="shared" si="210"/>
        <v>1</v>
      </c>
      <c r="I1222">
        <f t="shared" si="211"/>
        <v>3</v>
      </c>
      <c r="J1222">
        <f t="shared" si="212"/>
        <v>2</v>
      </c>
      <c r="K1222">
        <f t="shared" si="213"/>
        <v>3</v>
      </c>
      <c r="L1222">
        <v>8</v>
      </c>
      <c r="M1222">
        <v>2</v>
      </c>
      <c r="N1222">
        <f>Needs[[#This Row],[Male]]-Needs[[#This Row],[Hasuband]]</f>
        <v>7</v>
      </c>
      <c r="O1222">
        <f>Needs[[#This Row],[Female]]-Needs[[#This Row],[Wife]]</f>
        <v>1</v>
      </c>
      <c r="P1222">
        <v>2</v>
      </c>
      <c r="Q1222">
        <v>1</v>
      </c>
      <c r="R1222">
        <v>2</v>
      </c>
      <c r="S1222">
        <v>0</v>
      </c>
      <c r="T1222">
        <v>5</v>
      </c>
      <c r="U1222" t="s">
        <v>61</v>
      </c>
      <c r="W1222">
        <v>1</v>
      </c>
      <c r="X1222" t="str">
        <f t="shared" si="214"/>
        <v>No</v>
      </c>
      <c r="Z1222" t="str">
        <f t="shared" si="215"/>
        <v>No</v>
      </c>
      <c r="AA1222">
        <v>1</v>
      </c>
      <c r="AB1222" t="str">
        <f t="shared" si="216"/>
        <v>Yes</v>
      </c>
      <c r="AD1222" t="str">
        <f t="shared" si="217"/>
        <v>No</v>
      </c>
      <c r="AF1222" t="str">
        <f t="shared" si="218"/>
        <v>No</v>
      </c>
      <c r="AG1222">
        <v>1</v>
      </c>
      <c r="AH1222" s="11" t="str">
        <f t="shared" si="219"/>
        <v>Yes</v>
      </c>
    </row>
    <row r="1223" spans="1:34">
      <c r="A1223">
        <v>5158</v>
      </c>
      <c r="B1223" t="s">
        <v>42</v>
      </c>
      <c r="C1223" t="s">
        <v>64</v>
      </c>
      <c r="D1223" t="s">
        <v>65</v>
      </c>
      <c r="E1223" t="s">
        <v>1300</v>
      </c>
      <c r="F1223" t="s">
        <v>36</v>
      </c>
      <c r="G1223">
        <f t="shared" si="209"/>
        <v>1</v>
      </c>
      <c r="H1223">
        <f t="shared" si="210"/>
        <v>1</v>
      </c>
      <c r="I1223">
        <f t="shared" si="211"/>
        <v>1</v>
      </c>
      <c r="J1223">
        <f t="shared" si="212"/>
        <v>1</v>
      </c>
      <c r="K1223">
        <f t="shared" si="213"/>
        <v>0</v>
      </c>
      <c r="L1223">
        <v>1</v>
      </c>
      <c r="M1223">
        <v>3</v>
      </c>
      <c r="N1223">
        <f>Needs[[#This Row],[Male]]-Needs[[#This Row],[Hasuband]]</f>
        <v>0</v>
      </c>
      <c r="O1223">
        <f>Needs[[#This Row],[Female]]-Needs[[#This Row],[Wife]]</f>
        <v>2</v>
      </c>
      <c r="P1223">
        <v>0</v>
      </c>
      <c r="Q1223">
        <v>1</v>
      </c>
      <c r="R1223">
        <v>0</v>
      </c>
      <c r="S1223">
        <v>1</v>
      </c>
      <c r="T1223">
        <v>2</v>
      </c>
      <c r="U1223" t="s">
        <v>46</v>
      </c>
      <c r="W1223">
        <v>1</v>
      </c>
      <c r="X1223" t="str">
        <f t="shared" si="214"/>
        <v>No</v>
      </c>
      <c r="Y1223">
        <v>93</v>
      </c>
      <c r="Z1223" t="str">
        <f t="shared" si="215"/>
        <v>Yes</v>
      </c>
      <c r="AA1223">
        <v>1</v>
      </c>
      <c r="AB1223" t="str">
        <f t="shared" si="216"/>
        <v>Yes</v>
      </c>
      <c r="AC1223">
        <v>1</v>
      </c>
      <c r="AD1223" t="str">
        <f t="shared" si="217"/>
        <v>Yes</v>
      </c>
      <c r="AE1223">
        <v>1</v>
      </c>
      <c r="AF1223" t="str">
        <f t="shared" si="218"/>
        <v>Yes</v>
      </c>
      <c r="AG1223">
        <v>1</v>
      </c>
      <c r="AH1223" s="11" t="str">
        <f t="shared" si="219"/>
        <v>Yes</v>
      </c>
    </row>
    <row r="1224" spans="1:34">
      <c r="A1224">
        <v>5102</v>
      </c>
      <c r="B1224" t="s">
        <v>32</v>
      </c>
      <c r="C1224" t="s">
        <v>55</v>
      </c>
      <c r="D1224" t="s">
        <v>56</v>
      </c>
      <c r="E1224" t="s">
        <v>1301</v>
      </c>
      <c r="F1224" t="s">
        <v>36</v>
      </c>
      <c r="G1224">
        <f t="shared" si="209"/>
        <v>1</v>
      </c>
      <c r="H1224">
        <f t="shared" si="210"/>
        <v>1</v>
      </c>
      <c r="I1224">
        <f t="shared" si="211"/>
        <v>2</v>
      </c>
      <c r="J1224">
        <f t="shared" si="212"/>
        <v>3</v>
      </c>
      <c r="K1224">
        <f t="shared" si="213"/>
        <v>3</v>
      </c>
      <c r="L1224">
        <v>2</v>
      </c>
      <c r="M1224">
        <v>8</v>
      </c>
      <c r="N1224">
        <f>Needs[[#This Row],[Male]]-Needs[[#This Row],[Hasuband]]</f>
        <v>1</v>
      </c>
      <c r="O1224">
        <f>Needs[[#This Row],[Female]]-Needs[[#This Row],[Wife]]</f>
        <v>7</v>
      </c>
      <c r="P1224">
        <v>1</v>
      </c>
      <c r="Q1224">
        <v>1</v>
      </c>
      <c r="R1224">
        <v>0</v>
      </c>
      <c r="S1224">
        <v>3</v>
      </c>
      <c r="T1224">
        <v>5</v>
      </c>
      <c r="U1224" t="s">
        <v>37</v>
      </c>
      <c r="V1224">
        <v>1</v>
      </c>
      <c r="X1224" t="str">
        <f t="shared" si="214"/>
        <v>Yes</v>
      </c>
      <c r="Y1224">
        <v>176</v>
      </c>
      <c r="Z1224" t="str">
        <f t="shared" si="215"/>
        <v>Yes</v>
      </c>
      <c r="AA1224">
        <v>1</v>
      </c>
      <c r="AB1224" t="str">
        <f t="shared" si="216"/>
        <v>Yes</v>
      </c>
      <c r="AC1224">
        <v>1</v>
      </c>
      <c r="AD1224" t="str">
        <f t="shared" si="217"/>
        <v>Yes</v>
      </c>
      <c r="AF1224" t="str">
        <f t="shared" si="218"/>
        <v>No</v>
      </c>
      <c r="AG1224">
        <v>1</v>
      </c>
      <c r="AH1224" s="11" t="str">
        <f t="shared" si="219"/>
        <v>Yes</v>
      </c>
    </row>
    <row r="1225" spans="1:34">
      <c r="A1225">
        <v>6078</v>
      </c>
      <c r="B1225" t="s">
        <v>47</v>
      </c>
      <c r="C1225" t="s">
        <v>67</v>
      </c>
      <c r="D1225" t="s">
        <v>68</v>
      </c>
      <c r="E1225" t="s">
        <v>1302</v>
      </c>
      <c r="F1225" t="s">
        <v>36</v>
      </c>
      <c r="G1225">
        <f t="shared" si="209"/>
        <v>1</v>
      </c>
      <c r="H1225">
        <f t="shared" si="210"/>
        <v>1</v>
      </c>
      <c r="I1225">
        <f t="shared" si="211"/>
        <v>1</v>
      </c>
      <c r="J1225">
        <f t="shared" si="212"/>
        <v>1</v>
      </c>
      <c r="K1225">
        <f t="shared" si="213"/>
        <v>0</v>
      </c>
      <c r="L1225">
        <v>3</v>
      </c>
      <c r="M1225">
        <v>1</v>
      </c>
      <c r="N1225">
        <f>Needs[[#This Row],[Male]]-Needs[[#This Row],[Hasuband]]</f>
        <v>2</v>
      </c>
      <c r="O1225">
        <f>Needs[[#This Row],[Female]]-Needs[[#This Row],[Wife]]</f>
        <v>0</v>
      </c>
      <c r="P1225">
        <v>1</v>
      </c>
      <c r="Q1225">
        <v>0</v>
      </c>
      <c r="R1225">
        <v>1</v>
      </c>
      <c r="S1225">
        <v>0</v>
      </c>
      <c r="T1225">
        <v>2</v>
      </c>
      <c r="U1225" t="s">
        <v>61</v>
      </c>
      <c r="W1225">
        <v>1</v>
      </c>
      <c r="X1225" t="str">
        <f t="shared" si="214"/>
        <v>No</v>
      </c>
      <c r="Z1225" t="str">
        <f t="shared" si="215"/>
        <v>No</v>
      </c>
      <c r="AB1225" t="str">
        <f t="shared" si="216"/>
        <v>No</v>
      </c>
      <c r="AC1225">
        <v>1</v>
      </c>
      <c r="AD1225" t="str">
        <f t="shared" si="217"/>
        <v>Yes</v>
      </c>
      <c r="AF1225" t="str">
        <f t="shared" si="218"/>
        <v>No</v>
      </c>
      <c r="AG1225">
        <v>1</v>
      </c>
      <c r="AH1225" s="11" t="str">
        <f t="shared" si="219"/>
        <v>Yes</v>
      </c>
    </row>
    <row r="1226" spans="1:34">
      <c r="A1226">
        <v>6000</v>
      </c>
      <c r="B1226" t="s">
        <v>47</v>
      </c>
      <c r="C1226" t="s">
        <v>48</v>
      </c>
      <c r="D1226" t="s">
        <v>49</v>
      </c>
      <c r="E1226" t="s">
        <v>1303</v>
      </c>
      <c r="F1226" t="s">
        <v>36</v>
      </c>
      <c r="G1226">
        <f t="shared" si="209"/>
        <v>1</v>
      </c>
      <c r="H1226">
        <f t="shared" si="210"/>
        <v>1</v>
      </c>
      <c r="I1226">
        <f t="shared" si="211"/>
        <v>2</v>
      </c>
      <c r="J1226">
        <f t="shared" si="212"/>
        <v>2</v>
      </c>
      <c r="K1226">
        <f t="shared" si="213"/>
        <v>3</v>
      </c>
      <c r="L1226">
        <v>5</v>
      </c>
      <c r="M1226">
        <v>4</v>
      </c>
      <c r="N1226">
        <f>Needs[[#This Row],[Male]]-Needs[[#This Row],[Hasuband]]</f>
        <v>4</v>
      </c>
      <c r="O1226">
        <f>Needs[[#This Row],[Female]]-Needs[[#This Row],[Wife]]</f>
        <v>3</v>
      </c>
      <c r="P1226">
        <v>1</v>
      </c>
      <c r="Q1226">
        <v>1</v>
      </c>
      <c r="R1226">
        <v>1</v>
      </c>
      <c r="S1226">
        <v>1</v>
      </c>
      <c r="T1226">
        <v>5</v>
      </c>
      <c r="U1226" t="s">
        <v>18</v>
      </c>
      <c r="W1226">
        <v>1</v>
      </c>
      <c r="X1226" t="str">
        <f t="shared" si="214"/>
        <v>No</v>
      </c>
      <c r="Z1226" t="str">
        <f t="shared" si="215"/>
        <v>No</v>
      </c>
      <c r="AA1226">
        <v>1</v>
      </c>
      <c r="AB1226" t="str">
        <f t="shared" si="216"/>
        <v>Yes</v>
      </c>
      <c r="AC1226">
        <v>1</v>
      </c>
      <c r="AD1226" t="str">
        <f t="shared" si="217"/>
        <v>Yes</v>
      </c>
      <c r="AF1226" t="str">
        <f t="shared" si="218"/>
        <v>No</v>
      </c>
      <c r="AG1226">
        <v>1</v>
      </c>
      <c r="AH1226" s="11" t="str">
        <f t="shared" si="219"/>
        <v>Yes</v>
      </c>
    </row>
    <row r="1227" spans="1:34">
      <c r="A1227">
        <v>4868</v>
      </c>
      <c r="B1227" t="s">
        <v>38</v>
      </c>
      <c r="C1227" t="s">
        <v>176</v>
      </c>
      <c r="D1227" t="s">
        <v>177</v>
      </c>
      <c r="E1227" t="s">
        <v>1304</v>
      </c>
      <c r="F1227" t="s">
        <v>51</v>
      </c>
      <c r="G1227">
        <f t="shared" si="209"/>
        <v>0</v>
      </c>
      <c r="H1227">
        <f t="shared" si="210"/>
        <v>1</v>
      </c>
      <c r="I1227">
        <f t="shared" si="211"/>
        <v>2</v>
      </c>
      <c r="J1227">
        <f t="shared" si="212"/>
        <v>2</v>
      </c>
      <c r="K1227">
        <f t="shared" si="213"/>
        <v>3</v>
      </c>
      <c r="L1227">
        <v>6</v>
      </c>
      <c r="M1227">
        <v>2</v>
      </c>
      <c r="N1227">
        <f>Needs[[#This Row],[Male]]-Needs[[#This Row],[Hasuband]]</f>
        <v>6</v>
      </c>
      <c r="O1227">
        <f>Needs[[#This Row],[Female]]-Needs[[#This Row],[Wife]]</f>
        <v>1</v>
      </c>
      <c r="P1227">
        <v>1</v>
      </c>
      <c r="Q1227">
        <v>1</v>
      </c>
      <c r="R1227">
        <v>2</v>
      </c>
      <c r="S1227">
        <v>0</v>
      </c>
      <c r="T1227">
        <v>4</v>
      </c>
      <c r="U1227" t="s">
        <v>18</v>
      </c>
      <c r="W1227">
        <v>1</v>
      </c>
      <c r="X1227" t="str">
        <f t="shared" si="214"/>
        <v>No</v>
      </c>
      <c r="Z1227" t="str">
        <f t="shared" si="215"/>
        <v>No</v>
      </c>
      <c r="AB1227" t="str">
        <f t="shared" si="216"/>
        <v>No</v>
      </c>
      <c r="AD1227" t="str">
        <f t="shared" si="217"/>
        <v>No</v>
      </c>
      <c r="AE1227">
        <v>1</v>
      </c>
      <c r="AF1227" t="str">
        <f t="shared" si="218"/>
        <v>Yes</v>
      </c>
      <c r="AG1227">
        <v>1</v>
      </c>
      <c r="AH1227" s="11" t="str">
        <f t="shared" si="219"/>
        <v>Yes</v>
      </c>
    </row>
    <row r="1228" spans="1:34">
      <c r="A1228">
        <v>5723</v>
      </c>
      <c r="B1228" t="s">
        <v>42</v>
      </c>
      <c r="C1228" t="s">
        <v>71</v>
      </c>
      <c r="D1228" t="s">
        <v>72</v>
      </c>
      <c r="E1228" t="s">
        <v>1305</v>
      </c>
      <c r="F1228" t="s">
        <v>36</v>
      </c>
      <c r="G1228">
        <f t="shared" si="209"/>
        <v>1</v>
      </c>
      <c r="H1228">
        <f t="shared" si="210"/>
        <v>1</v>
      </c>
      <c r="I1228">
        <f t="shared" si="211"/>
        <v>2</v>
      </c>
      <c r="J1228">
        <f t="shared" si="212"/>
        <v>1</v>
      </c>
      <c r="K1228">
        <f t="shared" si="213"/>
        <v>0</v>
      </c>
      <c r="L1228">
        <v>2</v>
      </c>
      <c r="M1228">
        <v>3</v>
      </c>
      <c r="N1228">
        <f>Needs[[#This Row],[Male]]-Needs[[#This Row],[Hasuband]]</f>
        <v>1</v>
      </c>
      <c r="O1228">
        <f>Needs[[#This Row],[Female]]-Needs[[#This Row],[Wife]]</f>
        <v>2</v>
      </c>
      <c r="P1228">
        <v>1</v>
      </c>
      <c r="Q1228">
        <v>1</v>
      </c>
      <c r="R1228">
        <v>0</v>
      </c>
      <c r="S1228">
        <v>1</v>
      </c>
      <c r="T1228">
        <v>2</v>
      </c>
      <c r="U1228" t="s">
        <v>61</v>
      </c>
      <c r="V1228">
        <v>1</v>
      </c>
      <c r="X1228" t="str">
        <f t="shared" si="214"/>
        <v>Yes</v>
      </c>
      <c r="Y1228">
        <v>146</v>
      </c>
      <c r="Z1228" t="str">
        <f t="shared" si="215"/>
        <v>Yes</v>
      </c>
      <c r="AA1228">
        <v>1</v>
      </c>
      <c r="AB1228" t="str">
        <f t="shared" si="216"/>
        <v>Yes</v>
      </c>
      <c r="AD1228" t="str">
        <f t="shared" si="217"/>
        <v>No</v>
      </c>
      <c r="AF1228" t="str">
        <f t="shared" si="218"/>
        <v>No</v>
      </c>
      <c r="AH1228" s="11" t="str">
        <f t="shared" si="219"/>
        <v>No</v>
      </c>
    </row>
    <row r="1229" spans="1:34">
      <c r="A1229">
        <v>4754</v>
      </c>
      <c r="B1229" t="s">
        <v>38</v>
      </c>
      <c r="C1229" t="s">
        <v>107</v>
      </c>
      <c r="D1229" t="s">
        <v>108</v>
      </c>
      <c r="E1229" t="s">
        <v>1306</v>
      </c>
      <c r="F1229" t="s">
        <v>36</v>
      </c>
      <c r="G1229">
        <f t="shared" si="209"/>
        <v>1</v>
      </c>
      <c r="H1229">
        <f t="shared" si="210"/>
        <v>1</v>
      </c>
      <c r="I1229">
        <f t="shared" si="211"/>
        <v>1</v>
      </c>
      <c r="J1229">
        <f t="shared" si="212"/>
        <v>4</v>
      </c>
      <c r="K1229">
        <f t="shared" si="213"/>
        <v>3</v>
      </c>
      <c r="L1229">
        <v>5</v>
      </c>
      <c r="M1229">
        <v>5</v>
      </c>
      <c r="N1229">
        <f>Needs[[#This Row],[Male]]-Needs[[#This Row],[Hasuband]]</f>
        <v>4</v>
      </c>
      <c r="O1229">
        <f>Needs[[#This Row],[Female]]-Needs[[#This Row],[Wife]]</f>
        <v>4</v>
      </c>
      <c r="P1229">
        <v>0</v>
      </c>
      <c r="Q1229">
        <v>1</v>
      </c>
      <c r="R1229">
        <v>3</v>
      </c>
      <c r="S1229">
        <v>1</v>
      </c>
      <c r="T1229">
        <v>5</v>
      </c>
      <c r="U1229" t="s">
        <v>46</v>
      </c>
      <c r="W1229">
        <v>1</v>
      </c>
      <c r="X1229" t="str">
        <f t="shared" si="214"/>
        <v>No</v>
      </c>
      <c r="Z1229" t="str">
        <f t="shared" si="215"/>
        <v>No</v>
      </c>
      <c r="AA1229">
        <v>1</v>
      </c>
      <c r="AB1229" t="str">
        <f t="shared" si="216"/>
        <v>Yes</v>
      </c>
      <c r="AC1229">
        <v>1</v>
      </c>
      <c r="AD1229" t="str">
        <f t="shared" si="217"/>
        <v>Yes</v>
      </c>
      <c r="AF1229" t="str">
        <f t="shared" si="218"/>
        <v>No</v>
      </c>
      <c r="AG1229">
        <v>1</v>
      </c>
      <c r="AH1229" s="11" t="str">
        <f t="shared" si="219"/>
        <v>Yes</v>
      </c>
    </row>
    <row r="1230" spans="1:34">
      <c r="A1230">
        <v>6061</v>
      </c>
      <c r="B1230" t="s">
        <v>47</v>
      </c>
      <c r="C1230" t="s">
        <v>67</v>
      </c>
      <c r="D1230" t="s">
        <v>68</v>
      </c>
      <c r="E1230" t="s">
        <v>1307</v>
      </c>
      <c r="F1230" t="s">
        <v>36</v>
      </c>
      <c r="G1230">
        <f t="shared" si="209"/>
        <v>1</v>
      </c>
      <c r="H1230">
        <f t="shared" si="210"/>
        <v>1</v>
      </c>
      <c r="I1230">
        <f t="shared" si="211"/>
        <v>2</v>
      </c>
      <c r="J1230">
        <f t="shared" si="212"/>
        <v>4</v>
      </c>
      <c r="K1230">
        <f t="shared" si="213"/>
        <v>2</v>
      </c>
      <c r="L1230">
        <v>6</v>
      </c>
      <c r="M1230">
        <v>4</v>
      </c>
      <c r="N1230">
        <f>Needs[[#This Row],[Male]]-Needs[[#This Row],[Hasuband]]</f>
        <v>5</v>
      </c>
      <c r="O1230">
        <f>Needs[[#This Row],[Female]]-Needs[[#This Row],[Wife]]</f>
        <v>3</v>
      </c>
      <c r="P1230">
        <v>1</v>
      </c>
      <c r="Q1230">
        <v>1</v>
      </c>
      <c r="R1230">
        <v>3</v>
      </c>
      <c r="S1230">
        <v>1</v>
      </c>
      <c r="T1230">
        <v>4</v>
      </c>
      <c r="U1230" t="s">
        <v>46</v>
      </c>
      <c r="W1230">
        <v>1</v>
      </c>
      <c r="X1230" t="str">
        <f t="shared" si="214"/>
        <v>No</v>
      </c>
      <c r="Y1230">
        <v>81</v>
      </c>
      <c r="Z1230" t="str">
        <f t="shared" si="215"/>
        <v>Yes</v>
      </c>
      <c r="AA1230">
        <v>1</v>
      </c>
      <c r="AB1230" t="str">
        <f t="shared" si="216"/>
        <v>Yes</v>
      </c>
      <c r="AC1230">
        <v>1</v>
      </c>
      <c r="AD1230" t="str">
        <f t="shared" si="217"/>
        <v>Yes</v>
      </c>
      <c r="AF1230" t="str">
        <f t="shared" si="218"/>
        <v>No</v>
      </c>
      <c r="AG1230">
        <v>1</v>
      </c>
      <c r="AH1230" s="11" t="str">
        <f t="shared" si="219"/>
        <v>Yes</v>
      </c>
    </row>
    <row r="1231" spans="1:34">
      <c r="A1231">
        <v>4981</v>
      </c>
      <c r="B1231" t="s">
        <v>32</v>
      </c>
      <c r="C1231" t="s">
        <v>33</v>
      </c>
      <c r="D1231" t="s">
        <v>34</v>
      </c>
      <c r="E1231" t="s">
        <v>1308</v>
      </c>
      <c r="F1231" t="s">
        <v>36</v>
      </c>
      <c r="G1231">
        <f t="shared" si="209"/>
        <v>1</v>
      </c>
      <c r="H1231">
        <f t="shared" si="210"/>
        <v>1</v>
      </c>
      <c r="I1231">
        <f t="shared" si="211"/>
        <v>2</v>
      </c>
      <c r="J1231">
        <f t="shared" si="212"/>
        <v>2</v>
      </c>
      <c r="K1231">
        <f t="shared" si="213"/>
        <v>1</v>
      </c>
      <c r="L1231">
        <v>5</v>
      </c>
      <c r="M1231">
        <v>2</v>
      </c>
      <c r="N1231">
        <f>Needs[[#This Row],[Male]]-Needs[[#This Row],[Hasuband]]</f>
        <v>4</v>
      </c>
      <c r="O1231">
        <f>Needs[[#This Row],[Female]]-Needs[[#This Row],[Wife]]</f>
        <v>1</v>
      </c>
      <c r="P1231">
        <v>1</v>
      </c>
      <c r="Q1231">
        <v>1</v>
      </c>
      <c r="R1231">
        <v>2</v>
      </c>
      <c r="S1231">
        <v>0</v>
      </c>
      <c r="T1231">
        <v>3</v>
      </c>
      <c r="U1231" t="s">
        <v>46</v>
      </c>
      <c r="V1231">
        <v>1</v>
      </c>
      <c r="X1231" t="str">
        <f t="shared" si="214"/>
        <v>Yes</v>
      </c>
      <c r="Y1231">
        <v>210</v>
      </c>
      <c r="Z1231" t="str">
        <f t="shared" si="215"/>
        <v>Yes</v>
      </c>
      <c r="AA1231">
        <v>1</v>
      </c>
      <c r="AB1231" t="str">
        <f t="shared" si="216"/>
        <v>Yes</v>
      </c>
      <c r="AC1231">
        <v>1</v>
      </c>
      <c r="AD1231" t="str">
        <f t="shared" si="217"/>
        <v>Yes</v>
      </c>
      <c r="AF1231" t="str">
        <f t="shared" si="218"/>
        <v>No</v>
      </c>
      <c r="AH1231" s="11" t="str">
        <f t="shared" si="219"/>
        <v>No</v>
      </c>
    </row>
    <row r="1232" spans="1:34">
      <c r="A1232">
        <v>5051</v>
      </c>
      <c r="B1232" t="s">
        <v>32</v>
      </c>
      <c r="C1232" t="s">
        <v>126</v>
      </c>
      <c r="D1232" t="s">
        <v>127</v>
      </c>
      <c r="E1232" t="s">
        <v>1309</v>
      </c>
      <c r="F1232" t="s">
        <v>51</v>
      </c>
      <c r="G1232">
        <f t="shared" si="209"/>
        <v>0</v>
      </c>
      <c r="H1232">
        <f t="shared" si="210"/>
        <v>1</v>
      </c>
      <c r="I1232">
        <f t="shared" si="211"/>
        <v>2</v>
      </c>
      <c r="J1232">
        <f t="shared" si="212"/>
        <v>2</v>
      </c>
      <c r="K1232">
        <f t="shared" si="213"/>
        <v>1</v>
      </c>
      <c r="L1232">
        <v>3</v>
      </c>
      <c r="M1232">
        <v>3</v>
      </c>
      <c r="N1232">
        <f>Needs[[#This Row],[Male]]-Needs[[#This Row],[Hasuband]]</f>
        <v>3</v>
      </c>
      <c r="O1232">
        <f>Needs[[#This Row],[Female]]-Needs[[#This Row],[Wife]]</f>
        <v>2</v>
      </c>
      <c r="P1232">
        <v>1</v>
      </c>
      <c r="Q1232">
        <v>1</v>
      </c>
      <c r="R1232">
        <v>1</v>
      </c>
      <c r="S1232">
        <v>1</v>
      </c>
      <c r="T1232">
        <v>2</v>
      </c>
      <c r="U1232" t="s">
        <v>37</v>
      </c>
      <c r="W1232">
        <v>1</v>
      </c>
      <c r="X1232" t="str">
        <f t="shared" si="214"/>
        <v>No</v>
      </c>
      <c r="Y1232">
        <v>96</v>
      </c>
      <c r="Z1232" t="str">
        <f t="shared" si="215"/>
        <v>Yes</v>
      </c>
      <c r="AA1232">
        <v>1</v>
      </c>
      <c r="AB1232" t="str">
        <f t="shared" si="216"/>
        <v>Yes</v>
      </c>
      <c r="AD1232" t="str">
        <f t="shared" si="217"/>
        <v>No</v>
      </c>
      <c r="AE1232">
        <v>1</v>
      </c>
      <c r="AF1232" t="str">
        <f t="shared" si="218"/>
        <v>Yes</v>
      </c>
      <c r="AG1232">
        <v>1</v>
      </c>
      <c r="AH1232" s="11" t="str">
        <f t="shared" si="219"/>
        <v>Yes</v>
      </c>
    </row>
    <row r="1233" spans="1:34">
      <c r="A1233">
        <v>6117</v>
      </c>
      <c r="B1233" t="s">
        <v>47</v>
      </c>
      <c r="C1233" t="s">
        <v>67</v>
      </c>
      <c r="D1233" t="s">
        <v>68</v>
      </c>
      <c r="E1233" t="s">
        <v>1310</v>
      </c>
      <c r="F1233" t="s">
        <v>51</v>
      </c>
      <c r="G1233">
        <f t="shared" si="209"/>
        <v>0</v>
      </c>
      <c r="H1233">
        <f t="shared" si="210"/>
        <v>1</v>
      </c>
      <c r="I1233">
        <f t="shared" si="211"/>
        <v>3</v>
      </c>
      <c r="J1233">
        <f t="shared" si="212"/>
        <v>2</v>
      </c>
      <c r="K1233">
        <f t="shared" si="213"/>
        <v>2</v>
      </c>
      <c r="L1233">
        <v>6</v>
      </c>
      <c r="M1233">
        <v>2</v>
      </c>
      <c r="N1233">
        <f>Needs[[#This Row],[Male]]-Needs[[#This Row],[Hasuband]]</f>
        <v>6</v>
      </c>
      <c r="O1233">
        <f>Needs[[#This Row],[Female]]-Needs[[#This Row],[Wife]]</f>
        <v>1</v>
      </c>
      <c r="P1233">
        <v>2</v>
      </c>
      <c r="Q1233">
        <v>1</v>
      </c>
      <c r="R1233">
        <v>2</v>
      </c>
      <c r="S1233">
        <v>0</v>
      </c>
      <c r="T1233">
        <v>3</v>
      </c>
      <c r="U1233" t="s">
        <v>46</v>
      </c>
      <c r="W1233">
        <v>1</v>
      </c>
      <c r="X1233" t="str">
        <f t="shared" si="214"/>
        <v>No</v>
      </c>
      <c r="Z1233" t="str">
        <f t="shared" si="215"/>
        <v>No</v>
      </c>
      <c r="AA1233">
        <v>1</v>
      </c>
      <c r="AB1233" t="str">
        <f t="shared" si="216"/>
        <v>Yes</v>
      </c>
      <c r="AC1233">
        <v>1</v>
      </c>
      <c r="AD1233" t="str">
        <f t="shared" si="217"/>
        <v>Yes</v>
      </c>
      <c r="AF1233" t="str">
        <f t="shared" si="218"/>
        <v>No</v>
      </c>
      <c r="AG1233">
        <v>1</v>
      </c>
      <c r="AH1233" s="11" t="str">
        <f t="shared" si="219"/>
        <v>Yes</v>
      </c>
    </row>
    <row r="1234" spans="1:34">
      <c r="A1234">
        <v>5304</v>
      </c>
      <c r="B1234" t="s">
        <v>42</v>
      </c>
      <c r="C1234" t="s">
        <v>52</v>
      </c>
      <c r="D1234" t="s">
        <v>53</v>
      </c>
      <c r="E1234" t="s">
        <v>1311</v>
      </c>
      <c r="F1234" t="s">
        <v>51</v>
      </c>
      <c r="G1234">
        <f t="shared" si="209"/>
        <v>0</v>
      </c>
      <c r="H1234">
        <f t="shared" si="210"/>
        <v>1</v>
      </c>
      <c r="I1234">
        <f t="shared" si="211"/>
        <v>3</v>
      </c>
      <c r="J1234">
        <f t="shared" si="212"/>
        <v>3</v>
      </c>
      <c r="K1234">
        <f t="shared" si="213"/>
        <v>2</v>
      </c>
      <c r="L1234">
        <v>6</v>
      </c>
      <c r="M1234">
        <v>3</v>
      </c>
      <c r="N1234">
        <f>Needs[[#This Row],[Male]]-Needs[[#This Row],[Hasuband]]</f>
        <v>6</v>
      </c>
      <c r="O1234">
        <f>Needs[[#This Row],[Female]]-Needs[[#This Row],[Wife]]</f>
        <v>2</v>
      </c>
      <c r="P1234">
        <v>2</v>
      </c>
      <c r="Q1234">
        <v>1</v>
      </c>
      <c r="R1234">
        <v>2</v>
      </c>
      <c r="S1234">
        <v>1</v>
      </c>
      <c r="T1234">
        <v>3</v>
      </c>
      <c r="U1234" t="s">
        <v>18</v>
      </c>
      <c r="V1234">
        <v>1</v>
      </c>
      <c r="X1234" t="str">
        <f t="shared" si="214"/>
        <v>Yes</v>
      </c>
      <c r="Y1234">
        <v>204</v>
      </c>
      <c r="Z1234" t="str">
        <f t="shared" si="215"/>
        <v>Yes</v>
      </c>
      <c r="AA1234">
        <v>1</v>
      </c>
      <c r="AB1234" t="str">
        <f t="shared" si="216"/>
        <v>Yes</v>
      </c>
      <c r="AD1234" t="str">
        <f t="shared" si="217"/>
        <v>No</v>
      </c>
      <c r="AF1234" t="str">
        <f t="shared" si="218"/>
        <v>No</v>
      </c>
      <c r="AH1234" s="11" t="str">
        <f t="shared" si="219"/>
        <v>No</v>
      </c>
    </row>
    <row r="1235" spans="1:34">
      <c r="A1235">
        <v>5621</v>
      </c>
      <c r="B1235" t="s">
        <v>42</v>
      </c>
      <c r="C1235" t="s">
        <v>43</v>
      </c>
      <c r="D1235" t="s">
        <v>44</v>
      </c>
      <c r="E1235" t="s">
        <v>1312</v>
      </c>
      <c r="F1235" t="s">
        <v>36</v>
      </c>
      <c r="G1235">
        <f t="shared" si="209"/>
        <v>1</v>
      </c>
      <c r="H1235">
        <f t="shared" si="210"/>
        <v>1</v>
      </c>
      <c r="I1235">
        <f t="shared" si="211"/>
        <v>2</v>
      </c>
      <c r="J1235">
        <f t="shared" si="212"/>
        <v>5</v>
      </c>
      <c r="K1235">
        <f t="shared" si="213"/>
        <v>1</v>
      </c>
      <c r="L1235">
        <v>6</v>
      </c>
      <c r="M1235">
        <v>4</v>
      </c>
      <c r="N1235">
        <f>Needs[[#This Row],[Male]]-Needs[[#This Row],[Hasuband]]</f>
        <v>5</v>
      </c>
      <c r="O1235">
        <f>Needs[[#This Row],[Female]]-Needs[[#This Row],[Wife]]</f>
        <v>3</v>
      </c>
      <c r="P1235">
        <v>1</v>
      </c>
      <c r="Q1235">
        <v>1</v>
      </c>
      <c r="R1235">
        <v>3</v>
      </c>
      <c r="S1235">
        <v>2</v>
      </c>
      <c r="T1235">
        <v>3</v>
      </c>
      <c r="U1235" t="s">
        <v>46</v>
      </c>
      <c r="V1235">
        <v>1</v>
      </c>
      <c r="X1235" t="str">
        <f t="shared" si="214"/>
        <v>Yes</v>
      </c>
      <c r="Y1235">
        <v>152</v>
      </c>
      <c r="Z1235" t="str">
        <f t="shared" si="215"/>
        <v>Yes</v>
      </c>
      <c r="AA1235">
        <v>1</v>
      </c>
      <c r="AB1235" t="str">
        <f t="shared" si="216"/>
        <v>Yes</v>
      </c>
      <c r="AC1235">
        <v>1</v>
      </c>
      <c r="AD1235" t="str">
        <f t="shared" si="217"/>
        <v>Yes</v>
      </c>
      <c r="AF1235" t="str">
        <f t="shared" si="218"/>
        <v>No</v>
      </c>
      <c r="AH1235" s="11" t="str">
        <f t="shared" si="219"/>
        <v>No</v>
      </c>
    </row>
    <row r="1236" spans="1:34">
      <c r="A1236">
        <v>5848</v>
      </c>
      <c r="B1236" t="s">
        <v>47</v>
      </c>
      <c r="C1236" t="s">
        <v>79</v>
      </c>
      <c r="D1236" t="s">
        <v>80</v>
      </c>
      <c r="E1236" t="s">
        <v>1313</v>
      </c>
      <c r="F1236" t="s">
        <v>36</v>
      </c>
      <c r="G1236">
        <f t="shared" si="209"/>
        <v>1</v>
      </c>
      <c r="H1236">
        <f t="shared" si="210"/>
        <v>1</v>
      </c>
      <c r="I1236">
        <f t="shared" si="211"/>
        <v>2</v>
      </c>
      <c r="J1236">
        <f t="shared" si="212"/>
        <v>3</v>
      </c>
      <c r="K1236">
        <f t="shared" si="213"/>
        <v>3</v>
      </c>
      <c r="L1236">
        <v>3</v>
      </c>
      <c r="M1236">
        <v>7</v>
      </c>
      <c r="N1236">
        <f>Needs[[#This Row],[Male]]-Needs[[#This Row],[Hasuband]]</f>
        <v>2</v>
      </c>
      <c r="O1236">
        <f>Needs[[#This Row],[Female]]-Needs[[#This Row],[Wife]]</f>
        <v>6</v>
      </c>
      <c r="P1236">
        <v>1</v>
      </c>
      <c r="Q1236">
        <v>1</v>
      </c>
      <c r="R1236">
        <v>1</v>
      </c>
      <c r="S1236">
        <v>2</v>
      </c>
      <c r="T1236">
        <v>5</v>
      </c>
      <c r="U1236" t="s">
        <v>61</v>
      </c>
      <c r="V1236">
        <v>1</v>
      </c>
      <c r="X1236" t="str">
        <f t="shared" si="214"/>
        <v>Yes</v>
      </c>
      <c r="Y1236">
        <v>122</v>
      </c>
      <c r="Z1236" t="str">
        <f t="shared" si="215"/>
        <v>Yes</v>
      </c>
      <c r="AA1236">
        <v>1</v>
      </c>
      <c r="AB1236" t="str">
        <f t="shared" si="216"/>
        <v>Yes</v>
      </c>
      <c r="AC1236">
        <v>1</v>
      </c>
      <c r="AD1236" t="str">
        <f t="shared" si="217"/>
        <v>Yes</v>
      </c>
      <c r="AE1236">
        <v>1</v>
      </c>
      <c r="AF1236" t="str">
        <f t="shared" si="218"/>
        <v>Yes</v>
      </c>
      <c r="AG1236">
        <v>1</v>
      </c>
      <c r="AH1236" s="11" t="str">
        <f t="shared" si="219"/>
        <v>Yes</v>
      </c>
    </row>
    <row r="1237" spans="1:34">
      <c r="A1237">
        <v>5292</v>
      </c>
      <c r="B1237" t="s">
        <v>42</v>
      </c>
      <c r="C1237" t="s">
        <v>52</v>
      </c>
      <c r="D1237" t="s">
        <v>53</v>
      </c>
      <c r="E1237" t="s">
        <v>1314</v>
      </c>
      <c r="F1237" t="s">
        <v>36</v>
      </c>
      <c r="G1237">
        <f t="shared" si="209"/>
        <v>1</v>
      </c>
      <c r="H1237">
        <f t="shared" si="210"/>
        <v>1</v>
      </c>
      <c r="I1237">
        <f t="shared" si="211"/>
        <v>2</v>
      </c>
      <c r="J1237">
        <f t="shared" si="212"/>
        <v>1</v>
      </c>
      <c r="K1237">
        <f t="shared" si="213"/>
        <v>1</v>
      </c>
      <c r="L1237">
        <v>2</v>
      </c>
      <c r="M1237">
        <v>4</v>
      </c>
      <c r="N1237">
        <f>Needs[[#This Row],[Male]]-Needs[[#This Row],[Hasuband]]</f>
        <v>1</v>
      </c>
      <c r="O1237">
        <f>Needs[[#This Row],[Female]]-Needs[[#This Row],[Wife]]</f>
        <v>3</v>
      </c>
      <c r="P1237">
        <v>1</v>
      </c>
      <c r="Q1237">
        <v>1</v>
      </c>
      <c r="R1237">
        <v>0</v>
      </c>
      <c r="S1237">
        <v>1</v>
      </c>
      <c r="T1237">
        <v>3</v>
      </c>
      <c r="U1237" t="s">
        <v>61</v>
      </c>
      <c r="W1237">
        <v>1</v>
      </c>
      <c r="X1237" t="str">
        <f t="shared" si="214"/>
        <v>No</v>
      </c>
      <c r="Y1237">
        <v>117</v>
      </c>
      <c r="Z1237" t="str">
        <f t="shared" si="215"/>
        <v>Yes</v>
      </c>
      <c r="AA1237">
        <v>1</v>
      </c>
      <c r="AB1237" t="str">
        <f t="shared" si="216"/>
        <v>Yes</v>
      </c>
      <c r="AC1237">
        <v>1</v>
      </c>
      <c r="AD1237" t="str">
        <f t="shared" si="217"/>
        <v>Yes</v>
      </c>
      <c r="AE1237">
        <v>1</v>
      </c>
      <c r="AF1237" t="str">
        <f t="shared" si="218"/>
        <v>Yes</v>
      </c>
      <c r="AG1237">
        <v>1</v>
      </c>
      <c r="AH1237" s="11" t="str">
        <f t="shared" si="219"/>
        <v>Yes</v>
      </c>
    </row>
    <row r="1238" spans="1:34">
      <c r="A1238">
        <v>5488</v>
      </c>
      <c r="B1238" t="s">
        <v>42</v>
      </c>
      <c r="C1238" t="s">
        <v>82</v>
      </c>
      <c r="D1238" t="s">
        <v>83</v>
      </c>
      <c r="E1238" t="s">
        <v>1315</v>
      </c>
      <c r="F1238" t="s">
        <v>36</v>
      </c>
      <c r="G1238">
        <f t="shared" si="209"/>
        <v>1</v>
      </c>
      <c r="H1238">
        <f t="shared" si="210"/>
        <v>1</v>
      </c>
      <c r="I1238">
        <f t="shared" si="211"/>
        <v>2</v>
      </c>
      <c r="J1238">
        <f t="shared" si="212"/>
        <v>1</v>
      </c>
      <c r="K1238">
        <f t="shared" si="213"/>
        <v>0</v>
      </c>
      <c r="L1238">
        <v>3</v>
      </c>
      <c r="M1238">
        <v>2</v>
      </c>
      <c r="N1238">
        <f>Needs[[#This Row],[Male]]-Needs[[#This Row],[Hasuband]]</f>
        <v>2</v>
      </c>
      <c r="O1238">
        <f>Needs[[#This Row],[Female]]-Needs[[#This Row],[Wife]]</f>
        <v>1</v>
      </c>
      <c r="P1238">
        <v>1</v>
      </c>
      <c r="Q1238">
        <v>1</v>
      </c>
      <c r="R1238">
        <v>1</v>
      </c>
      <c r="S1238">
        <v>0</v>
      </c>
      <c r="T1238">
        <v>2</v>
      </c>
      <c r="U1238" t="s">
        <v>37</v>
      </c>
      <c r="V1238">
        <v>1</v>
      </c>
      <c r="X1238" t="str">
        <f t="shared" si="214"/>
        <v>Yes</v>
      </c>
      <c r="Y1238">
        <v>204</v>
      </c>
      <c r="Z1238" t="str">
        <f t="shared" si="215"/>
        <v>Yes</v>
      </c>
      <c r="AA1238">
        <v>1</v>
      </c>
      <c r="AB1238" t="str">
        <f t="shared" si="216"/>
        <v>Yes</v>
      </c>
      <c r="AD1238" t="str">
        <f t="shared" si="217"/>
        <v>No</v>
      </c>
      <c r="AF1238" t="str">
        <f t="shared" si="218"/>
        <v>No</v>
      </c>
      <c r="AH1238" s="11" t="str">
        <f t="shared" si="219"/>
        <v>No</v>
      </c>
    </row>
    <row r="1239" spans="1:34">
      <c r="A1239">
        <v>5971</v>
      </c>
      <c r="B1239" t="s">
        <v>47</v>
      </c>
      <c r="C1239" t="s">
        <v>48</v>
      </c>
      <c r="D1239" t="s">
        <v>49</v>
      </c>
      <c r="E1239" t="s">
        <v>1316</v>
      </c>
      <c r="F1239" t="s">
        <v>36</v>
      </c>
      <c r="G1239">
        <f t="shared" si="209"/>
        <v>1</v>
      </c>
      <c r="H1239">
        <f t="shared" si="210"/>
        <v>1</v>
      </c>
      <c r="I1239">
        <f t="shared" si="211"/>
        <v>2</v>
      </c>
      <c r="J1239">
        <f t="shared" si="212"/>
        <v>2</v>
      </c>
      <c r="K1239">
        <f t="shared" si="213"/>
        <v>1</v>
      </c>
      <c r="L1239">
        <v>3</v>
      </c>
      <c r="M1239">
        <v>4</v>
      </c>
      <c r="N1239">
        <f>Needs[[#This Row],[Male]]-Needs[[#This Row],[Hasuband]]</f>
        <v>2</v>
      </c>
      <c r="O1239">
        <f>Needs[[#This Row],[Female]]-Needs[[#This Row],[Wife]]</f>
        <v>3</v>
      </c>
      <c r="P1239">
        <v>1</v>
      </c>
      <c r="Q1239">
        <v>1</v>
      </c>
      <c r="R1239">
        <v>1</v>
      </c>
      <c r="S1239">
        <v>1</v>
      </c>
      <c r="T1239">
        <v>3</v>
      </c>
      <c r="U1239" t="s">
        <v>46</v>
      </c>
      <c r="V1239">
        <v>1</v>
      </c>
      <c r="X1239" t="str">
        <f t="shared" si="214"/>
        <v>Yes</v>
      </c>
      <c r="Y1239">
        <v>192</v>
      </c>
      <c r="Z1239" t="str">
        <f t="shared" si="215"/>
        <v>Yes</v>
      </c>
      <c r="AB1239" t="str">
        <f t="shared" si="216"/>
        <v>No</v>
      </c>
      <c r="AC1239">
        <v>1</v>
      </c>
      <c r="AD1239" t="str">
        <f t="shared" si="217"/>
        <v>Yes</v>
      </c>
      <c r="AF1239" t="str">
        <f t="shared" si="218"/>
        <v>No</v>
      </c>
      <c r="AH1239" s="11" t="str">
        <f t="shared" si="219"/>
        <v>No</v>
      </c>
    </row>
    <row r="1240" spans="1:34">
      <c r="A1240">
        <v>5528</v>
      </c>
      <c r="B1240" t="s">
        <v>42</v>
      </c>
      <c r="C1240" t="s">
        <v>43</v>
      </c>
      <c r="D1240" t="s">
        <v>44</v>
      </c>
      <c r="E1240" t="s">
        <v>1317</v>
      </c>
      <c r="F1240" t="s">
        <v>51</v>
      </c>
      <c r="G1240">
        <f t="shared" si="209"/>
        <v>0</v>
      </c>
      <c r="H1240">
        <f t="shared" si="210"/>
        <v>1</v>
      </c>
      <c r="I1240">
        <f t="shared" si="211"/>
        <v>2</v>
      </c>
      <c r="J1240">
        <f t="shared" si="212"/>
        <v>1</v>
      </c>
      <c r="K1240">
        <f t="shared" si="213"/>
        <v>1</v>
      </c>
      <c r="L1240">
        <v>2</v>
      </c>
      <c r="M1240">
        <v>3</v>
      </c>
      <c r="N1240">
        <f>Needs[[#This Row],[Male]]-Needs[[#This Row],[Hasuband]]</f>
        <v>2</v>
      </c>
      <c r="O1240">
        <f>Needs[[#This Row],[Female]]-Needs[[#This Row],[Wife]]</f>
        <v>2</v>
      </c>
      <c r="P1240">
        <v>1</v>
      </c>
      <c r="Q1240">
        <v>1</v>
      </c>
      <c r="R1240">
        <v>0</v>
      </c>
      <c r="S1240">
        <v>1</v>
      </c>
      <c r="T1240">
        <v>2</v>
      </c>
      <c r="U1240" t="s">
        <v>37</v>
      </c>
      <c r="W1240">
        <v>1</v>
      </c>
      <c r="X1240" t="str">
        <f t="shared" si="214"/>
        <v>No</v>
      </c>
      <c r="Y1240">
        <v>106</v>
      </c>
      <c r="Z1240" t="str">
        <f t="shared" si="215"/>
        <v>Yes</v>
      </c>
      <c r="AA1240">
        <v>1</v>
      </c>
      <c r="AB1240" t="str">
        <f t="shared" si="216"/>
        <v>Yes</v>
      </c>
      <c r="AD1240" t="str">
        <f t="shared" si="217"/>
        <v>No</v>
      </c>
      <c r="AF1240" t="str">
        <f t="shared" si="218"/>
        <v>No</v>
      </c>
      <c r="AG1240">
        <v>1</v>
      </c>
      <c r="AH1240" s="11" t="str">
        <f t="shared" si="219"/>
        <v>Yes</v>
      </c>
    </row>
    <row r="1241" spans="1:34">
      <c r="A1241">
        <v>5673</v>
      </c>
      <c r="B1241" t="s">
        <v>42</v>
      </c>
      <c r="C1241" t="s">
        <v>71</v>
      </c>
      <c r="D1241" t="s">
        <v>72</v>
      </c>
      <c r="E1241" t="s">
        <v>1318</v>
      </c>
      <c r="F1241" t="s">
        <v>36</v>
      </c>
      <c r="G1241">
        <f t="shared" si="209"/>
        <v>1</v>
      </c>
      <c r="H1241">
        <f t="shared" si="210"/>
        <v>1</v>
      </c>
      <c r="I1241">
        <f t="shared" si="211"/>
        <v>2</v>
      </c>
      <c r="J1241">
        <f t="shared" si="212"/>
        <v>1</v>
      </c>
      <c r="K1241">
        <f t="shared" si="213"/>
        <v>2</v>
      </c>
      <c r="L1241">
        <v>5</v>
      </c>
      <c r="M1241">
        <v>2</v>
      </c>
      <c r="N1241">
        <f>Needs[[#This Row],[Male]]-Needs[[#This Row],[Hasuband]]</f>
        <v>4</v>
      </c>
      <c r="O1241">
        <f>Needs[[#This Row],[Female]]-Needs[[#This Row],[Wife]]</f>
        <v>1</v>
      </c>
      <c r="P1241">
        <v>1</v>
      </c>
      <c r="Q1241">
        <v>1</v>
      </c>
      <c r="R1241">
        <v>1</v>
      </c>
      <c r="S1241">
        <v>0</v>
      </c>
      <c r="T1241">
        <v>4</v>
      </c>
      <c r="U1241" t="s">
        <v>61</v>
      </c>
      <c r="V1241">
        <v>1</v>
      </c>
      <c r="X1241" t="str">
        <f t="shared" si="214"/>
        <v>Yes</v>
      </c>
      <c r="Y1241">
        <v>185</v>
      </c>
      <c r="Z1241" t="str">
        <f t="shared" si="215"/>
        <v>Yes</v>
      </c>
      <c r="AA1241">
        <v>1</v>
      </c>
      <c r="AB1241" t="str">
        <f t="shared" si="216"/>
        <v>Yes</v>
      </c>
      <c r="AD1241" t="str">
        <f t="shared" si="217"/>
        <v>No</v>
      </c>
      <c r="AF1241" t="str">
        <f t="shared" si="218"/>
        <v>No</v>
      </c>
      <c r="AH1241" s="11" t="str">
        <f t="shared" si="219"/>
        <v>No</v>
      </c>
    </row>
    <row r="1242" spans="1:34">
      <c r="A1242">
        <v>5697</v>
      </c>
      <c r="B1242" t="s">
        <v>42</v>
      </c>
      <c r="C1242" t="s">
        <v>71</v>
      </c>
      <c r="D1242" t="s">
        <v>72</v>
      </c>
      <c r="E1242" t="s">
        <v>1319</v>
      </c>
      <c r="F1242" t="s">
        <v>51</v>
      </c>
      <c r="G1242">
        <f t="shared" si="209"/>
        <v>0</v>
      </c>
      <c r="H1242">
        <f t="shared" si="210"/>
        <v>1</v>
      </c>
      <c r="I1242">
        <f t="shared" si="211"/>
        <v>2</v>
      </c>
      <c r="J1242">
        <f t="shared" si="212"/>
        <v>2</v>
      </c>
      <c r="K1242">
        <f t="shared" si="213"/>
        <v>3</v>
      </c>
      <c r="L1242">
        <v>6</v>
      </c>
      <c r="M1242">
        <v>2</v>
      </c>
      <c r="N1242">
        <f>Needs[[#This Row],[Male]]-Needs[[#This Row],[Hasuband]]</f>
        <v>6</v>
      </c>
      <c r="O1242">
        <f>Needs[[#This Row],[Female]]-Needs[[#This Row],[Wife]]</f>
        <v>1</v>
      </c>
      <c r="P1242">
        <v>1</v>
      </c>
      <c r="Q1242">
        <v>1</v>
      </c>
      <c r="R1242">
        <v>2</v>
      </c>
      <c r="S1242">
        <v>0</v>
      </c>
      <c r="T1242">
        <v>4</v>
      </c>
      <c r="U1242" t="s">
        <v>18</v>
      </c>
      <c r="W1242">
        <v>1</v>
      </c>
      <c r="X1242" t="str">
        <f t="shared" si="214"/>
        <v>No</v>
      </c>
      <c r="Z1242" t="str">
        <f t="shared" si="215"/>
        <v>No</v>
      </c>
      <c r="AB1242" t="str">
        <f t="shared" si="216"/>
        <v>No</v>
      </c>
      <c r="AC1242">
        <v>1</v>
      </c>
      <c r="AD1242" t="str">
        <f t="shared" si="217"/>
        <v>Yes</v>
      </c>
      <c r="AF1242" t="str">
        <f t="shared" si="218"/>
        <v>No</v>
      </c>
      <c r="AG1242">
        <v>1</v>
      </c>
      <c r="AH1242" s="11" t="str">
        <f t="shared" si="219"/>
        <v>Yes</v>
      </c>
    </row>
    <row r="1243" spans="1:34">
      <c r="A1243">
        <v>6285</v>
      </c>
      <c r="B1243" t="s">
        <v>47</v>
      </c>
      <c r="C1243" t="s">
        <v>104</v>
      </c>
      <c r="D1243" t="s">
        <v>105</v>
      </c>
      <c r="E1243" t="s">
        <v>1320</v>
      </c>
      <c r="F1243" t="s">
        <v>51</v>
      </c>
      <c r="G1243">
        <f t="shared" si="209"/>
        <v>0</v>
      </c>
      <c r="H1243">
        <f t="shared" si="210"/>
        <v>1</v>
      </c>
      <c r="I1243">
        <f t="shared" si="211"/>
        <v>2</v>
      </c>
      <c r="J1243">
        <f t="shared" si="212"/>
        <v>2</v>
      </c>
      <c r="K1243">
        <f t="shared" si="213"/>
        <v>3</v>
      </c>
      <c r="L1243">
        <v>7</v>
      </c>
      <c r="M1243">
        <v>1</v>
      </c>
      <c r="N1243">
        <f>Needs[[#This Row],[Male]]-Needs[[#This Row],[Hasuband]]</f>
        <v>7</v>
      </c>
      <c r="O1243">
        <f>Needs[[#This Row],[Female]]-Needs[[#This Row],[Wife]]</f>
        <v>0</v>
      </c>
      <c r="P1243">
        <v>2</v>
      </c>
      <c r="Q1243">
        <v>0</v>
      </c>
      <c r="R1243">
        <v>2</v>
      </c>
      <c r="S1243">
        <v>0</v>
      </c>
      <c r="T1243">
        <v>4</v>
      </c>
      <c r="U1243" t="s">
        <v>46</v>
      </c>
      <c r="W1243">
        <v>1</v>
      </c>
      <c r="X1243" t="str">
        <f t="shared" si="214"/>
        <v>No</v>
      </c>
      <c r="Y1243">
        <v>51</v>
      </c>
      <c r="Z1243" t="str">
        <f t="shared" si="215"/>
        <v>Yes</v>
      </c>
      <c r="AA1243">
        <v>1</v>
      </c>
      <c r="AB1243" t="str">
        <f t="shared" si="216"/>
        <v>Yes</v>
      </c>
      <c r="AD1243" t="str">
        <f t="shared" si="217"/>
        <v>No</v>
      </c>
      <c r="AF1243" t="str">
        <f t="shared" si="218"/>
        <v>No</v>
      </c>
      <c r="AG1243">
        <v>1</v>
      </c>
      <c r="AH1243" s="11" t="str">
        <f t="shared" si="219"/>
        <v>Yes</v>
      </c>
    </row>
    <row r="1244" spans="1:34">
      <c r="A1244">
        <v>5497</v>
      </c>
      <c r="B1244" t="s">
        <v>42</v>
      </c>
      <c r="C1244" t="s">
        <v>82</v>
      </c>
      <c r="D1244" t="s">
        <v>83</v>
      </c>
      <c r="E1244" t="s">
        <v>1321</v>
      </c>
      <c r="F1244" t="s">
        <v>36</v>
      </c>
      <c r="G1244">
        <f t="shared" si="209"/>
        <v>1</v>
      </c>
      <c r="H1244">
        <f t="shared" si="210"/>
        <v>1</v>
      </c>
      <c r="I1244">
        <f t="shared" si="211"/>
        <v>2</v>
      </c>
      <c r="J1244">
        <f t="shared" si="212"/>
        <v>3</v>
      </c>
      <c r="K1244">
        <f t="shared" si="213"/>
        <v>2</v>
      </c>
      <c r="L1244">
        <v>3</v>
      </c>
      <c r="M1244">
        <v>6</v>
      </c>
      <c r="N1244">
        <f>Needs[[#This Row],[Male]]-Needs[[#This Row],[Hasuband]]</f>
        <v>2</v>
      </c>
      <c r="O1244">
        <f>Needs[[#This Row],[Female]]-Needs[[#This Row],[Wife]]</f>
        <v>5</v>
      </c>
      <c r="P1244">
        <v>1</v>
      </c>
      <c r="Q1244">
        <v>1</v>
      </c>
      <c r="R1244">
        <v>1</v>
      </c>
      <c r="S1244">
        <v>2</v>
      </c>
      <c r="T1244">
        <v>4</v>
      </c>
      <c r="U1244" t="s">
        <v>46</v>
      </c>
      <c r="V1244">
        <v>1</v>
      </c>
      <c r="X1244" t="str">
        <f t="shared" si="214"/>
        <v>Yes</v>
      </c>
      <c r="Y1244">
        <v>177</v>
      </c>
      <c r="Z1244" t="str">
        <f t="shared" si="215"/>
        <v>Yes</v>
      </c>
      <c r="AA1244">
        <v>1</v>
      </c>
      <c r="AB1244" t="str">
        <f t="shared" si="216"/>
        <v>Yes</v>
      </c>
      <c r="AC1244">
        <v>1</v>
      </c>
      <c r="AD1244" t="str">
        <f t="shared" si="217"/>
        <v>Yes</v>
      </c>
      <c r="AE1244">
        <v>1</v>
      </c>
      <c r="AF1244" t="str">
        <f t="shared" si="218"/>
        <v>Yes</v>
      </c>
      <c r="AH1244" s="11" t="str">
        <f t="shared" si="219"/>
        <v>No</v>
      </c>
    </row>
    <row r="1245" spans="1:34">
      <c r="A1245">
        <v>5238</v>
      </c>
      <c r="B1245" t="s">
        <v>42</v>
      </c>
      <c r="C1245" t="s">
        <v>64</v>
      </c>
      <c r="D1245" t="s">
        <v>65</v>
      </c>
      <c r="E1245" t="s">
        <v>1322</v>
      </c>
      <c r="F1245" t="s">
        <v>36</v>
      </c>
      <c r="G1245">
        <f t="shared" si="209"/>
        <v>1</v>
      </c>
      <c r="H1245">
        <f t="shared" si="210"/>
        <v>1</v>
      </c>
      <c r="I1245">
        <f t="shared" si="211"/>
        <v>2</v>
      </c>
      <c r="J1245">
        <f t="shared" si="212"/>
        <v>1</v>
      </c>
      <c r="K1245">
        <f t="shared" si="213"/>
        <v>0</v>
      </c>
      <c r="L1245">
        <v>2</v>
      </c>
      <c r="M1245">
        <v>3</v>
      </c>
      <c r="N1245">
        <f>Needs[[#This Row],[Male]]-Needs[[#This Row],[Hasuband]]</f>
        <v>1</v>
      </c>
      <c r="O1245">
        <f>Needs[[#This Row],[Female]]-Needs[[#This Row],[Wife]]</f>
        <v>2</v>
      </c>
      <c r="P1245">
        <v>1</v>
      </c>
      <c r="Q1245">
        <v>1</v>
      </c>
      <c r="R1245">
        <v>0</v>
      </c>
      <c r="S1245">
        <v>1</v>
      </c>
      <c r="T1245">
        <v>2</v>
      </c>
      <c r="U1245" t="s">
        <v>46</v>
      </c>
      <c r="W1245">
        <v>1</v>
      </c>
      <c r="X1245" t="str">
        <f t="shared" si="214"/>
        <v>No</v>
      </c>
      <c r="Z1245" t="str">
        <f t="shared" si="215"/>
        <v>No</v>
      </c>
      <c r="AA1245">
        <v>1</v>
      </c>
      <c r="AB1245" t="str">
        <f t="shared" si="216"/>
        <v>Yes</v>
      </c>
      <c r="AD1245" t="str">
        <f t="shared" si="217"/>
        <v>No</v>
      </c>
      <c r="AE1245">
        <v>1</v>
      </c>
      <c r="AF1245" t="str">
        <f t="shared" si="218"/>
        <v>Yes</v>
      </c>
      <c r="AG1245">
        <v>1</v>
      </c>
      <c r="AH1245" s="11" t="str">
        <f t="shared" si="219"/>
        <v>Yes</v>
      </c>
    </row>
    <row r="1246" spans="1:34">
      <c r="A1246">
        <v>4729</v>
      </c>
      <c r="B1246" t="s">
        <v>38</v>
      </c>
      <c r="C1246" t="s">
        <v>107</v>
      </c>
      <c r="D1246" t="s">
        <v>108</v>
      </c>
      <c r="E1246" t="s">
        <v>1323</v>
      </c>
      <c r="F1246" t="s">
        <v>36</v>
      </c>
      <c r="G1246">
        <f t="shared" si="209"/>
        <v>1</v>
      </c>
      <c r="H1246">
        <f t="shared" si="210"/>
        <v>1</v>
      </c>
      <c r="I1246">
        <f t="shared" si="211"/>
        <v>2</v>
      </c>
      <c r="J1246">
        <f t="shared" si="212"/>
        <v>1</v>
      </c>
      <c r="K1246">
        <f t="shared" si="213"/>
        <v>0</v>
      </c>
      <c r="L1246">
        <v>3</v>
      </c>
      <c r="M1246">
        <v>2</v>
      </c>
      <c r="N1246">
        <f>Needs[[#This Row],[Male]]-Needs[[#This Row],[Hasuband]]</f>
        <v>2</v>
      </c>
      <c r="O1246">
        <f>Needs[[#This Row],[Female]]-Needs[[#This Row],[Wife]]</f>
        <v>1</v>
      </c>
      <c r="P1246">
        <v>1</v>
      </c>
      <c r="Q1246">
        <v>1</v>
      </c>
      <c r="R1246">
        <v>1</v>
      </c>
      <c r="S1246">
        <v>0</v>
      </c>
      <c r="T1246">
        <v>2</v>
      </c>
      <c r="U1246" t="s">
        <v>37</v>
      </c>
      <c r="W1246">
        <v>1</v>
      </c>
      <c r="X1246" t="str">
        <f t="shared" si="214"/>
        <v>No</v>
      </c>
      <c r="Z1246" t="str">
        <f t="shared" si="215"/>
        <v>No</v>
      </c>
      <c r="AB1246" t="str">
        <f t="shared" si="216"/>
        <v>No</v>
      </c>
      <c r="AC1246">
        <v>1</v>
      </c>
      <c r="AD1246" t="str">
        <f t="shared" si="217"/>
        <v>Yes</v>
      </c>
      <c r="AF1246" t="str">
        <f t="shared" si="218"/>
        <v>No</v>
      </c>
      <c r="AG1246">
        <v>1</v>
      </c>
      <c r="AH1246" s="11" t="str">
        <f t="shared" si="219"/>
        <v>Yes</v>
      </c>
    </row>
    <row r="1247" spans="1:34">
      <c r="A1247">
        <v>4835</v>
      </c>
      <c r="B1247" t="s">
        <v>38</v>
      </c>
      <c r="C1247" t="s">
        <v>116</v>
      </c>
      <c r="D1247" t="s">
        <v>117</v>
      </c>
      <c r="E1247" t="s">
        <v>1324</v>
      </c>
      <c r="F1247" t="s">
        <v>36</v>
      </c>
      <c r="G1247">
        <f t="shared" si="209"/>
        <v>1</v>
      </c>
      <c r="H1247">
        <f t="shared" si="210"/>
        <v>1</v>
      </c>
      <c r="I1247">
        <f t="shared" si="211"/>
        <v>2</v>
      </c>
      <c r="J1247">
        <f t="shared" si="212"/>
        <v>2</v>
      </c>
      <c r="K1247">
        <f t="shared" si="213"/>
        <v>4</v>
      </c>
      <c r="L1247">
        <v>2</v>
      </c>
      <c r="M1247">
        <v>8</v>
      </c>
      <c r="N1247">
        <f>Needs[[#This Row],[Male]]-Needs[[#This Row],[Hasuband]]</f>
        <v>1</v>
      </c>
      <c r="O1247">
        <f>Needs[[#This Row],[Female]]-Needs[[#This Row],[Wife]]</f>
        <v>7</v>
      </c>
      <c r="P1247">
        <v>1</v>
      </c>
      <c r="Q1247">
        <v>1</v>
      </c>
      <c r="R1247">
        <v>0</v>
      </c>
      <c r="S1247">
        <v>2</v>
      </c>
      <c r="T1247">
        <v>6</v>
      </c>
      <c r="U1247" t="s">
        <v>46</v>
      </c>
      <c r="W1247">
        <v>1</v>
      </c>
      <c r="X1247" t="str">
        <f t="shared" si="214"/>
        <v>No</v>
      </c>
      <c r="Y1247">
        <v>114</v>
      </c>
      <c r="Z1247" t="str">
        <f t="shared" si="215"/>
        <v>Yes</v>
      </c>
      <c r="AB1247" t="str">
        <f t="shared" si="216"/>
        <v>No</v>
      </c>
      <c r="AD1247" t="str">
        <f t="shared" si="217"/>
        <v>No</v>
      </c>
      <c r="AF1247" t="str">
        <f t="shared" si="218"/>
        <v>No</v>
      </c>
      <c r="AG1247">
        <v>1</v>
      </c>
      <c r="AH1247" s="11" t="str">
        <f t="shared" si="219"/>
        <v>Yes</v>
      </c>
    </row>
    <row r="1248" spans="1:34">
      <c r="A1248">
        <v>6028</v>
      </c>
      <c r="B1248" t="s">
        <v>47</v>
      </c>
      <c r="C1248" t="s">
        <v>48</v>
      </c>
      <c r="D1248" t="s">
        <v>49</v>
      </c>
      <c r="E1248" t="s">
        <v>1325</v>
      </c>
      <c r="F1248" t="s">
        <v>36</v>
      </c>
      <c r="G1248">
        <f t="shared" si="209"/>
        <v>1</v>
      </c>
      <c r="H1248">
        <f t="shared" si="210"/>
        <v>1</v>
      </c>
      <c r="I1248">
        <f t="shared" si="211"/>
        <v>0</v>
      </c>
      <c r="J1248">
        <f t="shared" si="212"/>
        <v>4</v>
      </c>
      <c r="K1248">
        <f t="shared" si="213"/>
        <v>2</v>
      </c>
      <c r="L1248">
        <v>7</v>
      </c>
      <c r="M1248">
        <v>1</v>
      </c>
      <c r="N1248">
        <f>Needs[[#This Row],[Male]]-Needs[[#This Row],[Hasuband]]</f>
        <v>6</v>
      </c>
      <c r="O1248">
        <f>Needs[[#This Row],[Female]]-Needs[[#This Row],[Wife]]</f>
        <v>0</v>
      </c>
      <c r="P1248">
        <v>0</v>
      </c>
      <c r="Q1248">
        <v>0</v>
      </c>
      <c r="R1248">
        <v>4</v>
      </c>
      <c r="S1248">
        <v>0</v>
      </c>
      <c r="T1248">
        <v>4</v>
      </c>
      <c r="U1248" t="s">
        <v>37</v>
      </c>
      <c r="V1248">
        <v>1</v>
      </c>
      <c r="X1248" t="str">
        <f t="shared" si="214"/>
        <v>Yes</v>
      </c>
      <c r="Y1248">
        <v>153</v>
      </c>
      <c r="Z1248" t="str">
        <f t="shared" si="215"/>
        <v>Yes</v>
      </c>
      <c r="AB1248" t="str">
        <f t="shared" si="216"/>
        <v>No</v>
      </c>
      <c r="AD1248" t="str">
        <f t="shared" si="217"/>
        <v>No</v>
      </c>
      <c r="AE1248">
        <v>1</v>
      </c>
      <c r="AF1248" t="str">
        <f t="shared" si="218"/>
        <v>Yes</v>
      </c>
      <c r="AG1248">
        <v>1</v>
      </c>
      <c r="AH1248" s="11" t="str">
        <f t="shared" si="219"/>
        <v>Yes</v>
      </c>
    </row>
    <row r="1249" spans="1:34">
      <c r="A1249">
        <v>5328</v>
      </c>
      <c r="B1249" t="s">
        <v>42</v>
      </c>
      <c r="C1249" t="s">
        <v>52</v>
      </c>
      <c r="D1249" t="s">
        <v>53</v>
      </c>
      <c r="E1249" t="s">
        <v>1326</v>
      </c>
      <c r="F1249" t="s">
        <v>36</v>
      </c>
      <c r="G1249">
        <f t="shared" si="209"/>
        <v>1</v>
      </c>
      <c r="H1249">
        <f t="shared" si="210"/>
        <v>1</v>
      </c>
      <c r="I1249">
        <f t="shared" si="211"/>
        <v>1</v>
      </c>
      <c r="J1249">
        <f t="shared" si="212"/>
        <v>1</v>
      </c>
      <c r="K1249">
        <f t="shared" si="213"/>
        <v>0</v>
      </c>
      <c r="L1249">
        <v>1</v>
      </c>
      <c r="M1249">
        <v>3</v>
      </c>
      <c r="N1249">
        <f>Needs[[#This Row],[Male]]-Needs[[#This Row],[Hasuband]]</f>
        <v>0</v>
      </c>
      <c r="O1249">
        <f>Needs[[#This Row],[Female]]-Needs[[#This Row],[Wife]]</f>
        <v>2</v>
      </c>
      <c r="P1249">
        <v>0</v>
      </c>
      <c r="Q1249">
        <v>1</v>
      </c>
      <c r="R1249">
        <v>0</v>
      </c>
      <c r="S1249">
        <v>1</v>
      </c>
      <c r="T1249">
        <v>2</v>
      </c>
      <c r="U1249" t="s">
        <v>61</v>
      </c>
      <c r="W1249">
        <v>1</v>
      </c>
      <c r="X1249" t="str">
        <f t="shared" si="214"/>
        <v>No</v>
      </c>
      <c r="Y1249">
        <v>97</v>
      </c>
      <c r="Z1249" t="str">
        <f t="shared" si="215"/>
        <v>Yes</v>
      </c>
      <c r="AA1249">
        <v>1</v>
      </c>
      <c r="AB1249" t="str">
        <f t="shared" si="216"/>
        <v>Yes</v>
      </c>
      <c r="AD1249" t="str">
        <f t="shared" si="217"/>
        <v>No</v>
      </c>
      <c r="AF1249" t="str">
        <f t="shared" si="218"/>
        <v>No</v>
      </c>
      <c r="AG1249">
        <v>1</v>
      </c>
      <c r="AH1249" s="11" t="str">
        <f t="shared" si="219"/>
        <v>Yes</v>
      </c>
    </row>
    <row r="1250" spans="1:34">
      <c r="A1250">
        <v>5752</v>
      </c>
      <c r="B1250" t="s">
        <v>42</v>
      </c>
      <c r="C1250" t="s">
        <v>71</v>
      </c>
      <c r="D1250" t="s">
        <v>72</v>
      </c>
      <c r="E1250" t="s">
        <v>1327</v>
      </c>
      <c r="F1250" t="s">
        <v>51</v>
      </c>
      <c r="G1250">
        <f t="shared" si="209"/>
        <v>0</v>
      </c>
      <c r="H1250">
        <f t="shared" si="210"/>
        <v>1</v>
      </c>
      <c r="I1250">
        <f t="shared" si="211"/>
        <v>2</v>
      </c>
      <c r="J1250">
        <f t="shared" si="212"/>
        <v>1</v>
      </c>
      <c r="K1250">
        <f t="shared" si="213"/>
        <v>2</v>
      </c>
      <c r="L1250">
        <v>2</v>
      </c>
      <c r="M1250">
        <v>4</v>
      </c>
      <c r="N1250">
        <f>Needs[[#This Row],[Male]]-Needs[[#This Row],[Hasuband]]</f>
        <v>2</v>
      </c>
      <c r="O1250">
        <f>Needs[[#This Row],[Female]]-Needs[[#This Row],[Wife]]</f>
        <v>3</v>
      </c>
      <c r="P1250">
        <v>1</v>
      </c>
      <c r="Q1250">
        <v>1</v>
      </c>
      <c r="R1250">
        <v>0</v>
      </c>
      <c r="S1250">
        <v>1</v>
      </c>
      <c r="T1250">
        <v>3</v>
      </c>
      <c r="U1250" t="s">
        <v>61</v>
      </c>
      <c r="W1250">
        <v>1</v>
      </c>
      <c r="X1250" t="str">
        <f t="shared" si="214"/>
        <v>No</v>
      </c>
      <c r="Z1250" t="str">
        <f t="shared" si="215"/>
        <v>No</v>
      </c>
      <c r="AA1250">
        <v>1</v>
      </c>
      <c r="AB1250" t="str">
        <f t="shared" si="216"/>
        <v>Yes</v>
      </c>
      <c r="AC1250">
        <v>1</v>
      </c>
      <c r="AD1250" t="str">
        <f t="shared" si="217"/>
        <v>Yes</v>
      </c>
      <c r="AE1250">
        <v>1</v>
      </c>
      <c r="AF1250" t="str">
        <f t="shared" si="218"/>
        <v>Yes</v>
      </c>
      <c r="AG1250">
        <v>1</v>
      </c>
      <c r="AH1250" s="11" t="str">
        <f t="shared" si="219"/>
        <v>Yes</v>
      </c>
    </row>
    <row r="1251" spans="1:34">
      <c r="A1251">
        <v>6019</v>
      </c>
      <c r="B1251" t="s">
        <v>47</v>
      </c>
      <c r="C1251" t="s">
        <v>48</v>
      </c>
      <c r="D1251" t="s">
        <v>49</v>
      </c>
      <c r="E1251" t="s">
        <v>1328</v>
      </c>
      <c r="F1251" t="s">
        <v>51</v>
      </c>
      <c r="G1251">
        <f t="shared" si="209"/>
        <v>0</v>
      </c>
      <c r="H1251">
        <f t="shared" si="210"/>
        <v>1</v>
      </c>
      <c r="I1251">
        <f t="shared" si="211"/>
        <v>1</v>
      </c>
      <c r="J1251">
        <f t="shared" si="212"/>
        <v>1</v>
      </c>
      <c r="K1251">
        <f t="shared" si="213"/>
        <v>2</v>
      </c>
      <c r="L1251">
        <v>4</v>
      </c>
      <c r="M1251">
        <v>1</v>
      </c>
      <c r="N1251">
        <f>Needs[[#This Row],[Male]]-Needs[[#This Row],[Hasuband]]</f>
        <v>4</v>
      </c>
      <c r="O1251">
        <f>Needs[[#This Row],[Female]]-Needs[[#This Row],[Wife]]</f>
        <v>0</v>
      </c>
      <c r="P1251">
        <v>1</v>
      </c>
      <c r="Q1251">
        <v>0</v>
      </c>
      <c r="R1251">
        <v>1</v>
      </c>
      <c r="S1251">
        <v>0</v>
      </c>
      <c r="T1251">
        <v>3</v>
      </c>
      <c r="U1251" t="s">
        <v>37</v>
      </c>
      <c r="W1251">
        <v>1</v>
      </c>
      <c r="X1251" t="str">
        <f t="shared" si="214"/>
        <v>No</v>
      </c>
      <c r="Z1251" t="str">
        <f t="shared" si="215"/>
        <v>No</v>
      </c>
      <c r="AB1251" t="str">
        <f t="shared" si="216"/>
        <v>No</v>
      </c>
      <c r="AC1251">
        <v>1</v>
      </c>
      <c r="AD1251" t="str">
        <f t="shared" si="217"/>
        <v>Yes</v>
      </c>
      <c r="AF1251" t="str">
        <f t="shared" si="218"/>
        <v>No</v>
      </c>
      <c r="AG1251">
        <v>1</v>
      </c>
      <c r="AH1251" s="11" t="str">
        <f t="shared" si="219"/>
        <v>Yes</v>
      </c>
    </row>
    <row r="1252" spans="1:34">
      <c r="A1252">
        <v>6291</v>
      </c>
      <c r="B1252" t="s">
        <v>47</v>
      </c>
      <c r="C1252" t="s">
        <v>104</v>
      </c>
      <c r="D1252" t="s">
        <v>105</v>
      </c>
      <c r="E1252" t="s">
        <v>1329</v>
      </c>
      <c r="F1252" t="s">
        <v>51</v>
      </c>
      <c r="G1252">
        <f t="shared" si="209"/>
        <v>0</v>
      </c>
      <c r="H1252">
        <f t="shared" si="210"/>
        <v>1</v>
      </c>
      <c r="I1252">
        <f t="shared" si="211"/>
        <v>2</v>
      </c>
      <c r="J1252">
        <f t="shared" si="212"/>
        <v>1</v>
      </c>
      <c r="K1252">
        <f t="shared" si="213"/>
        <v>2</v>
      </c>
      <c r="L1252">
        <v>2</v>
      </c>
      <c r="M1252">
        <v>4</v>
      </c>
      <c r="N1252">
        <f>Needs[[#This Row],[Male]]-Needs[[#This Row],[Hasuband]]</f>
        <v>2</v>
      </c>
      <c r="O1252">
        <f>Needs[[#This Row],[Female]]-Needs[[#This Row],[Wife]]</f>
        <v>3</v>
      </c>
      <c r="P1252">
        <v>1</v>
      </c>
      <c r="Q1252">
        <v>1</v>
      </c>
      <c r="R1252">
        <v>0</v>
      </c>
      <c r="S1252">
        <v>1</v>
      </c>
      <c r="T1252">
        <v>3</v>
      </c>
      <c r="U1252" t="s">
        <v>46</v>
      </c>
      <c r="V1252">
        <v>1</v>
      </c>
      <c r="X1252" t="str">
        <f t="shared" si="214"/>
        <v>Yes</v>
      </c>
      <c r="Y1252">
        <v>226</v>
      </c>
      <c r="Z1252" t="str">
        <f t="shared" si="215"/>
        <v>Yes</v>
      </c>
      <c r="AB1252" t="str">
        <f t="shared" si="216"/>
        <v>No</v>
      </c>
      <c r="AD1252" t="str">
        <f t="shared" si="217"/>
        <v>No</v>
      </c>
      <c r="AF1252" t="str">
        <f t="shared" si="218"/>
        <v>No</v>
      </c>
      <c r="AH1252" s="11" t="str">
        <f t="shared" si="219"/>
        <v>No</v>
      </c>
    </row>
    <row r="1253" spans="1:34">
      <c r="A1253">
        <v>5095</v>
      </c>
      <c r="B1253" t="s">
        <v>32</v>
      </c>
      <c r="C1253" t="s">
        <v>55</v>
      </c>
      <c r="D1253" t="s">
        <v>56</v>
      </c>
      <c r="E1253" t="s">
        <v>1330</v>
      </c>
      <c r="F1253" t="s">
        <v>36</v>
      </c>
      <c r="G1253">
        <f t="shared" si="209"/>
        <v>1</v>
      </c>
      <c r="H1253">
        <f t="shared" si="210"/>
        <v>1</v>
      </c>
      <c r="I1253">
        <f t="shared" si="211"/>
        <v>3</v>
      </c>
      <c r="J1253">
        <f t="shared" si="212"/>
        <v>2</v>
      </c>
      <c r="K1253">
        <f t="shared" si="213"/>
        <v>3</v>
      </c>
      <c r="L1253">
        <v>2</v>
      </c>
      <c r="M1253">
        <v>8</v>
      </c>
      <c r="N1253">
        <f>Needs[[#This Row],[Male]]-Needs[[#This Row],[Hasuband]]</f>
        <v>1</v>
      </c>
      <c r="O1253">
        <f>Needs[[#This Row],[Female]]-Needs[[#This Row],[Wife]]</f>
        <v>7</v>
      </c>
      <c r="P1253">
        <v>1</v>
      </c>
      <c r="Q1253">
        <v>2</v>
      </c>
      <c r="R1253">
        <v>0</v>
      </c>
      <c r="S1253">
        <v>2</v>
      </c>
      <c r="T1253">
        <v>5</v>
      </c>
      <c r="U1253" t="s">
        <v>37</v>
      </c>
      <c r="W1253">
        <v>1</v>
      </c>
      <c r="X1253" t="str">
        <f t="shared" si="214"/>
        <v>No</v>
      </c>
      <c r="Z1253" t="str">
        <f t="shared" si="215"/>
        <v>No</v>
      </c>
      <c r="AA1253">
        <v>1</v>
      </c>
      <c r="AB1253" t="str">
        <f t="shared" si="216"/>
        <v>Yes</v>
      </c>
      <c r="AD1253" t="str">
        <f t="shared" si="217"/>
        <v>No</v>
      </c>
      <c r="AE1253">
        <v>1</v>
      </c>
      <c r="AF1253" t="str">
        <f t="shared" si="218"/>
        <v>Yes</v>
      </c>
      <c r="AG1253">
        <v>1</v>
      </c>
      <c r="AH1253" s="11" t="str">
        <f t="shared" si="219"/>
        <v>Yes</v>
      </c>
    </row>
    <row r="1254" spans="1:34">
      <c r="A1254">
        <v>5847</v>
      </c>
      <c r="B1254" t="s">
        <v>47</v>
      </c>
      <c r="C1254" t="s">
        <v>79</v>
      </c>
      <c r="D1254" t="s">
        <v>80</v>
      </c>
      <c r="E1254" t="s">
        <v>1331</v>
      </c>
      <c r="F1254" t="s">
        <v>51</v>
      </c>
      <c r="G1254">
        <f t="shared" si="209"/>
        <v>0</v>
      </c>
      <c r="H1254">
        <f t="shared" si="210"/>
        <v>1</v>
      </c>
      <c r="I1254">
        <f t="shared" si="211"/>
        <v>1</v>
      </c>
      <c r="J1254">
        <f t="shared" si="212"/>
        <v>2</v>
      </c>
      <c r="K1254">
        <f t="shared" si="213"/>
        <v>2</v>
      </c>
      <c r="L1254">
        <v>5</v>
      </c>
      <c r="M1254">
        <v>1</v>
      </c>
      <c r="N1254">
        <f>Needs[[#This Row],[Male]]-Needs[[#This Row],[Hasuband]]</f>
        <v>5</v>
      </c>
      <c r="O1254">
        <f>Needs[[#This Row],[Female]]-Needs[[#This Row],[Wife]]</f>
        <v>0</v>
      </c>
      <c r="P1254">
        <v>1</v>
      </c>
      <c r="Q1254">
        <v>0</v>
      </c>
      <c r="R1254">
        <v>2</v>
      </c>
      <c r="S1254">
        <v>0</v>
      </c>
      <c r="T1254">
        <v>3</v>
      </c>
      <c r="U1254" t="s">
        <v>18</v>
      </c>
      <c r="W1254">
        <v>1</v>
      </c>
      <c r="X1254" t="str">
        <f t="shared" si="214"/>
        <v>No</v>
      </c>
      <c r="Y1254">
        <v>86</v>
      </c>
      <c r="Z1254" t="str">
        <f t="shared" si="215"/>
        <v>Yes</v>
      </c>
      <c r="AA1254">
        <v>1</v>
      </c>
      <c r="AB1254" t="str">
        <f t="shared" si="216"/>
        <v>Yes</v>
      </c>
      <c r="AD1254" t="str">
        <f t="shared" si="217"/>
        <v>No</v>
      </c>
      <c r="AF1254" t="str">
        <f t="shared" si="218"/>
        <v>No</v>
      </c>
      <c r="AG1254">
        <v>1</v>
      </c>
      <c r="AH1254" s="11" t="str">
        <f t="shared" si="219"/>
        <v>Yes</v>
      </c>
    </row>
    <row r="1255" spans="1:34">
      <c r="A1255">
        <v>6015</v>
      </c>
      <c r="B1255" t="s">
        <v>47</v>
      </c>
      <c r="C1255" t="s">
        <v>48</v>
      </c>
      <c r="D1255" t="s">
        <v>49</v>
      </c>
      <c r="E1255" t="s">
        <v>1332</v>
      </c>
      <c r="F1255" t="s">
        <v>36</v>
      </c>
      <c r="G1255">
        <f t="shared" si="209"/>
        <v>1</v>
      </c>
      <c r="H1255">
        <f t="shared" si="210"/>
        <v>1</v>
      </c>
      <c r="I1255">
        <f t="shared" si="211"/>
        <v>3</v>
      </c>
      <c r="J1255">
        <f t="shared" si="212"/>
        <v>3</v>
      </c>
      <c r="K1255">
        <f t="shared" si="213"/>
        <v>2</v>
      </c>
      <c r="L1255">
        <v>7</v>
      </c>
      <c r="M1255">
        <v>3</v>
      </c>
      <c r="N1255">
        <f>Needs[[#This Row],[Male]]-Needs[[#This Row],[Hasuband]]</f>
        <v>6</v>
      </c>
      <c r="O1255">
        <f>Needs[[#This Row],[Female]]-Needs[[#This Row],[Wife]]</f>
        <v>2</v>
      </c>
      <c r="P1255">
        <v>2</v>
      </c>
      <c r="Q1255">
        <v>1</v>
      </c>
      <c r="R1255">
        <v>2</v>
      </c>
      <c r="S1255">
        <v>1</v>
      </c>
      <c r="T1255">
        <v>4</v>
      </c>
      <c r="U1255" t="s">
        <v>37</v>
      </c>
      <c r="W1255">
        <v>1</v>
      </c>
      <c r="X1255" t="str">
        <f t="shared" si="214"/>
        <v>No</v>
      </c>
      <c r="Z1255" t="str">
        <f t="shared" si="215"/>
        <v>No</v>
      </c>
      <c r="AA1255">
        <v>1</v>
      </c>
      <c r="AB1255" t="str">
        <f t="shared" si="216"/>
        <v>Yes</v>
      </c>
      <c r="AD1255" t="str">
        <f t="shared" si="217"/>
        <v>No</v>
      </c>
      <c r="AE1255">
        <v>1</v>
      </c>
      <c r="AF1255" t="str">
        <f t="shared" si="218"/>
        <v>Yes</v>
      </c>
      <c r="AG1255">
        <v>1</v>
      </c>
      <c r="AH1255" s="11" t="str">
        <f t="shared" si="219"/>
        <v>Yes</v>
      </c>
    </row>
    <row r="1256" spans="1:34">
      <c r="A1256">
        <v>5779</v>
      </c>
      <c r="B1256" t="s">
        <v>47</v>
      </c>
      <c r="C1256" t="s">
        <v>79</v>
      </c>
      <c r="D1256" t="s">
        <v>80</v>
      </c>
      <c r="E1256" t="s">
        <v>1333</v>
      </c>
      <c r="F1256" t="s">
        <v>36</v>
      </c>
      <c r="G1256">
        <f t="shared" si="209"/>
        <v>1</v>
      </c>
      <c r="H1256">
        <f t="shared" si="210"/>
        <v>1</v>
      </c>
      <c r="I1256">
        <f t="shared" si="211"/>
        <v>2</v>
      </c>
      <c r="J1256">
        <f t="shared" si="212"/>
        <v>1</v>
      </c>
      <c r="K1256">
        <f t="shared" si="213"/>
        <v>1</v>
      </c>
      <c r="L1256">
        <v>2</v>
      </c>
      <c r="M1256">
        <v>4</v>
      </c>
      <c r="N1256">
        <f>Needs[[#This Row],[Male]]-Needs[[#This Row],[Hasuband]]</f>
        <v>1</v>
      </c>
      <c r="O1256">
        <f>Needs[[#This Row],[Female]]-Needs[[#This Row],[Wife]]</f>
        <v>3</v>
      </c>
      <c r="P1256">
        <v>1</v>
      </c>
      <c r="Q1256">
        <v>1</v>
      </c>
      <c r="R1256">
        <v>0</v>
      </c>
      <c r="S1256">
        <v>1</v>
      </c>
      <c r="T1256">
        <v>3</v>
      </c>
      <c r="U1256" t="s">
        <v>18</v>
      </c>
      <c r="W1256">
        <v>1</v>
      </c>
      <c r="X1256" t="str">
        <f t="shared" si="214"/>
        <v>No</v>
      </c>
      <c r="Z1256" t="str">
        <f t="shared" si="215"/>
        <v>No</v>
      </c>
      <c r="AA1256">
        <v>1</v>
      </c>
      <c r="AB1256" t="str">
        <f t="shared" si="216"/>
        <v>Yes</v>
      </c>
      <c r="AD1256" t="str">
        <f t="shared" si="217"/>
        <v>No</v>
      </c>
      <c r="AF1256" t="str">
        <f t="shared" si="218"/>
        <v>No</v>
      </c>
      <c r="AG1256">
        <v>1</v>
      </c>
      <c r="AH1256" s="11" t="str">
        <f t="shared" si="219"/>
        <v>Yes</v>
      </c>
    </row>
    <row r="1257" spans="1:34">
      <c r="A1257">
        <v>5691</v>
      </c>
      <c r="B1257" t="s">
        <v>42</v>
      </c>
      <c r="C1257" t="s">
        <v>71</v>
      </c>
      <c r="D1257" t="s">
        <v>72</v>
      </c>
      <c r="E1257" t="s">
        <v>1334</v>
      </c>
      <c r="F1257" t="s">
        <v>36</v>
      </c>
      <c r="G1257">
        <f t="shared" si="209"/>
        <v>1</v>
      </c>
      <c r="H1257">
        <f t="shared" si="210"/>
        <v>1</v>
      </c>
      <c r="I1257">
        <f t="shared" si="211"/>
        <v>2</v>
      </c>
      <c r="J1257">
        <f t="shared" si="212"/>
        <v>3</v>
      </c>
      <c r="K1257">
        <f t="shared" si="213"/>
        <v>3</v>
      </c>
      <c r="L1257">
        <v>6</v>
      </c>
      <c r="M1257">
        <v>4</v>
      </c>
      <c r="N1257">
        <f>Needs[[#This Row],[Male]]-Needs[[#This Row],[Hasuband]]</f>
        <v>5</v>
      </c>
      <c r="O1257">
        <f>Needs[[#This Row],[Female]]-Needs[[#This Row],[Wife]]</f>
        <v>3</v>
      </c>
      <c r="P1257">
        <v>1</v>
      </c>
      <c r="Q1257">
        <v>1</v>
      </c>
      <c r="R1257">
        <v>2</v>
      </c>
      <c r="S1257">
        <v>1</v>
      </c>
      <c r="T1257">
        <v>5</v>
      </c>
      <c r="U1257" t="s">
        <v>37</v>
      </c>
      <c r="W1257">
        <v>1</v>
      </c>
      <c r="X1257" t="str">
        <f t="shared" si="214"/>
        <v>No</v>
      </c>
      <c r="Y1257">
        <v>111</v>
      </c>
      <c r="Z1257" t="str">
        <f t="shared" si="215"/>
        <v>Yes</v>
      </c>
      <c r="AA1257">
        <v>1</v>
      </c>
      <c r="AB1257" t="str">
        <f t="shared" si="216"/>
        <v>Yes</v>
      </c>
      <c r="AD1257" t="str">
        <f t="shared" si="217"/>
        <v>No</v>
      </c>
      <c r="AF1257" t="str">
        <f t="shared" si="218"/>
        <v>No</v>
      </c>
      <c r="AG1257">
        <v>1</v>
      </c>
      <c r="AH1257" s="11" t="str">
        <f t="shared" si="219"/>
        <v>Yes</v>
      </c>
    </row>
    <row r="1258" spans="1:34">
      <c r="A1258">
        <v>5432</v>
      </c>
      <c r="B1258" t="s">
        <v>42</v>
      </c>
      <c r="C1258" t="s">
        <v>82</v>
      </c>
      <c r="D1258" t="s">
        <v>83</v>
      </c>
      <c r="E1258" t="s">
        <v>1335</v>
      </c>
      <c r="F1258" t="s">
        <v>36</v>
      </c>
      <c r="G1258">
        <f t="shared" si="209"/>
        <v>1</v>
      </c>
      <c r="H1258">
        <f t="shared" si="210"/>
        <v>1</v>
      </c>
      <c r="I1258">
        <f t="shared" si="211"/>
        <v>2</v>
      </c>
      <c r="J1258">
        <f t="shared" si="212"/>
        <v>2</v>
      </c>
      <c r="K1258">
        <f t="shared" si="213"/>
        <v>2</v>
      </c>
      <c r="L1258">
        <v>6</v>
      </c>
      <c r="M1258">
        <v>2</v>
      </c>
      <c r="N1258">
        <f>Needs[[#This Row],[Male]]-Needs[[#This Row],[Hasuband]]</f>
        <v>5</v>
      </c>
      <c r="O1258">
        <f>Needs[[#This Row],[Female]]-Needs[[#This Row],[Wife]]</f>
        <v>1</v>
      </c>
      <c r="P1258">
        <v>1</v>
      </c>
      <c r="Q1258">
        <v>1</v>
      </c>
      <c r="R1258">
        <v>2</v>
      </c>
      <c r="S1258">
        <v>0</v>
      </c>
      <c r="T1258">
        <v>4</v>
      </c>
      <c r="U1258" t="s">
        <v>46</v>
      </c>
      <c r="V1258">
        <v>1</v>
      </c>
      <c r="X1258" t="str">
        <f t="shared" si="214"/>
        <v>Yes</v>
      </c>
      <c r="Y1258">
        <v>109</v>
      </c>
      <c r="Z1258" t="str">
        <f t="shared" si="215"/>
        <v>Yes</v>
      </c>
      <c r="AB1258" t="str">
        <f t="shared" si="216"/>
        <v>No</v>
      </c>
      <c r="AC1258">
        <v>1</v>
      </c>
      <c r="AD1258" t="str">
        <f t="shared" si="217"/>
        <v>Yes</v>
      </c>
      <c r="AF1258" t="str">
        <f t="shared" si="218"/>
        <v>No</v>
      </c>
      <c r="AG1258">
        <v>1</v>
      </c>
      <c r="AH1258" s="11" t="str">
        <f t="shared" si="219"/>
        <v>Yes</v>
      </c>
    </row>
    <row r="1259" spans="1:34">
      <c r="A1259">
        <v>6299</v>
      </c>
      <c r="B1259" t="s">
        <v>47</v>
      </c>
      <c r="C1259" t="s">
        <v>104</v>
      </c>
      <c r="D1259" t="s">
        <v>105</v>
      </c>
      <c r="E1259" t="s">
        <v>1336</v>
      </c>
      <c r="F1259" t="s">
        <v>36</v>
      </c>
      <c r="G1259">
        <f t="shared" si="209"/>
        <v>1</v>
      </c>
      <c r="H1259">
        <f t="shared" si="210"/>
        <v>1</v>
      </c>
      <c r="I1259">
        <f t="shared" si="211"/>
        <v>2</v>
      </c>
      <c r="J1259">
        <f t="shared" si="212"/>
        <v>2</v>
      </c>
      <c r="K1259">
        <f t="shared" si="213"/>
        <v>3</v>
      </c>
      <c r="L1259">
        <v>2</v>
      </c>
      <c r="M1259">
        <v>7</v>
      </c>
      <c r="N1259">
        <f>Needs[[#This Row],[Male]]-Needs[[#This Row],[Hasuband]]</f>
        <v>1</v>
      </c>
      <c r="O1259">
        <f>Needs[[#This Row],[Female]]-Needs[[#This Row],[Wife]]</f>
        <v>6</v>
      </c>
      <c r="P1259">
        <v>1</v>
      </c>
      <c r="Q1259">
        <v>1</v>
      </c>
      <c r="R1259">
        <v>0</v>
      </c>
      <c r="S1259">
        <v>2</v>
      </c>
      <c r="T1259">
        <v>5</v>
      </c>
      <c r="U1259" t="s">
        <v>37</v>
      </c>
      <c r="W1259">
        <v>1</v>
      </c>
      <c r="X1259" t="str">
        <f t="shared" si="214"/>
        <v>No</v>
      </c>
      <c r="Y1259">
        <v>70</v>
      </c>
      <c r="Z1259" t="str">
        <f t="shared" si="215"/>
        <v>Yes</v>
      </c>
      <c r="AA1259">
        <v>1</v>
      </c>
      <c r="AB1259" t="str">
        <f t="shared" si="216"/>
        <v>Yes</v>
      </c>
      <c r="AC1259">
        <v>1</v>
      </c>
      <c r="AD1259" t="str">
        <f t="shared" si="217"/>
        <v>Yes</v>
      </c>
      <c r="AE1259">
        <v>1</v>
      </c>
      <c r="AF1259" t="str">
        <f t="shared" si="218"/>
        <v>Yes</v>
      </c>
      <c r="AG1259">
        <v>1</v>
      </c>
      <c r="AH1259" s="11" t="str">
        <f t="shared" si="219"/>
        <v>Yes</v>
      </c>
    </row>
    <row r="1260" spans="1:34">
      <c r="A1260">
        <v>5453</v>
      </c>
      <c r="B1260" t="s">
        <v>42</v>
      </c>
      <c r="C1260" t="s">
        <v>82</v>
      </c>
      <c r="D1260" t="s">
        <v>83</v>
      </c>
      <c r="E1260" t="s">
        <v>1337</v>
      </c>
      <c r="F1260" t="s">
        <v>36</v>
      </c>
      <c r="G1260">
        <f t="shared" si="209"/>
        <v>1</v>
      </c>
      <c r="H1260">
        <f t="shared" si="210"/>
        <v>1</v>
      </c>
      <c r="I1260">
        <f t="shared" si="211"/>
        <v>1</v>
      </c>
      <c r="J1260">
        <f t="shared" si="212"/>
        <v>1</v>
      </c>
      <c r="K1260">
        <f t="shared" si="213"/>
        <v>0</v>
      </c>
      <c r="L1260">
        <v>2</v>
      </c>
      <c r="M1260">
        <v>2</v>
      </c>
      <c r="N1260">
        <f>Needs[[#This Row],[Male]]-Needs[[#This Row],[Hasuband]]</f>
        <v>1</v>
      </c>
      <c r="O1260">
        <f>Needs[[#This Row],[Female]]-Needs[[#This Row],[Wife]]</f>
        <v>1</v>
      </c>
      <c r="P1260">
        <v>0</v>
      </c>
      <c r="Q1260">
        <v>1</v>
      </c>
      <c r="R1260">
        <v>1</v>
      </c>
      <c r="S1260">
        <v>0</v>
      </c>
      <c r="T1260">
        <v>2</v>
      </c>
      <c r="U1260" t="s">
        <v>61</v>
      </c>
      <c r="W1260">
        <v>1</v>
      </c>
      <c r="X1260" t="str">
        <f t="shared" si="214"/>
        <v>No</v>
      </c>
      <c r="Z1260" t="str">
        <f t="shared" si="215"/>
        <v>No</v>
      </c>
      <c r="AA1260">
        <v>1</v>
      </c>
      <c r="AB1260" t="str">
        <f t="shared" si="216"/>
        <v>Yes</v>
      </c>
      <c r="AD1260" t="str">
        <f t="shared" si="217"/>
        <v>No</v>
      </c>
      <c r="AF1260" t="str">
        <f t="shared" si="218"/>
        <v>No</v>
      </c>
      <c r="AG1260">
        <v>1</v>
      </c>
      <c r="AH1260" s="11" t="str">
        <f t="shared" si="219"/>
        <v>Yes</v>
      </c>
    </row>
    <row r="1261" spans="1:34">
      <c r="A1261">
        <v>5191</v>
      </c>
      <c r="B1261" t="s">
        <v>42</v>
      </c>
      <c r="C1261" t="s">
        <v>64</v>
      </c>
      <c r="D1261" t="s">
        <v>65</v>
      </c>
      <c r="E1261" t="s">
        <v>1338</v>
      </c>
      <c r="F1261" t="s">
        <v>36</v>
      </c>
      <c r="G1261">
        <f t="shared" si="209"/>
        <v>1</v>
      </c>
      <c r="H1261">
        <f t="shared" si="210"/>
        <v>1</v>
      </c>
      <c r="I1261">
        <f t="shared" si="211"/>
        <v>3</v>
      </c>
      <c r="J1261">
        <f t="shared" si="212"/>
        <v>2</v>
      </c>
      <c r="K1261">
        <f t="shared" si="213"/>
        <v>3</v>
      </c>
      <c r="L1261">
        <v>8</v>
      </c>
      <c r="M1261">
        <v>2</v>
      </c>
      <c r="N1261">
        <f>Needs[[#This Row],[Male]]-Needs[[#This Row],[Hasuband]]</f>
        <v>7</v>
      </c>
      <c r="O1261">
        <f>Needs[[#This Row],[Female]]-Needs[[#This Row],[Wife]]</f>
        <v>1</v>
      </c>
      <c r="P1261">
        <v>2</v>
      </c>
      <c r="Q1261">
        <v>1</v>
      </c>
      <c r="R1261">
        <v>2</v>
      </c>
      <c r="S1261">
        <v>0</v>
      </c>
      <c r="T1261">
        <v>5</v>
      </c>
      <c r="U1261" t="s">
        <v>37</v>
      </c>
      <c r="W1261">
        <v>1</v>
      </c>
      <c r="X1261" t="str">
        <f t="shared" si="214"/>
        <v>No</v>
      </c>
      <c r="Y1261">
        <v>87</v>
      </c>
      <c r="Z1261" t="str">
        <f t="shared" si="215"/>
        <v>Yes</v>
      </c>
      <c r="AA1261">
        <v>1</v>
      </c>
      <c r="AB1261" t="str">
        <f t="shared" si="216"/>
        <v>Yes</v>
      </c>
      <c r="AD1261" t="str">
        <f t="shared" si="217"/>
        <v>No</v>
      </c>
      <c r="AF1261" t="str">
        <f t="shared" si="218"/>
        <v>No</v>
      </c>
      <c r="AG1261">
        <v>1</v>
      </c>
      <c r="AH1261" s="11" t="str">
        <f t="shared" si="219"/>
        <v>Yes</v>
      </c>
    </row>
    <row r="1262" spans="1:34">
      <c r="A1262">
        <v>5776</v>
      </c>
      <c r="B1262" t="s">
        <v>47</v>
      </c>
      <c r="C1262" t="s">
        <v>79</v>
      </c>
      <c r="D1262" t="s">
        <v>80</v>
      </c>
      <c r="E1262" t="s">
        <v>1339</v>
      </c>
      <c r="F1262" t="s">
        <v>36</v>
      </c>
      <c r="G1262">
        <f t="shared" si="209"/>
        <v>1</v>
      </c>
      <c r="H1262">
        <f t="shared" si="210"/>
        <v>1</v>
      </c>
      <c r="I1262">
        <f t="shared" si="211"/>
        <v>2</v>
      </c>
      <c r="J1262">
        <f t="shared" si="212"/>
        <v>1</v>
      </c>
      <c r="K1262">
        <f t="shared" si="213"/>
        <v>0</v>
      </c>
      <c r="L1262">
        <v>2</v>
      </c>
      <c r="M1262">
        <v>3</v>
      </c>
      <c r="N1262">
        <f>Needs[[#This Row],[Male]]-Needs[[#This Row],[Hasuband]]</f>
        <v>1</v>
      </c>
      <c r="O1262">
        <f>Needs[[#This Row],[Female]]-Needs[[#This Row],[Wife]]</f>
        <v>2</v>
      </c>
      <c r="P1262">
        <v>1</v>
      </c>
      <c r="Q1262">
        <v>1</v>
      </c>
      <c r="R1262">
        <v>0</v>
      </c>
      <c r="S1262">
        <v>1</v>
      </c>
      <c r="T1262">
        <v>2</v>
      </c>
      <c r="U1262" t="s">
        <v>46</v>
      </c>
      <c r="W1262">
        <v>1</v>
      </c>
      <c r="X1262" t="str">
        <f t="shared" si="214"/>
        <v>No</v>
      </c>
      <c r="Z1262" t="str">
        <f t="shared" si="215"/>
        <v>No</v>
      </c>
      <c r="AB1262" t="str">
        <f t="shared" si="216"/>
        <v>No</v>
      </c>
      <c r="AC1262">
        <v>1</v>
      </c>
      <c r="AD1262" t="str">
        <f t="shared" si="217"/>
        <v>Yes</v>
      </c>
      <c r="AF1262" t="str">
        <f t="shared" si="218"/>
        <v>No</v>
      </c>
      <c r="AG1262">
        <v>1</v>
      </c>
      <c r="AH1262" s="11" t="str">
        <f t="shared" si="219"/>
        <v>Yes</v>
      </c>
    </row>
    <row r="1263" spans="1:34">
      <c r="A1263">
        <v>5949</v>
      </c>
      <c r="B1263" t="s">
        <v>47</v>
      </c>
      <c r="C1263" t="s">
        <v>85</v>
      </c>
      <c r="D1263" t="s">
        <v>86</v>
      </c>
      <c r="E1263" t="s">
        <v>1340</v>
      </c>
      <c r="F1263" t="s">
        <v>36</v>
      </c>
      <c r="G1263">
        <f t="shared" si="209"/>
        <v>1</v>
      </c>
      <c r="H1263">
        <f t="shared" si="210"/>
        <v>1</v>
      </c>
      <c r="I1263">
        <f t="shared" si="211"/>
        <v>2</v>
      </c>
      <c r="J1263">
        <f t="shared" si="212"/>
        <v>1</v>
      </c>
      <c r="K1263">
        <f t="shared" si="213"/>
        <v>1</v>
      </c>
      <c r="L1263">
        <v>2</v>
      </c>
      <c r="M1263">
        <v>4</v>
      </c>
      <c r="N1263">
        <f>Needs[[#This Row],[Male]]-Needs[[#This Row],[Hasuband]]</f>
        <v>1</v>
      </c>
      <c r="O1263">
        <f>Needs[[#This Row],[Female]]-Needs[[#This Row],[Wife]]</f>
        <v>3</v>
      </c>
      <c r="P1263">
        <v>1</v>
      </c>
      <c r="Q1263">
        <v>1</v>
      </c>
      <c r="R1263">
        <v>0</v>
      </c>
      <c r="S1263">
        <v>1</v>
      </c>
      <c r="T1263">
        <v>3</v>
      </c>
      <c r="U1263" t="s">
        <v>18</v>
      </c>
      <c r="W1263">
        <v>1</v>
      </c>
      <c r="X1263" t="str">
        <f t="shared" si="214"/>
        <v>No</v>
      </c>
      <c r="Y1263">
        <v>108</v>
      </c>
      <c r="Z1263" t="str">
        <f t="shared" si="215"/>
        <v>Yes</v>
      </c>
      <c r="AA1263">
        <v>1</v>
      </c>
      <c r="AB1263" t="str">
        <f t="shared" si="216"/>
        <v>Yes</v>
      </c>
      <c r="AC1263">
        <v>1</v>
      </c>
      <c r="AD1263" t="str">
        <f t="shared" si="217"/>
        <v>Yes</v>
      </c>
      <c r="AE1263">
        <v>1</v>
      </c>
      <c r="AF1263" t="str">
        <f t="shared" si="218"/>
        <v>Yes</v>
      </c>
      <c r="AG1263">
        <v>1</v>
      </c>
      <c r="AH1263" s="11" t="str">
        <f t="shared" si="219"/>
        <v>Yes</v>
      </c>
    </row>
    <row r="1264" spans="1:34">
      <c r="A1264">
        <v>6025</v>
      </c>
      <c r="B1264" t="s">
        <v>47</v>
      </c>
      <c r="C1264" t="s">
        <v>48</v>
      </c>
      <c r="D1264" t="s">
        <v>49</v>
      </c>
      <c r="E1264" t="s">
        <v>1341</v>
      </c>
      <c r="F1264" t="s">
        <v>36</v>
      </c>
      <c r="G1264">
        <f t="shared" si="209"/>
        <v>1</v>
      </c>
      <c r="H1264">
        <f t="shared" si="210"/>
        <v>1</v>
      </c>
      <c r="I1264">
        <f t="shared" si="211"/>
        <v>2</v>
      </c>
      <c r="J1264">
        <f t="shared" si="212"/>
        <v>2</v>
      </c>
      <c r="K1264">
        <f t="shared" si="213"/>
        <v>1</v>
      </c>
      <c r="L1264">
        <v>5</v>
      </c>
      <c r="M1264">
        <v>2</v>
      </c>
      <c r="N1264">
        <f>Needs[[#This Row],[Male]]-Needs[[#This Row],[Hasuband]]</f>
        <v>4</v>
      </c>
      <c r="O1264">
        <f>Needs[[#This Row],[Female]]-Needs[[#This Row],[Wife]]</f>
        <v>1</v>
      </c>
      <c r="P1264">
        <v>1</v>
      </c>
      <c r="Q1264">
        <v>1</v>
      </c>
      <c r="R1264">
        <v>2</v>
      </c>
      <c r="S1264">
        <v>0</v>
      </c>
      <c r="T1264">
        <v>3</v>
      </c>
      <c r="U1264" t="s">
        <v>61</v>
      </c>
      <c r="V1264">
        <v>1</v>
      </c>
      <c r="X1264" t="str">
        <f t="shared" si="214"/>
        <v>Yes</v>
      </c>
      <c r="Y1264">
        <v>169</v>
      </c>
      <c r="Z1264" t="str">
        <f t="shared" si="215"/>
        <v>Yes</v>
      </c>
      <c r="AA1264">
        <v>1</v>
      </c>
      <c r="AB1264" t="str">
        <f t="shared" si="216"/>
        <v>Yes</v>
      </c>
      <c r="AD1264" t="str">
        <f t="shared" si="217"/>
        <v>No</v>
      </c>
      <c r="AE1264">
        <v>1</v>
      </c>
      <c r="AF1264" t="str">
        <f t="shared" si="218"/>
        <v>Yes</v>
      </c>
      <c r="AH1264" s="11" t="str">
        <f t="shared" si="219"/>
        <v>No</v>
      </c>
    </row>
    <row r="1265" spans="1:34">
      <c r="A1265">
        <v>4699</v>
      </c>
      <c r="B1265" t="s">
        <v>38</v>
      </c>
      <c r="C1265" t="s">
        <v>39</v>
      </c>
      <c r="D1265" t="s">
        <v>40</v>
      </c>
      <c r="E1265" t="s">
        <v>1342</v>
      </c>
      <c r="F1265" t="s">
        <v>36</v>
      </c>
      <c r="G1265">
        <f t="shared" si="209"/>
        <v>1</v>
      </c>
      <c r="H1265">
        <f t="shared" si="210"/>
        <v>1</v>
      </c>
      <c r="I1265">
        <f t="shared" si="211"/>
        <v>2</v>
      </c>
      <c r="J1265">
        <f t="shared" si="212"/>
        <v>2</v>
      </c>
      <c r="K1265">
        <f t="shared" si="213"/>
        <v>2</v>
      </c>
      <c r="L1265">
        <v>2</v>
      </c>
      <c r="M1265">
        <v>6</v>
      </c>
      <c r="N1265">
        <f>Needs[[#This Row],[Male]]-Needs[[#This Row],[Hasuband]]</f>
        <v>1</v>
      </c>
      <c r="O1265">
        <f>Needs[[#This Row],[Female]]-Needs[[#This Row],[Wife]]</f>
        <v>5</v>
      </c>
      <c r="P1265">
        <v>1</v>
      </c>
      <c r="Q1265">
        <v>1</v>
      </c>
      <c r="R1265">
        <v>0</v>
      </c>
      <c r="S1265">
        <v>2</v>
      </c>
      <c r="T1265">
        <v>4</v>
      </c>
      <c r="U1265" t="s">
        <v>37</v>
      </c>
      <c r="V1265">
        <v>1</v>
      </c>
      <c r="X1265" t="str">
        <f t="shared" si="214"/>
        <v>Yes</v>
      </c>
      <c r="Y1265">
        <v>185</v>
      </c>
      <c r="Z1265" t="str">
        <f t="shared" si="215"/>
        <v>Yes</v>
      </c>
      <c r="AA1265">
        <v>1</v>
      </c>
      <c r="AB1265" t="str">
        <f t="shared" si="216"/>
        <v>Yes</v>
      </c>
      <c r="AD1265" t="str">
        <f t="shared" si="217"/>
        <v>No</v>
      </c>
      <c r="AF1265" t="str">
        <f t="shared" si="218"/>
        <v>No</v>
      </c>
      <c r="AH1265" s="11" t="str">
        <f t="shared" si="219"/>
        <v>No</v>
      </c>
    </row>
    <row r="1266" spans="1:34">
      <c r="A1266">
        <v>5794</v>
      </c>
      <c r="B1266" t="s">
        <v>47</v>
      </c>
      <c r="C1266" t="s">
        <v>79</v>
      </c>
      <c r="D1266" t="s">
        <v>80</v>
      </c>
      <c r="E1266" t="s">
        <v>1343</v>
      </c>
      <c r="F1266" t="s">
        <v>51</v>
      </c>
      <c r="G1266">
        <f t="shared" si="209"/>
        <v>0</v>
      </c>
      <c r="H1266">
        <f t="shared" si="210"/>
        <v>1</v>
      </c>
      <c r="I1266">
        <f t="shared" si="211"/>
        <v>2</v>
      </c>
      <c r="J1266">
        <f t="shared" si="212"/>
        <v>2</v>
      </c>
      <c r="K1266">
        <f t="shared" si="213"/>
        <v>4</v>
      </c>
      <c r="L1266">
        <v>7</v>
      </c>
      <c r="M1266">
        <v>2</v>
      </c>
      <c r="N1266">
        <f>Needs[[#This Row],[Male]]-Needs[[#This Row],[Hasuband]]</f>
        <v>7</v>
      </c>
      <c r="O1266">
        <f>Needs[[#This Row],[Female]]-Needs[[#This Row],[Wife]]</f>
        <v>1</v>
      </c>
      <c r="P1266">
        <v>1</v>
      </c>
      <c r="Q1266">
        <v>1</v>
      </c>
      <c r="R1266">
        <v>2</v>
      </c>
      <c r="S1266">
        <v>0</v>
      </c>
      <c r="T1266">
        <v>5</v>
      </c>
      <c r="U1266" t="s">
        <v>37</v>
      </c>
      <c r="W1266">
        <v>1</v>
      </c>
      <c r="X1266" t="str">
        <f t="shared" si="214"/>
        <v>No</v>
      </c>
      <c r="Y1266">
        <v>85</v>
      </c>
      <c r="Z1266" t="str">
        <f t="shared" si="215"/>
        <v>Yes</v>
      </c>
      <c r="AB1266" t="str">
        <f t="shared" si="216"/>
        <v>No</v>
      </c>
      <c r="AC1266">
        <v>1</v>
      </c>
      <c r="AD1266" t="str">
        <f t="shared" si="217"/>
        <v>Yes</v>
      </c>
      <c r="AF1266" t="str">
        <f t="shared" si="218"/>
        <v>No</v>
      </c>
      <c r="AG1266">
        <v>1</v>
      </c>
      <c r="AH1266" s="11" t="str">
        <f t="shared" si="219"/>
        <v>Yes</v>
      </c>
    </row>
    <row r="1267" spans="1:34">
      <c r="A1267">
        <v>6166</v>
      </c>
      <c r="B1267" t="s">
        <v>47</v>
      </c>
      <c r="C1267" t="s">
        <v>58</v>
      </c>
      <c r="D1267" t="s">
        <v>59</v>
      </c>
      <c r="E1267" t="s">
        <v>1344</v>
      </c>
      <c r="F1267" t="s">
        <v>51</v>
      </c>
      <c r="G1267">
        <f t="shared" si="209"/>
        <v>0</v>
      </c>
      <c r="H1267">
        <f t="shared" si="210"/>
        <v>1</v>
      </c>
      <c r="I1267">
        <f t="shared" si="211"/>
        <v>2</v>
      </c>
      <c r="J1267">
        <f t="shared" si="212"/>
        <v>1</v>
      </c>
      <c r="K1267">
        <f t="shared" si="213"/>
        <v>3</v>
      </c>
      <c r="L1267">
        <v>2</v>
      </c>
      <c r="M1267">
        <v>5</v>
      </c>
      <c r="N1267">
        <f>Needs[[#This Row],[Male]]-Needs[[#This Row],[Hasuband]]</f>
        <v>2</v>
      </c>
      <c r="O1267">
        <f>Needs[[#This Row],[Female]]-Needs[[#This Row],[Wife]]</f>
        <v>4</v>
      </c>
      <c r="P1267">
        <v>1</v>
      </c>
      <c r="Q1267">
        <v>1</v>
      </c>
      <c r="R1267">
        <v>0</v>
      </c>
      <c r="S1267">
        <v>1</v>
      </c>
      <c r="T1267">
        <v>4</v>
      </c>
      <c r="U1267" t="s">
        <v>61</v>
      </c>
      <c r="V1267">
        <v>1</v>
      </c>
      <c r="X1267" t="str">
        <f t="shared" si="214"/>
        <v>Yes</v>
      </c>
      <c r="Y1267">
        <v>158</v>
      </c>
      <c r="Z1267" t="str">
        <f t="shared" si="215"/>
        <v>Yes</v>
      </c>
      <c r="AA1267">
        <v>1</v>
      </c>
      <c r="AB1267" t="str">
        <f t="shared" si="216"/>
        <v>Yes</v>
      </c>
      <c r="AC1267">
        <v>1</v>
      </c>
      <c r="AD1267" t="str">
        <f t="shared" si="217"/>
        <v>Yes</v>
      </c>
      <c r="AF1267" t="str">
        <f t="shared" si="218"/>
        <v>No</v>
      </c>
      <c r="AG1267">
        <v>1</v>
      </c>
      <c r="AH1267" s="11" t="str">
        <f t="shared" si="219"/>
        <v>Yes</v>
      </c>
    </row>
    <row r="1268" spans="1:34">
      <c r="A1268">
        <v>5315</v>
      </c>
      <c r="B1268" t="s">
        <v>42</v>
      </c>
      <c r="C1268" t="s">
        <v>52</v>
      </c>
      <c r="D1268" t="s">
        <v>53</v>
      </c>
      <c r="E1268" t="s">
        <v>1345</v>
      </c>
      <c r="F1268" t="s">
        <v>36</v>
      </c>
      <c r="G1268">
        <f t="shared" si="209"/>
        <v>1</v>
      </c>
      <c r="H1268">
        <f t="shared" si="210"/>
        <v>1</v>
      </c>
      <c r="I1268">
        <f t="shared" si="211"/>
        <v>3</v>
      </c>
      <c r="J1268">
        <f t="shared" si="212"/>
        <v>2</v>
      </c>
      <c r="K1268">
        <f t="shared" si="213"/>
        <v>1</v>
      </c>
      <c r="L1268">
        <v>5</v>
      </c>
      <c r="M1268">
        <v>3</v>
      </c>
      <c r="N1268">
        <f>Needs[[#This Row],[Male]]-Needs[[#This Row],[Hasuband]]</f>
        <v>4</v>
      </c>
      <c r="O1268">
        <f>Needs[[#This Row],[Female]]-Needs[[#This Row],[Wife]]</f>
        <v>2</v>
      </c>
      <c r="P1268">
        <v>2</v>
      </c>
      <c r="Q1268">
        <v>1</v>
      </c>
      <c r="R1268">
        <v>1</v>
      </c>
      <c r="S1268">
        <v>1</v>
      </c>
      <c r="T1268">
        <v>3</v>
      </c>
      <c r="U1268" t="s">
        <v>37</v>
      </c>
      <c r="W1268">
        <v>1</v>
      </c>
      <c r="X1268" t="str">
        <f t="shared" si="214"/>
        <v>No</v>
      </c>
      <c r="Z1268" t="str">
        <f t="shared" si="215"/>
        <v>No</v>
      </c>
      <c r="AB1268" t="str">
        <f t="shared" si="216"/>
        <v>No</v>
      </c>
      <c r="AD1268" t="str">
        <f t="shared" si="217"/>
        <v>No</v>
      </c>
      <c r="AF1268" t="str">
        <f t="shared" si="218"/>
        <v>No</v>
      </c>
      <c r="AG1268">
        <v>1</v>
      </c>
      <c r="AH1268" s="11" t="str">
        <f t="shared" si="219"/>
        <v>Yes</v>
      </c>
    </row>
    <row r="1269" spans="1:34">
      <c r="A1269">
        <v>4727</v>
      </c>
      <c r="B1269" t="s">
        <v>38</v>
      </c>
      <c r="C1269" t="s">
        <v>107</v>
      </c>
      <c r="D1269" t="s">
        <v>108</v>
      </c>
      <c r="E1269" t="s">
        <v>1346</v>
      </c>
      <c r="F1269" t="s">
        <v>36</v>
      </c>
      <c r="G1269">
        <f t="shared" si="209"/>
        <v>1</v>
      </c>
      <c r="H1269">
        <f t="shared" si="210"/>
        <v>1</v>
      </c>
      <c r="I1269">
        <f t="shared" si="211"/>
        <v>2</v>
      </c>
      <c r="J1269">
        <f t="shared" si="212"/>
        <v>2</v>
      </c>
      <c r="K1269">
        <f t="shared" si="213"/>
        <v>0</v>
      </c>
      <c r="L1269">
        <v>3</v>
      </c>
      <c r="M1269">
        <v>3</v>
      </c>
      <c r="N1269">
        <f>Needs[[#This Row],[Male]]-Needs[[#This Row],[Hasuband]]</f>
        <v>2</v>
      </c>
      <c r="O1269">
        <f>Needs[[#This Row],[Female]]-Needs[[#This Row],[Wife]]</f>
        <v>2</v>
      </c>
      <c r="P1269">
        <v>1</v>
      </c>
      <c r="Q1269">
        <v>1</v>
      </c>
      <c r="R1269">
        <v>1</v>
      </c>
      <c r="S1269">
        <v>1</v>
      </c>
      <c r="T1269">
        <v>2</v>
      </c>
      <c r="U1269" t="s">
        <v>37</v>
      </c>
      <c r="V1269">
        <v>1</v>
      </c>
      <c r="X1269" t="str">
        <f t="shared" si="214"/>
        <v>Yes</v>
      </c>
      <c r="Y1269">
        <v>170</v>
      </c>
      <c r="Z1269" t="str">
        <f t="shared" si="215"/>
        <v>Yes</v>
      </c>
      <c r="AA1269">
        <v>1</v>
      </c>
      <c r="AB1269" t="str">
        <f t="shared" si="216"/>
        <v>Yes</v>
      </c>
      <c r="AD1269" t="str">
        <f t="shared" si="217"/>
        <v>No</v>
      </c>
      <c r="AF1269" t="str">
        <f t="shared" si="218"/>
        <v>No</v>
      </c>
      <c r="AH1269" s="11" t="str">
        <f t="shared" si="219"/>
        <v>No</v>
      </c>
    </row>
    <row r="1270" spans="1:34">
      <c r="A1270">
        <v>5324</v>
      </c>
      <c r="B1270" t="s">
        <v>42</v>
      </c>
      <c r="C1270" t="s">
        <v>52</v>
      </c>
      <c r="D1270" t="s">
        <v>53</v>
      </c>
      <c r="E1270" t="s">
        <v>1347</v>
      </c>
      <c r="F1270" t="s">
        <v>36</v>
      </c>
      <c r="G1270">
        <f t="shared" si="209"/>
        <v>1</v>
      </c>
      <c r="H1270">
        <f t="shared" si="210"/>
        <v>1</v>
      </c>
      <c r="I1270">
        <f t="shared" si="211"/>
        <v>1</v>
      </c>
      <c r="J1270">
        <f t="shared" si="212"/>
        <v>1</v>
      </c>
      <c r="K1270">
        <f t="shared" si="213"/>
        <v>0</v>
      </c>
      <c r="L1270">
        <v>1</v>
      </c>
      <c r="M1270">
        <v>3</v>
      </c>
      <c r="N1270">
        <f>Needs[[#This Row],[Male]]-Needs[[#This Row],[Hasuband]]</f>
        <v>0</v>
      </c>
      <c r="O1270">
        <f>Needs[[#This Row],[Female]]-Needs[[#This Row],[Wife]]</f>
        <v>2</v>
      </c>
      <c r="P1270">
        <v>0</v>
      </c>
      <c r="Q1270">
        <v>1</v>
      </c>
      <c r="R1270">
        <v>0</v>
      </c>
      <c r="S1270">
        <v>1</v>
      </c>
      <c r="T1270">
        <v>2</v>
      </c>
      <c r="U1270" t="s">
        <v>46</v>
      </c>
      <c r="W1270">
        <v>1</v>
      </c>
      <c r="X1270" t="str">
        <f t="shared" si="214"/>
        <v>No</v>
      </c>
      <c r="Z1270" t="str">
        <f t="shared" si="215"/>
        <v>No</v>
      </c>
      <c r="AA1270">
        <v>1</v>
      </c>
      <c r="AB1270" t="str">
        <f t="shared" si="216"/>
        <v>Yes</v>
      </c>
      <c r="AD1270" t="str">
        <f t="shared" si="217"/>
        <v>No</v>
      </c>
      <c r="AE1270">
        <v>1</v>
      </c>
      <c r="AF1270" t="str">
        <f t="shared" si="218"/>
        <v>Yes</v>
      </c>
      <c r="AG1270">
        <v>1</v>
      </c>
      <c r="AH1270" s="11" t="str">
        <f t="shared" si="219"/>
        <v>Yes</v>
      </c>
    </row>
    <row r="1271" spans="1:34">
      <c r="A1271">
        <v>5053</v>
      </c>
      <c r="B1271" t="s">
        <v>32</v>
      </c>
      <c r="C1271" t="s">
        <v>126</v>
      </c>
      <c r="D1271" t="s">
        <v>127</v>
      </c>
      <c r="E1271" t="s">
        <v>1348</v>
      </c>
      <c r="F1271" t="s">
        <v>36</v>
      </c>
      <c r="G1271">
        <f t="shared" si="209"/>
        <v>1</v>
      </c>
      <c r="H1271">
        <f t="shared" si="210"/>
        <v>1</v>
      </c>
      <c r="I1271">
        <f t="shared" si="211"/>
        <v>3</v>
      </c>
      <c r="J1271">
        <f t="shared" si="212"/>
        <v>2</v>
      </c>
      <c r="K1271">
        <f t="shared" si="213"/>
        <v>2</v>
      </c>
      <c r="L1271">
        <v>4</v>
      </c>
      <c r="M1271">
        <v>5</v>
      </c>
      <c r="N1271">
        <f>Needs[[#This Row],[Male]]-Needs[[#This Row],[Hasuband]]</f>
        <v>3</v>
      </c>
      <c r="O1271">
        <f>Needs[[#This Row],[Female]]-Needs[[#This Row],[Wife]]</f>
        <v>4</v>
      </c>
      <c r="P1271">
        <v>2</v>
      </c>
      <c r="Q1271">
        <v>1</v>
      </c>
      <c r="R1271">
        <v>1</v>
      </c>
      <c r="S1271">
        <v>1</v>
      </c>
      <c r="T1271">
        <v>4</v>
      </c>
      <c r="U1271" t="s">
        <v>37</v>
      </c>
      <c r="V1271">
        <v>1</v>
      </c>
      <c r="X1271" t="str">
        <f t="shared" si="214"/>
        <v>Yes</v>
      </c>
      <c r="Y1271">
        <v>107</v>
      </c>
      <c r="Z1271" t="str">
        <f t="shared" si="215"/>
        <v>Yes</v>
      </c>
      <c r="AB1271" t="str">
        <f t="shared" si="216"/>
        <v>No</v>
      </c>
      <c r="AD1271" t="str">
        <f t="shared" si="217"/>
        <v>No</v>
      </c>
      <c r="AF1271" t="str">
        <f t="shared" si="218"/>
        <v>No</v>
      </c>
      <c r="AG1271">
        <v>1</v>
      </c>
      <c r="AH1271" s="11" t="str">
        <f t="shared" si="219"/>
        <v>Yes</v>
      </c>
    </row>
    <row r="1272" spans="1:34">
      <c r="A1272">
        <v>5809</v>
      </c>
      <c r="B1272" t="s">
        <v>47</v>
      </c>
      <c r="C1272" t="s">
        <v>79</v>
      </c>
      <c r="D1272" t="s">
        <v>80</v>
      </c>
      <c r="E1272" t="s">
        <v>1349</v>
      </c>
      <c r="F1272" t="s">
        <v>36</v>
      </c>
      <c r="G1272">
        <f t="shared" si="209"/>
        <v>1</v>
      </c>
      <c r="H1272">
        <f t="shared" si="210"/>
        <v>1</v>
      </c>
      <c r="I1272">
        <f t="shared" si="211"/>
        <v>2</v>
      </c>
      <c r="J1272">
        <f t="shared" si="212"/>
        <v>1</v>
      </c>
      <c r="K1272">
        <f t="shared" si="213"/>
        <v>1</v>
      </c>
      <c r="L1272">
        <v>2</v>
      </c>
      <c r="M1272">
        <v>4</v>
      </c>
      <c r="N1272">
        <f>Needs[[#This Row],[Male]]-Needs[[#This Row],[Hasuband]]</f>
        <v>1</v>
      </c>
      <c r="O1272">
        <f>Needs[[#This Row],[Female]]-Needs[[#This Row],[Wife]]</f>
        <v>3</v>
      </c>
      <c r="P1272">
        <v>1</v>
      </c>
      <c r="Q1272">
        <v>1</v>
      </c>
      <c r="R1272">
        <v>0</v>
      </c>
      <c r="S1272">
        <v>1</v>
      </c>
      <c r="T1272">
        <v>3</v>
      </c>
      <c r="U1272" t="s">
        <v>37</v>
      </c>
      <c r="V1272">
        <v>1</v>
      </c>
      <c r="X1272" t="str">
        <f t="shared" si="214"/>
        <v>Yes</v>
      </c>
      <c r="Y1272">
        <v>127</v>
      </c>
      <c r="Z1272" t="str">
        <f t="shared" si="215"/>
        <v>Yes</v>
      </c>
      <c r="AA1272">
        <v>1</v>
      </c>
      <c r="AB1272" t="str">
        <f t="shared" si="216"/>
        <v>Yes</v>
      </c>
      <c r="AD1272" t="str">
        <f t="shared" si="217"/>
        <v>No</v>
      </c>
      <c r="AE1272">
        <v>1</v>
      </c>
      <c r="AF1272" t="str">
        <f t="shared" si="218"/>
        <v>Yes</v>
      </c>
      <c r="AH1272" s="11" t="str">
        <f t="shared" si="219"/>
        <v>No</v>
      </c>
    </row>
    <row r="1273" spans="1:34">
      <c r="A1273">
        <v>4907</v>
      </c>
      <c r="B1273" t="s">
        <v>32</v>
      </c>
      <c r="C1273" t="s">
        <v>96</v>
      </c>
      <c r="D1273" t="s">
        <v>97</v>
      </c>
      <c r="E1273" t="s">
        <v>1350</v>
      </c>
      <c r="F1273" t="s">
        <v>36</v>
      </c>
      <c r="G1273">
        <f t="shared" si="209"/>
        <v>1</v>
      </c>
      <c r="H1273">
        <f t="shared" si="210"/>
        <v>1</v>
      </c>
      <c r="I1273">
        <f t="shared" si="211"/>
        <v>2</v>
      </c>
      <c r="J1273">
        <f t="shared" si="212"/>
        <v>4</v>
      </c>
      <c r="K1273">
        <f t="shared" si="213"/>
        <v>1</v>
      </c>
      <c r="L1273">
        <v>5</v>
      </c>
      <c r="M1273">
        <v>4</v>
      </c>
      <c r="N1273">
        <f>Needs[[#This Row],[Male]]-Needs[[#This Row],[Hasuband]]</f>
        <v>4</v>
      </c>
      <c r="O1273">
        <f>Needs[[#This Row],[Female]]-Needs[[#This Row],[Wife]]</f>
        <v>3</v>
      </c>
      <c r="P1273">
        <v>1</v>
      </c>
      <c r="Q1273">
        <v>1</v>
      </c>
      <c r="R1273">
        <v>3</v>
      </c>
      <c r="S1273">
        <v>1</v>
      </c>
      <c r="T1273">
        <v>3</v>
      </c>
      <c r="U1273" t="s">
        <v>18</v>
      </c>
      <c r="W1273">
        <v>1</v>
      </c>
      <c r="X1273" t="str">
        <f t="shared" si="214"/>
        <v>No</v>
      </c>
      <c r="Z1273" t="str">
        <f t="shared" si="215"/>
        <v>No</v>
      </c>
      <c r="AA1273">
        <v>1</v>
      </c>
      <c r="AB1273" t="str">
        <f t="shared" si="216"/>
        <v>Yes</v>
      </c>
      <c r="AD1273" t="str">
        <f t="shared" si="217"/>
        <v>No</v>
      </c>
      <c r="AE1273">
        <v>1</v>
      </c>
      <c r="AF1273" t="str">
        <f t="shared" si="218"/>
        <v>Yes</v>
      </c>
      <c r="AG1273">
        <v>1</v>
      </c>
      <c r="AH1273" s="11" t="str">
        <f t="shared" si="219"/>
        <v>Yes</v>
      </c>
    </row>
    <row r="1274" spans="1:34">
      <c r="A1274">
        <v>5000</v>
      </c>
      <c r="B1274" t="s">
        <v>32</v>
      </c>
      <c r="C1274" t="s">
        <v>33</v>
      </c>
      <c r="D1274" t="s">
        <v>34</v>
      </c>
      <c r="E1274" t="s">
        <v>1351</v>
      </c>
      <c r="F1274" t="s">
        <v>51</v>
      </c>
      <c r="G1274">
        <f t="shared" si="209"/>
        <v>0</v>
      </c>
      <c r="H1274">
        <f t="shared" si="210"/>
        <v>1</v>
      </c>
      <c r="I1274">
        <f t="shared" si="211"/>
        <v>2</v>
      </c>
      <c r="J1274">
        <f t="shared" si="212"/>
        <v>0</v>
      </c>
      <c r="K1274">
        <f t="shared" si="213"/>
        <v>1</v>
      </c>
      <c r="L1274">
        <v>2</v>
      </c>
      <c r="M1274">
        <v>2</v>
      </c>
      <c r="N1274">
        <f>Needs[[#This Row],[Male]]-Needs[[#This Row],[Hasuband]]</f>
        <v>2</v>
      </c>
      <c r="O1274">
        <f>Needs[[#This Row],[Female]]-Needs[[#This Row],[Wife]]</f>
        <v>1</v>
      </c>
      <c r="P1274">
        <v>1</v>
      </c>
      <c r="Q1274">
        <v>1</v>
      </c>
      <c r="R1274">
        <v>0</v>
      </c>
      <c r="S1274">
        <v>0</v>
      </c>
      <c r="T1274">
        <v>2</v>
      </c>
      <c r="U1274" t="s">
        <v>46</v>
      </c>
      <c r="W1274">
        <v>1</v>
      </c>
      <c r="X1274" t="str">
        <f t="shared" si="214"/>
        <v>No</v>
      </c>
      <c r="Y1274">
        <v>86</v>
      </c>
      <c r="Z1274" t="str">
        <f t="shared" si="215"/>
        <v>Yes</v>
      </c>
      <c r="AA1274">
        <v>1</v>
      </c>
      <c r="AB1274" t="str">
        <f t="shared" si="216"/>
        <v>Yes</v>
      </c>
      <c r="AC1274">
        <v>1</v>
      </c>
      <c r="AD1274" t="str">
        <f t="shared" si="217"/>
        <v>Yes</v>
      </c>
      <c r="AF1274" t="str">
        <f t="shared" si="218"/>
        <v>No</v>
      </c>
      <c r="AG1274">
        <v>1</v>
      </c>
      <c r="AH1274" s="11" t="str">
        <f t="shared" si="219"/>
        <v>Yes</v>
      </c>
    </row>
    <row r="1275" spans="1:34">
      <c r="A1275">
        <v>5886</v>
      </c>
      <c r="B1275" t="s">
        <v>47</v>
      </c>
      <c r="C1275" t="s">
        <v>85</v>
      </c>
      <c r="D1275" t="s">
        <v>86</v>
      </c>
      <c r="E1275" t="s">
        <v>1352</v>
      </c>
      <c r="F1275" t="s">
        <v>36</v>
      </c>
      <c r="G1275">
        <f t="shared" si="209"/>
        <v>1</v>
      </c>
      <c r="H1275">
        <f t="shared" si="210"/>
        <v>1</v>
      </c>
      <c r="I1275">
        <f t="shared" si="211"/>
        <v>2</v>
      </c>
      <c r="J1275">
        <f t="shared" si="212"/>
        <v>3</v>
      </c>
      <c r="K1275">
        <f t="shared" si="213"/>
        <v>3</v>
      </c>
      <c r="L1275">
        <v>7</v>
      </c>
      <c r="M1275">
        <v>3</v>
      </c>
      <c r="N1275">
        <f>Needs[[#This Row],[Male]]-Needs[[#This Row],[Hasuband]]</f>
        <v>6</v>
      </c>
      <c r="O1275">
        <f>Needs[[#This Row],[Female]]-Needs[[#This Row],[Wife]]</f>
        <v>2</v>
      </c>
      <c r="P1275">
        <v>1</v>
      </c>
      <c r="Q1275">
        <v>1</v>
      </c>
      <c r="R1275">
        <v>2</v>
      </c>
      <c r="S1275">
        <v>1</v>
      </c>
      <c r="T1275">
        <v>5</v>
      </c>
      <c r="U1275" t="s">
        <v>37</v>
      </c>
      <c r="V1275">
        <v>1</v>
      </c>
      <c r="X1275" t="str">
        <f t="shared" si="214"/>
        <v>Yes</v>
      </c>
      <c r="Y1275">
        <v>210</v>
      </c>
      <c r="Z1275" t="str">
        <f t="shared" si="215"/>
        <v>Yes</v>
      </c>
      <c r="AB1275" t="str">
        <f t="shared" si="216"/>
        <v>No</v>
      </c>
      <c r="AD1275" t="str">
        <f t="shared" si="217"/>
        <v>No</v>
      </c>
      <c r="AF1275" t="str">
        <f t="shared" si="218"/>
        <v>No</v>
      </c>
      <c r="AH1275" s="11" t="str">
        <f t="shared" si="219"/>
        <v>No</v>
      </c>
    </row>
    <row r="1276" spans="1:34">
      <c r="A1276">
        <v>5340</v>
      </c>
      <c r="B1276" t="s">
        <v>42</v>
      </c>
      <c r="C1276" t="s">
        <v>52</v>
      </c>
      <c r="D1276" t="s">
        <v>53</v>
      </c>
      <c r="E1276" t="s">
        <v>1353</v>
      </c>
      <c r="F1276" t="s">
        <v>36</v>
      </c>
      <c r="G1276">
        <f t="shared" si="209"/>
        <v>1</v>
      </c>
      <c r="H1276">
        <f t="shared" si="210"/>
        <v>1</v>
      </c>
      <c r="I1276">
        <f t="shared" si="211"/>
        <v>2</v>
      </c>
      <c r="J1276">
        <f t="shared" si="212"/>
        <v>2</v>
      </c>
      <c r="K1276">
        <f t="shared" si="213"/>
        <v>2</v>
      </c>
      <c r="L1276">
        <v>2</v>
      </c>
      <c r="M1276">
        <v>6</v>
      </c>
      <c r="N1276">
        <f>Needs[[#This Row],[Male]]-Needs[[#This Row],[Hasuband]]</f>
        <v>1</v>
      </c>
      <c r="O1276">
        <f>Needs[[#This Row],[Female]]-Needs[[#This Row],[Wife]]</f>
        <v>5</v>
      </c>
      <c r="P1276">
        <v>1</v>
      </c>
      <c r="Q1276">
        <v>1</v>
      </c>
      <c r="R1276">
        <v>0</v>
      </c>
      <c r="S1276">
        <v>2</v>
      </c>
      <c r="T1276">
        <v>4</v>
      </c>
      <c r="U1276" t="s">
        <v>37</v>
      </c>
      <c r="V1276">
        <v>1</v>
      </c>
      <c r="X1276" t="str">
        <f t="shared" si="214"/>
        <v>Yes</v>
      </c>
      <c r="Y1276">
        <v>151</v>
      </c>
      <c r="Z1276" t="str">
        <f t="shared" si="215"/>
        <v>Yes</v>
      </c>
      <c r="AB1276" t="str">
        <f t="shared" si="216"/>
        <v>No</v>
      </c>
      <c r="AC1276">
        <v>1</v>
      </c>
      <c r="AD1276" t="str">
        <f t="shared" si="217"/>
        <v>Yes</v>
      </c>
      <c r="AF1276" t="str">
        <f t="shared" si="218"/>
        <v>No</v>
      </c>
      <c r="AG1276">
        <v>1</v>
      </c>
      <c r="AH1276" s="11" t="str">
        <f t="shared" si="219"/>
        <v>Yes</v>
      </c>
    </row>
    <row r="1277" spans="1:34">
      <c r="A1277">
        <v>5121</v>
      </c>
      <c r="B1277" t="s">
        <v>42</v>
      </c>
      <c r="C1277" t="s">
        <v>64</v>
      </c>
      <c r="D1277" t="s">
        <v>65</v>
      </c>
      <c r="E1277" t="s">
        <v>1354</v>
      </c>
      <c r="F1277" t="s">
        <v>36</v>
      </c>
      <c r="G1277">
        <f t="shared" si="209"/>
        <v>1</v>
      </c>
      <c r="H1277">
        <f t="shared" si="210"/>
        <v>1</v>
      </c>
      <c r="I1277">
        <f t="shared" si="211"/>
        <v>2</v>
      </c>
      <c r="J1277">
        <f t="shared" si="212"/>
        <v>1</v>
      </c>
      <c r="K1277">
        <f t="shared" si="213"/>
        <v>2</v>
      </c>
      <c r="L1277">
        <v>2</v>
      </c>
      <c r="M1277">
        <v>5</v>
      </c>
      <c r="N1277">
        <f>Needs[[#This Row],[Male]]-Needs[[#This Row],[Hasuband]]</f>
        <v>1</v>
      </c>
      <c r="O1277">
        <f>Needs[[#This Row],[Female]]-Needs[[#This Row],[Wife]]</f>
        <v>4</v>
      </c>
      <c r="P1277">
        <v>1</v>
      </c>
      <c r="Q1277">
        <v>1</v>
      </c>
      <c r="R1277">
        <v>0</v>
      </c>
      <c r="S1277">
        <v>1</v>
      </c>
      <c r="T1277">
        <v>4</v>
      </c>
      <c r="U1277" t="s">
        <v>46</v>
      </c>
      <c r="W1277">
        <v>1</v>
      </c>
      <c r="X1277" t="str">
        <f t="shared" si="214"/>
        <v>No</v>
      </c>
      <c r="Y1277">
        <v>80</v>
      </c>
      <c r="Z1277" t="str">
        <f t="shared" si="215"/>
        <v>Yes</v>
      </c>
      <c r="AA1277">
        <v>1</v>
      </c>
      <c r="AB1277" t="str">
        <f t="shared" si="216"/>
        <v>Yes</v>
      </c>
      <c r="AC1277">
        <v>1</v>
      </c>
      <c r="AD1277" t="str">
        <f t="shared" si="217"/>
        <v>Yes</v>
      </c>
      <c r="AF1277" t="str">
        <f t="shared" si="218"/>
        <v>No</v>
      </c>
      <c r="AG1277">
        <v>1</v>
      </c>
      <c r="AH1277" s="11" t="str">
        <f t="shared" si="219"/>
        <v>Yes</v>
      </c>
    </row>
    <row r="1278" spans="1:34">
      <c r="A1278">
        <v>6234</v>
      </c>
      <c r="B1278" t="s">
        <v>47</v>
      </c>
      <c r="C1278" t="s">
        <v>58</v>
      </c>
      <c r="D1278" t="s">
        <v>59</v>
      </c>
      <c r="E1278" t="s">
        <v>1355</v>
      </c>
      <c r="F1278" t="s">
        <v>51</v>
      </c>
      <c r="G1278">
        <f t="shared" si="209"/>
        <v>0</v>
      </c>
      <c r="H1278">
        <f t="shared" si="210"/>
        <v>1</v>
      </c>
      <c r="I1278">
        <f t="shared" si="211"/>
        <v>0</v>
      </c>
      <c r="J1278">
        <f t="shared" si="212"/>
        <v>4</v>
      </c>
      <c r="K1278">
        <f t="shared" si="213"/>
        <v>5</v>
      </c>
      <c r="L1278">
        <v>9</v>
      </c>
      <c r="M1278">
        <v>1</v>
      </c>
      <c r="N1278">
        <f>Needs[[#This Row],[Male]]-Needs[[#This Row],[Hasuband]]</f>
        <v>9</v>
      </c>
      <c r="O1278">
        <f>Needs[[#This Row],[Female]]-Needs[[#This Row],[Wife]]</f>
        <v>0</v>
      </c>
      <c r="P1278">
        <v>0</v>
      </c>
      <c r="Q1278">
        <v>0</v>
      </c>
      <c r="R1278">
        <v>4</v>
      </c>
      <c r="S1278">
        <v>0</v>
      </c>
      <c r="T1278">
        <v>6</v>
      </c>
      <c r="U1278" t="s">
        <v>46</v>
      </c>
      <c r="W1278">
        <v>1</v>
      </c>
      <c r="X1278" t="str">
        <f t="shared" si="214"/>
        <v>No</v>
      </c>
      <c r="Z1278" t="str">
        <f t="shared" si="215"/>
        <v>No</v>
      </c>
      <c r="AB1278" t="str">
        <f t="shared" si="216"/>
        <v>No</v>
      </c>
      <c r="AD1278" t="str">
        <f t="shared" si="217"/>
        <v>No</v>
      </c>
      <c r="AF1278" t="str">
        <f t="shared" si="218"/>
        <v>No</v>
      </c>
      <c r="AG1278">
        <v>1</v>
      </c>
      <c r="AH1278" s="11" t="str">
        <f t="shared" si="219"/>
        <v>Yes</v>
      </c>
    </row>
    <row r="1279" spans="1:34">
      <c r="A1279">
        <v>5563</v>
      </c>
      <c r="B1279" t="s">
        <v>42</v>
      </c>
      <c r="C1279" t="s">
        <v>43</v>
      </c>
      <c r="D1279" t="s">
        <v>44</v>
      </c>
      <c r="E1279" t="s">
        <v>1356</v>
      </c>
      <c r="F1279" t="s">
        <v>51</v>
      </c>
      <c r="G1279">
        <f t="shared" si="209"/>
        <v>0</v>
      </c>
      <c r="H1279">
        <f t="shared" si="210"/>
        <v>1</v>
      </c>
      <c r="I1279">
        <f t="shared" si="211"/>
        <v>2</v>
      </c>
      <c r="J1279">
        <f t="shared" si="212"/>
        <v>2</v>
      </c>
      <c r="K1279">
        <f t="shared" si="213"/>
        <v>2</v>
      </c>
      <c r="L1279">
        <v>2</v>
      </c>
      <c r="M1279">
        <v>5</v>
      </c>
      <c r="N1279">
        <f>Needs[[#This Row],[Male]]-Needs[[#This Row],[Hasuband]]</f>
        <v>2</v>
      </c>
      <c r="O1279">
        <f>Needs[[#This Row],[Female]]-Needs[[#This Row],[Wife]]</f>
        <v>4</v>
      </c>
      <c r="P1279">
        <v>1</v>
      </c>
      <c r="Q1279">
        <v>1</v>
      </c>
      <c r="R1279">
        <v>0</v>
      </c>
      <c r="S1279">
        <v>2</v>
      </c>
      <c r="T1279">
        <v>3</v>
      </c>
      <c r="U1279" t="s">
        <v>46</v>
      </c>
      <c r="W1279">
        <v>1</v>
      </c>
      <c r="X1279" t="str">
        <f t="shared" si="214"/>
        <v>No</v>
      </c>
      <c r="Y1279">
        <v>70</v>
      </c>
      <c r="Z1279" t="str">
        <f t="shared" si="215"/>
        <v>Yes</v>
      </c>
      <c r="AA1279">
        <v>1</v>
      </c>
      <c r="AB1279" t="str">
        <f t="shared" si="216"/>
        <v>Yes</v>
      </c>
      <c r="AC1279">
        <v>1</v>
      </c>
      <c r="AD1279" t="str">
        <f t="shared" si="217"/>
        <v>Yes</v>
      </c>
      <c r="AE1279">
        <v>1</v>
      </c>
      <c r="AF1279" t="str">
        <f t="shared" si="218"/>
        <v>Yes</v>
      </c>
      <c r="AG1279">
        <v>1</v>
      </c>
      <c r="AH1279" s="11" t="str">
        <f t="shared" si="219"/>
        <v>Yes</v>
      </c>
    </row>
    <row r="1280" spans="1:34">
      <c r="A1280">
        <v>5885</v>
      </c>
      <c r="B1280" t="s">
        <v>47</v>
      </c>
      <c r="C1280" t="s">
        <v>85</v>
      </c>
      <c r="D1280" t="s">
        <v>86</v>
      </c>
      <c r="E1280" t="s">
        <v>1357</v>
      </c>
      <c r="F1280" t="s">
        <v>36</v>
      </c>
      <c r="G1280">
        <f t="shared" si="209"/>
        <v>1</v>
      </c>
      <c r="H1280">
        <f t="shared" si="210"/>
        <v>1</v>
      </c>
      <c r="I1280">
        <f t="shared" si="211"/>
        <v>2</v>
      </c>
      <c r="J1280">
        <f t="shared" si="212"/>
        <v>1</v>
      </c>
      <c r="K1280">
        <f t="shared" si="213"/>
        <v>0</v>
      </c>
      <c r="L1280">
        <v>3</v>
      </c>
      <c r="M1280">
        <v>2</v>
      </c>
      <c r="N1280">
        <f>Needs[[#This Row],[Male]]-Needs[[#This Row],[Hasuband]]</f>
        <v>2</v>
      </c>
      <c r="O1280">
        <f>Needs[[#This Row],[Female]]-Needs[[#This Row],[Wife]]</f>
        <v>1</v>
      </c>
      <c r="P1280">
        <v>1</v>
      </c>
      <c r="Q1280">
        <v>1</v>
      </c>
      <c r="R1280">
        <v>1</v>
      </c>
      <c r="S1280">
        <v>0</v>
      </c>
      <c r="T1280">
        <v>2</v>
      </c>
      <c r="U1280" t="s">
        <v>18</v>
      </c>
      <c r="W1280">
        <v>1</v>
      </c>
      <c r="X1280" t="str">
        <f t="shared" si="214"/>
        <v>No</v>
      </c>
      <c r="Z1280" t="str">
        <f t="shared" si="215"/>
        <v>No</v>
      </c>
      <c r="AA1280">
        <v>1</v>
      </c>
      <c r="AB1280" t="str">
        <f t="shared" si="216"/>
        <v>Yes</v>
      </c>
      <c r="AD1280" t="str">
        <f t="shared" si="217"/>
        <v>No</v>
      </c>
      <c r="AE1280">
        <v>1</v>
      </c>
      <c r="AF1280" t="str">
        <f t="shared" si="218"/>
        <v>Yes</v>
      </c>
      <c r="AG1280">
        <v>1</v>
      </c>
      <c r="AH1280" s="11" t="str">
        <f t="shared" si="219"/>
        <v>Yes</v>
      </c>
    </row>
    <row r="1281" spans="1:34">
      <c r="A1281">
        <v>4735</v>
      </c>
      <c r="B1281" t="s">
        <v>38</v>
      </c>
      <c r="C1281" t="s">
        <v>107</v>
      </c>
      <c r="D1281" t="s">
        <v>108</v>
      </c>
      <c r="E1281" t="s">
        <v>1358</v>
      </c>
      <c r="F1281" t="s">
        <v>51</v>
      </c>
      <c r="G1281">
        <f t="shared" si="209"/>
        <v>0</v>
      </c>
      <c r="H1281">
        <f t="shared" si="210"/>
        <v>1</v>
      </c>
      <c r="I1281">
        <f t="shared" si="211"/>
        <v>2</v>
      </c>
      <c r="J1281">
        <f t="shared" si="212"/>
        <v>1</v>
      </c>
      <c r="K1281">
        <f t="shared" si="213"/>
        <v>2</v>
      </c>
      <c r="L1281">
        <v>2</v>
      </c>
      <c r="M1281">
        <v>4</v>
      </c>
      <c r="N1281">
        <f>Needs[[#This Row],[Male]]-Needs[[#This Row],[Hasuband]]</f>
        <v>2</v>
      </c>
      <c r="O1281">
        <f>Needs[[#This Row],[Female]]-Needs[[#This Row],[Wife]]</f>
        <v>3</v>
      </c>
      <c r="P1281">
        <v>1</v>
      </c>
      <c r="Q1281">
        <v>1</v>
      </c>
      <c r="R1281">
        <v>0</v>
      </c>
      <c r="S1281">
        <v>1</v>
      </c>
      <c r="T1281">
        <v>3</v>
      </c>
      <c r="U1281" t="s">
        <v>18</v>
      </c>
      <c r="W1281">
        <v>1</v>
      </c>
      <c r="X1281" t="str">
        <f t="shared" si="214"/>
        <v>No</v>
      </c>
      <c r="Z1281" t="str">
        <f t="shared" si="215"/>
        <v>No</v>
      </c>
      <c r="AA1281">
        <v>1</v>
      </c>
      <c r="AB1281" t="str">
        <f t="shared" si="216"/>
        <v>Yes</v>
      </c>
      <c r="AC1281">
        <v>1</v>
      </c>
      <c r="AD1281" t="str">
        <f t="shared" si="217"/>
        <v>Yes</v>
      </c>
      <c r="AE1281">
        <v>1</v>
      </c>
      <c r="AF1281" t="str">
        <f t="shared" si="218"/>
        <v>Yes</v>
      </c>
      <c r="AG1281">
        <v>1</v>
      </c>
      <c r="AH1281" s="11" t="str">
        <f t="shared" si="219"/>
        <v>Yes</v>
      </c>
    </row>
    <row r="1282" spans="1:34">
      <c r="A1282">
        <v>4688</v>
      </c>
      <c r="B1282" t="s">
        <v>38</v>
      </c>
      <c r="C1282" t="s">
        <v>39</v>
      </c>
      <c r="D1282" t="s">
        <v>40</v>
      </c>
      <c r="E1282" t="s">
        <v>1359</v>
      </c>
      <c r="F1282" t="s">
        <v>36</v>
      </c>
      <c r="G1282">
        <f t="shared" ref="G1282:G1345" si="220">IF(F1282="Father",1,0)</f>
        <v>1</v>
      </c>
      <c r="H1282">
        <f t="shared" ref="H1282:H1345" si="221">IF(F1282="Mother",1,1)</f>
        <v>1</v>
      </c>
      <c r="I1282">
        <f t="shared" ref="I1282:I1345" si="222">P1282+Q1282</f>
        <v>2</v>
      </c>
      <c r="J1282">
        <f t="shared" ref="J1282:J1345" si="223">R1282+S1282</f>
        <v>2</v>
      </c>
      <c r="K1282">
        <f t="shared" ref="K1282:K1345" si="224">T1282-(G1282+H1282)</f>
        <v>1</v>
      </c>
      <c r="L1282">
        <v>5</v>
      </c>
      <c r="M1282">
        <v>2</v>
      </c>
      <c r="N1282">
        <f>Needs[[#This Row],[Male]]-Needs[[#This Row],[Hasuband]]</f>
        <v>4</v>
      </c>
      <c r="O1282">
        <f>Needs[[#This Row],[Female]]-Needs[[#This Row],[Wife]]</f>
        <v>1</v>
      </c>
      <c r="P1282">
        <v>1</v>
      </c>
      <c r="Q1282">
        <v>1</v>
      </c>
      <c r="R1282">
        <v>2</v>
      </c>
      <c r="S1282">
        <v>0</v>
      </c>
      <c r="T1282">
        <v>3</v>
      </c>
      <c r="U1282" t="s">
        <v>37</v>
      </c>
      <c r="W1282">
        <v>1</v>
      </c>
      <c r="X1282" t="str">
        <f t="shared" ref="X1282:X1345" si="225">IF(V1282=1,"Yes",IF(V1282="","No"))</f>
        <v>No</v>
      </c>
      <c r="Y1282">
        <v>62</v>
      </c>
      <c r="Z1282" t="str">
        <f t="shared" ref="Z1282:Z1345" si="226">IF(Y1282="","No","Yes")</f>
        <v>Yes</v>
      </c>
      <c r="AA1282">
        <v>1</v>
      </c>
      <c r="AB1282" t="str">
        <f t="shared" ref="AB1282:AB1345" si="227">IF(AA1282=1,"Yes",IF(AA1282="","No"))</f>
        <v>Yes</v>
      </c>
      <c r="AD1282" t="str">
        <f t="shared" ref="AD1282:AD1345" si="228">IF(AC1282=1,"Yes",IF(AC1282="","No"))</f>
        <v>No</v>
      </c>
      <c r="AE1282">
        <v>1</v>
      </c>
      <c r="AF1282" t="str">
        <f t="shared" ref="AF1282:AF1345" si="229">IF(AE1282=1,"Yes",IF(AE1282="","No"))</f>
        <v>Yes</v>
      </c>
      <c r="AG1282">
        <v>1</v>
      </c>
      <c r="AH1282" s="11" t="str">
        <f t="shared" ref="AH1282:AH1345" si="230">IF(AG1282=1,"Yes",IF(AG1282="","No"))</f>
        <v>Yes</v>
      </c>
    </row>
    <row r="1283" spans="1:34">
      <c r="A1283">
        <v>5403</v>
      </c>
      <c r="B1283" t="s">
        <v>42</v>
      </c>
      <c r="C1283" t="s">
        <v>82</v>
      </c>
      <c r="D1283" t="s">
        <v>83</v>
      </c>
      <c r="E1283" t="s">
        <v>1360</v>
      </c>
      <c r="F1283" t="s">
        <v>51</v>
      </c>
      <c r="G1283">
        <f t="shared" si="220"/>
        <v>0</v>
      </c>
      <c r="H1283">
        <f t="shared" si="221"/>
        <v>1</v>
      </c>
      <c r="I1283">
        <f t="shared" si="222"/>
        <v>2</v>
      </c>
      <c r="J1283">
        <f t="shared" si="223"/>
        <v>1</v>
      </c>
      <c r="K1283">
        <f t="shared" si="224"/>
        <v>1</v>
      </c>
      <c r="L1283">
        <v>3</v>
      </c>
      <c r="M1283">
        <v>2</v>
      </c>
      <c r="N1283">
        <f>Needs[[#This Row],[Male]]-Needs[[#This Row],[Hasuband]]</f>
        <v>3</v>
      </c>
      <c r="O1283">
        <f>Needs[[#This Row],[Female]]-Needs[[#This Row],[Wife]]</f>
        <v>1</v>
      </c>
      <c r="P1283">
        <v>1</v>
      </c>
      <c r="Q1283">
        <v>1</v>
      </c>
      <c r="R1283">
        <v>1</v>
      </c>
      <c r="S1283">
        <v>0</v>
      </c>
      <c r="T1283">
        <v>2</v>
      </c>
      <c r="U1283" t="s">
        <v>61</v>
      </c>
      <c r="W1283">
        <v>1</v>
      </c>
      <c r="X1283" t="str">
        <f t="shared" si="225"/>
        <v>No</v>
      </c>
      <c r="Z1283" t="str">
        <f t="shared" si="226"/>
        <v>No</v>
      </c>
      <c r="AA1283">
        <v>1</v>
      </c>
      <c r="AB1283" t="str">
        <f t="shared" si="227"/>
        <v>Yes</v>
      </c>
      <c r="AD1283" t="str">
        <f t="shared" si="228"/>
        <v>No</v>
      </c>
      <c r="AF1283" t="str">
        <f t="shared" si="229"/>
        <v>No</v>
      </c>
      <c r="AG1283">
        <v>1</v>
      </c>
      <c r="AH1283" s="11" t="str">
        <f t="shared" si="230"/>
        <v>Yes</v>
      </c>
    </row>
    <row r="1284" spans="1:34">
      <c r="A1284">
        <v>4991</v>
      </c>
      <c r="B1284" t="s">
        <v>32</v>
      </c>
      <c r="C1284" t="s">
        <v>33</v>
      </c>
      <c r="D1284" t="s">
        <v>34</v>
      </c>
      <c r="E1284" t="s">
        <v>1361</v>
      </c>
      <c r="F1284" t="s">
        <v>36</v>
      </c>
      <c r="G1284">
        <f t="shared" si="220"/>
        <v>1</v>
      </c>
      <c r="H1284">
        <f t="shared" si="221"/>
        <v>1</v>
      </c>
      <c r="I1284">
        <f t="shared" si="222"/>
        <v>2</v>
      </c>
      <c r="J1284">
        <f t="shared" si="223"/>
        <v>1</v>
      </c>
      <c r="K1284">
        <f t="shared" si="224"/>
        <v>2</v>
      </c>
      <c r="L1284">
        <v>5</v>
      </c>
      <c r="M1284">
        <v>2</v>
      </c>
      <c r="N1284">
        <f>Needs[[#This Row],[Male]]-Needs[[#This Row],[Hasuband]]</f>
        <v>4</v>
      </c>
      <c r="O1284">
        <f>Needs[[#This Row],[Female]]-Needs[[#This Row],[Wife]]</f>
        <v>1</v>
      </c>
      <c r="P1284">
        <v>1</v>
      </c>
      <c r="Q1284">
        <v>1</v>
      </c>
      <c r="R1284">
        <v>1</v>
      </c>
      <c r="S1284">
        <v>0</v>
      </c>
      <c r="T1284">
        <v>4</v>
      </c>
      <c r="U1284" t="s">
        <v>46</v>
      </c>
      <c r="W1284">
        <v>1</v>
      </c>
      <c r="X1284" t="str">
        <f t="shared" si="225"/>
        <v>No</v>
      </c>
      <c r="Y1284">
        <v>118</v>
      </c>
      <c r="Z1284" t="str">
        <f t="shared" si="226"/>
        <v>Yes</v>
      </c>
      <c r="AA1284">
        <v>1</v>
      </c>
      <c r="AB1284" t="str">
        <f t="shared" si="227"/>
        <v>Yes</v>
      </c>
      <c r="AC1284">
        <v>1</v>
      </c>
      <c r="AD1284" t="str">
        <f t="shared" si="228"/>
        <v>Yes</v>
      </c>
      <c r="AE1284">
        <v>1</v>
      </c>
      <c r="AF1284" t="str">
        <f t="shared" si="229"/>
        <v>Yes</v>
      </c>
      <c r="AG1284">
        <v>1</v>
      </c>
      <c r="AH1284" s="11" t="str">
        <f t="shared" si="230"/>
        <v>Yes</v>
      </c>
    </row>
    <row r="1285" spans="1:34">
      <c r="A1285">
        <v>4845</v>
      </c>
      <c r="B1285" t="s">
        <v>38</v>
      </c>
      <c r="C1285" t="s">
        <v>176</v>
      </c>
      <c r="D1285" t="s">
        <v>177</v>
      </c>
      <c r="E1285" t="s">
        <v>1362</v>
      </c>
      <c r="F1285" t="s">
        <v>51</v>
      </c>
      <c r="G1285">
        <f t="shared" si="220"/>
        <v>0</v>
      </c>
      <c r="H1285">
        <f t="shared" si="221"/>
        <v>1</v>
      </c>
      <c r="I1285">
        <f t="shared" si="222"/>
        <v>2</v>
      </c>
      <c r="J1285">
        <f t="shared" si="223"/>
        <v>1</v>
      </c>
      <c r="K1285">
        <f t="shared" si="224"/>
        <v>2</v>
      </c>
      <c r="L1285">
        <v>4</v>
      </c>
      <c r="M1285">
        <v>2</v>
      </c>
      <c r="N1285">
        <f>Needs[[#This Row],[Male]]-Needs[[#This Row],[Hasuband]]</f>
        <v>4</v>
      </c>
      <c r="O1285">
        <f>Needs[[#This Row],[Female]]-Needs[[#This Row],[Wife]]</f>
        <v>1</v>
      </c>
      <c r="P1285">
        <v>1</v>
      </c>
      <c r="Q1285">
        <v>1</v>
      </c>
      <c r="R1285">
        <v>1</v>
      </c>
      <c r="S1285">
        <v>0</v>
      </c>
      <c r="T1285">
        <v>3</v>
      </c>
      <c r="U1285" t="s">
        <v>46</v>
      </c>
      <c r="V1285">
        <v>1</v>
      </c>
      <c r="X1285" t="str">
        <f t="shared" si="225"/>
        <v>Yes</v>
      </c>
      <c r="Y1285">
        <v>200</v>
      </c>
      <c r="Z1285" t="str">
        <f t="shared" si="226"/>
        <v>Yes</v>
      </c>
      <c r="AA1285">
        <v>1</v>
      </c>
      <c r="AB1285" t="str">
        <f t="shared" si="227"/>
        <v>Yes</v>
      </c>
      <c r="AD1285" t="str">
        <f t="shared" si="228"/>
        <v>No</v>
      </c>
      <c r="AE1285">
        <v>1</v>
      </c>
      <c r="AF1285" t="str">
        <f t="shared" si="229"/>
        <v>Yes</v>
      </c>
      <c r="AH1285" s="11" t="str">
        <f t="shared" si="230"/>
        <v>No</v>
      </c>
    </row>
    <row r="1286" spans="1:34">
      <c r="A1286">
        <v>5686</v>
      </c>
      <c r="B1286" t="s">
        <v>42</v>
      </c>
      <c r="C1286" t="s">
        <v>71</v>
      </c>
      <c r="D1286" t="s">
        <v>72</v>
      </c>
      <c r="E1286" t="s">
        <v>1363</v>
      </c>
      <c r="F1286" t="s">
        <v>36</v>
      </c>
      <c r="G1286">
        <f t="shared" si="220"/>
        <v>1</v>
      </c>
      <c r="H1286">
        <f t="shared" si="221"/>
        <v>1</v>
      </c>
      <c r="I1286">
        <f t="shared" si="222"/>
        <v>2</v>
      </c>
      <c r="J1286">
        <f t="shared" si="223"/>
        <v>3</v>
      </c>
      <c r="K1286">
        <f t="shared" si="224"/>
        <v>3</v>
      </c>
      <c r="L1286">
        <v>2</v>
      </c>
      <c r="M1286">
        <v>8</v>
      </c>
      <c r="N1286">
        <f>Needs[[#This Row],[Male]]-Needs[[#This Row],[Hasuband]]</f>
        <v>1</v>
      </c>
      <c r="O1286">
        <f>Needs[[#This Row],[Female]]-Needs[[#This Row],[Wife]]</f>
        <v>7</v>
      </c>
      <c r="P1286">
        <v>1</v>
      </c>
      <c r="Q1286">
        <v>1</v>
      </c>
      <c r="R1286">
        <v>0</v>
      </c>
      <c r="S1286">
        <v>3</v>
      </c>
      <c r="T1286">
        <v>5</v>
      </c>
      <c r="U1286" t="s">
        <v>37</v>
      </c>
      <c r="V1286">
        <v>1</v>
      </c>
      <c r="X1286" t="str">
        <f t="shared" si="225"/>
        <v>Yes</v>
      </c>
      <c r="Y1286">
        <v>219</v>
      </c>
      <c r="Z1286" t="str">
        <f t="shared" si="226"/>
        <v>Yes</v>
      </c>
      <c r="AA1286">
        <v>1</v>
      </c>
      <c r="AB1286" t="str">
        <f t="shared" si="227"/>
        <v>Yes</v>
      </c>
      <c r="AC1286">
        <v>1</v>
      </c>
      <c r="AD1286" t="str">
        <f t="shared" si="228"/>
        <v>Yes</v>
      </c>
      <c r="AF1286" t="str">
        <f t="shared" si="229"/>
        <v>No</v>
      </c>
      <c r="AG1286">
        <v>1</v>
      </c>
      <c r="AH1286" s="11" t="str">
        <f t="shared" si="230"/>
        <v>Yes</v>
      </c>
    </row>
    <row r="1287" spans="1:34">
      <c r="A1287">
        <v>5722</v>
      </c>
      <c r="B1287" t="s">
        <v>42</v>
      </c>
      <c r="C1287" t="s">
        <v>71</v>
      </c>
      <c r="D1287" t="s">
        <v>72</v>
      </c>
      <c r="E1287" t="s">
        <v>1364</v>
      </c>
      <c r="F1287" t="s">
        <v>51</v>
      </c>
      <c r="G1287">
        <f t="shared" si="220"/>
        <v>0</v>
      </c>
      <c r="H1287">
        <f t="shared" si="221"/>
        <v>1</v>
      </c>
      <c r="I1287">
        <f t="shared" si="222"/>
        <v>2</v>
      </c>
      <c r="J1287">
        <f t="shared" si="223"/>
        <v>4</v>
      </c>
      <c r="K1287">
        <f t="shared" si="224"/>
        <v>3</v>
      </c>
      <c r="L1287">
        <v>4</v>
      </c>
      <c r="M1287">
        <v>6</v>
      </c>
      <c r="N1287">
        <f>Needs[[#This Row],[Male]]-Needs[[#This Row],[Hasuband]]</f>
        <v>4</v>
      </c>
      <c r="O1287">
        <f>Needs[[#This Row],[Female]]-Needs[[#This Row],[Wife]]</f>
        <v>5</v>
      </c>
      <c r="P1287">
        <v>1</v>
      </c>
      <c r="Q1287">
        <v>1</v>
      </c>
      <c r="R1287">
        <v>2</v>
      </c>
      <c r="S1287">
        <v>2</v>
      </c>
      <c r="T1287">
        <v>4</v>
      </c>
      <c r="U1287" t="s">
        <v>18</v>
      </c>
      <c r="W1287">
        <v>1</v>
      </c>
      <c r="X1287" t="str">
        <f t="shared" si="225"/>
        <v>No</v>
      </c>
      <c r="Z1287" t="str">
        <f t="shared" si="226"/>
        <v>No</v>
      </c>
      <c r="AA1287">
        <v>1</v>
      </c>
      <c r="AB1287" t="str">
        <f t="shared" si="227"/>
        <v>Yes</v>
      </c>
      <c r="AC1287">
        <v>1</v>
      </c>
      <c r="AD1287" t="str">
        <f t="shared" si="228"/>
        <v>Yes</v>
      </c>
      <c r="AF1287" t="str">
        <f t="shared" si="229"/>
        <v>No</v>
      </c>
      <c r="AG1287">
        <v>1</v>
      </c>
      <c r="AH1287" s="11" t="str">
        <f t="shared" si="230"/>
        <v>Yes</v>
      </c>
    </row>
    <row r="1288" spans="1:34">
      <c r="A1288">
        <v>5237</v>
      </c>
      <c r="B1288" t="s">
        <v>42</v>
      </c>
      <c r="C1288" t="s">
        <v>64</v>
      </c>
      <c r="D1288" t="s">
        <v>65</v>
      </c>
      <c r="E1288" t="s">
        <v>1365</v>
      </c>
      <c r="F1288" t="s">
        <v>36</v>
      </c>
      <c r="G1288">
        <f t="shared" si="220"/>
        <v>1</v>
      </c>
      <c r="H1288">
        <f t="shared" si="221"/>
        <v>1</v>
      </c>
      <c r="I1288">
        <f t="shared" si="222"/>
        <v>2</v>
      </c>
      <c r="J1288">
        <f t="shared" si="223"/>
        <v>0</v>
      </c>
      <c r="K1288">
        <f t="shared" si="224"/>
        <v>0</v>
      </c>
      <c r="L1288">
        <v>2</v>
      </c>
      <c r="M1288">
        <v>2</v>
      </c>
      <c r="N1288">
        <f>Needs[[#This Row],[Male]]-Needs[[#This Row],[Hasuband]]</f>
        <v>1</v>
      </c>
      <c r="O1288">
        <f>Needs[[#This Row],[Female]]-Needs[[#This Row],[Wife]]</f>
        <v>1</v>
      </c>
      <c r="P1288">
        <v>1</v>
      </c>
      <c r="Q1288">
        <v>1</v>
      </c>
      <c r="R1288">
        <v>0</v>
      </c>
      <c r="S1288">
        <v>0</v>
      </c>
      <c r="T1288">
        <v>2</v>
      </c>
      <c r="U1288" t="s">
        <v>37</v>
      </c>
      <c r="W1288">
        <v>1</v>
      </c>
      <c r="X1288" t="str">
        <f t="shared" si="225"/>
        <v>No</v>
      </c>
      <c r="Y1288">
        <v>60</v>
      </c>
      <c r="Z1288" t="str">
        <f t="shared" si="226"/>
        <v>Yes</v>
      </c>
      <c r="AA1288">
        <v>1</v>
      </c>
      <c r="AB1288" t="str">
        <f t="shared" si="227"/>
        <v>Yes</v>
      </c>
      <c r="AC1288">
        <v>1</v>
      </c>
      <c r="AD1288" t="str">
        <f t="shared" si="228"/>
        <v>Yes</v>
      </c>
      <c r="AF1288" t="str">
        <f t="shared" si="229"/>
        <v>No</v>
      </c>
      <c r="AG1288">
        <v>1</v>
      </c>
      <c r="AH1288" s="11" t="str">
        <f t="shared" si="230"/>
        <v>Yes</v>
      </c>
    </row>
    <row r="1289" spans="1:34">
      <c r="A1289">
        <v>4753</v>
      </c>
      <c r="B1289" t="s">
        <v>38</v>
      </c>
      <c r="C1289" t="s">
        <v>107</v>
      </c>
      <c r="D1289" t="s">
        <v>108</v>
      </c>
      <c r="E1289" t="s">
        <v>1366</v>
      </c>
      <c r="F1289" t="s">
        <v>51</v>
      </c>
      <c r="G1289">
        <f t="shared" si="220"/>
        <v>0</v>
      </c>
      <c r="H1289">
        <f t="shared" si="221"/>
        <v>1</v>
      </c>
      <c r="I1289">
        <f t="shared" si="222"/>
        <v>2</v>
      </c>
      <c r="J1289">
        <f t="shared" si="223"/>
        <v>2</v>
      </c>
      <c r="K1289">
        <f t="shared" si="224"/>
        <v>2</v>
      </c>
      <c r="L1289">
        <v>3</v>
      </c>
      <c r="M1289">
        <v>4</v>
      </c>
      <c r="N1289">
        <f>Needs[[#This Row],[Male]]-Needs[[#This Row],[Hasuband]]</f>
        <v>3</v>
      </c>
      <c r="O1289">
        <f>Needs[[#This Row],[Female]]-Needs[[#This Row],[Wife]]</f>
        <v>3</v>
      </c>
      <c r="P1289">
        <v>1</v>
      </c>
      <c r="Q1289">
        <v>1</v>
      </c>
      <c r="R1289">
        <v>1</v>
      </c>
      <c r="S1289">
        <v>1</v>
      </c>
      <c r="T1289">
        <v>3</v>
      </c>
      <c r="U1289" t="s">
        <v>37</v>
      </c>
      <c r="V1289">
        <v>1</v>
      </c>
      <c r="X1289" t="str">
        <f t="shared" si="225"/>
        <v>Yes</v>
      </c>
      <c r="Y1289">
        <v>119</v>
      </c>
      <c r="Z1289" t="str">
        <f t="shared" si="226"/>
        <v>Yes</v>
      </c>
      <c r="AB1289" t="str">
        <f t="shared" si="227"/>
        <v>No</v>
      </c>
      <c r="AC1289">
        <v>1</v>
      </c>
      <c r="AD1289" t="str">
        <f t="shared" si="228"/>
        <v>Yes</v>
      </c>
      <c r="AF1289" t="str">
        <f t="shared" si="229"/>
        <v>No</v>
      </c>
      <c r="AG1289">
        <v>1</v>
      </c>
      <c r="AH1289" s="11" t="str">
        <f t="shared" si="230"/>
        <v>Yes</v>
      </c>
    </row>
    <row r="1290" spans="1:34">
      <c r="A1290">
        <v>5232</v>
      </c>
      <c r="B1290" t="s">
        <v>42</v>
      </c>
      <c r="C1290" t="s">
        <v>64</v>
      </c>
      <c r="D1290" t="s">
        <v>65</v>
      </c>
      <c r="E1290" t="s">
        <v>1367</v>
      </c>
      <c r="F1290" t="s">
        <v>36</v>
      </c>
      <c r="G1290">
        <f t="shared" si="220"/>
        <v>1</v>
      </c>
      <c r="H1290">
        <f t="shared" si="221"/>
        <v>1</v>
      </c>
      <c r="I1290">
        <f t="shared" si="222"/>
        <v>2</v>
      </c>
      <c r="J1290">
        <f t="shared" si="223"/>
        <v>1</v>
      </c>
      <c r="K1290">
        <f t="shared" si="224"/>
        <v>0</v>
      </c>
      <c r="L1290">
        <v>3</v>
      </c>
      <c r="M1290">
        <v>2</v>
      </c>
      <c r="N1290">
        <f>Needs[[#This Row],[Male]]-Needs[[#This Row],[Hasuband]]</f>
        <v>2</v>
      </c>
      <c r="O1290">
        <f>Needs[[#This Row],[Female]]-Needs[[#This Row],[Wife]]</f>
        <v>1</v>
      </c>
      <c r="P1290">
        <v>1</v>
      </c>
      <c r="Q1290">
        <v>1</v>
      </c>
      <c r="R1290">
        <v>1</v>
      </c>
      <c r="S1290">
        <v>0</v>
      </c>
      <c r="T1290">
        <v>2</v>
      </c>
      <c r="U1290" t="s">
        <v>37</v>
      </c>
      <c r="W1290">
        <v>1</v>
      </c>
      <c r="X1290" t="str">
        <f t="shared" si="225"/>
        <v>No</v>
      </c>
      <c r="Y1290">
        <v>93</v>
      </c>
      <c r="Z1290" t="str">
        <f t="shared" si="226"/>
        <v>Yes</v>
      </c>
      <c r="AA1290">
        <v>1</v>
      </c>
      <c r="AB1290" t="str">
        <f t="shared" si="227"/>
        <v>Yes</v>
      </c>
      <c r="AD1290" t="str">
        <f t="shared" si="228"/>
        <v>No</v>
      </c>
      <c r="AF1290" t="str">
        <f t="shared" si="229"/>
        <v>No</v>
      </c>
      <c r="AG1290">
        <v>1</v>
      </c>
      <c r="AH1290" s="11" t="str">
        <f t="shared" si="230"/>
        <v>Yes</v>
      </c>
    </row>
    <row r="1291" spans="1:34">
      <c r="A1291">
        <v>5149</v>
      </c>
      <c r="B1291" t="s">
        <v>42</v>
      </c>
      <c r="C1291" t="s">
        <v>64</v>
      </c>
      <c r="D1291" t="s">
        <v>65</v>
      </c>
      <c r="E1291" t="s">
        <v>1368</v>
      </c>
      <c r="F1291" t="s">
        <v>36</v>
      </c>
      <c r="G1291">
        <f t="shared" si="220"/>
        <v>1</v>
      </c>
      <c r="H1291">
        <f t="shared" si="221"/>
        <v>1</v>
      </c>
      <c r="I1291">
        <f t="shared" si="222"/>
        <v>1</v>
      </c>
      <c r="J1291">
        <f t="shared" si="223"/>
        <v>1</v>
      </c>
      <c r="K1291">
        <f t="shared" si="224"/>
        <v>0</v>
      </c>
      <c r="L1291">
        <v>3</v>
      </c>
      <c r="M1291">
        <v>1</v>
      </c>
      <c r="N1291">
        <f>Needs[[#This Row],[Male]]-Needs[[#This Row],[Hasuband]]</f>
        <v>2</v>
      </c>
      <c r="O1291">
        <f>Needs[[#This Row],[Female]]-Needs[[#This Row],[Wife]]</f>
        <v>0</v>
      </c>
      <c r="P1291">
        <v>1</v>
      </c>
      <c r="Q1291">
        <v>0</v>
      </c>
      <c r="R1291">
        <v>1</v>
      </c>
      <c r="S1291">
        <v>0</v>
      </c>
      <c r="T1291">
        <v>2</v>
      </c>
      <c r="U1291" t="s">
        <v>46</v>
      </c>
      <c r="W1291">
        <v>1</v>
      </c>
      <c r="X1291" t="str">
        <f t="shared" si="225"/>
        <v>No</v>
      </c>
      <c r="Y1291">
        <v>58</v>
      </c>
      <c r="Z1291" t="str">
        <f t="shared" si="226"/>
        <v>Yes</v>
      </c>
      <c r="AA1291">
        <v>1</v>
      </c>
      <c r="AB1291" t="str">
        <f t="shared" si="227"/>
        <v>Yes</v>
      </c>
      <c r="AC1291">
        <v>1</v>
      </c>
      <c r="AD1291" t="str">
        <f t="shared" si="228"/>
        <v>Yes</v>
      </c>
      <c r="AF1291" t="str">
        <f t="shared" si="229"/>
        <v>No</v>
      </c>
      <c r="AG1291">
        <v>1</v>
      </c>
      <c r="AH1291" s="11" t="str">
        <f t="shared" si="230"/>
        <v>Yes</v>
      </c>
    </row>
    <row r="1292" spans="1:34">
      <c r="A1292">
        <v>4766</v>
      </c>
      <c r="B1292" t="s">
        <v>38</v>
      </c>
      <c r="C1292" t="s">
        <v>107</v>
      </c>
      <c r="D1292" t="s">
        <v>108</v>
      </c>
      <c r="E1292" t="s">
        <v>1369</v>
      </c>
      <c r="F1292" t="s">
        <v>51</v>
      </c>
      <c r="G1292">
        <f t="shared" si="220"/>
        <v>0</v>
      </c>
      <c r="H1292">
        <f t="shared" si="221"/>
        <v>1</v>
      </c>
      <c r="I1292">
        <f t="shared" si="222"/>
        <v>2</v>
      </c>
      <c r="J1292">
        <f t="shared" si="223"/>
        <v>1</v>
      </c>
      <c r="K1292">
        <f t="shared" si="224"/>
        <v>0</v>
      </c>
      <c r="L1292">
        <v>2</v>
      </c>
      <c r="M1292">
        <v>2</v>
      </c>
      <c r="N1292">
        <f>Needs[[#This Row],[Male]]-Needs[[#This Row],[Hasuband]]</f>
        <v>2</v>
      </c>
      <c r="O1292">
        <f>Needs[[#This Row],[Female]]-Needs[[#This Row],[Wife]]</f>
        <v>1</v>
      </c>
      <c r="P1292">
        <v>1</v>
      </c>
      <c r="Q1292">
        <v>1</v>
      </c>
      <c r="R1292">
        <v>1</v>
      </c>
      <c r="S1292">
        <v>0</v>
      </c>
      <c r="T1292">
        <v>1</v>
      </c>
      <c r="U1292" t="s">
        <v>37</v>
      </c>
      <c r="V1292">
        <v>1</v>
      </c>
      <c r="X1292" t="str">
        <f t="shared" si="225"/>
        <v>Yes</v>
      </c>
      <c r="Y1292">
        <v>194</v>
      </c>
      <c r="Z1292" t="str">
        <f t="shared" si="226"/>
        <v>Yes</v>
      </c>
      <c r="AA1292">
        <v>1</v>
      </c>
      <c r="AB1292" t="str">
        <f t="shared" si="227"/>
        <v>Yes</v>
      </c>
      <c r="AD1292" t="str">
        <f t="shared" si="228"/>
        <v>No</v>
      </c>
      <c r="AF1292" t="str">
        <f t="shared" si="229"/>
        <v>No</v>
      </c>
      <c r="AH1292" s="11" t="str">
        <f t="shared" si="230"/>
        <v>No</v>
      </c>
    </row>
    <row r="1293" spans="1:34">
      <c r="A1293">
        <v>5873</v>
      </c>
      <c r="B1293" t="s">
        <v>47</v>
      </c>
      <c r="C1293" t="s">
        <v>85</v>
      </c>
      <c r="D1293" t="s">
        <v>86</v>
      </c>
      <c r="E1293" t="s">
        <v>1370</v>
      </c>
      <c r="F1293" t="s">
        <v>36</v>
      </c>
      <c r="G1293">
        <f t="shared" si="220"/>
        <v>1</v>
      </c>
      <c r="H1293">
        <f t="shared" si="221"/>
        <v>1</v>
      </c>
      <c r="I1293">
        <f t="shared" si="222"/>
        <v>3</v>
      </c>
      <c r="J1293">
        <f t="shared" si="223"/>
        <v>2</v>
      </c>
      <c r="K1293">
        <f t="shared" si="224"/>
        <v>2</v>
      </c>
      <c r="L1293">
        <v>5</v>
      </c>
      <c r="M1293">
        <v>4</v>
      </c>
      <c r="N1293">
        <f>Needs[[#This Row],[Male]]-Needs[[#This Row],[Hasuband]]</f>
        <v>4</v>
      </c>
      <c r="O1293">
        <f>Needs[[#This Row],[Female]]-Needs[[#This Row],[Wife]]</f>
        <v>3</v>
      </c>
      <c r="P1293">
        <v>2</v>
      </c>
      <c r="Q1293">
        <v>1</v>
      </c>
      <c r="R1293">
        <v>1</v>
      </c>
      <c r="S1293">
        <v>1</v>
      </c>
      <c r="T1293">
        <v>4</v>
      </c>
      <c r="U1293" t="s">
        <v>46</v>
      </c>
      <c r="W1293">
        <v>1</v>
      </c>
      <c r="X1293" t="str">
        <f t="shared" si="225"/>
        <v>No</v>
      </c>
      <c r="Z1293" t="str">
        <f t="shared" si="226"/>
        <v>No</v>
      </c>
      <c r="AB1293" t="str">
        <f t="shared" si="227"/>
        <v>No</v>
      </c>
      <c r="AC1293">
        <v>1</v>
      </c>
      <c r="AD1293" t="str">
        <f t="shared" si="228"/>
        <v>Yes</v>
      </c>
      <c r="AF1293" t="str">
        <f t="shared" si="229"/>
        <v>No</v>
      </c>
      <c r="AG1293">
        <v>1</v>
      </c>
      <c r="AH1293" s="11" t="str">
        <f t="shared" si="230"/>
        <v>Yes</v>
      </c>
    </row>
    <row r="1294" spans="1:34">
      <c r="A1294">
        <v>5216</v>
      </c>
      <c r="B1294" t="s">
        <v>42</v>
      </c>
      <c r="C1294" t="s">
        <v>64</v>
      </c>
      <c r="D1294" t="s">
        <v>65</v>
      </c>
      <c r="E1294" t="s">
        <v>1371</v>
      </c>
      <c r="F1294" t="s">
        <v>36</v>
      </c>
      <c r="G1294">
        <f t="shared" si="220"/>
        <v>1</v>
      </c>
      <c r="H1294">
        <f t="shared" si="221"/>
        <v>1</v>
      </c>
      <c r="I1294">
        <f t="shared" si="222"/>
        <v>1</v>
      </c>
      <c r="J1294">
        <f t="shared" si="223"/>
        <v>1</v>
      </c>
      <c r="K1294">
        <f t="shared" si="224"/>
        <v>0</v>
      </c>
      <c r="L1294">
        <v>3</v>
      </c>
      <c r="M1294">
        <v>1</v>
      </c>
      <c r="N1294">
        <f>Needs[[#This Row],[Male]]-Needs[[#This Row],[Hasuband]]</f>
        <v>2</v>
      </c>
      <c r="O1294">
        <f>Needs[[#This Row],[Female]]-Needs[[#This Row],[Wife]]</f>
        <v>0</v>
      </c>
      <c r="P1294">
        <v>1</v>
      </c>
      <c r="Q1294">
        <v>0</v>
      </c>
      <c r="R1294">
        <v>1</v>
      </c>
      <c r="S1294">
        <v>0</v>
      </c>
      <c r="T1294">
        <v>2</v>
      </c>
      <c r="U1294" t="s">
        <v>37</v>
      </c>
      <c r="W1294">
        <v>1</v>
      </c>
      <c r="X1294" t="str">
        <f t="shared" si="225"/>
        <v>No</v>
      </c>
      <c r="Z1294" t="str">
        <f t="shared" si="226"/>
        <v>No</v>
      </c>
      <c r="AB1294" t="str">
        <f t="shared" si="227"/>
        <v>No</v>
      </c>
      <c r="AC1294">
        <v>1</v>
      </c>
      <c r="AD1294" t="str">
        <f t="shared" si="228"/>
        <v>Yes</v>
      </c>
      <c r="AF1294" t="str">
        <f t="shared" si="229"/>
        <v>No</v>
      </c>
      <c r="AG1294">
        <v>1</v>
      </c>
      <c r="AH1294" s="11" t="str">
        <f t="shared" si="230"/>
        <v>Yes</v>
      </c>
    </row>
    <row r="1295" spans="1:34">
      <c r="A1295">
        <v>5856</v>
      </c>
      <c r="B1295" t="s">
        <v>47</v>
      </c>
      <c r="C1295" t="s">
        <v>79</v>
      </c>
      <c r="D1295" t="s">
        <v>80</v>
      </c>
      <c r="E1295" t="s">
        <v>1372</v>
      </c>
      <c r="F1295" t="s">
        <v>51</v>
      </c>
      <c r="G1295">
        <f t="shared" si="220"/>
        <v>0</v>
      </c>
      <c r="H1295">
        <f t="shared" si="221"/>
        <v>1</v>
      </c>
      <c r="I1295">
        <f t="shared" si="222"/>
        <v>2</v>
      </c>
      <c r="J1295">
        <f t="shared" si="223"/>
        <v>2</v>
      </c>
      <c r="K1295">
        <f t="shared" si="224"/>
        <v>3</v>
      </c>
      <c r="L1295">
        <v>2</v>
      </c>
      <c r="M1295">
        <v>6</v>
      </c>
      <c r="N1295">
        <f>Needs[[#This Row],[Male]]-Needs[[#This Row],[Hasuband]]</f>
        <v>2</v>
      </c>
      <c r="O1295">
        <f>Needs[[#This Row],[Female]]-Needs[[#This Row],[Wife]]</f>
        <v>5</v>
      </c>
      <c r="P1295">
        <v>1</v>
      </c>
      <c r="Q1295">
        <v>1</v>
      </c>
      <c r="R1295">
        <v>0</v>
      </c>
      <c r="S1295">
        <v>2</v>
      </c>
      <c r="T1295">
        <v>4</v>
      </c>
      <c r="U1295" t="s">
        <v>61</v>
      </c>
      <c r="W1295">
        <v>1</v>
      </c>
      <c r="X1295" t="str">
        <f t="shared" si="225"/>
        <v>No</v>
      </c>
      <c r="Y1295">
        <v>77</v>
      </c>
      <c r="Z1295" t="str">
        <f t="shared" si="226"/>
        <v>Yes</v>
      </c>
      <c r="AA1295">
        <v>1</v>
      </c>
      <c r="AB1295" t="str">
        <f t="shared" si="227"/>
        <v>Yes</v>
      </c>
      <c r="AC1295">
        <v>1</v>
      </c>
      <c r="AD1295" t="str">
        <f t="shared" si="228"/>
        <v>Yes</v>
      </c>
      <c r="AF1295" t="str">
        <f t="shared" si="229"/>
        <v>No</v>
      </c>
      <c r="AG1295">
        <v>1</v>
      </c>
      <c r="AH1295" s="11" t="str">
        <f t="shared" si="230"/>
        <v>Yes</v>
      </c>
    </row>
    <row r="1296" spans="1:34">
      <c r="A1296">
        <v>6205</v>
      </c>
      <c r="B1296" t="s">
        <v>47</v>
      </c>
      <c r="C1296" t="s">
        <v>58</v>
      </c>
      <c r="D1296" t="s">
        <v>59</v>
      </c>
      <c r="E1296" t="s">
        <v>1373</v>
      </c>
      <c r="F1296" t="s">
        <v>36</v>
      </c>
      <c r="G1296">
        <f t="shared" si="220"/>
        <v>1</v>
      </c>
      <c r="H1296">
        <f t="shared" si="221"/>
        <v>1</v>
      </c>
      <c r="I1296">
        <f t="shared" si="222"/>
        <v>2</v>
      </c>
      <c r="J1296">
        <f t="shared" si="223"/>
        <v>1</v>
      </c>
      <c r="K1296">
        <f t="shared" si="224"/>
        <v>1</v>
      </c>
      <c r="L1296">
        <v>4</v>
      </c>
      <c r="M1296">
        <v>2</v>
      </c>
      <c r="N1296">
        <f>Needs[[#This Row],[Male]]-Needs[[#This Row],[Hasuband]]</f>
        <v>3</v>
      </c>
      <c r="O1296">
        <f>Needs[[#This Row],[Female]]-Needs[[#This Row],[Wife]]</f>
        <v>1</v>
      </c>
      <c r="P1296">
        <v>1</v>
      </c>
      <c r="Q1296">
        <v>1</v>
      </c>
      <c r="R1296">
        <v>1</v>
      </c>
      <c r="S1296">
        <v>0</v>
      </c>
      <c r="T1296">
        <v>3</v>
      </c>
      <c r="U1296" t="s">
        <v>37</v>
      </c>
      <c r="W1296">
        <v>1</v>
      </c>
      <c r="X1296" t="str">
        <f t="shared" si="225"/>
        <v>No</v>
      </c>
      <c r="Z1296" t="str">
        <f t="shared" si="226"/>
        <v>No</v>
      </c>
      <c r="AA1296">
        <v>1</v>
      </c>
      <c r="AB1296" t="str">
        <f t="shared" si="227"/>
        <v>Yes</v>
      </c>
      <c r="AD1296" t="str">
        <f t="shared" si="228"/>
        <v>No</v>
      </c>
      <c r="AF1296" t="str">
        <f t="shared" si="229"/>
        <v>No</v>
      </c>
      <c r="AG1296">
        <v>1</v>
      </c>
      <c r="AH1296" s="11" t="str">
        <f t="shared" si="230"/>
        <v>Yes</v>
      </c>
    </row>
    <row r="1297" spans="1:34">
      <c r="A1297">
        <v>5301</v>
      </c>
      <c r="B1297" t="s">
        <v>42</v>
      </c>
      <c r="C1297" t="s">
        <v>52</v>
      </c>
      <c r="D1297" t="s">
        <v>53</v>
      </c>
      <c r="E1297" t="s">
        <v>1374</v>
      </c>
      <c r="F1297" t="s">
        <v>36</v>
      </c>
      <c r="G1297">
        <f t="shared" si="220"/>
        <v>1</v>
      </c>
      <c r="H1297">
        <f t="shared" si="221"/>
        <v>1</v>
      </c>
      <c r="I1297">
        <f t="shared" si="222"/>
        <v>2</v>
      </c>
      <c r="J1297">
        <f t="shared" si="223"/>
        <v>0</v>
      </c>
      <c r="K1297">
        <f t="shared" si="224"/>
        <v>0</v>
      </c>
      <c r="L1297">
        <v>2</v>
      </c>
      <c r="M1297">
        <v>2</v>
      </c>
      <c r="N1297">
        <f>Needs[[#This Row],[Male]]-Needs[[#This Row],[Hasuband]]</f>
        <v>1</v>
      </c>
      <c r="O1297">
        <f>Needs[[#This Row],[Female]]-Needs[[#This Row],[Wife]]</f>
        <v>1</v>
      </c>
      <c r="P1297">
        <v>1</v>
      </c>
      <c r="Q1297">
        <v>1</v>
      </c>
      <c r="R1297">
        <v>0</v>
      </c>
      <c r="S1297">
        <v>0</v>
      </c>
      <c r="T1297">
        <v>2</v>
      </c>
      <c r="U1297" t="s">
        <v>37</v>
      </c>
      <c r="W1297">
        <v>1</v>
      </c>
      <c r="X1297" t="str">
        <f t="shared" si="225"/>
        <v>No</v>
      </c>
      <c r="Z1297" t="str">
        <f t="shared" si="226"/>
        <v>No</v>
      </c>
      <c r="AA1297">
        <v>1</v>
      </c>
      <c r="AB1297" t="str">
        <f t="shared" si="227"/>
        <v>Yes</v>
      </c>
      <c r="AC1297">
        <v>1</v>
      </c>
      <c r="AD1297" t="str">
        <f t="shared" si="228"/>
        <v>Yes</v>
      </c>
      <c r="AF1297" t="str">
        <f t="shared" si="229"/>
        <v>No</v>
      </c>
      <c r="AG1297">
        <v>1</v>
      </c>
      <c r="AH1297" s="11" t="str">
        <f t="shared" si="230"/>
        <v>Yes</v>
      </c>
    </row>
    <row r="1298" spans="1:34">
      <c r="A1298">
        <v>5433</v>
      </c>
      <c r="B1298" t="s">
        <v>42</v>
      </c>
      <c r="C1298" t="s">
        <v>82</v>
      </c>
      <c r="D1298" t="s">
        <v>83</v>
      </c>
      <c r="E1298" t="s">
        <v>1375</v>
      </c>
      <c r="F1298" t="s">
        <v>51</v>
      </c>
      <c r="G1298">
        <f t="shared" si="220"/>
        <v>0</v>
      </c>
      <c r="H1298">
        <f t="shared" si="221"/>
        <v>1</v>
      </c>
      <c r="I1298">
        <f t="shared" si="222"/>
        <v>0</v>
      </c>
      <c r="J1298">
        <f t="shared" si="223"/>
        <v>2</v>
      </c>
      <c r="K1298">
        <f t="shared" si="224"/>
        <v>4</v>
      </c>
      <c r="L1298">
        <v>6</v>
      </c>
      <c r="M1298">
        <v>1</v>
      </c>
      <c r="N1298">
        <f>Needs[[#This Row],[Male]]-Needs[[#This Row],[Hasuband]]</f>
        <v>6</v>
      </c>
      <c r="O1298">
        <f>Needs[[#This Row],[Female]]-Needs[[#This Row],[Wife]]</f>
        <v>0</v>
      </c>
      <c r="P1298">
        <v>0</v>
      </c>
      <c r="Q1298">
        <v>0</v>
      </c>
      <c r="R1298">
        <v>2</v>
      </c>
      <c r="S1298">
        <v>0</v>
      </c>
      <c r="T1298">
        <v>5</v>
      </c>
      <c r="U1298" t="s">
        <v>37</v>
      </c>
      <c r="W1298">
        <v>1</v>
      </c>
      <c r="X1298" t="str">
        <f t="shared" si="225"/>
        <v>No</v>
      </c>
      <c r="Y1298">
        <v>53</v>
      </c>
      <c r="Z1298" t="str">
        <f t="shared" si="226"/>
        <v>Yes</v>
      </c>
      <c r="AA1298">
        <v>1</v>
      </c>
      <c r="AB1298" t="str">
        <f t="shared" si="227"/>
        <v>Yes</v>
      </c>
      <c r="AD1298" t="str">
        <f t="shared" si="228"/>
        <v>No</v>
      </c>
      <c r="AF1298" t="str">
        <f t="shared" si="229"/>
        <v>No</v>
      </c>
      <c r="AG1298">
        <v>1</v>
      </c>
      <c r="AH1298" s="11" t="str">
        <f t="shared" si="230"/>
        <v>Yes</v>
      </c>
    </row>
    <row r="1299" spans="1:34">
      <c r="A1299">
        <v>4891</v>
      </c>
      <c r="B1299" t="s">
        <v>32</v>
      </c>
      <c r="C1299" t="s">
        <v>96</v>
      </c>
      <c r="D1299" t="s">
        <v>97</v>
      </c>
      <c r="E1299" t="s">
        <v>1376</v>
      </c>
      <c r="F1299" t="s">
        <v>36</v>
      </c>
      <c r="G1299">
        <f t="shared" si="220"/>
        <v>1</v>
      </c>
      <c r="H1299">
        <f t="shared" si="221"/>
        <v>1</v>
      </c>
      <c r="I1299">
        <f t="shared" si="222"/>
        <v>1</v>
      </c>
      <c r="J1299">
        <f t="shared" si="223"/>
        <v>2</v>
      </c>
      <c r="K1299">
        <f t="shared" si="224"/>
        <v>1</v>
      </c>
      <c r="L1299">
        <v>5</v>
      </c>
      <c r="M1299">
        <v>1</v>
      </c>
      <c r="N1299">
        <f>Needs[[#This Row],[Male]]-Needs[[#This Row],[Hasuband]]</f>
        <v>4</v>
      </c>
      <c r="O1299">
        <f>Needs[[#This Row],[Female]]-Needs[[#This Row],[Wife]]</f>
        <v>0</v>
      </c>
      <c r="P1299">
        <v>1</v>
      </c>
      <c r="Q1299">
        <v>0</v>
      </c>
      <c r="R1299">
        <v>2</v>
      </c>
      <c r="S1299">
        <v>0</v>
      </c>
      <c r="T1299">
        <v>3</v>
      </c>
      <c r="U1299" t="s">
        <v>37</v>
      </c>
      <c r="W1299">
        <v>1</v>
      </c>
      <c r="X1299" t="str">
        <f t="shared" si="225"/>
        <v>No</v>
      </c>
      <c r="Z1299" t="str">
        <f t="shared" si="226"/>
        <v>No</v>
      </c>
      <c r="AB1299" t="str">
        <f t="shared" si="227"/>
        <v>No</v>
      </c>
      <c r="AC1299">
        <v>1</v>
      </c>
      <c r="AD1299" t="str">
        <f t="shared" si="228"/>
        <v>Yes</v>
      </c>
      <c r="AF1299" t="str">
        <f t="shared" si="229"/>
        <v>No</v>
      </c>
      <c r="AG1299">
        <v>1</v>
      </c>
      <c r="AH1299" s="11" t="str">
        <f t="shared" si="230"/>
        <v>Yes</v>
      </c>
    </row>
    <row r="1300" spans="1:34">
      <c r="A1300">
        <v>6034</v>
      </c>
      <c r="B1300" t="s">
        <v>47</v>
      </c>
      <c r="C1300" t="s">
        <v>48</v>
      </c>
      <c r="D1300" t="s">
        <v>49</v>
      </c>
      <c r="E1300" t="s">
        <v>1377</v>
      </c>
      <c r="F1300" t="s">
        <v>51</v>
      </c>
      <c r="G1300">
        <f t="shared" si="220"/>
        <v>0</v>
      </c>
      <c r="H1300">
        <f t="shared" si="221"/>
        <v>1</v>
      </c>
      <c r="I1300">
        <f t="shared" si="222"/>
        <v>2</v>
      </c>
      <c r="J1300">
        <f t="shared" si="223"/>
        <v>1</v>
      </c>
      <c r="K1300">
        <f t="shared" si="224"/>
        <v>0</v>
      </c>
      <c r="L1300">
        <v>2</v>
      </c>
      <c r="M1300">
        <v>2</v>
      </c>
      <c r="N1300">
        <f>Needs[[#This Row],[Male]]-Needs[[#This Row],[Hasuband]]</f>
        <v>2</v>
      </c>
      <c r="O1300">
        <f>Needs[[#This Row],[Female]]-Needs[[#This Row],[Wife]]</f>
        <v>1</v>
      </c>
      <c r="P1300">
        <v>1</v>
      </c>
      <c r="Q1300">
        <v>1</v>
      </c>
      <c r="R1300">
        <v>1</v>
      </c>
      <c r="S1300">
        <v>0</v>
      </c>
      <c r="T1300">
        <v>1</v>
      </c>
      <c r="U1300" t="s">
        <v>18</v>
      </c>
      <c r="W1300">
        <v>1</v>
      </c>
      <c r="X1300" t="str">
        <f t="shared" si="225"/>
        <v>No</v>
      </c>
      <c r="Z1300" t="str">
        <f t="shared" si="226"/>
        <v>No</v>
      </c>
      <c r="AA1300">
        <v>1</v>
      </c>
      <c r="AB1300" t="str">
        <f t="shared" si="227"/>
        <v>Yes</v>
      </c>
      <c r="AD1300" t="str">
        <f t="shared" si="228"/>
        <v>No</v>
      </c>
      <c r="AF1300" t="str">
        <f t="shared" si="229"/>
        <v>No</v>
      </c>
      <c r="AG1300">
        <v>1</v>
      </c>
      <c r="AH1300" s="11" t="str">
        <f t="shared" si="230"/>
        <v>Yes</v>
      </c>
    </row>
    <row r="1301" spans="1:34">
      <c r="A1301">
        <v>5063</v>
      </c>
      <c r="B1301" t="s">
        <v>32</v>
      </c>
      <c r="C1301" t="s">
        <v>55</v>
      </c>
      <c r="D1301" t="s">
        <v>56</v>
      </c>
      <c r="E1301" t="s">
        <v>1378</v>
      </c>
      <c r="F1301" t="s">
        <v>36</v>
      </c>
      <c r="G1301">
        <f t="shared" si="220"/>
        <v>1</v>
      </c>
      <c r="H1301">
        <f t="shared" si="221"/>
        <v>1</v>
      </c>
      <c r="I1301">
        <f t="shared" si="222"/>
        <v>1</v>
      </c>
      <c r="J1301">
        <f t="shared" si="223"/>
        <v>1</v>
      </c>
      <c r="K1301">
        <f t="shared" si="224"/>
        <v>0</v>
      </c>
      <c r="L1301">
        <v>1</v>
      </c>
      <c r="M1301">
        <v>3</v>
      </c>
      <c r="N1301">
        <f>Needs[[#This Row],[Male]]-Needs[[#This Row],[Hasuband]]</f>
        <v>0</v>
      </c>
      <c r="O1301">
        <f>Needs[[#This Row],[Female]]-Needs[[#This Row],[Wife]]</f>
        <v>2</v>
      </c>
      <c r="P1301">
        <v>0</v>
      </c>
      <c r="Q1301">
        <v>1</v>
      </c>
      <c r="R1301">
        <v>0</v>
      </c>
      <c r="S1301">
        <v>1</v>
      </c>
      <c r="T1301">
        <v>2</v>
      </c>
      <c r="U1301" t="s">
        <v>46</v>
      </c>
      <c r="V1301">
        <v>1</v>
      </c>
      <c r="X1301" t="str">
        <f t="shared" si="225"/>
        <v>Yes</v>
      </c>
      <c r="Y1301">
        <v>204</v>
      </c>
      <c r="Z1301" t="str">
        <f t="shared" si="226"/>
        <v>Yes</v>
      </c>
      <c r="AA1301">
        <v>1</v>
      </c>
      <c r="AB1301" t="str">
        <f t="shared" si="227"/>
        <v>Yes</v>
      </c>
      <c r="AC1301">
        <v>1</v>
      </c>
      <c r="AD1301" t="str">
        <f t="shared" si="228"/>
        <v>Yes</v>
      </c>
      <c r="AE1301">
        <v>1</v>
      </c>
      <c r="AF1301" t="str">
        <f t="shared" si="229"/>
        <v>Yes</v>
      </c>
      <c r="AG1301">
        <v>1</v>
      </c>
      <c r="AH1301" s="11" t="str">
        <f t="shared" si="230"/>
        <v>Yes</v>
      </c>
    </row>
    <row r="1302" spans="1:34">
      <c r="A1302">
        <v>4819</v>
      </c>
      <c r="B1302" t="s">
        <v>38</v>
      </c>
      <c r="C1302" t="s">
        <v>116</v>
      </c>
      <c r="D1302" t="s">
        <v>117</v>
      </c>
      <c r="E1302" t="s">
        <v>1379</v>
      </c>
      <c r="F1302" t="s">
        <v>36</v>
      </c>
      <c r="G1302">
        <f t="shared" si="220"/>
        <v>1</v>
      </c>
      <c r="H1302">
        <f t="shared" si="221"/>
        <v>1</v>
      </c>
      <c r="I1302">
        <f t="shared" si="222"/>
        <v>2</v>
      </c>
      <c r="J1302">
        <f t="shared" si="223"/>
        <v>1</v>
      </c>
      <c r="K1302">
        <f t="shared" si="224"/>
        <v>0</v>
      </c>
      <c r="L1302">
        <v>3</v>
      </c>
      <c r="M1302">
        <v>2</v>
      </c>
      <c r="N1302">
        <f>Needs[[#This Row],[Male]]-Needs[[#This Row],[Hasuband]]</f>
        <v>2</v>
      </c>
      <c r="O1302">
        <f>Needs[[#This Row],[Female]]-Needs[[#This Row],[Wife]]</f>
        <v>1</v>
      </c>
      <c r="P1302">
        <v>1</v>
      </c>
      <c r="Q1302">
        <v>1</v>
      </c>
      <c r="R1302">
        <v>1</v>
      </c>
      <c r="S1302">
        <v>0</v>
      </c>
      <c r="T1302">
        <v>2</v>
      </c>
      <c r="U1302" t="s">
        <v>61</v>
      </c>
      <c r="W1302">
        <v>1</v>
      </c>
      <c r="X1302" t="str">
        <f t="shared" si="225"/>
        <v>No</v>
      </c>
      <c r="Y1302">
        <v>58</v>
      </c>
      <c r="Z1302" t="str">
        <f t="shared" si="226"/>
        <v>Yes</v>
      </c>
      <c r="AB1302" t="str">
        <f t="shared" si="227"/>
        <v>No</v>
      </c>
      <c r="AC1302">
        <v>1</v>
      </c>
      <c r="AD1302" t="str">
        <f t="shared" si="228"/>
        <v>Yes</v>
      </c>
      <c r="AF1302" t="str">
        <f t="shared" si="229"/>
        <v>No</v>
      </c>
      <c r="AG1302">
        <v>1</v>
      </c>
      <c r="AH1302" s="11" t="str">
        <f t="shared" si="230"/>
        <v>Yes</v>
      </c>
    </row>
    <row r="1303" spans="1:34">
      <c r="A1303">
        <v>6120</v>
      </c>
      <c r="B1303" t="s">
        <v>47</v>
      </c>
      <c r="C1303" t="s">
        <v>67</v>
      </c>
      <c r="D1303" t="s">
        <v>68</v>
      </c>
      <c r="E1303" t="s">
        <v>1380</v>
      </c>
      <c r="F1303" t="s">
        <v>51</v>
      </c>
      <c r="G1303">
        <f t="shared" si="220"/>
        <v>0</v>
      </c>
      <c r="H1303">
        <f t="shared" si="221"/>
        <v>1</v>
      </c>
      <c r="I1303">
        <f t="shared" si="222"/>
        <v>3</v>
      </c>
      <c r="J1303">
        <f t="shared" si="223"/>
        <v>2</v>
      </c>
      <c r="K1303">
        <f t="shared" si="224"/>
        <v>3</v>
      </c>
      <c r="L1303">
        <v>5</v>
      </c>
      <c r="M1303">
        <v>4</v>
      </c>
      <c r="N1303">
        <f>Needs[[#This Row],[Male]]-Needs[[#This Row],[Hasuband]]</f>
        <v>5</v>
      </c>
      <c r="O1303">
        <f>Needs[[#This Row],[Female]]-Needs[[#This Row],[Wife]]</f>
        <v>3</v>
      </c>
      <c r="P1303">
        <v>2</v>
      </c>
      <c r="Q1303">
        <v>1</v>
      </c>
      <c r="R1303">
        <v>1</v>
      </c>
      <c r="S1303">
        <v>1</v>
      </c>
      <c r="T1303">
        <v>4</v>
      </c>
      <c r="U1303" t="s">
        <v>37</v>
      </c>
      <c r="W1303">
        <v>1</v>
      </c>
      <c r="X1303" t="str">
        <f t="shared" si="225"/>
        <v>No</v>
      </c>
      <c r="Z1303" t="str">
        <f t="shared" si="226"/>
        <v>No</v>
      </c>
      <c r="AA1303">
        <v>1</v>
      </c>
      <c r="AB1303" t="str">
        <f t="shared" si="227"/>
        <v>Yes</v>
      </c>
      <c r="AD1303" t="str">
        <f t="shared" si="228"/>
        <v>No</v>
      </c>
      <c r="AE1303">
        <v>1</v>
      </c>
      <c r="AF1303" t="str">
        <f t="shared" si="229"/>
        <v>Yes</v>
      </c>
      <c r="AG1303">
        <v>1</v>
      </c>
      <c r="AH1303" s="11" t="str">
        <f t="shared" si="230"/>
        <v>Yes</v>
      </c>
    </row>
    <row r="1304" spans="1:34">
      <c r="A1304">
        <v>6259</v>
      </c>
      <c r="B1304" t="s">
        <v>47</v>
      </c>
      <c r="C1304" t="s">
        <v>58</v>
      </c>
      <c r="D1304" t="s">
        <v>59</v>
      </c>
      <c r="E1304" t="s">
        <v>1381</v>
      </c>
      <c r="F1304" t="s">
        <v>36</v>
      </c>
      <c r="G1304">
        <f t="shared" si="220"/>
        <v>1</v>
      </c>
      <c r="H1304">
        <f t="shared" si="221"/>
        <v>1</v>
      </c>
      <c r="I1304">
        <f t="shared" si="222"/>
        <v>2</v>
      </c>
      <c r="J1304">
        <f t="shared" si="223"/>
        <v>1</v>
      </c>
      <c r="K1304">
        <f t="shared" si="224"/>
        <v>2</v>
      </c>
      <c r="L1304">
        <v>2</v>
      </c>
      <c r="M1304">
        <v>5</v>
      </c>
      <c r="N1304">
        <f>Needs[[#This Row],[Male]]-Needs[[#This Row],[Hasuband]]</f>
        <v>1</v>
      </c>
      <c r="O1304">
        <f>Needs[[#This Row],[Female]]-Needs[[#This Row],[Wife]]</f>
        <v>4</v>
      </c>
      <c r="P1304">
        <v>1</v>
      </c>
      <c r="Q1304">
        <v>1</v>
      </c>
      <c r="R1304">
        <v>0</v>
      </c>
      <c r="S1304">
        <v>1</v>
      </c>
      <c r="T1304">
        <v>4</v>
      </c>
      <c r="U1304" t="s">
        <v>37</v>
      </c>
      <c r="W1304">
        <v>1</v>
      </c>
      <c r="X1304" t="str">
        <f t="shared" si="225"/>
        <v>No</v>
      </c>
      <c r="Y1304">
        <v>82</v>
      </c>
      <c r="Z1304" t="str">
        <f t="shared" si="226"/>
        <v>Yes</v>
      </c>
      <c r="AA1304">
        <v>1</v>
      </c>
      <c r="AB1304" t="str">
        <f t="shared" si="227"/>
        <v>Yes</v>
      </c>
      <c r="AD1304" t="str">
        <f t="shared" si="228"/>
        <v>No</v>
      </c>
      <c r="AF1304" t="str">
        <f t="shared" si="229"/>
        <v>No</v>
      </c>
      <c r="AG1304">
        <v>1</v>
      </c>
      <c r="AH1304" s="11" t="str">
        <f t="shared" si="230"/>
        <v>Yes</v>
      </c>
    </row>
    <row r="1305" spans="1:34">
      <c r="A1305">
        <v>5385</v>
      </c>
      <c r="B1305" t="s">
        <v>42</v>
      </c>
      <c r="C1305" t="s">
        <v>82</v>
      </c>
      <c r="D1305" t="s">
        <v>83</v>
      </c>
      <c r="E1305" t="s">
        <v>1382</v>
      </c>
      <c r="F1305" t="s">
        <v>36</v>
      </c>
      <c r="G1305">
        <f t="shared" si="220"/>
        <v>1</v>
      </c>
      <c r="H1305">
        <f t="shared" si="221"/>
        <v>1</v>
      </c>
      <c r="I1305">
        <f t="shared" si="222"/>
        <v>3</v>
      </c>
      <c r="J1305">
        <f t="shared" si="223"/>
        <v>2</v>
      </c>
      <c r="K1305">
        <f t="shared" si="224"/>
        <v>3</v>
      </c>
      <c r="L1305">
        <v>2</v>
      </c>
      <c r="M1305">
        <v>8</v>
      </c>
      <c r="N1305">
        <f>Needs[[#This Row],[Male]]-Needs[[#This Row],[Hasuband]]</f>
        <v>1</v>
      </c>
      <c r="O1305">
        <f>Needs[[#This Row],[Female]]-Needs[[#This Row],[Wife]]</f>
        <v>7</v>
      </c>
      <c r="P1305">
        <v>1</v>
      </c>
      <c r="Q1305">
        <v>2</v>
      </c>
      <c r="R1305">
        <v>0</v>
      </c>
      <c r="S1305">
        <v>2</v>
      </c>
      <c r="T1305">
        <v>5</v>
      </c>
      <c r="U1305" t="s">
        <v>37</v>
      </c>
      <c r="W1305">
        <v>1</v>
      </c>
      <c r="X1305" t="str">
        <f t="shared" si="225"/>
        <v>No</v>
      </c>
      <c r="Y1305">
        <v>83</v>
      </c>
      <c r="Z1305" t="str">
        <f t="shared" si="226"/>
        <v>Yes</v>
      </c>
      <c r="AA1305">
        <v>1</v>
      </c>
      <c r="AB1305" t="str">
        <f t="shared" si="227"/>
        <v>Yes</v>
      </c>
      <c r="AD1305" t="str">
        <f t="shared" si="228"/>
        <v>No</v>
      </c>
      <c r="AE1305">
        <v>1</v>
      </c>
      <c r="AF1305" t="str">
        <f t="shared" si="229"/>
        <v>Yes</v>
      </c>
      <c r="AG1305">
        <v>1</v>
      </c>
      <c r="AH1305" s="11" t="str">
        <f t="shared" si="230"/>
        <v>Yes</v>
      </c>
    </row>
    <row r="1306" spans="1:34">
      <c r="A1306">
        <v>5326</v>
      </c>
      <c r="B1306" t="s">
        <v>42</v>
      </c>
      <c r="C1306" t="s">
        <v>52</v>
      </c>
      <c r="D1306" t="s">
        <v>53</v>
      </c>
      <c r="E1306" t="s">
        <v>1383</v>
      </c>
      <c r="F1306" t="s">
        <v>36</v>
      </c>
      <c r="G1306">
        <f t="shared" si="220"/>
        <v>1</v>
      </c>
      <c r="H1306">
        <f t="shared" si="221"/>
        <v>1</v>
      </c>
      <c r="I1306">
        <f t="shared" si="222"/>
        <v>1</v>
      </c>
      <c r="J1306">
        <f t="shared" si="223"/>
        <v>2</v>
      </c>
      <c r="K1306">
        <f t="shared" si="224"/>
        <v>5</v>
      </c>
      <c r="L1306">
        <v>8</v>
      </c>
      <c r="M1306">
        <v>2</v>
      </c>
      <c r="N1306">
        <f>Needs[[#This Row],[Male]]-Needs[[#This Row],[Hasuband]]</f>
        <v>7</v>
      </c>
      <c r="O1306">
        <f>Needs[[#This Row],[Female]]-Needs[[#This Row],[Wife]]</f>
        <v>1</v>
      </c>
      <c r="P1306">
        <v>0</v>
      </c>
      <c r="Q1306">
        <v>1</v>
      </c>
      <c r="R1306">
        <v>2</v>
      </c>
      <c r="S1306">
        <v>0</v>
      </c>
      <c r="T1306">
        <v>7</v>
      </c>
      <c r="U1306" t="s">
        <v>61</v>
      </c>
      <c r="V1306">
        <v>1</v>
      </c>
      <c r="X1306" t="str">
        <f t="shared" si="225"/>
        <v>Yes</v>
      </c>
      <c r="Y1306">
        <v>190</v>
      </c>
      <c r="Z1306" t="str">
        <f t="shared" si="226"/>
        <v>Yes</v>
      </c>
      <c r="AA1306">
        <v>1</v>
      </c>
      <c r="AB1306" t="str">
        <f t="shared" si="227"/>
        <v>Yes</v>
      </c>
      <c r="AD1306" t="str">
        <f t="shared" si="228"/>
        <v>No</v>
      </c>
      <c r="AF1306" t="str">
        <f t="shared" si="229"/>
        <v>No</v>
      </c>
      <c r="AG1306">
        <v>1</v>
      </c>
      <c r="AH1306" s="11" t="str">
        <f t="shared" si="230"/>
        <v>Yes</v>
      </c>
    </row>
    <row r="1307" spans="1:34">
      <c r="A1307">
        <v>5675</v>
      </c>
      <c r="B1307" t="s">
        <v>42</v>
      </c>
      <c r="C1307" t="s">
        <v>71</v>
      </c>
      <c r="D1307" t="s">
        <v>72</v>
      </c>
      <c r="E1307" t="s">
        <v>1384</v>
      </c>
      <c r="F1307" t="s">
        <v>51</v>
      </c>
      <c r="G1307">
        <f t="shared" si="220"/>
        <v>0</v>
      </c>
      <c r="H1307">
        <f t="shared" si="221"/>
        <v>1</v>
      </c>
      <c r="I1307">
        <f t="shared" si="222"/>
        <v>1</v>
      </c>
      <c r="J1307">
        <f t="shared" si="223"/>
        <v>3</v>
      </c>
      <c r="K1307">
        <f t="shared" si="224"/>
        <v>4</v>
      </c>
      <c r="L1307">
        <v>6</v>
      </c>
      <c r="M1307">
        <v>3</v>
      </c>
      <c r="N1307">
        <f>Needs[[#This Row],[Male]]-Needs[[#This Row],[Hasuband]]</f>
        <v>6</v>
      </c>
      <c r="O1307">
        <f>Needs[[#This Row],[Female]]-Needs[[#This Row],[Wife]]</f>
        <v>2</v>
      </c>
      <c r="P1307">
        <v>0</v>
      </c>
      <c r="Q1307">
        <v>1</v>
      </c>
      <c r="R1307">
        <v>2</v>
      </c>
      <c r="S1307">
        <v>1</v>
      </c>
      <c r="T1307">
        <v>5</v>
      </c>
      <c r="U1307" t="s">
        <v>46</v>
      </c>
      <c r="W1307">
        <v>1</v>
      </c>
      <c r="X1307" t="str">
        <f t="shared" si="225"/>
        <v>No</v>
      </c>
      <c r="Y1307">
        <v>110</v>
      </c>
      <c r="Z1307" t="str">
        <f t="shared" si="226"/>
        <v>Yes</v>
      </c>
      <c r="AB1307" t="str">
        <f t="shared" si="227"/>
        <v>No</v>
      </c>
      <c r="AD1307" t="str">
        <f t="shared" si="228"/>
        <v>No</v>
      </c>
      <c r="AE1307">
        <v>1</v>
      </c>
      <c r="AF1307" t="str">
        <f t="shared" si="229"/>
        <v>Yes</v>
      </c>
      <c r="AG1307">
        <v>1</v>
      </c>
      <c r="AH1307" s="11" t="str">
        <f t="shared" si="230"/>
        <v>Yes</v>
      </c>
    </row>
    <row r="1308" spans="1:34">
      <c r="A1308">
        <v>6164</v>
      </c>
      <c r="B1308" t="s">
        <v>47</v>
      </c>
      <c r="C1308" t="s">
        <v>58</v>
      </c>
      <c r="D1308" t="s">
        <v>59</v>
      </c>
      <c r="E1308" t="s">
        <v>1385</v>
      </c>
      <c r="F1308" t="s">
        <v>51</v>
      </c>
      <c r="G1308">
        <f t="shared" si="220"/>
        <v>0</v>
      </c>
      <c r="H1308">
        <f t="shared" si="221"/>
        <v>1</v>
      </c>
      <c r="I1308">
        <f t="shared" si="222"/>
        <v>2</v>
      </c>
      <c r="J1308">
        <f t="shared" si="223"/>
        <v>1</v>
      </c>
      <c r="K1308">
        <f t="shared" si="224"/>
        <v>2</v>
      </c>
      <c r="L1308">
        <v>4</v>
      </c>
      <c r="M1308">
        <v>2</v>
      </c>
      <c r="N1308">
        <f>Needs[[#This Row],[Male]]-Needs[[#This Row],[Hasuband]]</f>
        <v>4</v>
      </c>
      <c r="O1308">
        <f>Needs[[#This Row],[Female]]-Needs[[#This Row],[Wife]]</f>
        <v>1</v>
      </c>
      <c r="P1308">
        <v>1</v>
      </c>
      <c r="Q1308">
        <v>1</v>
      </c>
      <c r="R1308">
        <v>1</v>
      </c>
      <c r="S1308">
        <v>0</v>
      </c>
      <c r="T1308">
        <v>3</v>
      </c>
      <c r="U1308" t="s">
        <v>37</v>
      </c>
      <c r="W1308">
        <v>1</v>
      </c>
      <c r="X1308" t="str">
        <f t="shared" si="225"/>
        <v>No</v>
      </c>
      <c r="Z1308" t="str">
        <f t="shared" si="226"/>
        <v>No</v>
      </c>
      <c r="AA1308">
        <v>1</v>
      </c>
      <c r="AB1308" t="str">
        <f t="shared" si="227"/>
        <v>Yes</v>
      </c>
      <c r="AD1308" t="str">
        <f t="shared" si="228"/>
        <v>No</v>
      </c>
      <c r="AF1308" t="str">
        <f t="shared" si="229"/>
        <v>No</v>
      </c>
      <c r="AG1308">
        <v>1</v>
      </c>
      <c r="AH1308" s="11" t="str">
        <f t="shared" si="230"/>
        <v>Yes</v>
      </c>
    </row>
    <row r="1309" spans="1:34">
      <c r="A1309">
        <v>4994</v>
      </c>
      <c r="B1309" t="s">
        <v>32</v>
      </c>
      <c r="C1309" t="s">
        <v>33</v>
      </c>
      <c r="D1309" t="s">
        <v>34</v>
      </c>
      <c r="E1309" t="s">
        <v>1386</v>
      </c>
      <c r="F1309" t="s">
        <v>36</v>
      </c>
      <c r="G1309">
        <f t="shared" si="220"/>
        <v>1</v>
      </c>
      <c r="H1309">
        <f t="shared" si="221"/>
        <v>1</v>
      </c>
      <c r="I1309">
        <f t="shared" si="222"/>
        <v>1</v>
      </c>
      <c r="J1309">
        <f t="shared" si="223"/>
        <v>1</v>
      </c>
      <c r="K1309">
        <f t="shared" si="224"/>
        <v>0</v>
      </c>
      <c r="L1309">
        <v>3</v>
      </c>
      <c r="M1309">
        <v>1</v>
      </c>
      <c r="N1309">
        <f>Needs[[#This Row],[Male]]-Needs[[#This Row],[Hasuband]]</f>
        <v>2</v>
      </c>
      <c r="O1309">
        <f>Needs[[#This Row],[Female]]-Needs[[#This Row],[Wife]]</f>
        <v>0</v>
      </c>
      <c r="P1309">
        <v>1</v>
      </c>
      <c r="Q1309">
        <v>0</v>
      </c>
      <c r="R1309">
        <v>1</v>
      </c>
      <c r="S1309">
        <v>0</v>
      </c>
      <c r="T1309">
        <v>2</v>
      </c>
      <c r="U1309" t="s">
        <v>37</v>
      </c>
      <c r="W1309">
        <v>1</v>
      </c>
      <c r="X1309" t="str">
        <f t="shared" si="225"/>
        <v>No</v>
      </c>
      <c r="Y1309">
        <v>63</v>
      </c>
      <c r="Z1309" t="str">
        <f t="shared" si="226"/>
        <v>Yes</v>
      </c>
      <c r="AA1309">
        <v>1</v>
      </c>
      <c r="AB1309" t="str">
        <f t="shared" si="227"/>
        <v>Yes</v>
      </c>
      <c r="AD1309" t="str">
        <f t="shared" si="228"/>
        <v>No</v>
      </c>
      <c r="AF1309" t="str">
        <f t="shared" si="229"/>
        <v>No</v>
      </c>
      <c r="AG1309">
        <v>1</v>
      </c>
      <c r="AH1309" s="11" t="str">
        <f t="shared" si="230"/>
        <v>Yes</v>
      </c>
    </row>
    <row r="1310" spans="1:34">
      <c r="A1310">
        <v>6093</v>
      </c>
      <c r="B1310" t="s">
        <v>47</v>
      </c>
      <c r="C1310" t="s">
        <v>67</v>
      </c>
      <c r="D1310" t="s">
        <v>68</v>
      </c>
      <c r="E1310" t="s">
        <v>1387</v>
      </c>
      <c r="F1310" t="s">
        <v>36</v>
      </c>
      <c r="G1310">
        <f t="shared" si="220"/>
        <v>1</v>
      </c>
      <c r="H1310">
        <f t="shared" si="221"/>
        <v>1</v>
      </c>
      <c r="I1310">
        <f t="shared" si="222"/>
        <v>3</v>
      </c>
      <c r="J1310">
        <f t="shared" si="223"/>
        <v>4</v>
      </c>
      <c r="K1310">
        <f t="shared" si="224"/>
        <v>1</v>
      </c>
      <c r="L1310">
        <v>6</v>
      </c>
      <c r="M1310">
        <v>4</v>
      </c>
      <c r="N1310">
        <f>Needs[[#This Row],[Male]]-Needs[[#This Row],[Hasuband]]</f>
        <v>5</v>
      </c>
      <c r="O1310">
        <f>Needs[[#This Row],[Female]]-Needs[[#This Row],[Wife]]</f>
        <v>3</v>
      </c>
      <c r="P1310">
        <v>2</v>
      </c>
      <c r="Q1310">
        <v>1</v>
      </c>
      <c r="R1310">
        <v>3</v>
      </c>
      <c r="S1310">
        <v>1</v>
      </c>
      <c r="T1310">
        <v>3</v>
      </c>
      <c r="U1310" t="s">
        <v>37</v>
      </c>
      <c r="W1310">
        <v>1</v>
      </c>
      <c r="X1310" t="str">
        <f t="shared" si="225"/>
        <v>No</v>
      </c>
      <c r="Z1310" t="str">
        <f t="shared" si="226"/>
        <v>No</v>
      </c>
      <c r="AA1310">
        <v>1</v>
      </c>
      <c r="AB1310" t="str">
        <f t="shared" si="227"/>
        <v>Yes</v>
      </c>
      <c r="AD1310" t="str">
        <f t="shared" si="228"/>
        <v>No</v>
      </c>
      <c r="AE1310">
        <v>1</v>
      </c>
      <c r="AF1310" t="str">
        <f t="shared" si="229"/>
        <v>Yes</v>
      </c>
      <c r="AG1310">
        <v>1</v>
      </c>
      <c r="AH1310" s="11" t="str">
        <f t="shared" si="230"/>
        <v>Yes</v>
      </c>
    </row>
    <row r="1311" spans="1:34">
      <c r="A1311">
        <v>5177</v>
      </c>
      <c r="B1311" t="s">
        <v>42</v>
      </c>
      <c r="C1311" t="s">
        <v>64</v>
      </c>
      <c r="D1311" t="s">
        <v>65</v>
      </c>
      <c r="E1311" t="s">
        <v>1388</v>
      </c>
      <c r="F1311" t="s">
        <v>51</v>
      </c>
      <c r="G1311">
        <f t="shared" si="220"/>
        <v>0</v>
      </c>
      <c r="H1311">
        <f t="shared" si="221"/>
        <v>1</v>
      </c>
      <c r="I1311">
        <f t="shared" si="222"/>
        <v>2</v>
      </c>
      <c r="J1311">
        <f t="shared" si="223"/>
        <v>2</v>
      </c>
      <c r="K1311">
        <f t="shared" si="224"/>
        <v>1</v>
      </c>
      <c r="L1311">
        <v>3</v>
      </c>
      <c r="M1311">
        <v>3</v>
      </c>
      <c r="N1311">
        <f>Needs[[#This Row],[Male]]-Needs[[#This Row],[Hasuband]]</f>
        <v>3</v>
      </c>
      <c r="O1311">
        <f>Needs[[#This Row],[Female]]-Needs[[#This Row],[Wife]]</f>
        <v>2</v>
      </c>
      <c r="P1311">
        <v>1</v>
      </c>
      <c r="Q1311">
        <v>1</v>
      </c>
      <c r="R1311">
        <v>1</v>
      </c>
      <c r="S1311">
        <v>1</v>
      </c>
      <c r="T1311">
        <v>2</v>
      </c>
      <c r="U1311" t="s">
        <v>37</v>
      </c>
      <c r="W1311">
        <v>1</v>
      </c>
      <c r="X1311" t="str">
        <f t="shared" si="225"/>
        <v>No</v>
      </c>
      <c r="Y1311">
        <v>120</v>
      </c>
      <c r="Z1311" t="str">
        <f t="shared" si="226"/>
        <v>Yes</v>
      </c>
      <c r="AA1311">
        <v>1</v>
      </c>
      <c r="AB1311" t="str">
        <f t="shared" si="227"/>
        <v>Yes</v>
      </c>
      <c r="AD1311" t="str">
        <f t="shared" si="228"/>
        <v>No</v>
      </c>
      <c r="AF1311" t="str">
        <f t="shared" si="229"/>
        <v>No</v>
      </c>
      <c r="AG1311">
        <v>1</v>
      </c>
      <c r="AH1311" s="11" t="str">
        <f t="shared" si="230"/>
        <v>Yes</v>
      </c>
    </row>
    <row r="1312" spans="1:34">
      <c r="A1312">
        <v>5765</v>
      </c>
      <c r="B1312" t="s">
        <v>47</v>
      </c>
      <c r="C1312" t="s">
        <v>79</v>
      </c>
      <c r="D1312" t="s">
        <v>80</v>
      </c>
      <c r="E1312" t="s">
        <v>1389</v>
      </c>
      <c r="F1312" t="s">
        <v>36</v>
      </c>
      <c r="G1312">
        <f t="shared" si="220"/>
        <v>1</v>
      </c>
      <c r="H1312">
        <f t="shared" si="221"/>
        <v>1</v>
      </c>
      <c r="I1312">
        <f t="shared" si="222"/>
        <v>0</v>
      </c>
      <c r="J1312">
        <f t="shared" si="223"/>
        <v>2</v>
      </c>
      <c r="K1312">
        <f t="shared" si="224"/>
        <v>3</v>
      </c>
      <c r="L1312">
        <v>6</v>
      </c>
      <c r="M1312">
        <v>1</v>
      </c>
      <c r="N1312">
        <f>Needs[[#This Row],[Male]]-Needs[[#This Row],[Hasuband]]</f>
        <v>5</v>
      </c>
      <c r="O1312">
        <f>Needs[[#This Row],[Female]]-Needs[[#This Row],[Wife]]</f>
        <v>0</v>
      </c>
      <c r="P1312">
        <v>0</v>
      </c>
      <c r="Q1312">
        <v>0</v>
      </c>
      <c r="R1312">
        <v>2</v>
      </c>
      <c r="S1312">
        <v>0</v>
      </c>
      <c r="T1312">
        <v>5</v>
      </c>
      <c r="U1312" t="s">
        <v>61</v>
      </c>
      <c r="W1312">
        <v>1</v>
      </c>
      <c r="X1312" t="str">
        <f t="shared" si="225"/>
        <v>No</v>
      </c>
      <c r="Y1312">
        <v>56</v>
      </c>
      <c r="Z1312" t="str">
        <f t="shared" si="226"/>
        <v>Yes</v>
      </c>
      <c r="AB1312" t="str">
        <f t="shared" si="227"/>
        <v>No</v>
      </c>
      <c r="AD1312" t="str">
        <f t="shared" si="228"/>
        <v>No</v>
      </c>
      <c r="AE1312">
        <v>1</v>
      </c>
      <c r="AF1312" t="str">
        <f t="shared" si="229"/>
        <v>Yes</v>
      </c>
      <c r="AG1312">
        <v>1</v>
      </c>
      <c r="AH1312" s="11" t="str">
        <f t="shared" si="230"/>
        <v>Yes</v>
      </c>
    </row>
    <row r="1313" spans="1:34">
      <c r="A1313">
        <v>5159</v>
      </c>
      <c r="B1313" t="s">
        <v>42</v>
      </c>
      <c r="C1313" t="s">
        <v>64</v>
      </c>
      <c r="D1313" t="s">
        <v>65</v>
      </c>
      <c r="E1313" t="s">
        <v>1390</v>
      </c>
      <c r="F1313" t="s">
        <v>36</v>
      </c>
      <c r="G1313">
        <f t="shared" si="220"/>
        <v>1</v>
      </c>
      <c r="H1313">
        <f t="shared" si="221"/>
        <v>1</v>
      </c>
      <c r="I1313">
        <f t="shared" si="222"/>
        <v>2</v>
      </c>
      <c r="J1313">
        <f t="shared" si="223"/>
        <v>3</v>
      </c>
      <c r="K1313">
        <f t="shared" si="224"/>
        <v>2</v>
      </c>
      <c r="L1313">
        <v>3</v>
      </c>
      <c r="M1313">
        <v>6</v>
      </c>
      <c r="N1313">
        <f>Needs[[#This Row],[Male]]-Needs[[#This Row],[Hasuband]]</f>
        <v>2</v>
      </c>
      <c r="O1313">
        <f>Needs[[#This Row],[Female]]-Needs[[#This Row],[Wife]]</f>
        <v>5</v>
      </c>
      <c r="P1313">
        <v>1</v>
      </c>
      <c r="Q1313">
        <v>1</v>
      </c>
      <c r="R1313">
        <v>1</v>
      </c>
      <c r="S1313">
        <v>2</v>
      </c>
      <c r="T1313">
        <v>4</v>
      </c>
      <c r="U1313" t="s">
        <v>18</v>
      </c>
      <c r="W1313">
        <v>1</v>
      </c>
      <c r="X1313" t="str">
        <f t="shared" si="225"/>
        <v>No</v>
      </c>
      <c r="Y1313">
        <v>115</v>
      </c>
      <c r="Z1313" t="str">
        <f t="shared" si="226"/>
        <v>Yes</v>
      </c>
      <c r="AA1313">
        <v>1</v>
      </c>
      <c r="AB1313" t="str">
        <f t="shared" si="227"/>
        <v>Yes</v>
      </c>
      <c r="AD1313" t="str">
        <f t="shared" si="228"/>
        <v>No</v>
      </c>
      <c r="AE1313">
        <v>1</v>
      </c>
      <c r="AF1313" t="str">
        <f t="shared" si="229"/>
        <v>Yes</v>
      </c>
      <c r="AG1313">
        <v>1</v>
      </c>
      <c r="AH1313" s="11" t="str">
        <f t="shared" si="230"/>
        <v>Yes</v>
      </c>
    </row>
    <row r="1314" spans="1:34">
      <c r="A1314">
        <v>5972</v>
      </c>
      <c r="B1314" t="s">
        <v>47</v>
      </c>
      <c r="C1314" t="s">
        <v>48</v>
      </c>
      <c r="D1314" t="s">
        <v>49</v>
      </c>
      <c r="E1314" t="s">
        <v>1391</v>
      </c>
      <c r="F1314" t="s">
        <v>51</v>
      </c>
      <c r="G1314">
        <f t="shared" si="220"/>
        <v>0</v>
      </c>
      <c r="H1314">
        <f t="shared" si="221"/>
        <v>1</v>
      </c>
      <c r="I1314">
        <f t="shared" si="222"/>
        <v>2</v>
      </c>
      <c r="J1314">
        <f t="shared" si="223"/>
        <v>0</v>
      </c>
      <c r="K1314">
        <f t="shared" si="224"/>
        <v>1</v>
      </c>
      <c r="L1314">
        <v>2</v>
      </c>
      <c r="M1314">
        <v>2</v>
      </c>
      <c r="N1314">
        <f>Needs[[#This Row],[Male]]-Needs[[#This Row],[Hasuband]]</f>
        <v>2</v>
      </c>
      <c r="O1314">
        <f>Needs[[#This Row],[Female]]-Needs[[#This Row],[Wife]]</f>
        <v>1</v>
      </c>
      <c r="P1314">
        <v>1</v>
      </c>
      <c r="Q1314">
        <v>1</v>
      </c>
      <c r="R1314">
        <v>0</v>
      </c>
      <c r="S1314">
        <v>0</v>
      </c>
      <c r="T1314">
        <v>2</v>
      </c>
      <c r="U1314" t="s">
        <v>61</v>
      </c>
      <c r="W1314">
        <v>1</v>
      </c>
      <c r="X1314" t="str">
        <f t="shared" si="225"/>
        <v>No</v>
      </c>
      <c r="Y1314">
        <v>75</v>
      </c>
      <c r="Z1314" t="str">
        <f t="shared" si="226"/>
        <v>Yes</v>
      </c>
      <c r="AA1314">
        <v>1</v>
      </c>
      <c r="AB1314" t="str">
        <f t="shared" si="227"/>
        <v>Yes</v>
      </c>
      <c r="AC1314">
        <v>1</v>
      </c>
      <c r="AD1314" t="str">
        <f t="shared" si="228"/>
        <v>Yes</v>
      </c>
      <c r="AF1314" t="str">
        <f t="shared" si="229"/>
        <v>No</v>
      </c>
      <c r="AG1314">
        <v>1</v>
      </c>
      <c r="AH1314" s="11" t="str">
        <f t="shared" si="230"/>
        <v>Yes</v>
      </c>
    </row>
    <row r="1315" spans="1:34">
      <c r="A1315">
        <v>6232</v>
      </c>
      <c r="B1315" t="s">
        <v>47</v>
      </c>
      <c r="C1315" t="s">
        <v>58</v>
      </c>
      <c r="D1315" t="s">
        <v>59</v>
      </c>
      <c r="E1315" t="s">
        <v>1392</v>
      </c>
      <c r="F1315" t="s">
        <v>36</v>
      </c>
      <c r="G1315">
        <f t="shared" si="220"/>
        <v>1</v>
      </c>
      <c r="H1315">
        <f t="shared" si="221"/>
        <v>1</v>
      </c>
      <c r="I1315">
        <f t="shared" si="222"/>
        <v>2</v>
      </c>
      <c r="J1315">
        <f t="shared" si="223"/>
        <v>2</v>
      </c>
      <c r="K1315">
        <f t="shared" si="224"/>
        <v>0</v>
      </c>
      <c r="L1315">
        <v>3</v>
      </c>
      <c r="M1315">
        <v>3</v>
      </c>
      <c r="N1315">
        <f>Needs[[#This Row],[Male]]-Needs[[#This Row],[Hasuband]]</f>
        <v>2</v>
      </c>
      <c r="O1315">
        <f>Needs[[#This Row],[Female]]-Needs[[#This Row],[Wife]]</f>
        <v>2</v>
      </c>
      <c r="P1315">
        <v>1</v>
      </c>
      <c r="Q1315">
        <v>1</v>
      </c>
      <c r="R1315">
        <v>1</v>
      </c>
      <c r="S1315">
        <v>1</v>
      </c>
      <c r="T1315">
        <v>2</v>
      </c>
      <c r="U1315" t="s">
        <v>46</v>
      </c>
      <c r="W1315">
        <v>1</v>
      </c>
      <c r="X1315" t="str">
        <f t="shared" si="225"/>
        <v>No</v>
      </c>
      <c r="Z1315" t="str">
        <f t="shared" si="226"/>
        <v>No</v>
      </c>
      <c r="AB1315" t="str">
        <f t="shared" si="227"/>
        <v>No</v>
      </c>
      <c r="AD1315" t="str">
        <f t="shared" si="228"/>
        <v>No</v>
      </c>
      <c r="AF1315" t="str">
        <f t="shared" si="229"/>
        <v>No</v>
      </c>
      <c r="AG1315">
        <v>1</v>
      </c>
      <c r="AH1315" s="11" t="str">
        <f t="shared" si="230"/>
        <v>Yes</v>
      </c>
    </row>
    <row r="1316" spans="1:34">
      <c r="A1316">
        <v>5422</v>
      </c>
      <c r="B1316" t="s">
        <v>42</v>
      </c>
      <c r="C1316" t="s">
        <v>82</v>
      </c>
      <c r="D1316" t="s">
        <v>83</v>
      </c>
      <c r="E1316" t="s">
        <v>1393</v>
      </c>
      <c r="F1316" t="s">
        <v>51</v>
      </c>
      <c r="G1316">
        <f t="shared" si="220"/>
        <v>0</v>
      </c>
      <c r="H1316">
        <f t="shared" si="221"/>
        <v>1</v>
      </c>
      <c r="I1316">
        <f t="shared" si="222"/>
        <v>2</v>
      </c>
      <c r="J1316">
        <f t="shared" si="223"/>
        <v>1</v>
      </c>
      <c r="K1316">
        <f t="shared" si="224"/>
        <v>1</v>
      </c>
      <c r="L1316">
        <v>2</v>
      </c>
      <c r="M1316">
        <v>3</v>
      </c>
      <c r="N1316">
        <f>Needs[[#This Row],[Male]]-Needs[[#This Row],[Hasuband]]</f>
        <v>2</v>
      </c>
      <c r="O1316">
        <f>Needs[[#This Row],[Female]]-Needs[[#This Row],[Wife]]</f>
        <v>2</v>
      </c>
      <c r="P1316">
        <v>1</v>
      </c>
      <c r="Q1316">
        <v>1</v>
      </c>
      <c r="R1316">
        <v>0</v>
      </c>
      <c r="S1316">
        <v>1</v>
      </c>
      <c r="T1316">
        <v>2</v>
      </c>
      <c r="U1316" t="s">
        <v>37</v>
      </c>
      <c r="V1316">
        <v>1</v>
      </c>
      <c r="X1316" t="str">
        <f t="shared" si="225"/>
        <v>Yes</v>
      </c>
      <c r="Y1316">
        <v>147</v>
      </c>
      <c r="Z1316" t="str">
        <f t="shared" si="226"/>
        <v>Yes</v>
      </c>
      <c r="AA1316">
        <v>1</v>
      </c>
      <c r="AB1316" t="str">
        <f t="shared" si="227"/>
        <v>Yes</v>
      </c>
      <c r="AD1316" t="str">
        <f t="shared" si="228"/>
        <v>No</v>
      </c>
      <c r="AF1316" t="str">
        <f t="shared" si="229"/>
        <v>No</v>
      </c>
      <c r="AG1316">
        <v>1</v>
      </c>
      <c r="AH1316" s="11" t="str">
        <f t="shared" si="230"/>
        <v>Yes</v>
      </c>
    </row>
    <row r="1317" spans="1:34">
      <c r="A1317">
        <v>5709</v>
      </c>
      <c r="B1317" t="s">
        <v>42</v>
      </c>
      <c r="C1317" t="s">
        <v>71</v>
      </c>
      <c r="D1317" t="s">
        <v>72</v>
      </c>
      <c r="E1317" t="s">
        <v>1394</v>
      </c>
      <c r="F1317" t="s">
        <v>51</v>
      </c>
      <c r="G1317">
        <f t="shared" si="220"/>
        <v>0</v>
      </c>
      <c r="H1317">
        <f t="shared" si="221"/>
        <v>1</v>
      </c>
      <c r="I1317">
        <f t="shared" si="222"/>
        <v>2</v>
      </c>
      <c r="J1317">
        <f t="shared" si="223"/>
        <v>2</v>
      </c>
      <c r="K1317">
        <f t="shared" si="224"/>
        <v>3</v>
      </c>
      <c r="L1317">
        <v>6</v>
      </c>
      <c r="M1317">
        <v>2</v>
      </c>
      <c r="N1317">
        <f>Needs[[#This Row],[Male]]-Needs[[#This Row],[Hasuband]]</f>
        <v>6</v>
      </c>
      <c r="O1317">
        <f>Needs[[#This Row],[Female]]-Needs[[#This Row],[Wife]]</f>
        <v>1</v>
      </c>
      <c r="P1317">
        <v>1</v>
      </c>
      <c r="Q1317">
        <v>1</v>
      </c>
      <c r="R1317">
        <v>2</v>
      </c>
      <c r="S1317">
        <v>0</v>
      </c>
      <c r="T1317">
        <v>4</v>
      </c>
      <c r="U1317" t="s">
        <v>37</v>
      </c>
      <c r="W1317">
        <v>1</v>
      </c>
      <c r="X1317" t="str">
        <f t="shared" si="225"/>
        <v>No</v>
      </c>
      <c r="Y1317">
        <v>93</v>
      </c>
      <c r="Z1317" t="str">
        <f t="shared" si="226"/>
        <v>Yes</v>
      </c>
      <c r="AA1317">
        <v>1</v>
      </c>
      <c r="AB1317" t="str">
        <f t="shared" si="227"/>
        <v>Yes</v>
      </c>
      <c r="AC1317">
        <v>1</v>
      </c>
      <c r="AD1317" t="str">
        <f t="shared" si="228"/>
        <v>Yes</v>
      </c>
      <c r="AF1317" t="str">
        <f t="shared" si="229"/>
        <v>No</v>
      </c>
      <c r="AG1317">
        <v>1</v>
      </c>
      <c r="AH1317" s="11" t="str">
        <f t="shared" si="230"/>
        <v>Yes</v>
      </c>
    </row>
    <row r="1318" spans="1:34">
      <c r="A1318">
        <v>6022</v>
      </c>
      <c r="B1318" t="s">
        <v>47</v>
      </c>
      <c r="C1318" t="s">
        <v>48</v>
      </c>
      <c r="D1318" t="s">
        <v>49</v>
      </c>
      <c r="E1318" t="s">
        <v>1395</v>
      </c>
      <c r="F1318" t="s">
        <v>36</v>
      </c>
      <c r="G1318">
        <f t="shared" si="220"/>
        <v>1</v>
      </c>
      <c r="H1318">
        <f t="shared" si="221"/>
        <v>1</v>
      </c>
      <c r="I1318">
        <f t="shared" si="222"/>
        <v>2</v>
      </c>
      <c r="J1318">
        <f t="shared" si="223"/>
        <v>1</v>
      </c>
      <c r="K1318">
        <f t="shared" si="224"/>
        <v>0</v>
      </c>
      <c r="L1318">
        <v>3</v>
      </c>
      <c r="M1318">
        <v>2</v>
      </c>
      <c r="N1318">
        <f>Needs[[#This Row],[Male]]-Needs[[#This Row],[Hasuband]]</f>
        <v>2</v>
      </c>
      <c r="O1318">
        <f>Needs[[#This Row],[Female]]-Needs[[#This Row],[Wife]]</f>
        <v>1</v>
      </c>
      <c r="P1318">
        <v>1</v>
      </c>
      <c r="Q1318">
        <v>1</v>
      </c>
      <c r="R1318">
        <v>1</v>
      </c>
      <c r="S1318">
        <v>0</v>
      </c>
      <c r="T1318">
        <v>2</v>
      </c>
      <c r="U1318" t="s">
        <v>46</v>
      </c>
      <c r="W1318">
        <v>1</v>
      </c>
      <c r="X1318" t="str">
        <f t="shared" si="225"/>
        <v>No</v>
      </c>
      <c r="Y1318">
        <v>101</v>
      </c>
      <c r="Z1318" t="str">
        <f t="shared" si="226"/>
        <v>Yes</v>
      </c>
      <c r="AA1318">
        <v>1</v>
      </c>
      <c r="AB1318" t="str">
        <f t="shared" si="227"/>
        <v>Yes</v>
      </c>
      <c r="AC1318">
        <v>1</v>
      </c>
      <c r="AD1318" t="str">
        <f t="shared" si="228"/>
        <v>Yes</v>
      </c>
      <c r="AE1318">
        <v>1</v>
      </c>
      <c r="AF1318" t="str">
        <f t="shared" si="229"/>
        <v>Yes</v>
      </c>
      <c r="AG1318">
        <v>1</v>
      </c>
      <c r="AH1318" s="11" t="str">
        <f t="shared" si="230"/>
        <v>Yes</v>
      </c>
    </row>
    <row r="1319" spans="1:34">
      <c r="A1319">
        <v>5772</v>
      </c>
      <c r="B1319" t="s">
        <v>47</v>
      </c>
      <c r="C1319" t="s">
        <v>79</v>
      </c>
      <c r="D1319" t="s">
        <v>80</v>
      </c>
      <c r="E1319" t="s">
        <v>1396</v>
      </c>
      <c r="F1319" t="s">
        <v>36</v>
      </c>
      <c r="G1319">
        <f t="shared" si="220"/>
        <v>1</v>
      </c>
      <c r="H1319">
        <f t="shared" si="221"/>
        <v>1</v>
      </c>
      <c r="I1319">
        <f t="shared" si="222"/>
        <v>1</v>
      </c>
      <c r="J1319">
        <f t="shared" si="223"/>
        <v>2</v>
      </c>
      <c r="K1319">
        <f t="shared" si="224"/>
        <v>3</v>
      </c>
      <c r="L1319">
        <v>6</v>
      </c>
      <c r="M1319">
        <v>2</v>
      </c>
      <c r="N1319">
        <f>Needs[[#This Row],[Male]]-Needs[[#This Row],[Hasuband]]</f>
        <v>5</v>
      </c>
      <c r="O1319">
        <f>Needs[[#This Row],[Female]]-Needs[[#This Row],[Wife]]</f>
        <v>1</v>
      </c>
      <c r="P1319">
        <v>0</v>
      </c>
      <c r="Q1319">
        <v>1</v>
      </c>
      <c r="R1319">
        <v>2</v>
      </c>
      <c r="S1319">
        <v>0</v>
      </c>
      <c r="T1319">
        <v>5</v>
      </c>
      <c r="U1319" t="s">
        <v>37</v>
      </c>
      <c r="W1319">
        <v>1</v>
      </c>
      <c r="X1319" t="str">
        <f t="shared" si="225"/>
        <v>No</v>
      </c>
      <c r="Z1319" t="str">
        <f t="shared" si="226"/>
        <v>No</v>
      </c>
      <c r="AA1319">
        <v>1</v>
      </c>
      <c r="AB1319" t="str">
        <f t="shared" si="227"/>
        <v>Yes</v>
      </c>
      <c r="AC1319">
        <v>1</v>
      </c>
      <c r="AD1319" t="str">
        <f t="shared" si="228"/>
        <v>Yes</v>
      </c>
      <c r="AF1319" t="str">
        <f t="shared" si="229"/>
        <v>No</v>
      </c>
      <c r="AG1319">
        <v>1</v>
      </c>
      <c r="AH1319" s="11" t="str">
        <f t="shared" si="230"/>
        <v>Yes</v>
      </c>
    </row>
    <row r="1320" spans="1:34">
      <c r="A1320">
        <v>5201</v>
      </c>
      <c r="B1320" t="s">
        <v>42</v>
      </c>
      <c r="C1320" t="s">
        <v>64</v>
      </c>
      <c r="D1320" t="s">
        <v>65</v>
      </c>
      <c r="E1320" t="s">
        <v>1397</v>
      </c>
      <c r="F1320" t="s">
        <v>51</v>
      </c>
      <c r="G1320">
        <f t="shared" si="220"/>
        <v>0</v>
      </c>
      <c r="H1320">
        <f t="shared" si="221"/>
        <v>1</v>
      </c>
      <c r="I1320">
        <f t="shared" si="222"/>
        <v>2</v>
      </c>
      <c r="J1320">
        <f t="shared" si="223"/>
        <v>1</v>
      </c>
      <c r="K1320">
        <f t="shared" si="224"/>
        <v>2</v>
      </c>
      <c r="L1320">
        <v>2</v>
      </c>
      <c r="M1320">
        <v>4</v>
      </c>
      <c r="N1320">
        <f>Needs[[#This Row],[Male]]-Needs[[#This Row],[Hasuband]]</f>
        <v>2</v>
      </c>
      <c r="O1320">
        <f>Needs[[#This Row],[Female]]-Needs[[#This Row],[Wife]]</f>
        <v>3</v>
      </c>
      <c r="P1320">
        <v>1</v>
      </c>
      <c r="Q1320">
        <v>1</v>
      </c>
      <c r="R1320">
        <v>0</v>
      </c>
      <c r="S1320">
        <v>1</v>
      </c>
      <c r="T1320">
        <v>3</v>
      </c>
      <c r="U1320" t="s">
        <v>37</v>
      </c>
      <c r="W1320">
        <v>1</v>
      </c>
      <c r="X1320" t="str">
        <f t="shared" si="225"/>
        <v>No</v>
      </c>
      <c r="Z1320" t="str">
        <f t="shared" si="226"/>
        <v>No</v>
      </c>
      <c r="AA1320">
        <v>1</v>
      </c>
      <c r="AB1320" t="str">
        <f t="shared" si="227"/>
        <v>Yes</v>
      </c>
      <c r="AC1320">
        <v>1</v>
      </c>
      <c r="AD1320" t="str">
        <f t="shared" si="228"/>
        <v>Yes</v>
      </c>
      <c r="AE1320">
        <v>1</v>
      </c>
      <c r="AF1320" t="str">
        <f t="shared" si="229"/>
        <v>Yes</v>
      </c>
      <c r="AG1320">
        <v>1</v>
      </c>
      <c r="AH1320" s="11" t="str">
        <f t="shared" si="230"/>
        <v>Yes</v>
      </c>
    </row>
    <row r="1321" spans="1:34">
      <c r="A1321">
        <v>5364</v>
      </c>
      <c r="B1321" t="s">
        <v>42</v>
      </c>
      <c r="C1321" t="s">
        <v>52</v>
      </c>
      <c r="D1321" t="s">
        <v>53</v>
      </c>
      <c r="E1321" t="s">
        <v>1398</v>
      </c>
      <c r="F1321" t="s">
        <v>51</v>
      </c>
      <c r="G1321">
        <f t="shared" si="220"/>
        <v>0</v>
      </c>
      <c r="H1321">
        <f t="shared" si="221"/>
        <v>1</v>
      </c>
      <c r="I1321">
        <f t="shared" si="222"/>
        <v>1</v>
      </c>
      <c r="J1321">
        <f t="shared" si="223"/>
        <v>1</v>
      </c>
      <c r="K1321">
        <f t="shared" si="224"/>
        <v>4</v>
      </c>
      <c r="L1321">
        <v>5</v>
      </c>
      <c r="M1321">
        <v>2</v>
      </c>
      <c r="N1321">
        <f>Needs[[#This Row],[Male]]-Needs[[#This Row],[Hasuband]]</f>
        <v>5</v>
      </c>
      <c r="O1321">
        <f>Needs[[#This Row],[Female]]-Needs[[#This Row],[Wife]]</f>
        <v>1</v>
      </c>
      <c r="P1321">
        <v>0</v>
      </c>
      <c r="Q1321">
        <v>1</v>
      </c>
      <c r="R1321">
        <v>1</v>
      </c>
      <c r="S1321">
        <v>0</v>
      </c>
      <c r="T1321">
        <v>5</v>
      </c>
      <c r="U1321" t="s">
        <v>37</v>
      </c>
      <c r="W1321">
        <v>1</v>
      </c>
      <c r="X1321" t="str">
        <f t="shared" si="225"/>
        <v>No</v>
      </c>
      <c r="Z1321" t="str">
        <f t="shared" si="226"/>
        <v>No</v>
      </c>
      <c r="AB1321" t="str">
        <f t="shared" si="227"/>
        <v>No</v>
      </c>
      <c r="AC1321">
        <v>1</v>
      </c>
      <c r="AD1321" t="str">
        <f t="shared" si="228"/>
        <v>Yes</v>
      </c>
      <c r="AE1321">
        <v>1</v>
      </c>
      <c r="AF1321" t="str">
        <f t="shared" si="229"/>
        <v>Yes</v>
      </c>
      <c r="AG1321">
        <v>1</v>
      </c>
      <c r="AH1321" s="11" t="str">
        <f t="shared" si="230"/>
        <v>Yes</v>
      </c>
    </row>
    <row r="1322" spans="1:34">
      <c r="A1322">
        <v>5150</v>
      </c>
      <c r="B1322" t="s">
        <v>42</v>
      </c>
      <c r="C1322" t="s">
        <v>64</v>
      </c>
      <c r="D1322" t="s">
        <v>65</v>
      </c>
      <c r="E1322" t="s">
        <v>1399</v>
      </c>
      <c r="F1322" t="s">
        <v>36</v>
      </c>
      <c r="G1322">
        <f t="shared" si="220"/>
        <v>1</v>
      </c>
      <c r="H1322">
        <f t="shared" si="221"/>
        <v>1</v>
      </c>
      <c r="I1322">
        <f t="shared" si="222"/>
        <v>2</v>
      </c>
      <c r="J1322">
        <f t="shared" si="223"/>
        <v>2</v>
      </c>
      <c r="K1322">
        <f t="shared" si="224"/>
        <v>1</v>
      </c>
      <c r="L1322">
        <v>5</v>
      </c>
      <c r="M1322">
        <v>2</v>
      </c>
      <c r="N1322">
        <f>Needs[[#This Row],[Male]]-Needs[[#This Row],[Hasuband]]</f>
        <v>4</v>
      </c>
      <c r="O1322">
        <f>Needs[[#This Row],[Female]]-Needs[[#This Row],[Wife]]</f>
        <v>1</v>
      </c>
      <c r="P1322">
        <v>1</v>
      </c>
      <c r="Q1322">
        <v>1</v>
      </c>
      <c r="R1322">
        <v>2</v>
      </c>
      <c r="S1322">
        <v>0</v>
      </c>
      <c r="T1322">
        <v>3</v>
      </c>
      <c r="U1322" t="s">
        <v>61</v>
      </c>
      <c r="W1322">
        <v>1</v>
      </c>
      <c r="X1322" t="str">
        <f t="shared" si="225"/>
        <v>No</v>
      </c>
      <c r="Y1322">
        <v>98</v>
      </c>
      <c r="Z1322" t="str">
        <f t="shared" si="226"/>
        <v>Yes</v>
      </c>
      <c r="AA1322">
        <v>1</v>
      </c>
      <c r="AB1322" t="str">
        <f t="shared" si="227"/>
        <v>Yes</v>
      </c>
      <c r="AD1322" t="str">
        <f t="shared" si="228"/>
        <v>No</v>
      </c>
      <c r="AF1322" t="str">
        <f t="shared" si="229"/>
        <v>No</v>
      </c>
      <c r="AG1322">
        <v>1</v>
      </c>
      <c r="AH1322" s="11" t="str">
        <f t="shared" si="230"/>
        <v>Yes</v>
      </c>
    </row>
    <row r="1323" spans="1:34">
      <c r="A1323">
        <v>5494</v>
      </c>
      <c r="B1323" t="s">
        <v>42</v>
      </c>
      <c r="C1323" t="s">
        <v>82</v>
      </c>
      <c r="D1323" t="s">
        <v>83</v>
      </c>
      <c r="E1323" t="s">
        <v>1400</v>
      </c>
      <c r="F1323" t="s">
        <v>36</v>
      </c>
      <c r="G1323">
        <f t="shared" si="220"/>
        <v>1</v>
      </c>
      <c r="H1323">
        <f t="shared" si="221"/>
        <v>1</v>
      </c>
      <c r="I1323">
        <f t="shared" si="222"/>
        <v>2</v>
      </c>
      <c r="J1323">
        <f t="shared" si="223"/>
        <v>2</v>
      </c>
      <c r="K1323">
        <f t="shared" si="224"/>
        <v>1</v>
      </c>
      <c r="L1323">
        <v>5</v>
      </c>
      <c r="M1323">
        <v>2</v>
      </c>
      <c r="N1323">
        <f>Needs[[#This Row],[Male]]-Needs[[#This Row],[Hasuband]]</f>
        <v>4</v>
      </c>
      <c r="O1323">
        <f>Needs[[#This Row],[Female]]-Needs[[#This Row],[Wife]]</f>
        <v>1</v>
      </c>
      <c r="P1323">
        <v>1</v>
      </c>
      <c r="Q1323">
        <v>1</v>
      </c>
      <c r="R1323">
        <v>2</v>
      </c>
      <c r="S1323">
        <v>0</v>
      </c>
      <c r="T1323">
        <v>3</v>
      </c>
      <c r="U1323" t="s">
        <v>37</v>
      </c>
      <c r="W1323">
        <v>1</v>
      </c>
      <c r="X1323" t="str">
        <f t="shared" si="225"/>
        <v>No</v>
      </c>
      <c r="Y1323">
        <v>99</v>
      </c>
      <c r="Z1323" t="str">
        <f t="shared" si="226"/>
        <v>Yes</v>
      </c>
      <c r="AA1323">
        <v>1</v>
      </c>
      <c r="AB1323" t="str">
        <f t="shared" si="227"/>
        <v>Yes</v>
      </c>
      <c r="AD1323" t="str">
        <f t="shared" si="228"/>
        <v>No</v>
      </c>
      <c r="AF1323" t="str">
        <f t="shared" si="229"/>
        <v>No</v>
      </c>
      <c r="AG1323">
        <v>1</v>
      </c>
      <c r="AH1323" s="11" t="str">
        <f t="shared" si="230"/>
        <v>Yes</v>
      </c>
    </row>
    <row r="1324" spans="1:34">
      <c r="A1324">
        <v>5912</v>
      </c>
      <c r="B1324" t="s">
        <v>47</v>
      </c>
      <c r="C1324" t="s">
        <v>85</v>
      </c>
      <c r="D1324" t="s">
        <v>86</v>
      </c>
      <c r="E1324" t="s">
        <v>1401</v>
      </c>
      <c r="F1324" t="s">
        <v>36</v>
      </c>
      <c r="G1324">
        <f t="shared" si="220"/>
        <v>1</v>
      </c>
      <c r="H1324">
        <f t="shared" si="221"/>
        <v>1</v>
      </c>
      <c r="I1324">
        <f t="shared" si="222"/>
        <v>2</v>
      </c>
      <c r="J1324">
        <f t="shared" si="223"/>
        <v>2</v>
      </c>
      <c r="K1324">
        <f t="shared" si="224"/>
        <v>1</v>
      </c>
      <c r="L1324">
        <v>5</v>
      </c>
      <c r="M1324">
        <v>2</v>
      </c>
      <c r="N1324">
        <f>Needs[[#This Row],[Male]]-Needs[[#This Row],[Hasuband]]</f>
        <v>4</v>
      </c>
      <c r="O1324">
        <f>Needs[[#This Row],[Female]]-Needs[[#This Row],[Wife]]</f>
        <v>1</v>
      </c>
      <c r="P1324">
        <v>1</v>
      </c>
      <c r="Q1324">
        <v>1</v>
      </c>
      <c r="R1324">
        <v>2</v>
      </c>
      <c r="S1324">
        <v>0</v>
      </c>
      <c r="T1324">
        <v>3</v>
      </c>
      <c r="U1324" t="s">
        <v>61</v>
      </c>
      <c r="V1324">
        <v>1</v>
      </c>
      <c r="X1324" t="str">
        <f t="shared" si="225"/>
        <v>Yes</v>
      </c>
      <c r="Y1324">
        <v>212</v>
      </c>
      <c r="Z1324" t="str">
        <f t="shared" si="226"/>
        <v>Yes</v>
      </c>
      <c r="AA1324">
        <v>1</v>
      </c>
      <c r="AB1324" t="str">
        <f t="shared" si="227"/>
        <v>Yes</v>
      </c>
      <c r="AD1324" t="str">
        <f t="shared" si="228"/>
        <v>No</v>
      </c>
      <c r="AE1324">
        <v>1</v>
      </c>
      <c r="AF1324" t="str">
        <f t="shared" si="229"/>
        <v>Yes</v>
      </c>
      <c r="AH1324" s="11" t="str">
        <f t="shared" si="230"/>
        <v>No</v>
      </c>
    </row>
    <row r="1325" spans="1:34">
      <c r="A1325">
        <v>4709</v>
      </c>
      <c r="B1325" t="s">
        <v>38</v>
      </c>
      <c r="C1325" t="s">
        <v>39</v>
      </c>
      <c r="D1325" t="s">
        <v>40</v>
      </c>
      <c r="E1325" t="s">
        <v>1402</v>
      </c>
      <c r="F1325" t="s">
        <v>36</v>
      </c>
      <c r="G1325">
        <f t="shared" si="220"/>
        <v>1</v>
      </c>
      <c r="H1325">
        <f t="shared" si="221"/>
        <v>1</v>
      </c>
      <c r="I1325">
        <f t="shared" si="222"/>
        <v>2</v>
      </c>
      <c r="J1325">
        <f t="shared" si="223"/>
        <v>2</v>
      </c>
      <c r="K1325">
        <f t="shared" si="224"/>
        <v>4</v>
      </c>
      <c r="L1325">
        <v>2</v>
      </c>
      <c r="M1325">
        <v>8</v>
      </c>
      <c r="N1325">
        <f>Needs[[#This Row],[Male]]-Needs[[#This Row],[Hasuband]]</f>
        <v>1</v>
      </c>
      <c r="O1325">
        <f>Needs[[#This Row],[Female]]-Needs[[#This Row],[Wife]]</f>
        <v>7</v>
      </c>
      <c r="P1325">
        <v>1</v>
      </c>
      <c r="Q1325">
        <v>1</v>
      </c>
      <c r="R1325">
        <v>0</v>
      </c>
      <c r="S1325">
        <v>2</v>
      </c>
      <c r="T1325">
        <v>6</v>
      </c>
      <c r="U1325" t="s">
        <v>46</v>
      </c>
      <c r="V1325">
        <v>1</v>
      </c>
      <c r="X1325" t="str">
        <f t="shared" si="225"/>
        <v>Yes</v>
      </c>
      <c r="Y1325">
        <v>192</v>
      </c>
      <c r="Z1325" t="str">
        <f t="shared" si="226"/>
        <v>Yes</v>
      </c>
      <c r="AB1325" t="str">
        <f t="shared" si="227"/>
        <v>No</v>
      </c>
      <c r="AD1325" t="str">
        <f t="shared" si="228"/>
        <v>No</v>
      </c>
      <c r="AF1325" t="str">
        <f t="shared" si="229"/>
        <v>No</v>
      </c>
      <c r="AG1325">
        <v>1</v>
      </c>
      <c r="AH1325" s="11" t="str">
        <f t="shared" si="230"/>
        <v>Yes</v>
      </c>
    </row>
    <row r="1326" spans="1:34">
      <c r="A1326">
        <v>4855</v>
      </c>
      <c r="B1326" t="s">
        <v>38</v>
      </c>
      <c r="C1326" t="s">
        <v>176</v>
      </c>
      <c r="D1326" t="s">
        <v>177</v>
      </c>
      <c r="E1326" t="s">
        <v>1403</v>
      </c>
      <c r="F1326" t="s">
        <v>51</v>
      </c>
      <c r="G1326">
        <f t="shared" si="220"/>
        <v>0</v>
      </c>
      <c r="H1326">
        <f t="shared" si="221"/>
        <v>1</v>
      </c>
      <c r="I1326">
        <f t="shared" si="222"/>
        <v>2</v>
      </c>
      <c r="J1326">
        <f t="shared" si="223"/>
        <v>3</v>
      </c>
      <c r="K1326">
        <f t="shared" si="224"/>
        <v>3</v>
      </c>
      <c r="L1326">
        <v>2</v>
      </c>
      <c r="M1326">
        <v>7</v>
      </c>
      <c r="N1326">
        <f>Needs[[#This Row],[Male]]-Needs[[#This Row],[Hasuband]]</f>
        <v>2</v>
      </c>
      <c r="O1326">
        <f>Needs[[#This Row],[Female]]-Needs[[#This Row],[Wife]]</f>
        <v>6</v>
      </c>
      <c r="P1326">
        <v>1</v>
      </c>
      <c r="Q1326">
        <v>1</v>
      </c>
      <c r="R1326">
        <v>0</v>
      </c>
      <c r="S1326">
        <v>3</v>
      </c>
      <c r="T1326">
        <v>4</v>
      </c>
      <c r="U1326" t="s">
        <v>37</v>
      </c>
      <c r="W1326">
        <v>1</v>
      </c>
      <c r="X1326" t="str">
        <f t="shared" si="225"/>
        <v>No</v>
      </c>
      <c r="Y1326">
        <v>64</v>
      </c>
      <c r="Z1326" t="str">
        <f t="shared" si="226"/>
        <v>Yes</v>
      </c>
      <c r="AA1326">
        <v>1</v>
      </c>
      <c r="AB1326" t="str">
        <f t="shared" si="227"/>
        <v>Yes</v>
      </c>
      <c r="AC1326">
        <v>1</v>
      </c>
      <c r="AD1326" t="str">
        <f t="shared" si="228"/>
        <v>Yes</v>
      </c>
      <c r="AF1326" t="str">
        <f t="shared" si="229"/>
        <v>No</v>
      </c>
      <c r="AG1326">
        <v>1</v>
      </c>
      <c r="AH1326" s="11" t="str">
        <f t="shared" si="230"/>
        <v>Yes</v>
      </c>
    </row>
    <row r="1327" spans="1:34">
      <c r="A1327">
        <v>6152</v>
      </c>
      <c r="B1327" t="s">
        <v>47</v>
      </c>
      <c r="C1327" t="s">
        <v>58</v>
      </c>
      <c r="D1327" t="s">
        <v>59</v>
      </c>
      <c r="E1327" t="s">
        <v>1404</v>
      </c>
      <c r="F1327" t="s">
        <v>36</v>
      </c>
      <c r="G1327">
        <f t="shared" si="220"/>
        <v>1</v>
      </c>
      <c r="H1327">
        <f t="shared" si="221"/>
        <v>1</v>
      </c>
      <c r="I1327">
        <f t="shared" si="222"/>
        <v>2</v>
      </c>
      <c r="J1327">
        <f t="shared" si="223"/>
        <v>1</v>
      </c>
      <c r="K1327">
        <f t="shared" si="224"/>
        <v>2</v>
      </c>
      <c r="L1327">
        <v>2</v>
      </c>
      <c r="M1327">
        <v>5</v>
      </c>
      <c r="N1327">
        <f>Needs[[#This Row],[Male]]-Needs[[#This Row],[Hasuband]]</f>
        <v>1</v>
      </c>
      <c r="O1327">
        <f>Needs[[#This Row],[Female]]-Needs[[#This Row],[Wife]]</f>
        <v>4</v>
      </c>
      <c r="P1327">
        <v>1</v>
      </c>
      <c r="Q1327">
        <v>1</v>
      </c>
      <c r="R1327">
        <v>0</v>
      </c>
      <c r="S1327">
        <v>1</v>
      </c>
      <c r="T1327">
        <v>4</v>
      </c>
      <c r="U1327" t="s">
        <v>46</v>
      </c>
      <c r="V1327">
        <v>1</v>
      </c>
      <c r="X1327" t="str">
        <f t="shared" si="225"/>
        <v>Yes</v>
      </c>
      <c r="Y1327">
        <v>143</v>
      </c>
      <c r="Z1327" t="str">
        <f t="shared" si="226"/>
        <v>Yes</v>
      </c>
      <c r="AA1327">
        <v>1</v>
      </c>
      <c r="AB1327" t="str">
        <f t="shared" si="227"/>
        <v>Yes</v>
      </c>
      <c r="AC1327">
        <v>1</v>
      </c>
      <c r="AD1327" t="str">
        <f t="shared" si="228"/>
        <v>Yes</v>
      </c>
      <c r="AF1327" t="str">
        <f t="shared" si="229"/>
        <v>No</v>
      </c>
      <c r="AG1327">
        <v>1</v>
      </c>
      <c r="AH1327" s="11" t="str">
        <f t="shared" si="230"/>
        <v>Yes</v>
      </c>
    </row>
    <row r="1328" spans="1:34">
      <c r="A1328">
        <v>5050</v>
      </c>
      <c r="B1328" t="s">
        <v>32</v>
      </c>
      <c r="C1328" t="s">
        <v>126</v>
      </c>
      <c r="D1328" t="s">
        <v>127</v>
      </c>
      <c r="E1328" t="s">
        <v>1405</v>
      </c>
      <c r="F1328" t="s">
        <v>36</v>
      </c>
      <c r="G1328">
        <f t="shared" si="220"/>
        <v>1</v>
      </c>
      <c r="H1328">
        <f t="shared" si="221"/>
        <v>1</v>
      </c>
      <c r="I1328">
        <f t="shared" si="222"/>
        <v>3</v>
      </c>
      <c r="J1328">
        <f t="shared" si="223"/>
        <v>3</v>
      </c>
      <c r="K1328">
        <f t="shared" si="224"/>
        <v>2</v>
      </c>
      <c r="L1328">
        <v>4</v>
      </c>
      <c r="M1328">
        <v>6</v>
      </c>
      <c r="N1328">
        <f>Needs[[#This Row],[Male]]-Needs[[#This Row],[Hasuband]]</f>
        <v>3</v>
      </c>
      <c r="O1328">
        <f>Needs[[#This Row],[Female]]-Needs[[#This Row],[Wife]]</f>
        <v>5</v>
      </c>
      <c r="P1328">
        <v>2</v>
      </c>
      <c r="Q1328">
        <v>1</v>
      </c>
      <c r="R1328">
        <v>1</v>
      </c>
      <c r="S1328">
        <v>2</v>
      </c>
      <c r="T1328">
        <v>4</v>
      </c>
      <c r="U1328" t="s">
        <v>46</v>
      </c>
      <c r="W1328">
        <v>1</v>
      </c>
      <c r="X1328" t="str">
        <f t="shared" si="225"/>
        <v>No</v>
      </c>
      <c r="Z1328" t="str">
        <f t="shared" si="226"/>
        <v>No</v>
      </c>
      <c r="AA1328">
        <v>1</v>
      </c>
      <c r="AB1328" t="str">
        <f t="shared" si="227"/>
        <v>Yes</v>
      </c>
      <c r="AD1328" t="str">
        <f t="shared" si="228"/>
        <v>No</v>
      </c>
      <c r="AF1328" t="str">
        <f t="shared" si="229"/>
        <v>No</v>
      </c>
      <c r="AG1328">
        <v>1</v>
      </c>
      <c r="AH1328" s="11" t="str">
        <f t="shared" si="230"/>
        <v>Yes</v>
      </c>
    </row>
    <row r="1329" spans="1:34">
      <c r="A1329">
        <v>4923</v>
      </c>
      <c r="B1329" t="s">
        <v>32</v>
      </c>
      <c r="C1329" t="s">
        <v>96</v>
      </c>
      <c r="D1329" t="s">
        <v>97</v>
      </c>
      <c r="E1329" t="s">
        <v>1406</v>
      </c>
      <c r="F1329" t="s">
        <v>36</v>
      </c>
      <c r="G1329">
        <f t="shared" si="220"/>
        <v>1</v>
      </c>
      <c r="H1329">
        <f t="shared" si="221"/>
        <v>1</v>
      </c>
      <c r="I1329">
        <f t="shared" si="222"/>
        <v>2</v>
      </c>
      <c r="J1329">
        <f t="shared" si="223"/>
        <v>0</v>
      </c>
      <c r="K1329">
        <f t="shared" si="224"/>
        <v>0</v>
      </c>
      <c r="L1329">
        <v>2</v>
      </c>
      <c r="M1329">
        <v>2</v>
      </c>
      <c r="N1329">
        <f>Needs[[#This Row],[Male]]-Needs[[#This Row],[Hasuband]]</f>
        <v>1</v>
      </c>
      <c r="O1329">
        <f>Needs[[#This Row],[Female]]-Needs[[#This Row],[Wife]]</f>
        <v>1</v>
      </c>
      <c r="P1329">
        <v>1</v>
      </c>
      <c r="Q1329">
        <v>1</v>
      </c>
      <c r="R1329">
        <v>0</v>
      </c>
      <c r="S1329">
        <v>0</v>
      </c>
      <c r="T1329">
        <v>2</v>
      </c>
      <c r="U1329" t="s">
        <v>46</v>
      </c>
      <c r="V1329">
        <v>1</v>
      </c>
      <c r="X1329" t="str">
        <f t="shared" si="225"/>
        <v>Yes</v>
      </c>
      <c r="Y1329">
        <v>111</v>
      </c>
      <c r="Z1329" t="str">
        <f t="shared" si="226"/>
        <v>Yes</v>
      </c>
      <c r="AA1329">
        <v>1</v>
      </c>
      <c r="AB1329" t="str">
        <f t="shared" si="227"/>
        <v>Yes</v>
      </c>
      <c r="AC1329">
        <v>1</v>
      </c>
      <c r="AD1329" t="str">
        <f t="shared" si="228"/>
        <v>Yes</v>
      </c>
      <c r="AF1329" t="str">
        <f t="shared" si="229"/>
        <v>No</v>
      </c>
      <c r="AH1329" s="11" t="str">
        <f t="shared" si="230"/>
        <v>No</v>
      </c>
    </row>
    <row r="1330" spans="1:34">
      <c r="A1330">
        <v>5294</v>
      </c>
      <c r="B1330" t="s">
        <v>42</v>
      </c>
      <c r="C1330" t="s">
        <v>52</v>
      </c>
      <c r="D1330" t="s">
        <v>53</v>
      </c>
      <c r="E1330" t="s">
        <v>1407</v>
      </c>
      <c r="F1330" t="s">
        <v>36</v>
      </c>
      <c r="G1330">
        <f t="shared" si="220"/>
        <v>1</v>
      </c>
      <c r="H1330">
        <f t="shared" si="221"/>
        <v>1</v>
      </c>
      <c r="I1330">
        <f t="shared" si="222"/>
        <v>3</v>
      </c>
      <c r="J1330">
        <f t="shared" si="223"/>
        <v>2</v>
      </c>
      <c r="K1330">
        <f t="shared" si="224"/>
        <v>1</v>
      </c>
      <c r="L1330">
        <v>5</v>
      </c>
      <c r="M1330">
        <v>3</v>
      </c>
      <c r="N1330">
        <f>Needs[[#This Row],[Male]]-Needs[[#This Row],[Hasuband]]</f>
        <v>4</v>
      </c>
      <c r="O1330">
        <f>Needs[[#This Row],[Female]]-Needs[[#This Row],[Wife]]</f>
        <v>2</v>
      </c>
      <c r="P1330">
        <v>2</v>
      </c>
      <c r="Q1330">
        <v>1</v>
      </c>
      <c r="R1330">
        <v>1</v>
      </c>
      <c r="S1330">
        <v>1</v>
      </c>
      <c r="T1330">
        <v>3</v>
      </c>
      <c r="U1330" t="s">
        <v>37</v>
      </c>
      <c r="V1330">
        <v>1</v>
      </c>
      <c r="X1330" t="str">
        <f t="shared" si="225"/>
        <v>Yes</v>
      </c>
      <c r="Y1330">
        <v>116</v>
      </c>
      <c r="Z1330" t="str">
        <f t="shared" si="226"/>
        <v>Yes</v>
      </c>
      <c r="AB1330" t="str">
        <f t="shared" si="227"/>
        <v>No</v>
      </c>
      <c r="AD1330" t="str">
        <f t="shared" si="228"/>
        <v>No</v>
      </c>
      <c r="AE1330">
        <v>1</v>
      </c>
      <c r="AF1330" t="str">
        <f t="shared" si="229"/>
        <v>Yes</v>
      </c>
      <c r="AH1330" s="11" t="str">
        <f t="shared" si="230"/>
        <v>No</v>
      </c>
    </row>
    <row r="1331" spans="1:34">
      <c r="A1331">
        <v>5802</v>
      </c>
      <c r="B1331" t="s">
        <v>47</v>
      </c>
      <c r="C1331" t="s">
        <v>79</v>
      </c>
      <c r="D1331" t="s">
        <v>80</v>
      </c>
      <c r="E1331" t="s">
        <v>1408</v>
      </c>
      <c r="F1331" t="s">
        <v>36</v>
      </c>
      <c r="G1331">
        <f t="shared" si="220"/>
        <v>1</v>
      </c>
      <c r="H1331">
        <f t="shared" si="221"/>
        <v>1</v>
      </c>
      <c r="I1331">
        <f t="shared" si="222"/>
        <v>2</v>
      </c>
      <c r="J1331">
        <f t="shared" si="223"/>
        <v>1</v>
      </c>
      <c r="K1331">
        <f t="shared" si="224"/>
        <v>1</v>
      </c>
      <c r="L1331">
        <v>4</v>
      </c>
      <c r="M1331">
        <v>2</v>
      </c>
      <c r="N1331">
        <f>Needs[[#This Row],[Male]]-Needs[[#This Row],[Hasuband]]</f>
        <v>3</v>
      </c>
      <c r="O1331">
        <f>Needs[[#This Row],[Female]]-Needs[[#This Row],[Wife]]</f>
        <v>1</v>
      </c>
      <c r="P1331">
        <v>1</v>
      </c>
      <c r="Q1331">
        <v>1</v>
      </c>
      <c r="R1331">
        <v>1</v>
      </c>
      <c r="S1331">
        <v>0</v>
      </c>
      <c r="T1331">
        <v>3</v>
      </c>
      <c r="U1331" t="s">
        <v>37</v>
      </c>
      <c r="V1331">
        <v>1</v>
      </c>
      <c r="X1331" t="str">
        <f t="shared" si="225"/>
        <v>Yes</v>
      </c>
      <c r="Y1331">
        <v>146</v>
      </c>
      <c r="Z1331" t="str">
        <f t="shared" si="226"/>
        <v>Yes</v>
      </c>
      <c r="AA1331">
        <v>1</v>
      </c>
      <c r="AB1331" t="str">
        <f t="shared" si="227"/>
        <v>Yes</v>
      </c>
      <c r="AC1331">
        <v>1</v>
      </c>
      <c r="AD1331" t="str">
        <f t="shared" si="228"/>
        <v>Yes</v>
      </c>
      <c r="AF1331" t="str">
        <f t="shared" si="229"/>
        <v>No</v>
      </c>
      <c r="AH1331" s="11" t="str">
        <f t="shared" si="230"/>
        <v>No</v>
      </c>
    </row>
    <row r="1332" spans="1:34">
      <c r="A1332">
        <v>5068</v>
      </c>
      <c r="B1332" t="s">
        <v>32</v>
      </c>
      <c r="C1332" t="s">
        <v>55</v>
      </c>
      <c r="D1332" t="s">
        <v>56</v>
      </c>
      <c r="E1332" t="s">
        <v>1409</v>
      </c>
      <c r="F1332" t="s">
        <v>51</v>
      </c>
      <c r="G1332">
        <f t="shared" si="220"/>
        <v>0</v>
      </c>
      <c r="H1332">
        <f t="shared" si="221"/>
        <v>1</v>
      </c>
      <c r="I1332">
        <f t="shared" si="222"/>
        <v>2</v>
      </c>
      <c r="J1332">
        <f t="shared" si="223"/>
        <v>3</v>
      </c>
      <c r="K1332">
        <f t="shared" si="224"/>
        <v>3</v>
      </c>
      <c r="L1332">
        <v>2</v>
      </c>
      <c r="M1332">
        <v>7</v>
      </c>
      <c r="N1332">
        <f>Needs[[#This Row],[Male]]-Needs[[#This Row],[Hasuband]]</f>
        <v>2</v>
      </c>
      <c r="O1332">
        <f>Needs[[#This Row],[Female]]-Needs[[#This Row],[Wife]]</f>
        <v>6</v>
      </c>
      <c r="P1332">
        <v>1</v>
      </c>
      <c r="Q1332">
        <v>1</v>
      </c>
      <c r="R1332">
        <v>0</v>
      </c>
      <c r="S1332">
        <v>3</v>
      </c>
      <c r="T1332">
        <v>4</v>
      </c>
      <c r="U1332" t="s">
        <v>37</v>
      </c>
      <c r="W1332">
        <v>1</v>
      </c>
      <c r="X1332" t="str">
        <f t="shared" si="225"/>
        <v>No</v>
      </c>
      <c r="Z1332" t="str">
        <f t="shared" si="226"/>
        <v>No</v>
      </c>
      <c r="AB1332" t="str">
        <f t="shared" si="227"/>
        <v>No</v>
      </c>
      <c r="AD1332" t="str">
        <f t="shared" si="228"/>
        <v>No</v>
      </c>
      <c r="AF1332" t="str">
        <f t="shared" si="229"/>
        <v>No</v>
      </c>
      <c r="AG1332">
        <v>1</v>
      </c>
      <c r="AH1332" s="11" t="str">
        <f t="shared" si="230"/>
        <v>Yes</v>
      </c>
    </row>
    <row r="1333" spans="1:34">
      <c r="A1333">
        <v>5859</v>
      </c>
      <c r="B1333" t="s">
        <v>47</v>
      </c>
      <c r="C1333" t="s">
        <v>85</v>
      </c>
      <c r="D1333" t="s">
        <v>86</v>
      </c>
      <c r="E1333" t="s">
        <v>1410</v>
      </c>
      <c r="F1333" t="s">
        <v>36</v>
      </c>
      <c r="G1333">
        <f t="shared" si="220"/>
        <v>1</v>
      </c>
      <c r="H1333">
        <f t="shared" si="221"/>
        <v>1</v>
      </c>
      <c r="I1333">
        <f t="shared" si="222"/>
        <v>2</v>
      </c>
      <c r="J1333">
        <f t="shared" si="223"/>
        <v>2</v>
      </c>
      <c r="K1333">
        <f t="shared" si="224"/>
        <v>3</v>
      </c>
      <c r="L1333">
        <v>8</v>
      </c>
      <c r="M1333">
        <v>1</v>
      </c>
      <c r="N1333">
        <f>Needs[[#This Row],[Male]]-Needs[[#This Row],[Hasuband]]</f>
        <v>7</v>
      </c>
      <c r="O1333">
        <f>Needs[[#This Row],[Female]]-Needs[[#This Row],[Wife]]</f>
        <v>0</v>
      </c>
      <c r="P1333">
        <v>2</v>
      </c>
      <c r="Q1333">
        <v>0</v>
      </c>
      <c r="R1333">
        <v>2</v>
      </c>
      <c r="S1333">
        <v>0</v>
      </c>
      <c r="T1333">
        <v>5</v>
      </c>
      <c r="U1333" t="s">
        <v>46</v>
      </c>
      <c r="W1333">
        <v>1</v>
      </c>
      <c r="X1333" t="str">
        <f t="shared" si="225"/>
        <v>No</v>
      </c>
      <c r="Y1333">
        <v>99</v>
      </c>
      <c r="Z1333" t="str">
        <f t="shared" si="226"/>
        <v>Yes</v>
      </c>
      <c r="AA1333">
        <v>1</v>
      </c>
      <c r="AB1333" t="str">
        <f t="shared" si="227"/>
        <v>Yes</v>
      </c>
      <c r="AD1333" t="str">
        <f t="shared" si="228"/>
        <v>No</v>
      </c>
      <c r="AE1333">
        <v>1</v>
      </c>
      <c r="AF1333" t="str">
        <f t="shared" si="229"/>
        <v>Yes</v>
      </c>
      <c r="AG1333">
        <v>1</v>
      </c>
      <c r="AH1333" s="11" t="str">
        <f t="shared" si="230"/>
        <v>Yes</v>
      </c>
    </row>
    <row r="1334" spans="1:34">
      <c r="A1334">
        <v>6100</v>
      </c>
      <c r="B1334" t="s">
        <v>47</v>
      </c>
      <c r="C1334" t="s">
        <v>67</v>
      </c>
      <c r="D1334" t="s">
        <v>68</v>
      </c>
      <c r="E1334" t="s">
        <v>1411</v>
      </c>
      <c r="F1334" t="s">
        <v>36</v>
      </c>
      <c r="G1334">
        <f t="shared" si="220"/>
        <v>1</v>
      </c>
      <c r="H1334">
        <f t="shared" si="221"/>
        <v>1</v>
      </c>
      <c r="I1334">
        <f t="shared" si="222"/>
        <v>3</v>
      </c>
      <c r="J1334">
        <f t="shared" si="223"/>
        <v>2</v>
      </c>
      <c r="K1334">
        <f t="shared" si="224"/>
        <v>1</v>
      </c>
      <c r="L1334">
        <v>4</v>
      </c>
      <c r="M1334">
        <v>4</v>
      </c>
      <c r="N1334">
        <f>Needs[[#This Row],[Male]]-Needs[[#This Row],[Hasuband]]</f>
        <v>3</v>
      </c>
      <c r="O1334">
        <f>Needs[[#This Row],[Female]]-Needs[[#This Row],[Wife]]</f>
        <v>3</v>
      </c>
      <c r="P1334">
        <v>2</v>
      </c>
      <c r="Q1334">
        <v>1</v>
      </c>
      <c r="R1334">
        <v>1</v>
      </c>
      <c r="S1334">
        <v>1</v>
      </c>
      <c r="T1334">
        <v>3</v>
      </c>
      <c r="U1334" t="s">
        <v>61</v>
      </c>
      <c r="W1334">
        <v>1</v>
      </c>
      <c r="X1334" t="str">
        <f t="shared" si="225"/>
        <v>No</v>
      </c>
      <c r="Y1334">
        <v>84</v>
      </c>
      <c r="Z1334" t="str">
        <f t="shared" si="226"/>
        <v>Yes</v>
      </c>
      <c r="AA1334">
        <v>1</v>
      </c>
      <c r="AB1334" t="str">
        <f t="shared" si="227"/>
        <v>Yes</v>
      </c>
      <c r="AD1334" t="str">
        <f t="shared" si="228"/>
        <v>No</v>
      </c>
      <c r="AF1334" t="str">
        <f t="shared" si="229"/>
        <v>No</v>
      </c>
      <c r="AG1334">
        <v>1</v>
      </c>
      <c r="AH1334" s="11" t="str">
        <f t="shared" si="230"/>
        <v>Yes</v>
      </c>
    </row>
    <row r="1335" spans="1:34">
      <c r="A1335">
        <v>4776</v>
      </c>
      <c r="B1335" t="s">
        <v>38</v>
      </c>
      <c r="C1335" t="s">
        <v>116</v>
      </c>
      <c r="D1335" t="s">
        <v>117</v>
      </c>
      <c r="E1335" t="s">
        <v>1412</v>
      </c>
      <c r="F1335" t="s">
        <v>36</v>
      </c>
      <c r="G1335">
        <f t="shared" si="220"/>
        <v>1</v>
      </c>
      <c r="H1335">
        <f t="shared" si="221"/>
        <v>1</v>
      </c>
      <c r="I1335">
        <f t="shared" si="222"/>
        <v>2</v>
      </c>
      <c r="J1335">
        <f t="shared" si="223"/>
        <v>1</v>
      </c>
      <c r="K1335">
        <f t="shared" si="224"/>
        <v>0</v>
      </c>
      <c r="L1335">
        <v>2</v>
      </c>
      <c r="M1335">
        <v>3</v>
      </c>
      <c r="N1335">
        <f>Needs[[#This Row],[Male]]-Needs[[#This Row],[Hasuband]]</f>
        <v>1</v>
      </c>
      <c r="O1335">
        <f>Needs[[#This Row],[Female]]-Needs[[#This Row],[Wife]]</f>
        <v>2</v>
      </c>
      <c r="P1335">
        <v>1</v>
      </c>
      <c r="Q1335">
        <v>1</v>
      </c>
      <c r="R1335">
        <v>0</v>
      </c>
      <c r="S1335">
        <v>1</v>
      </c>
      <c r="T1335">
        <v>2</v>
      </c>
      <c r="U1335" t="s">
        <v>37</v>
      </c>
      <c r="W1335">
        <v>1</v>
      </c>
      <c r="X1335" t="str">
        <f t="shared" si="225"/>
        <v>No</v>
      </c>
      <c r="Z1335" t="str">
        <f t="shared" si="226"/>
        <v>No</v>
      </c>
      <c r="AA1335">
        <v>1</v>
      </c>
      <c r="AB1335" t="str">
        <f t="shared" si="227"/>
        <v>Yes</v>
      </c>
      <c r="AD1335" t="str">
        <f t="shared" si="228"/>
        <v>No</v>
      </c>
      <c r="AE1335">
        <v>1</v>
      </c>
      <c r="AF1335" t="str">
        <f t="shared" si="229"/>
        <v>Yes</v>
      </c>
      <c r="AG1335">
        <v>1</v>
      </c>
      <c r="AH1335" s="11" t="str">
        <f t="shared" si="230"/>
        <v>Yes</v>
      </c>
    </row>
    <row r="1336" spans="1:34">
      <c r="A1336">
        <v>6199</v>
      </c>
      <c r="B1336" t="s">
        <v>47</v>
      </c>
      <c r="C1336" t="s">
        <v>58</v>
      </c>
      <c r="D1336" t="s">
        <v>59</v>
      </c>
      <c r="E1336" t="s">
        <v>1413</v>
      </c>
      <c r="F1336" t="s">
        <v>36</v>
      </c>
      <c r="G1336">
        <f t="shared" si="220"/>
        <v>1</v>
      </c>
      <c r="H1336">
        <f t="shared" si="221"/>
        <v>1</v>
      </c>
      <c r="I1336">
        <f t="shared" si="222"/>
        <v>2</v>
      </c>
      <c r="J1336">
        <f t="shared" si="223"/>
        <v>1</v>
      </c>
      <c r="K1336">
        <f t="shared" si="224"/>
        <v>1</v>
      </c>
      <c r="L1336">
        <v>4</v>
      </c>
      <c r="M1336">
        <v>2</v>
      </c>
      <c r="N1336">
        <f>Needs[[#This Row],[Male]]-Needs[[#This Row],[Hasuband]]</f>
        <v>3</v>
      </c>
      <c r="O1336">
        <f>Needs[[#This Row],[Female]]-Needs[[#This Row],[Wife]]</f>
        <v>1</v>
      </c>
      <c r="P1336">
        <v>1</v>
      </c>
      <c r="Q1336">
        <v>1</v>
      </c>
      <c r="R1336">
        <v>1</v>
      </c>
      <c r="S1336">
        <v>0</v>
      </c>
      <c r="T1336">
        <v>3</v>
      </c>
      <c r="U1336" t="s">
        <v>61</v>
      </c>
      <c r="W1336">
        <v>1</v>
      </c>
      <c r="X1336" t="str">
        <f t="shared" si="225"/>
        <v>No</v>
      </c>
      <c r="Z1336" t="str">
        <f t="shared" si="226"/>
        <v>No</v>
      </c>
      <c r="AA1336">
        <v>1</v>
      </c>
      <c r="AB1336" t="str">
        <f t="shared" si="227"/>
        <v>Yes</v>
      </c>
      <c r="AD1336" t="str">
        <f t="shared" si="228"/>
        <v>No</v>
      </c>
      <c r="AF1336" t="str">
        <f t="shared" si="229"/>
        <v>No</v>
      </c>
      <c r="AG1336">
        <v>1</v>
      </c>
      <c r="AH1336" s="11" t="str">
        <f t="shared" si="230"/>
        <v>Yes</v>
      </c>
    </row>
    <row r="1337" spans="1:34">
      <c r="A1337">
        <v>5729</v>
      </c>
      <c r="B1337" t="s">
        <v>42</v>
      </c>
      <c r="C1337" t="s">
        <v>71</v>
      </c>
      <c r="D1337" t="s">
        <v>72</v>
      </c>
      <c r="E1337" t="s">
        <v>1414</v>
      </c>
      <c r="F1337" t="s">
        <v>36</v>
      </c>
      <c r="G1337">
        <f t="shared" si="220"/>
        <v>1</v>
      </c>
      <c r="H1337">
        <f t="shared" si="221"/>
        <v>1</v>
      </c>
      <c r="I1337">
        <f t="shared" si="222"/>
        <v>2</v>
      </c>
      <c r="J1337">
        <f t="shared" si="223"/>
        <v>1</v>
      </c>
      <c r="K1337">
        <f t="shared" si="224"/>
        <v>1</v>
      </c>
      <c r="L1337">
        <v>2</v>
      </c>
      <c r="M1337">
        <v>4</v>
      </c>
      <c r="N1337">
        <f>Needs[[#This Row],[Male]]-Needs[[#This Row],[Hasuband]]</f>
        <v>1</v>
      </c>
      <c r="O1337">
        <f>Needs[[#This Row],[Female]]-Needs[[#This Row],[Wife]]</f>
        <v>3</v>
      </c>
      <c r="P1337">
        <v>1</v>
      </c>
      <c r="Q1337">
        <v>1</v>
      </c>
      <c r="R1337">
        <v>0</v>
      </c>
      <c r="S1337">
        <v>1</v>
      </c>
      <c r="T1337">
        <v>3</v>
      </c>
      <c r="U1337" t="s">
        <v>46</v>
      </c>
      <c r="W1337">
        <v>1</v>
      </c>
      <c r="X1337" t="str">
        <f t="shared" si="225"/>
        <v>No</v>
      </c>
      <c r="Z1337" t="str">
        <f t="shared" si="226"/>
        <v>No</v>
      </c>
      <c r="AA1337">
        <v>1</v>
      </c>
      <c r="AB1337" t="str">
        <f t="shared" si="227"/>
        <v>Yes</v>
      </c>
      <c r="AD1337" t="str">
        <f t="shared" si="228"/>
        <v>No</v>
      </c>
      <c r="AF1337" t="str">
        <f t="shared" si="229"/>
        <v>No</v>
      </c>
      <c r="AG1337">
        <v>1</v>
      </c>
      <c r="AH1337" s="11" t="str">
        <f t="shared" si="230"/>
        <v>Yes</v>
      </c>
    </row>
    <row r="1338" spans="1:34">
      <c r="A1338">
        <v>6091</v>
      </c>
      <c r="B1338" t="s">
        <v>47</v>
      </c>
      <c r="C1338" t="s">
        <v>67</v>
      </c>
      <c r="D1338" t="s">
        <v>68</v>
      </c>
      <c r="E1338" t="s">
        <v>1415</v>
      </c>
      <c r="F1338" t="s">
        <v>36</v>
      </c>
      <c r="G1338">
        <f t="shared" si="220"/>
        <v>1</v>
      </c>
      <c r="H1338">
        <f t="shared" si="221"/>
        <v>1</v>
      </c>
      <c r="I1338">
        <f t="shared" si="222"/>
        <v>2</v>
      </c>
      <c r="J1338">
        <f t="shared" si="223"/>
        <v>0</v>
      </c>
      <c r="K1338">
        <f t="shared" si="224"/>
        <v>0</v>
      </c>
      <c r="L1338">
        <v>2</v>
      </c>
      <c r="M1338">
        <v>2</v>
      </c>
      <c r="N1338">
        <f>Needs[[#This Row],[Male]]-Needs[[#This Row],[Hasuband]]</f>
        <v>1</v>
      </c>
      <c r="O1338">
        <f>Needs[[#This Row],[Female]]-Needs[[#This Row],[Wife]]</f>
        <v>1</v>
      </c>
      <c r="P1338">
        <v>1</v>
      </c>
      <c r="Q1338">
        <v>1</v>
      </c>
      <c r="R1338">
        <v>0</v>
      </c>
      <c r="S1338">
        <v>0</v>
      </c>
      <c r="T1338">
        <v>2</v>
      </c>
      <c r="U1338" t="s">
        <v>18</v>
      </c>
      <c r="V1338">
        <v>1</v>
      </c>
      <c r="X1338" t="str">
        <f t="shared" si="225"/>
        <v>Yes</v>
      </c>
      <c r="Y1338">
        <v>166</v>
      </c>
      <c r="Z1338" t="str">
        <f t="shared" si="226"/>
        <v>Yes</v>
      </c>
      <c r="AA1338">
        <v>1</v>
      </c>
      <c r="AB1338" t="str">
        <f t="shared" si="227"/>
        <v>Yes</v>
      </c>
      <c r="AC1338">
        <v>1</v>
      </c>
      <c r="AD1338" t="str">
        <f t="shared" si="228"/>
        <v>Yes</v>
      </c>
      <c r="AF1338" t="str">
        <f t="shared" si="229"/>
        <v>No</v>
      </c>
      <c r="AH1338" s="11" t="str">
        <f t="shared" si="230"/>
        <v>No</v>
      </c>
    </row>
    <row r="1339" spans="1:34">
      <c r="A1339">
        <v>5878</v>
      </c>
      <c r="B1339" t="s">
        <v>47</v>
      </c>
      <c r="C1339" t="s">
        <v>85</v>
      </c>
      <c r="D1339" t="s">
        <v>86</v>
      </c>
      <c r="E1339" t="s">
        <v>1416</v>
      </c>
      <c r="F1339" t="s">
        <v>51</v>
      </c>
      <c r="G1339">
        <f t="shared" si="220"/>
        <v>0</v>
      </c>
      <c r="H1339">
        <f t="shared" si="221"/>
        <v>1</v>
      </c>
      <c r="I1339">
        <f t="shared" si="222"/>
        <v>2</v>
      </c>
      <c r="J1339">
        <f t="shared" si="223"/>
        <v>1</v>
      </c>
      <c r="K1339">
        <f t="shared" si="224"/>
        <v>1</v>
      </c>
      <c r="L1339">
        <v>3</v>
      </c>
      <c r="M1339">
        <v>2</v>
      </c>
      <c r="N1339">
        <f>Needs[[#This Row],[Male]]-Needs[[#This Row],[Hasuband]]</f>
        <v>3</v>
      </c>
      <c r="O1339">
        <f>Needs[[#This Row],[Female]]-Needs[[#This Row],[Wife]]</f>
        <v>1</v>
      </c>
      <c r="P1339">
        <v>1</v>
      </c>
      <c r="Q1339">
        <v>1</v>
      </c>
      <c r="R1339">
        <v>1</v>
      </c>
      <c r="S1339">
        <v>0</v>
      </c>
      <c r="T1339">
        <v>2</v>
      </c>
      <c r="U1339" t="s">
        <v>37</v>
      </c>
      <c r="W1339">
        <v>1</v>
      </c>
      <c r="X1339" t="str">
        <f t="shared" si="225"/>
        <v>No</v>
      </c>
      <c r="Y1339">
        <v>115</v>
      </c>
      <c r="Z1339" t="str">
        <f t="shared" si="226"/>
        <v>Yes</v>
      </c>
      <c r="AA1339">
        <v>1</v>
      </c>
      <c r="AB1339" t="str">
        <f t="shared" si="227"/>
        <v>Yes</v>
      </c>
      <c r="AC1339">
        <v>1</v>
      </c>
      <c r="AD1339" t="str">
        <f t="shared" si="228"/>
        <v>Yes</v>
      </c>
      <c r="AE1339">
        <v>1</v>
      </c>
      <c r="AF1339" t="str">
        <f t="shared" si="229"/>
        <v>Yes</v>
      </c>
      <c r="AG1339">
        <v>1</v>
      </c>
      <c r="AH1339" s="11" t="str">
        <f t="shared" si="230"/>
        <v>Yes</v>
      </c>
    </row>
    <row r="1340" spans="1:34">
      <c r="A1340">
        <v>5882</v>
      </c>
      <c r="B1340" t="s">
        <v>47</v>
      </c>
      <c r="C1340" t="s">
        <v>85</v>
      </c>
      <c r="D1340" t="s">
        <v>86</v>
      </c>
      <c r="E1340" t="s">
        <v>1417</v>
      </c>
      <c r="F1340" t="s">
        <v>51</v>
      </c>
      <c r="G1340">
        <f t="shared" si="220"/>
        <v>0</v>
      </c>
      <c r="H1340">
        <f t="shared" si="221"/>
        <v>1</v>
      </c>
      <c r="I1340">
        <f t="shared" si="222"/>
        <v>2</v>
      </c>
      <c r="J1340">
        <f t="shared" si="223"/>
        <v>1</v>
      </c>
      <c r="K1340">
        <f t="shared" si="224"/>
        <v>1</v>
      </c>
      <c r="L1340">
        <v>2</v>
      </c>
      <c r="M1340">
        <v>3</v>
      </c>
      <c r="N1340">
        <f>Needs[[#This Row],[Male]]-Needs[[#This Row],[Hasuband]]</f>
        <v>2</v>
      </c>
      <c r="O1340">
        <f>Needs[[#This Row],[Female]]-Needs[[#This Row],[Wife]]</f>
        <v>2</v>
      </c>
      <c r="P1340">
        <v>1</v>
      </c>
      <c r="Q1340">
        <v>1</v>
      </c>
      <c r="R1340">
        <v>0</v>
      </c>
      <c r="S1340">
        <v>1</v>
      </c>
      <c r="T1340">
        <v>2</v>
      </c>
      <c r="U1340" t="s">
        <v>46</v>
      </c>
      <c r="W1340">
        <v>1</v>
      </c>
      <c r="X1340" t="str">
        <f t="shared" si="225"/>
        <v>No</v>
      </c>
      <c r="Y1340">
        <v>116</v>
      </c>
      <c r="Z1340" t="str">
        <f t="shared" si="226"/>
        <v>Yes</v>
      </c>
      <c r="AB1340" t="str">
        <f t="shared" si="227"/>
        <v>No</v>
      </c>
      <c r="AD1340" t="str">
        <f t="shared" si="228"/>
        <v>No</v>
      </c>
      <c r="AF1340" t="str">
        <f t="shared" si="229"/>
        <v>No</v>
      </c>
      <c r="AG1340">
        <v>1</v>
      </c>
      <c r="AH1340" s="11" t="str">
        <f t="shared" si="230"/>
        <v>Yes</v>
      </c>
    </row>
    <row r="1341" spans="1:34">
      <c r="A1341">
        <v>6293</v>
      </c>
      <c r="B1341" t="s">
        <v>47</v>
      </c>
      <c r="C1341" t="s">
        <v>104</v>
      </c>
      <c r="D1341" t="s">
        <v>105</v>
      </c>
      <c r="E1341" t="s">
        <v>1418</v>
      </c>
      <c r="F1341" t="s">
        <v>36</v>
      </c>
      <c r="G1341">
        <f t="shared" si="220"/>
        <v>1</v>
      </c>
      <c r="H1341">
        <f t="shared" si="221"/>
        <v>1</v>
      </c>
      <c r="I1341">
        <f t="shared" si="222"/>
        <v>2</v>
      </c>
      <c r="J1341">
        <f t="shared" si="223"/>
        <v>2</v>
      </c>
      <c r="K1341">
        <f t="shared" si="224"/>
        <v>0</v>
      </c>
      <c r="L1341">
        <v>3</v>
      </c>
      <c r="M1341">
        <v>3</v>
      </c>
      <c r="N1341">
        <f>Needs[[#This Row],[Male]]-Needs[[#This Row],[Hasuband]]</f>
        <v>2</v>
      </c>
      <c r="O1341">
        <f>Needs[[#This Row],[Female]]-Needs[[#This Row],[Wife]]</f>
        <v>2</v>
      </c>
      <c r="P1341">
        <v>1</v>
      </c>
      <c r="Q1341">
        <v>1</v>
      </c>
      <c r="R1341">
        <v>1</v>
      </c>
      <c r="S1341">
        <v>1</v>
      </c>
      <c r="T1341">
        <v>2</v>
      </c>
      <c r="U1341" t="s">
        <v>61</v>
      </c>
      <c r="W1341">
        <v>1</v>
      </c>
      <c r="X1341" t="str">
        <f t="shared" si="225"/>
        <v>No</v>
      </c>
      <c r="Z1341" t="str">
        <f t="shared" si="226"/>
        <v>No</v>
      </c>
      <c r="AA1341">
        <v>1</v>
      </c>
      <c r="AB1341" t="str">
        <f t="shared" si="227"/>
        <v>Yes</v>
      </c>
      <c r="AD1341" t="str">
        <f t="shared" si="228"/>
        <v>No</v>
      </c>
      <c r="AF1341" t="str">
        <f t="shared" si="229"/>
        <v>No</v>
      </c>
      <c r="AG1341">
        <v>1</v>
      </c>
      <c r="AH1341" s="11" t="str">
        <f t="shared" si="230"/>
        <v>Yes</v>
      </c>
    </row>
    <row r="1342" spans="1:34">
      <c r="A1342">
        <v>5466</v>
      </c>
      <c r="B1342" t="s">
        <v>42</v>
      </c>
      <c r="C1342" t="s">
        <v>82</v>
      </c>
      <c r="D1342" t="s">
        <v>83</v>
      </c>
      <c r="E1342" t="s">
        <v>1419</v>
      </c>
      <c r="F1342" t="s">
        <v>36</v>
      </c>
      <c r="G1342">
        <f t="shared" si="220"/>
        <v>1</v>
      </c>
      <c r="H1342">
        <f t="shared" si="221"/>
        <v>1</v>
      </c>
      <c r="I1342">
        <f t="shared" si="222"/>
        <v>2</v>
      </c>
      <c r="J1342">
        <f t="shared" si="223"/>
        <v>2</v>
      </c>
      <c r="K1342">
        <f t="shared" si="224"/>
        <v>3</v>
      </c>
      <c r="L1342">
        <v>2</v>
      </c>
      <c r="M1342">
        <v>7</v>
      </c>
      <c r="N1342">
        <f>Needs[[#This Row],[Male]]-Needs[[#This Row],[Hasuband]]</f>
        <v>1</v>
      </c>
      <c r="O1342">
        <f>Needs[[#This Row],[Female]]-Needs[[#This Row],[Wife]]</f>
        <v>6</v>
      </c>
      <c r="P1342">
        <v>1</v>
      </c>
      <c r="Q1342">
        <v>1</v>
      </c>
      <c r="R1342">
        <v>0</v>
      </c>
      <c r="S1342">
        <v>2</v>
      </c>
      <c r="T1342">
        <v>5</v>
      </c>
      <c r="U1342" t="s">
        <v>61</v>
      </c>
      <c r="W1342">
        <v>1</v>
      </c>
      <c r="X1342" t="str">
        <f t="shared" si="225"/>
        <v>No</v>
      </c>
      <c r="Z1342" t="str">
        <f t="shared" si="226"/>
        <v>No</v>
      </c>
      <c r="AA1342">
        <v>1</v>
      </c>
      <c r="AB1342" t="str">
        <f t="shared" si="227"/>
        <v>Yes</v>
      </c>
      <c r="AD1342" t="str">
        <f t="shared" si="228"/>
        <v>No</v>
      </c>
      <c r="AE1342">
        <v>1</v>
      </c>
      <c r="AF1342" t="str">
        <f t="shared" si="229"/>
        <v>Yes</v>
      </c>
      <c r="AG1342">
        <v>1</v>
      </c>
      <c r="AH1342" s="11" t="str">
        <f t="shared" si="230"/>
        <v>Yes</v>
      </c>
    </row>
    <row r="1343" spans="1:34">
      <c r="A1343">
        <v>4722</v>
      </c>
      <c r="B1343" t="s">
        <v>38</v>
      </c>
      <c r="C1343" t="s">
        <v>107</v>
      </c>
      <c r="D1343" t="s">
        <v>108</v>
      </c>
      <c r="E1343" t="s">
        <v>1420</v>
      </c>
      <c r="F1343" t="s">
        <v>36</v>
      </c>
      <c r="G1343">
        <f t="shared" si="220"/>
        <v>1</v>
      </c>
      <c r="H1343">
        <f t="shared" si="221"/>
        <v>1</v>
      </c>
      <c r="I1343">
        <f t="shared" si="222"/>
        <v>2</v>
      </c>
      <c r="J1343">
        <f t="shared" si="223"/>
        <v>1</v>
      </c>
      <c r="K1343">
        <f t="shared" si="224"/>
        <v>1</v>
      </c>
      <c r="L1343">
        <v>2</v>
      </c>
      <c r="M1343">
        <v>4</v>
      </c>
      <c r="N1343">
        <f>Needs[[#This Row],[Male]]-Needs[[#This Row],[Hasuband]]</f>
        <v>1</v>
      </c>
      <c r="O1343">
        <f>Needs[[#This Row],[Female]]-Needs[[#This Row],[Wife]]</f>
        <v>3</v>
      </c>
      <c r="P1343">
        <v>1</v>
      </c>
      <c r="Q1343">
        <v>1</v>
      </c>
      <c r="R1343">
        <v>0</v>
      </c>
      <c r="S1343">
        <v>1</v>
      </c>
      <c r="T1343">
        <v>3</v>
      </c>
      <c r="U1343" t="s">
        <v>37</v>
      </c>
      <c r="W1343">
        <v>1</v>
      </c>
      <c r="X1343" t="str">
        <f t="shared" si="225"/>
        <v>No</v>
      </c>
      <c r="Z1343" t="str">
        <f t="shared" si="226"/>
        <v>No</v>
      </c>
      <c r="AA1343">
        <v>1</v>
      </c>
      <c r="AB1343" t="str">
        <f t="shared" si="227"/>
        <v>Yes</v>
      </c>
      <c r="AD1343" t="str">
        <f t="shared" si="228"/>
        <v>No</v>
      </c>
      <c r="AE1343">
        <v>1</v>
      </c>
      <c r="AF1343" t="str">
        <f t="shared" si="229"/>
        <v>Yes</v>
      </c>
      <c r="AG1343">
        <v>1</v>
      </c>
      <c r="AH1343" s="11" t="str">
        <f t="shared" si="230"/>
        <v>Yes</v>
      </c>
    </row>
    <row r="1344" spans="1:34">
      <c r="A1344">
        <v>5107</v>
      </c>
      <c r="B1344" t="s">
        <v>32</v>
      </c>
      <c r="C1344" t="s">
        <v>55</v>
      </c>
      <c r="D1344" t="s">
        <v>56</v>
      </c>
      <c r="E1344" t="s">
        <v>1421</v>
      </c>
      <c r="F1344" t="s">
        <v>36</v>
      </c>
      <c r="G1344">
        <f t="shared" si="220"/>
        <v>1</v>
      </c>
      <c r="H1344">
        <f t="shared" si="221"/>
        <v>1</v>
      </c>
      <c r="I1344">
        <f t="shared" si="222"/>
        <v>3</v>
      </c>
      <c r="J1344">
        <f t="shared" si="223"/>
        <v>2</v>
      </c>
      <c r="K1344">
        <f t="shared" si="224"/>
        <v>3</v>
      </c>
      <c r="L1344">
        <v>8</v>
      </c>
      <c r="M1344">
        <v>2</v>
      </c>
      <c r="N1344">
        <f>Needs[[#This Row],[Male]]-Needs[[#This Row],[Hasuband]]</f>
        <v>7</v>
      </c>
      <c r="O1344">
        <f>Needs[[#This Row],[Female]]-Needs[[#This Row],[Wife]]</f>
        <v>1</v>
      </c>
      <c r="P1344">
        <v>2</v>
      </c>
      <c r="Q1344">
        <v>1</v>
      </c>
      <c r="R1344">
        <v>2</v>
      </c>
      <c r="S1344">
        <v>0</v>
      </c>
      <c r="T1344">
        <v>5</v>
      </c>
      <c r="U1344" t="s">
        <v>37</v>
      </c>
      <c r="V1344">
        <v>1</v>
      </c>
      <c r="X1344" t="str">
        <f t="shared" si="225"/>
        <v>Yes</v>
      </c>
      <c r="Y1344">
        <v>128</v>
      </c>
      <c r="Z1344" t="str">
        <f t="shared" si="226"/>
        <v>Yes</v>
      </c>
      <c r="AB1344" t="str">
        <f t="shared" si="227"/>
        <v>No</v>
      </c>
      <c r="AD1344" t="str">
        <f t="shared" si="228"/>
        <v>No</v>
      </c>
      <c r="AF1344" t="str">
        <f t="shared" si="229"/>
        <v>No</v>
      </c>
      <c r="AG1344">
        <v>1</v>
      </c>
      <c r="AH1344" s="11" t="str">
        <f t="shared" si="230"/>
        <v>Yes</v>
      </c>
    </row>
    <row r="1345" spans="1:34">
      <c r="A1345">
        <v>5628</v>
      </c>
      <c r="B1345" t="s">
        <v>42</v>
      </c>
      <c r="C1345" t="s">
        <v>43</v>
      </c>
      <c r="D1345" t="s">
        <v>44</v>
      </c>
      <c r="E1345" t="s">
        <v>1422</v>
      </c>
      <c r="F1345" t="s">
        <v>51</v>
      </c>
      <c r="G1345">
        <f t="shared" si="220"/>
        <v>0</v>
      </c>
      <c r="H1345">
        <f t="shared" si="221"/>
        <v>1</v>
      </c>
      <c r="I1345">
        <f t="shared" si="222"/>
        <v>2</v>
      </c>
      <c r="J1345">
        <f t="shared" si="223"/>
        <v>3</v>
      </c>
      <c r="K1345">
        <f t="shared" si="224"/>
        <v>4</v>
      </c>
      <c r="L1345">
        <v>2</v>
      </c>
      <c r="M1345">
        <v>8</v>
      </c>
      <c r="N1345">
        <f>Needs[[#This Row],[Male]]-Needs[[#This Row],[Hasuband]]</f>
        <v>2</v>
      </c>
      <c r="O1345">
        <f>Needs[[#This Row],[Female]]-Needs[[#This Row],[Wife]]</f>
        <v>7</v>
      </c>
      <c r="P1345">
        <v>1</v>
      </c>
      <c r="Q1345">
        <v>1</v>
      </c>
      <c r="R1345">
        <v>0</v>
      </c>
      <c r="S1345">
        <v>3</v>
      </c>
      <c r="T1345">
        <v>5</v>
      </c>
      <c r="U1345" t="s">
        <v>37</v>
      </c>
      <c r="W1345">
        <v>1</v>
      </c>
      <c r="X1345" t="str">
        <f t="shared" si="225"/>
        <v>No</v>
      </c>
      <c r="Z1345" t="str">
        <f t="shared" si="226"/>
        <v>No</v>
      </c>
      <c r="AB1345" t="str">
        <f t="shared" si="227"/>
        <v>No</v>
      </c>
      <c r="AD1345" t="str">
        <f t="shared" si="228"/>
        <v>No</v>
      </c>
      <c r="AF1345" t="str">
        <f t="shared" si="229"/>
        <v>No</v>
      </c>
      <c r="AG1345">
        <v>1</v>
      </c>
      <c r="AH1345" s="11" t="str">
        <f t="shared" si="230"/>
        <v>Yes</v>
      </c>
    </row>
    <row r="1346" spans="1:34">
      <c r="A1346">
        <v>4959</v>
      </c>
      <c r="B1346" t="s">
        <v>32</v>
      </c>
      <c r="C1346" t="s">
        <v>33</v>
      </c>
      <c r="D1346" t="s">
        <v>34</v>
      </c>
      <c r="E1346" t="s">
        <v>1423</v>
      </c>
      <c r="F1346" t="s">
        <v>51</v>
      </c>
      <c r="G1346">
        <f t="shared" ref="G1346:G1409" si="231">IF(F1346="Father",1,0)</f>
        <v>0</v>
      </c>
      <c r="H1346">
        <f t="shared" ref="H1346:H1409" si="232">IF(F1346="Mother",1,1)</f>
        <v>1</v>
      </c>
      <c r="I1346">
        <f t="shared" ref="I1346:I1409" si="233">P1346+Q1346</f>
        <v>1</v>
      </c>
      <c r="J1346">
        <f t="shared" ref="J1346:J1409" si="234">R1346+S1346</f>
        <v>1</v>
      </c>
      <c r="K1346">
        <f t="shared" ref="K1346:K1409" si="235">T1346-(G1346+H1346)</f>
        <v>1</v>
      </c>
      <c r="L1346">
        <v>3</v>
      </c>
      <c r="M1346">
        <v>1</v>
      </c>
      <c r="N1346">
        <f>Needs[[#This Row],[Male]]-Needs[[#This Row],[Hasuband]]</f>
        <v>3</v>
      </c>
      <c r="O1346">
        <f>Needs[[#This Row],[Female]]-Needs[[#This Row],[Wife]]</f>
        <v>0</v>
      </c>
      <c r="P1346">
        <v>1</v>
      </c>
      <c r="Q1346">
        <v>0</v>
      </c>
      <c r="R1346">
        <v>1</v>
      </c>
      <c r="S1346">
        <v>0</v>
      </c>
      <c r="T1346">
        <v>2</v>
      </c>
      <c r="U1346" t="s">
        <v>61</v>
      </c>
      <c r="W1346">
        <v>1</v>
      </c>
      <c r="X1346" t="str">
        <f t="shared" ref="X1346:X1409" si="236">IF(V1346=1,"Yes",IF(V1346="","No"))</f>
        <v>No</v>
      </c>
      <c r="Z1346" t="str">
        <f t="shared" ref="Z1346:Z1409" si="237">IF(Y1346="","No","Yes")</f>
        <v>No</v>
      </c>
      <c r="AA1346">
        <v>1</v>
      </c>
      <c r="AB1346" t="str">
        <f t="shared" ref="AB1346:AB1409" si="238">IF(AA1346=1,"Yes",IF(AA1346="","No"))</f>
        <v>Yes</v>
      </c>
      <c r="AD1346" t="str">
        <f t="shared" ref="AD1346:AD1409" si="239">IF(AC1346=1,"Yes",IF(AC1346="","No"))</f>
        <v>No</v>
      </c>
      <c r="AF1346" t="str">
        <f t="shared" ref="AF1346:AF1409" si="240">IF(AE1346=1,"Yes",IF(AE1346="","No"))</f>
        <v>No</v>
      </c>
      <c r="AG1346">
        <v>1</v>
      </c>
      <c r="AH1346" s="11" t="str">
        <f t="shared" ref="AH1346:AH1409" si="241">IF(AG1346=1,"Yes",IF(AG1346="","No"))</f>
        <v>Yes</v>
      </c>
    </row>
    <row r="1347" spans="1:34">
      <c r="A1347">
        <v>5500</v>
      </c>
      <c r="B1347" t="s">
        <v>42</v>
      </c>
      <c r="C1347" t="s">
        <v>82</v>
      </c>
      <c r="D1347" t="s">
        <v>83</v>
      </c>
      <c r="E1347" t="s">
        <v>1424</v>
      </c>
      <c r="F1347" t="s">
        <v>51</v>
      </c>
      <c r="G1347">
        <f t="shared" si="231"/>
        <v>0</v>
      </c>
      <c r="H1347">
        <f t="shared" si="232"/>
        <v>1</v>
      </c>
      <c r="I1347">
        <f t="shared" si="233"/>
        <v>3</v>
      </c>
      <c r="J1347">
        <f t="shared" si="234"/>
        <v>3</v>
      </c>
      <c r="K1347">
        <f t="shared" si="235"/>
        <v>3</v>
      </c>
      <c r="L1347">
        <v>6</v>
      </c>
      <c r="M1347">
        <v>4</v>
      </c>
      <c r="N1347">
        <f>Needs[[#This Row],[Male]]-Needs[[#This Row],[Hasuband]]</f>
        <v>6</v>
      </c>
      <c r="O1347">
        <f>Needs[[#This Row],[Female]]-Needs[[#This Row],[Wife]]</f>
        <v>3</v>
      </c>
      <c r="P1347">
        <v>2</v>
      </c>
      <c r="Q1347">
        <v>1</v>
      </c>
      <c r="R1347">
        <v>2</v>
      </c>
      <c r="S1347">
        <v>1</v>
      </c>
      <c r="T1347">
        <v>4</v>
      </c>
      <c r="U1347" t="s">
        <v>46</v>
      </c>
      <c r="W1347">
        <v>1</v>
      </c>
      <c r="X1347" t="str">
        <f t="shared" si="236"/>
        <v>No</v>
      </c>
      <c r="Y1347">
        <v>61</v>
      </c>
      <c r="Z1347" t="str">
        <f t="shared" si="237"/>
        <v>Yes</v>
      </c>
      <c r="AA1347">
        <v>1</v>
      </c>
      <c r="AB1347" t="str">
        <f t="shared" si="238"/>
        <v>Yes</v>
      </c>
      <c r="AD1347" t="str">
        <f t="shared" si="239"/>
        <v>No</v>
      </c>
      <c r="AF1347" t="str">
        <f t="shared" si="240"/>
        <v>No</v>
      </c>
      <c r="AG1347">
        <v>1</v>
      </c>
      <c r="AH1347" s="11" t="str">
        <f t="shared" si="241"/>
        <v>Yes</v>
      </c>
    </row>
    <row r="1348" spans="1:34">
      <c r="A1348">
        <v>5423</v>
      </c>
      <c r="B1348" t="s">
        <v>42</v>
      </c>
      <c r="C1348" t="s">
        <v>82</v>
      </c>
      <c r="D1348" t="s">
        <v>83</v>
      </c>
      <c r="E1348" t="s">
        <v>1425</v>
      </c>
      <c r="F1348" t="s">
        <v>36</v>
      </c>
      <c r="G1348">
        <f t="shared" si="231"/>
        <v>1</v>
      </c>
      <c r="H1348">
        <f t="shared" si="232"/>
        <v>1</v>
      </c>
      <c r="I1348">
        <f t="shared" si="233"/>
        <v>1</v>
      </c>
      <c r="J1348">
        <f t="shared" si="234"/>
        <v>2</v>
      </c>
      <c r="K1348">
        <f t="shared" si="235"/>
        <v>1</v>
      </c>
      <c r="L1348">
        <v>5</v>
      </c>
      <c r="M1348">
        <v>1</v>
      </c>
      <c r="N1348">
        <f>Needs[[#This Row],[Male]]-Needs[[#This Row],[Hasuband]]</f>
        <v>4</v>
      </c>
      <c r="O1348">
        <f>Needs[[#This Row],[Female]]-Needs[[#This Row],[Wife]]</f>
        <v>0</v>
      </c>
      <c r="P1348">
        <v>1</v>
      </c>
      <c r="Q1348">
        <v>0</v>
      </c>
      <c r="R1348">
        <v>2</v>
      </c>
      <c r="S1348">
        <v>0</v>
      </c>
      <c r="T1348">
        <v>3</v>
      </c>
      <c r="U1348" t="s">
        <v>61</v>
      </c>
      <c r="W1348">
        <v>1</v>
      </c>
      <c r="X1348" t="str">
        <f t="shared" si="236"/>
        <v>No</v>
      </c>
      <c r="Z1348" t="str">
        <f t="shared" si="237"/>
        <v>No</v>
      </c>
      <c r="AA1348">
        <v>1</v>
      </c>
      <c r="AB1348" t="str">
        <f t="shared" si="238"/>
        <v>Yes</v>
      </c>
      <c r="AD1348" t="str">
        <f t="shared" si="239"/>
        <v>No</v>
      </c>
      <c r="AF1348" t="str">
        <f t="shared" si="240"/>
        <v>No</v>
      </c>
      <c r="AG1348">
        <v>1</v>
      </c>
      <c r="AH1348" s="11" t="str">
        <f t="shared" si="241"/>
        <v>Yes</v>
      </c>
    </row>
    <row r="1349" spans="1:34">
      <c r="A1349">
        <v>5028</v>
      </c>
      <c r="B1349" t="s">
        <v>32</v>
      </c>
      <c r="C1349" t="s">
        <v>126</v>
      </c>
      <c r="D1349" t="s">
        <v>127</v>
      </c>
      <c r="E1349" t="s">
        <v>1426</v>
      </c>
      <c r="F1349" t="s">
        <v>36</v>
      </c>
      <c r="G1349">
        <f t="shared" si="231"/>
        <v>1</v>
      </c>
      <c r="H1349">
        <f t="shared" si="232"/>
        <v>1</v>
      </c>
      <c r="I1349">
        <f t="shared" si="233"/>
        <v>2</v>
      </c>
      <c r="J1349">
        <f t="shared" si="234"/>
        <v>1</v>
      </c>
      <c r="K1349">
        <f t="shared" si="235"/>
        <v>1</v>
      </c>
      <c r="L1349">
        <v>4</v>
      </c>
      <c r="M1349">
        <v>2</v>
      </c>
      <c r="N1349">
        <f>Needs[[#This Row],[Male]]-Needs[[#This Row],[Hasuband]]</f>
        <v>3</v>
      </c>
      <c r="O1349">
        <f>Needs[[#This Row],[Female]]-Needs[[#This Row],[Wife]]</f>
        <v>1</v>
      </c>
      <c r="P1349">
        <v>1</v>
      </c>
      <c r="Q1349">
        <v>1</v>
      </c>
      <c r="R1349">
        <v>1</v>
      </c>
      <c r="S1349">
        <v>0</v>
      </c>
      <c r="T1349">
        <v>3</v>
      </c>
      <c r="U1349" t="s">
        <v>61</v>
      </c>
      <c r="V1349">
        <v>1</v>
      </c>
      <c r="X1349" t="str">
        <f t="shared" si="236"/>
        <v>Yes</v>
      </c>
      <c r="Y1349">
        <v>134</v>
      </c>
      <c r="Z1349" t="str">
        <f t="shared" si="237"/>
        <v>Yes</v>
      </c>
      <c r="AB1349" t="str">
        <f t="shared" si="238"/>
        <v>No</v>
      </c>
      <c r="AD1349" t="str">
        <f t="shared" si="239"/>
        <v>No</v>
      </c>
      <c r="AF1349" t="str">
        <f t="shared" si="240"/>
        <v>No</v>
      </c>
      <c r="AH1349" s="11" t="str">
        <f t="shared" si="241"/>
        <v>No</v>
      </c>
    </row>
    <row r="1350" spans="1:34">
      <c r="A1350">
        <v>6142</v>
      </c>
      <c r="B1350" t="s">
        <v>47</v>
      </c>
      <c r="C1350" t="s">
        <v>67</v>
      </c>
      <c r="D1350" t="s">
        <v>68</v>
      </c>
      <c r="E1350" t="s">
        <v>1427</v>
      </c>
      <c r="F1350" t="s">
        <v>51</v>
      </c>
      <c r="G1350">
        <f t="shared" si="231"/>
        <v>0</v>
      </c>
      <c r="H1350">
        <f t="shared" si="232"/>
        <v>1</v>
      </c>
      <c r="I1350">
        <f t="shared" si="233"/>
        <v>3</v>
      </c>
      <c r="J1350">
        <f t="shared" si="234"/>
        <v>2</v>
      </c>
      <c r="K1350">
        <f t="shared" si="235"/>
        <v>2</v>
      </c>
      <c r="L1350">
        <v>5</v>
      </c>
      <c r="M1350">
        <v>3</v>
      </c>
      <c r="N1350">
        <f>Needs[[#This Row],[Male]]-Needs[[#This Row],[Hasuband]]</f>
        <v>5</v>
      </c>
      <c r="O1350">
        <f>Needs[[#This Row],[Female]]-Needs[[#This Row],[Wife]]</f>
        <v>2</v>
      </c>
      <c r="P1350">
        <v>2</v>
      </c>
      <c r="Q1350">
        <v>1</v>
      </c>
      <c r="R1350">
        <v>1</v>
      </c>
      <c r="S1350">
        <v>1</v>
      </c>
      <c r="T1350">
        <v>3</v>
      </c>
      <c r="U1350" t="s">
        <v>46</v>
      </c>
      <c r="W1350">
        <v>1</v>
      </c>
      <c r="X1350" t="str">
        <f t="shared" si="236"/>
        <v>No</v>
      </c>
      <c r="Z1350" t="str">
        <f t="shared" si="237"/>
        <v>No</v>
      </c>
      <c r="AA1350">
        <v>1</v>
      </c>
      <c r="AB1350" t="str">
        <f t="shared" si="238"/>
        <v>Yes</v>
      </c>
      <c r="AD1350" t="str">
        <f t="shared" si="239"/>
        <v>No</v>
      </c>
      <c r="AF1350" t="str">
        <f t="shared" si="240"/>
        <v>No</v>
      </c>
      <c r="AG1350">
        <v>1</v>
      </c>
      <c r="AH1350" s="11" t="str">
        <f t="shared" si="241"/>
        <v>Yes</v>
      </c>
    </row>
    <row r="1351" spans="1:34">
      <c r="A1351">
        <v>5641</v>
      </c>
      <c r="B1351" t="s">
        <v>42</v>
      </c>
      <c r="C1351" t="s">
        <v>71</v>
      </c>
      <c r="D1351" t="s">
        <v>72</v>
      </c>
      <c r="E1351" t="s">
        <v>1428</v>
      </c>
      <c r="F1351" t="s">
        <v>51</v>
      </c>
      <c r="G1351">
        <f t="shared" si="231"/>
        <v>0</v>
      </c>
      <c r="H1351">
        <f t="shared" si="232"/>
        <v>1</v>
      </c>
      <c r="I1351">
        <f t="shared" si="233"/>
        <v>2</v>
      </c>
      <c r="J1351">
        <f t="shared" si="234"/>
        <v>2</v>
      </c>
      <c r="K1351">
        <f t="shared" si="235"/>
        <v>3</v>
      </c>
      <c r="L1351">
        <v>2</v>
      </c>
      <c r="M1351">
        <v>6</v>
      </c>
      <c r="N1351">
        <f>Needs[[#This Row],[Male]]-Needs[[#This Row],[Hasuband]]</f>
        <v>2</v>
      </c>
      <c r="O1351">
        <f>Needs[[#This Row],[Female]]-Needs[[#This Row],[Wife]]</f>
        <v>5</v>
      </c>
      <c r="P1351">
        <v>1</v>
      </c>
      <c r="Q1351">
        <v>1</v>
      </c>
      <c r="R1351">
        <v>0</v>
      </c>
      <c r="S1351">
        <v>2</v>
      </c>
      <c r="T1351">
        <v>4</v>
      </c>
      <c r="U1351" t="s">
        <v>46</v>
      </c>
      <c r="V1351">
        <v>1</v>
      </c>
      <c r="X1351" t="str">
        <f t="shared" si="236"/>
        <v>Yes</v>
      </c>
      <c r="Y1351">
        <v>121</v>
      </c>
      <c r="Z1351" t="str">
        <f t="shared" si="237"/>
        <v>Yes</v>
      </c>
      <c r="AA1351">
        <v>1</v>
      </c>
      <c r="AB1351" t="str">
        <f t="shared" si="238"/>
        <v>Yes</v>
      </c>
      <c r="AC1351">
        <v>1</v>
      </c>
      <c r="AD1351" t="str">
        <f t="shared" si="239"/>
        <v>Yes</v>
      </c>
      <c r="AE1351">
        <v>1</v>
      </c>
      <c r="AF1351" t="str">
        <f t="shared" si="240"/>
        <v>Yes</v>
      </c>
      <c r="AH1351" s="11" t="str">
        <f t="shared" si="241"/>
        <v>No</v>
      </c>
    </row>
    <row r="1352" spans="1:34">
      <c r="A1352">
        <v>5787</v>
      </c>
      <c r="B1352" t="s">
        <v>47</v>
      </c>
      <c r="C1352" t="s">
        <v>79</v>
      </c>
      <c r="D1352" t="s">
        <v>80</v>
      </c>
      <c r="E1352" t="s">
        <v>1429</v>
      </c>
      <c r="F1352" t="s">
        <v>36</v>
      </c>
      <c r="G1352">
        <f t="shared" si="231"/>
        <v>1</v>
      </c>
      <c r="H1352">
        <f t="shared" si="232"/>
        <v>1</v>
      </c>
      <c r="I1352">
        <f t="shared" si="233"/>
        <v>2</v>
      </c>
      <c r="J1352">
        <f t="shared" si="234"/>
        <v>1</v>
      </c>
      <c r="K1352">
        <f t="shared" si="235"/>
        <v>0</v>
      </c>
      <c r="L1352">
        <v>2</v>
      </c>
      <c r="M1352">
        <v>3</v>
      </c>
      <c r="N1352">
        <f>Needs[[#This Row],[Male]]-Needs[[#This Row],[Hasuband]]</f>
        <v>1</v>
      </c>
      <c r="O1352">
        <f>Needs[[#This Row],[Female]]-Needs[[#This Row],[Wife]]</f>
        <v>2</v>
      </c>
      <c r="P1352">
        <v>1</v>
      </c>
      <c r="Q1352">
        <v>1</v>
      </c>
      <c r="R1352">
        <v>0</v>
      </c>
      <c r="S1352">
        <v>1</v>
      </c>
      <c r="T1352">
        <v>2</v>
      </c>
      <c r="U1352" t="s">
        <v>46</v>
      </c>
      <c r="W1352">
        <v>1</v>
      </c>
      <c r="X1352" t="str">
        <f t="shared" si="236"/>
        <v>No</v>
      </c>
      <c r="Z1352" t="str">
        <f t="shared" si="237"/>
        <v>No</v>
      </c>
      <c r="AA1352">
        <v>1</v>
      </c>
      <c r="AB1352" t="str">
        <f t="shared" si="238"/>
        <v>Yes</v>
      </c>
      <c r="AD1352" t="str">
        <f t="shared" si="239"/>
        <v>No</v>
      </c>
      <c r="AF1352" t="str">
        <f t="shared" si="240"/>
        <v>No</v>
      </c>
      <c r="AG1352">
        <v>1</v>
      </c>
      <c r="AH1352" s="11" t="str">
        <f t="shared" si="241"/>
        <v>Yes</v>
      </c>
    </row>
    <row r="1353" spans="1:34">
      <c r="A1353">
        <v>5867</v>
      </c>
      <c r="B1353" t="s">
        <v>47</v>
      </c>
      <c r="C1353" t="s">
        <v>85</v>
      </c>
      <c r="D1353" t="s">
        <v>86</v>
      </c>
      <c r="E1353" t="s">
        <v>1430</v>
      </c>
      <c r="F1353" t="s">
        <v>36</v>
      </c>
      <c r="G1353">
        <f t="shared" si="231"/>
        <v>1</v>
      </c>
      <c r="H1353">
        <f t="shared" si="232"/>
        <v>1</v>
      </c>
      <c r="I1353">
        <f t="shared" si="233"/>
        <v>2</v>
      </c>
      <c r="J1353">
        <f t="shared" si="234"/>
        <v>1</v>
      </c>
      <c r="K1353">
        <f t="shared" si="235"/>
        <v>0</v>
      </c>
      <c r="L1353">
        <v>3</v>
      </c>
      <c r="M1353">
        <v>2</v>
      </c>
      <c r="N1353">
        <f>Needs[[#This Row],[Male]]-Needs[[#This Row],[Hasuband]]</f>
        <v>2</v>
      </c>
      <c r="O1353">
        <f>Needs[[#This Row],[Female]]-Needs[[#This Row],[Wife]]</f>
        <v>1</v>
      </c>
      <c r="P1353">
        <v>1</v>
      </c>
      <c r="Q1353">
        <v>1</v>
      </c>
      <c r="R1353">
        <v>1</v>
      </c>
      <c r="S1353">
        <v>0</v>
      </c>
      <c r="T1353">
        <v>2</v>
      </c>
      <c r="U1353" t="s">
        <v>37</v>
      </c>
      <c r="V1353">
        <v>1</v>
      </c>
      <c r="X1353" t="str">
        <f t="shared" si="236"/>
        <v>Yes</v>
      </c>
      <c r="Y1353">
        <v>146</v>
      </c>
      <c r="Z1353" t="str">
        <f t="shared" si="237"/>
        <v>Yes</v>
      </c>
      <c r="AA1353">
        <v>1</v>
      </c>
      <c r="AB1353" t="str">
        <f t="shared" si="238"/>
        <v>Yes</v>
      </c>
      <c r="AD1353" t="str">
        <f t="shared" si="239"/>
        <v>No</v>
      </c>
      <c r="AF1353" t="str">
        <f t="shared" si="240"/>
        <v>No</v>
      </c>
      <c r="AH1353" s="11" t="str">
        <f t="shared" si="241"/>
        <v>No</v>
      </c>
    </row>
    <row r="1354" spans="1:34">
      <c r="A1354">
        <v>6252</v>
      </c>
      <c r="B1354" t="s">
        <v>47</v>
      </c>
      <c r="C1354" t="s">
        <v>58</v>
      </c>
      <c r="D1354" t="s">
        <v>59</v>
      </c>
      <c r="E1354" t="s">
        <v>1431</v>
      </c>
      <c r="F1354" t="s">
        <v>51</v>
      </c>
      <c r="G1354">
        <f t="shared" si="231"/>
        <v>0</v>
      </c>
      <c r="H1354">
        <f t="shared" si="232"/>
        <v>1</v>
      </c>
      <c r="I1354">
        <f t="shared" si="233"/>
        <v>2</v>
      </c>
      <c r="J1354">
        <f t="shared" si="234"/>
        <v>2</v>
      </c>
      <c r="K1354">
        <f t="shared" si="235"/>
        <v>4</v>
      </c>
      <c r="L1354">
        <v>2</v>
      </c>
      <c r="M1354">
        <v>7</v>
      </c>
      <c r="N1354">
        <f>Needs[[#This Row],[Male]]-Needs[[#This Row],[Hasuband]]</f>
        <v>2</v>
      </c>
      <c r="O1354">
        <f>Needs[[#This Row],[Female]]-Needs[[#This Row],[Wife]]</f>
        <v>6</v>
      </c>
      <c r="P1354">
        <v>1</v>
      </c>
      <c r="Q1354">
        <v>1</v>
      </c>
      <c r="R1354">
        <v>0</v>
      </c>
      <c r="S1354">
        <v>2</v>
      </c>
      <c r="T1354">
        <v>5</v>
      </c>
      <c r="U1354" t="s">
        <v>37</v>
      </c>
      <c r="W1354">
        <v>1</v>
      </c>
      <c r="X1354" t="str">
        <f t="shared" si="236"/>
        <v>No</v>
      </c>
      <c r="Z1354" t="str">
        <f t="shared" si="237"/>
        <v>No</v>
      </c>
      <c r="AA1354">
        <v>1</v>
      </c>
      <c r="AB1354" t="str">
        <f t="shared" si="238"/>
        <v>Yes</v>
      </c>
      <c r="AD1354" t="str">
        <f t="shared" si="239"/>
        <v>No</v>
      </c>
      <c r="AF1354" t="str">
        <f t="shared" si="240"/>
        <v>No</v>
      </c>
      <c r="AG1354">
        <v>1</v>
      </c>
      <c r="AH1354" s="11" t="str">
        <f t="shared" si="241"/>
        <v>Yes</v>
      </c>
    </row>
    <row r="1355" spans="1:34">
      <c r="A1355">
        <v>5891</v>
      </c>
      <c r="B1355" t="s">
        <v>47</v>
      </c>
      <c r="C1355" t="s">
        <v>85</v>
      </c>
      <c r="D1355" t="s">
        <v>86</v>
      </c>
      <c r="E1355" t="s">
        <v>1432</v>
      </c>
      <c r="F1355" t="s">
        <v>36</v>
      </c>
      <c r="G1355">
        <f t="shared" si="231"/>
        <v>1</v>
      </c>
      <c r="H1355">
        <f t="shared" si="232"/>
        <v>1</v>
      </c>
      <c r="I1355">
        <f t="shared" si="233"/>
        <v>2</v>
      </c>
      <c r="J1355">
        <f t="shared" si="234"/>
        <v>1</v>
      </c>
      <c r="K1355">
        <f t="shared" si="235"/>
        <v>2</v>
      </c>
      <c r="L1355">
        <v>5</v>
      </c>
      <c r="M1355">
        <v>2</v>
      </c>
      <c r="N1355">
        <f>Needs[[#This Row],[Male]]-Needs[[#This Row],[Hasuband]]</f>
        <v>4</v>
      </c>
      <c r="O1355">
        <f>Needs[[#This Row],[Female]]-Needs[[#This Row],[Wife]]</f>
        <v>1</v>
      </c>
      <c r="P1355">
        <v>1</v>
      </c>
      <c r="Q1355">
        <v>1</v>
      </c>
      <c r="R1355">
        <v>1</v>
      </c>
      <c r="S1355">
        <v>0</v>
      </c>
      <c r="T1355">
        <v>4</v>
      </c>
      <c r="U1355" t="s">
        <v>46</v>
      </c>
      <c r="W1355">
        <v>1</v>
      </c>
      <c r="X1355" t="str">
        <f t="shared" si="236"/>
        <v>No</v>
      </c>
      <c r="Z1355" t="str">
        <f t="shared" si="237"/>
        <v>No</v>
      </c>
      <c r="AB1355" t="str">
        <f t="shared" si="238"/>
        <v>No</v>
      </c>
      <c r="AC1355">
        <v>1</v>
      </c>
      <c r="AD1355" t="str">
        <f t="shared" si="239"/>
        <v>Yes</v>
      </c>
      <c r="AF1355" t="str">
        <f t="shared" si="240"/>
        <v>No</v>
      </c>
      <c r="AG1355">
        <v>1</v>
      </c>
      <c r="AH1355" s="11" t="str">
        <f t="shared" si="241"/>
        <v>Yes</v>
      </c>
    </row>
    <row r="1356" spans="1:34">
      <c r="A1356">
        <v>5774</v>
      </c>
      <c r="B1356" t="s">
        <v>47</v>
      </c>
      <c r="C1356" t="s">
        <v>79</v>
      </c>
      <c r="D1356" t="s">
        <v>80</v>
      </c>
      <c r="E1356" t="s">
        <v>1433</v>
      </c>
      <c r="F1356" t="s">
        <v>36</v>
      </c>
      <c r="G1356">
        <f t="shared" si="231"/>
        <v>1</v>
      </c>
      <c r="H1356">
        <f t="shared" si="232"/>
        <v>1</v>
      </c>
      <c r="I1356">
        <f t="shared" si="233"/>
        <v>2</v>
      </c>
      <c r="J1356">
        <f t="shared" si="234"/>
        <v>3</v>
      </c>
      <c r="K1356">
        <f t="shared" si="235"/>
        <v>2</v>
      </c>
      <c r="L1356">
        <v>6</v>
      </c>
      <c r="M1356">
        <v>3</v>
      </c>
      <c r="N1356">
        <f>Needs[[#This Row],[Male]]-Needs[[#This Row],[Hasuband]]</f>
        <v>5</v>
      </c>
      <c r="O1356">
        <f>Needs[[#This Row],[Female]]-Needs[[#This Row],[Wife]]</f>
        <v>2</v>
      </c>
      <c r="P1356">
        <v>1</v>
      </c>
      <c r="Q1356">
        <v>1</v>
      </c>
      <c r="R1356">
        <v>2</v>
      </c>
      <c r="S1356">
        <v>1</v>
      </c>
      <c r="T1356">
        <v>4</v>
      </c>
      <c r="U1356" t="s">
        <v>37</v>
      </c>
      <c r="W1356">
        <v>1</v>
      </c>
      <c r="X1356" t="str">
        <f t="shared" si="236"/>
        <v>No</v>
      </c>
      <c r="Y1356">
        <v>65</v>
      </c>
      <c r="Z1356" t="str">
        <f t="shared" si="237"/>
        <v>Yes</v>
      </c>
      <c r="AA1356">
        <v>1</v>
      </c>
      <c r="AB1356" t="str">
        <f t="shared" si="238"/>
        <v>Yes</v>
      </c>
      <c r="AC1356">
        <v>1</v>
      </c>
      <c r="AD1356" t="str">
        <f t="shared" si="239"/>
        <v>Yes</v>
      </c>
      <c r="AF1356" t="str">
        <f t="shared" si="240"/>
        <v>No</v>
      </c>
      <c r="AG1356">
        <v>1</v>
      </c>
      <c r="AH1356" s="11" t="str">
        <f t="shared" si="241"/>
        <v>Yes</v>
      </c>
    </row>
    <row r="1357" spans="1:34">
      <c r="A1357">
        <v>6214</v>
      </c>
      <c r="B1357" t="s">
        <v>47</v>
      </c>
      <c r="C1357" t="s">
        <v>58</v>
      </c>
      <c r="D1357" t="s">
        <v>59</v>
      </c>
      <c r="E1357" t="s">
        <v>1434</v>
      </c>
      <c r="F1357" t="s">
        <v>36</v>
      </c>
      <c r="G1357">
        <f t="shared" si="231"/>
        <v>1</v>
      </c>
      <c r="H1357">
        <f t="shared" si="232"/>
        <v>1</v>
      </c>
      <c r="I1357">
        <f t="shared" si="233"/>
        <v>2</v>
      </c>
      <c r="J1357">
        <f t="shared" si="234"/>
        <v>1</v>
      </c>
      <c r="K1357">
        <f t="shared" si="235"/>
        <v>1</v>
      </c>
      <c r="L1357">
        <v>2</v>
      </c>
      <c r="M1357">
        <v>4</v>
      </c>
      <c r="N1357">
        <f>Needs[[#This Row],[Male]]-Needs[[#This Row],[Hasuband]]</f>
        <v>1</v>
      </c>
      <c r="O1357">
        <f>Needs[[#This Row],[Female]]-Needs[[#This Row],[Wife]]</f>
        <v>3</v>
      </c>
      <c r="P1357">
        <v>1</v>
      </c>
      <c r="Q1357">
        <v>1</v>
      </c>
      <c r="R1357">
        <v>0</v>
      </c>
      <c r="S1357">
        <v>1</v>
      </c>
      <c r="T1357">
        <v>3</v>
      </c>
      <c r="U1357" t="s">
        <v>37</v>
      </c>
      <c r="W1357">
        <v>1</v>
      </c>
      <c r="X1357" t="str">
        <f t="shared" si="236"/>
        <v>No</v>
      </c>
      <c r="Z1357" t="str">
        <f t="shared" si="237"/>
        <v>No</v>
      </c>
      <c r="AA1357">
        <v>1</v>
      </c>
      <c r="AB1357" t="str">
        <f t="shared" si="238"/>
        <v>Yes</v>
      </c>
      <c r="AD1357" t="str">
        <f t="shared" si="239"/>
        <v>No</v>
      </c>
      <c r="AF1357" t="str">
        <f t="shared" si="240"/>
        <v>No</v>
      </c>
      <c r="AG1357">
        <v>1</v>
      </c>
      <c r="AH1357" s="11" t="str">
        <f t="shared" si="241"/>
        <v>Yes</v>
      </c>
    </row>
    <row r="1358" spans="1:34">
      <c r="A1358">
        <v>6312</v>
      </c>
      <c r="B1358" t="s">
        <v>47</v>
      </c>
      <c r="C1358" t="s">
        <v>104</v>
      </c>
      <c r="D1358" t="s">
        <v>105</v>
      </c>
      <c r="E1358" t="s">
        <v>1435</v>
      </c>
      <c r="F1358" t="s">
        <v>36</v>
      </c>
      <c r="G1358">
        <f t="shared" si="231"/>
        <v>1</v>
      </c>
      <c r="H1358">
        <f t="shared" si="232"/>
        <v>1</v>
      </c>
      <c r="I1358">
        <f t="shared" si="233"/>
        <v>1</v>
      </c>
      <c r="J1358">
        <f t="shared" si="234"/>
        <v>2</v>
      </c>
      <c r="K1358">
        <f t="shared" si="235"/>
        <v>3</v>
      </c>
      <c r="L1358">
        <v>6</v>
      </c>
      <c r="M1358">
        <v>2</v>
      </c>
      <c r="N1358">
        <f>Needs[[#This Row],[Male]]-Needs[[#This Row],[Hasuband]]</f>
        <v>5</v>
      </c>
      <c r="O1358">
        <f>Needs[[#This Row],[Female]]-Needs[[#This Row],[Wife]]</f>
        <v>1</v>
      </c>
      <c r="P1358">
        <v>0</v>
      </c>
      <c r="Q1358">
        <v>1</v>
      </c>
      <c r="R1358">
        <v>2</v>
      </c>
      <c r="S1358">
        <v>0</v>
      </c>
      <c r="T1358">
        <v>5</v>
      </c>
      <c r="U1358" t="s">
        <v>46</v>
      </c>
      <c r="V1358">
        <v>1</v>
      </c>
      <c r="X1358" t="str">
        <f t="shared" si="236"/>
        <v>Yes</v>
      </c>
      <c r="Y1358">
        <v>220</v>
      </c>
      <c r="Z1358" t="str">
        <f t="shared" si="237"/>
        <v>Yes</v>
      </c>
      <c r="AA1358">
        <v>1</v>
      </c>
      <c r="AB1358" t="str">
        <f t="shared" si="238"/>
        <v>Yes</v>
      </c>
      <c r="AC1358">
        <v>1</v>
      </c>
      <c r="AD1358" t="str">
        <f t="shared" si="239"/>
        <v>Yes</v>
      </c>
      <c r="AE1358">
        <v>1</v>
      </c>
      <c r="AF1358" t="str">
        <f t="shared" si="240"/>
        <v>Yes</v>
      </c>
      <c r="AH1358" s="11" t="str">
        <f t="shared" si="241"/>
        <v>No</v>
      </c>
    </row>
    <row r="1359" spans="1:34">
      <c r="A1359">
        <v>5130</v>
      </c>
      <c r="B1359" t="s">
        <v>42</v>
      </c>
      <c r="C1359" t="s">
        <v>64</v>
      </c>
      <c r="D1359" t="s">
        <v>65</v>
      </c>
      <c r="E1359" t="s">
        <v>1436</v>
      </c>
      <c r="F1359" t="s">
        <v>36</v>
      </c>
      <c r="G1359">
        <f t="shared" si="231"/>
        <v>1</v>
      </c>
      <c r="H1359">
        <f t="shared" si="232"/>
        <v>1</v>
      </c>
      <c r="I1359">
        <f t="shared" si="233"/>
        <v>3</v>
      </c>
      <c r="J1359">
        <f t="shared" si="234"/>
        <v>4</v>
      </c>
      <c r="K1359">
        <f t="shared" si="235"/>
        <v>1</v>
      </c>
      <c r="L1359">
        <v>6</v>
      </c>
      <c r="M1359">
        <v>4</v>
      </c>
      <c r="N1359">
        <f>Needs[[#This Row],[Male]]-Needs[[#This Row],[Hasuband]]</f>
        <v>5</v>
      </c>
      <c r="O1359">
        <f>Needs[[#This Row],[Female]]-Needs[[#This Row],[Wife]]</f>
        <v>3</v>
      </c>
      <c r="P1359">
        <v>1</v>
      </c>
      <c r="Q1359">
        <v>2</v>
      </c>
      <c r="R1359">
        <v>3</v>
      </c>
      <c r="S1359">
        <v>1</v>
      </c>
      <c r="T1359">
        <v>3</v>
      </c>
      <c r="U1359" t="s">
        <v>18</v>
      </c>
      <c r="W1359">
        <v>1</v>
      </c>
      <c r="X1359" t="str">
        <f t="shared" si="236"/>
        <v>No</v>
      </c>
      <c r="Z1359" t="str">
        <f t="shared" si="237"/>
        <v>No</v>
      </c>
      <c r="AA1359">
        <v>1</v>
      </c>
      <c r="AB1359" t="str">
        <f t="shared" si="238"/>
        <v>Yes</v>
      </c>
      <c r="AD1359" t="str">
        <f t="shared" si="239"/>
        <v>No</v>
      </c>
      <c r="AF1359" t="str">
        <f t="shared" si="240"/>
        <v>No</v>
      </c>
      <c r="AG1359">
        <v>1</v>
      </c>
      <c r="AH1359" s="11" t="str">
        <f t="shared" si="241"/>
        <v>Yes</v>
      </c>
    </row>
    <row r="1360" spans="1:34">
      <c r="A1360">
        <v>5839</v>
      </c>
      <c r="B1360" t="s">
        <v>47</v>
      </c>
      <c r="C1360" t="s">
        <v>79</v>
      </c>
      <c r="D1360" t="s">
        <v>80</v>
      </c>
      <c r="E1360" t="s">
        <v>1437</v>
      </c>
      <c r="F1360" t="s">
        <v>36</v>
      </c>
      <c r="G1360">
        <f t="shared" si="231"/>
        <v>1</v>
      </c>
      <c r="H1360">
        <f t="shared" si="232"/>
        <v>1</v>
      </c>
      <c r="I1360">
        <f t="shared" si="233"/>
        <v>1</v>
      </c>
      <c r="J1360">
        <f t="shared" si="234"/>
        <v>1</v>
      </c>
      <c r="K1360">
        <f t="shared" si="235"/>
        <v>1</v>
      </c>
      <c r="L1360">
        <v>4</v>
      </c>
      <c r="M1360">
        <v>1</v>
      </c>
      <c r="N1360">
        <f>Needs[[#This Row],[Male]]-Needs[[#This Row],[Hasuband]]</f>
        <v>3</v>
      </c>
      <c r="O1360">
        <f>Needs[[#This Row],[Female]]-Needs[[#This Row],[Wife]]</f>
        <v>0</v>
      </c>
      <c r="P1360">
        <v>1</v>
      </c>
      <c r="Q1360">
        <v>0</v>
      </c>
      <c r="R1360">
        <v>1</v>
      </c>
      <c r="S1360">
        <v>0</v>
      </c>
      <c r="T1360">
        <v>3</v>
      </c>
      <c r="U1360" t="s">
        <v>61</v>
      </c>
      <c r="V1360">
        <v>1</v>
      </c>
      <c r="X1360" t="str">
        <f t="shared" si="236"/>
        <v>Yes</v>
      </c>
      <c r="Y1360">
        <v>179</v>
      </c>
      <c r="Z1360" t="str">
        <f t="shared" si="237"/>
        <v>Yes</v>
      </c>
      <c r="AA1360">
        <v>1</v>
      </c>
      <c r="AB1360" t="str">
        <f t="shared" si="238"/>
        <v>Yes</v>
      </c>
      <c r="AC1360">
        <v>1</v>
      </c>
      <c r="AD1360" t="str">
        <f t="shared" si="239"/>
        <v>Yes</v>
      </c>
      <c r="AF1360" t="str">
        <f t="shared" si="240"/>
        <v>No</v>
      </c>
      <c r="AH1360" s="11" t="str">
        <f t="shared" si="241"/>
        <v>No</v>
      </c>
    </row>
    <row r="1361" spans="1:34">
      <c r="A1361">
        <v>5851</v>
      </c>
      <c r="B1361" t="s">
        <v>47</v>
      </c>
      <c r="C1361" t="s">
        <v>79</v>
      </c>
      <c r="D1361" t="s">
        <v>80</v>
      </c>
      <c r="E1361" t="s">
        <v>1438</v>
      </c>
      <c r="F1361" t="s">
        <v>51</v>
      </c>
      <c r="G1361">
        <f t="shared" si="231"/>
        <v>0</v>
      </c>
      <c r="H1361">
        <f t="shared" si="232"/>
        <v>1</v>
      </c>
      <c r="I1361">
        <f t="shared" si="233"/>
        <v>2</v>
      </c>
      <c r="J1361">
        <f t="shared" si="234"/>
        <v>3</v>
      </c>
      <c r="K1361">
        <f t="shared" si="235"/>
        <v>3</v>
      </c>
      <c r="L1361">
        <v>3</v>
      </c>
      <c r="M1361">
        <v>6</v>
      </c>
      <c r="N1361">
        <f>Needs[[#This Row],[Male]]-Needs[[#This Row],[Hasuband]]</f>
        <v>3</v>
      </c>
      <c r="O1361">
        <f>Needs[[#This Row],[Female]]-Needs[[#This Row],[Wife]]</f>
        <v>5</v>
      </c>
      <c r="P1361">
        <v>1</v>
      </c>
      <c r="Q1361">
        <v>1</v>
      </c>
      <c r="R1361">
        <v>1</v>
      </c>
      <c r="S1361">
        <v>2</v>
      </c>
      <c r="T1361">
        <v>4</v>
      </c>
      <c r="U1361" t="s">
        <v>46</v>
      </c>
      <c r="W1361">
        <v>1</v>
      </c>
      <c r="X1361" t="str">
        <f t="shared" si="236"/>
        <v>No</v>
      </c>
      <c r="Z1361" t="str">
        <f t="shared" si="237"/>
        <v>No</v>
      </c>
      <c r="AA1361">
        <v>1</v>
      </c>
      <c r="AB1361" t="str">
        <f t="shared" si="238"/>
        <v>Yes</v>
      </c>
      <c r="AC1361">
        <v>1</v>
      </c>
      <c r="AD1361" t="str">
        <f t="shared" si="239"/>
        <v>Yes</v>
      </c>
      <c r="AF1361" t="str">
        <f t="shared" si="240"/>
        <v>No</v>
      </c>
      <c r="AG1361">
        <v>1</v>
      </c>
      <c r="AH1361" s="11" t="str">
        <f t="shared" si="241"/>
        <v>Yes</v>
      </c>
    </row>
    <row r="1362" spans="1:34">
      <c r="A1362">
        <v>5268</v>
      </c>
      <c r="B1362" t="s">
        <v>42</v>
      </c>
      <c r="C1362" t="s">
        <v>52</v>
      </c>
      <c r="D1362" t="s">
        <v>53</v>
      </c>
      <c r="E1362" t="s">
        <v>1439</v>
      </c>
      <c r="F1362" t="s">
        <v>51</v>
      </c>
      <c r="G1362">
        <f t="shared" si="231"/>
        <v>0</v>
      </c>
      <c r="H1362">
        <f t="shared" si="232"/>
        <v>1</v>
      </c>
      <c r="I1362">
        <f t="shared" si="233"/>
        <v>2</v>
      </c>
      <c r="J1362">
        <f t="shared" si="234"/>
        <v>1</v>
      </c>
      <c r="K1362">
        <f t="shared" si="235"/>
        <v>3</v>
      </c>
      <c r="L1362">
        <v>2</v>
      </c>
      <c r="M1362">
        <v>5</v>
      </c>
      <c r="N1362">
        <f>Needs[[#This Row],[Male]]-Needs[[#This Row],[Hasuband]]</f>
        <v>2</v>
      </c>
      <c r="O1362">
        <f>Needs[[#This Row],[Female]]-Needs[[#This Row],[Wife]]</f>
        <v>4</v>
      </c>
      <c r="P1362">
        <v>1</v>
      </c>
      <c r="Q1362">
        <v>1</v>
      </c>
      <c r="R1362">
        <v>0</v>
      </c>
      <c r="S1362">
        <v>1</v>
      </c>
      <c r="T1362">
        <v>4</v>
      </c>
      <c r="U1362" t="s">
        <v>46</v>
      </c>
      <c r="W1362">
        <v>1</v>
      </c>
      <c r="X1362" t="str">
        <f t="shared" si="236"/>
        <v>No</v>
      </c>
      <c r="Y1362">
        <v>69</v>
      </c>
      <c r="Z1362" t="str">
        <f t="shared" si="237"/>
        <v>Yes</v>
      </c>
      <c r="AB1362" t="str">
        <f t="shared" si="238"/>
        <v>No</v>
      </c>
      <c r="AC1362">
        <v>1</v>
      </c>
      <c r="AD1362" t="str">
        <f t="shared" si="239"/>
        <v>Yes</v>
      </c>
      <c r="AE1362">
        <v>1</v>
      </c>
      <c r="AF1362" t="str">
        <f t="shared" si="240"/>
        <v>Yes</v>
      </c>
      <c r="AG1362">
        <v>1</v>
      </c>
      <c r="AH1362" s="11" t="str">
        <f t="shared" si="241"/>
        <v>Yes</v>
      </c>
    </row>
    <row r="1363" spans="1:34">
      <c r="A1363">
        <v>6126</v>
      </c>
      <c r="B1363" t="s">
        <v>47</v>
      </c>
      <c r="C1363" t="s">
        <v>67</v>
      </c>
      <c r="D1363" t="s">
        <v>68</v>
      </c>
      <c r="E1363" t="s">
        <v>1440</v>
      </c>
      <c r="F1363" t="s">
        <v>36</v>
      </c>
      <c r="G1363">
        <f t="shared" si="231"/>
        <v>1</v>
      </c>
      <c r="H1363">
        <f t="shared" si="232"/>
        <v>1</v>
      </c>
      <c r="I1363">
        <f t="shared" si="233"/>
        <v>2</v>
      </c>
      <c r="J1363">
        <f t="shared" si="234"/>
        <v>0</v>
      </c>
      <c r="K1363">
        <f t="shared" si="235"/>
        <v>0</v>
      </c>
      <c r="L1363">
        <v>2</v>
      </c>
      <c r="M1363">
        <v>2</v>
      </c>
      <c r="N1363">
        <f>Needs[[#This Row],[Male]]-Needs[[#This Row],[Hasuband]]</f>
        <v>1</v>
      </c>
      <c r="O1363">
        <f>Needs[[#This Row],[Female]]-Needs[[#This Row],[Wife]]</f>
        <v>1</v>
      </c>
      <c r="P1363">
        <v>1</v>
      </c>
      <c r="Q1363">
        <v>1</v>
      </c>
      <c r="R1363">
        <v>0</v>
      </c>
      <c r="S1363">
        <v>0</v>
      </c>
      <c r="T1363">
        <v>2</v>
      </c>
      <c r="U1363" t="s">
        <v>37</v>
      </c>
      <c r="V1363">
        <v>1</v>
      </c>
      <c r="X1363" t="str">
        <f t="shared" si="236"/>
        <v>Yes</v>
      </c>
      <c r="Y1363">
        <v>147</v>
      </c>
      <c r="Z1363" t="str">
        <f t="shared" si="237"/>
        <v>Yes</v>
      </c>
      <c r="AA1363">
        <v>1</v>
      </c>
      <c r="AB1363" t="str">
        <f t="shared" si="238"/>
        <v>Yes</v>
      </c>
      <c r="AD1363" t="str">
        <f t="shared" si="239"/>
        <v>No</v>
      </c>
      <c r="AF1363" t="str">
        <f t="shared" si="240"/>
        <v>No</v>
      </c>
      <c r="AG1363">
        <v>1</v>
      </c>
      <c r="AH1363" s="11" t="str">
        <f t="shared" si="241"/>
        <v>Yes</v>
      </c>
    </row>
    <row r="1364" spans="1:34">
      <c r="A1364">
        <v>4933</v>
      </c>
      <c r="B1364" t="s">
        <v>32</v>
      </c>
      <c r="C1364" t="s">
        <v>96</v>
      </c>
      <c r="D1364" t="s">
        <v>97</v>
      </c>
      <c r="E1364" t="s">
        <v>1441</v>
      </c>
      <c r="F1364" t="s">
        <v>36</v>
      </c>
      <c r="G1364">
        <f t="shared" si="231"/>
        <v>1</v>
      </c>
      <c r="H1364">
        <f t="shared" si="232"/>
        <v>1</v>
      </c>
      <c r="I1364">
        <f t="shared" si="233"/>
        <v>2</v>
      </c>
      <c r="J1364">
        <f t="shared" si="234"/>
        <v>4</v>
      </c>
      <c r="K1364">
        <f t="shared" si="235"/>
        <v>2</v>
      </c>
      <c r="L1364">
        <v>8</v>
      </c>
      <c r="M1364">
        <v>2</v>
      </c>
      <c r="N1364">
        <f>Needs[[#This Row],[Male]]-Needs[[#This Row],[Hasuband]]</f>
        <v>7</v>
      </c>
      <c r="O1364">
        <f>Needs[[#This Row],[Female]]-Needs[[#This Row],[Wife]]</f>
        <v>1</v>
      </c>
      <c r="P1364">
        <v>1</v>
      </c>
      <c r="Q1364">
        <v>1</v>
      </c>
      <c r="R1364">
        <v>4</v>
      </c>
      <c r="S1364">
        <v>0</v>
      </c>
      <c r="T1364">
        <v>4</v>
      </c>
      <c r="U1364" t="s">
        <v>37</v>
      </c>
      <c r="W1364">
        <v>1</v>
      </c>
      <c r="X1364" t="str">
        <f t="shared" si="236"/>
        <v>No</v>
      </c>
      <c r="Y1364">
        <v>67</v>
      </c>
      <c r="Z1364" t="str">
        <f t="shared" si="237"/>
        <v>Yes</v>
      </c>
      <c r="AA1364">
        <v>1</v>
      </c>
      <c r="AB1364" t="str">
        <f t="shared" si="238"/>
        <v>Yes</v>
      </c>
      <c r="AD1364" t="str">
        <f t="shared" si="239"/>
        <v>No</v>
      </c>
      <c r="AE1364">
        <v>1</v>
      </c>
      <c r="AF1364" t="str">
        <f t="shared" si="240"/>
        <v>Yes</v>
      </c>
      <c r="AG1364">
        <v>1</v>
      </c>
      <c r="AH1364" s="11" t="str">
        <f t="shared" si="241"/>
        <v>Yes</v>
      </c>
    </row>
    <row r="1365" spans="1:34">
      <c r="A1365">
        <v>6216</v>
      </c>
      <c r="B1365" t="s">
        <v>47</v>
      </c>
      <c r="C1365" t="s">
        <v>58</v>
      </c>
      <c r="D1365" t="s">
        <v>59</v>
      </c>
      <c r="E1365" t="s">
        <v>1442</v>
      </c>
      <c r="F1365" t="s">
        <v>36</v>
      </c>
      <c r="G1365">
        <f t="shared" si="231"/>
        <v>1</v>
      </c>
      <c r="H1365">
        <f t="shared" si="232"/>
        <v>1</v>
      </c>
      <c r="I1365">
        <f t="shared" si="233"/>
        <v>3</v>
      </c>
      <c r="J1365">
        <f t="shared" si="234"/>
        <v>2</v>
      </c>
      <c r="K1365">
        <f t="shared" si="235"/>
        <v>2</v>
      </c>
      <c r="L1365">
        <v>7</v>
      </c>
      <c r="M1365">
        <v>2</v>
      </c>
      <c r="N1365">
        <f>Needs[[#This Row],[Male]]-Needs[[#This Row],[Hasuband]]</f>
        <v>6</v>
      </c>
      <c r="O1365">
        <f>Needs[[#This Row],[Female]]-Needs[[#This Row],[Wife]]</f>
        <v>1</v>
      </c>
      <c r="P1365">
        <v>2</v>
      </c>
      <c r="Q1365">
        <v>1</v>
      </c>
      <c r="R1365">
        <v>2</v>
      </c>
      <c r="S1365">
        <v>0</v>
      </c>
      <c r="T1365">
        <v>4</v>
      </c>
      <c r="U1365" t="s">
        <v>46</v>
      </c>
      <c r="W1365">
        <v>1</v>
      </c>
      <c r="X1365" t="str">
        <f t="shared" si="236"/>
        <v>No</v>
      </c>
      <c r="Z1365" t="str">
        <f t="shared" si="237"/>
        <v>No</v>
      </c>
      <c r="AA1365">
        <v>1</v>
      </c>
      <c r="AB1365" t="str">
        <f t="shared" si="238"/>
        <v>Yes</v>
      </c>
      <c r="AD1365" t="str">
        <f t="shared" si="239"/>
        <v>No</v>
      </c>
      <c r="AE1365">
        <v>1</v>
      </c>
      <c r="AF1365" t="str">
        <f t="shared" si="240"/>
        <v>Yes</v>
      </c>
      <c r="AG1365">
        <v>1</v>
      </c>
      <c r="AH1365" s="11" t="str">
        <f t="shared" si="241"/>
        <v>Yes</v>
      </c>
    </row>
    <row r="1366" spans="1:34">
      <c r="A1366">
        <v>6047</v>
      </c>
      <c r="B1366" t="s">
        <v>47</v>
      </c>
      <c r="C1366" t="s">
        <v>48</v>
      </c>
      <c r="D1366" t="s">
        <v>49</v>
      </c>
      <c r="E1366" t="s">
        <v>1443</v>
      </c>
      <c r="F1366" t="s">
        <v>36</v>
      </c>
      <c r="G1366">
        <f t="shared" si="231"/>
        <v>1</v>
      </c>
      <c r="H1366">
        <f t="shared" si="232"/>
        <v>1</v>
      </c>
      <c r="I1366">
        <f t="shared" si="233"/>
        <v>2</v>
      </c>
      <c r="J1366">
        <f t="shared" si="234"/>
        <v>2</v>
      </c>
      <c r="K1366">
        <f t="shared" si="235"/>
        <v>2</v>
      </c>
      <c r="L1366">
        <v>2</v>
      </c>
      <c r="M1366">
        <v>6</v>
      </c>
      <c r="N1366">
        <f>Needs[[#This Row],[Male]]-Needs[[#This Row],[Hasuband]]</f>
        <v>1</v>
      </c>
      <c r="O1366">
        <f>Needs[[#This Row],[Female]]-Needs[[#This Row],[Wife]]</f>
        <v>5</v>
      </c>
      <c r="P1366">
        <v>1</v>
      </c>
      <c r="Q1366">
        <v>1</v>
      </c>
      <c r="R1366">
        <v>0</v>
      </c>
      <c r="S1366">
        <v>2</v>
      </c>
      <c r="T1366">
        <v>4</v>
      </c>
      <c r="U1366" t="s">
        <v>18</v>
      </c>
      <c r="V1366">
        <v>1</v>
      </c>
      <c r="X1366" t="str">
        <f t="shared" si="236"/>
        <v>Yes</v>
      </c>
      <c r="Y1366">
        <v>127</v>
      </c>
      <c r="Z1366" t="str">
        <f t="shared" si="237"/>
        <v>Yes</v>
      </c>
      <c r="AB1366" t="str">
        <f t="shared" si="238"/>
        <v>No</v>
      </c>
      <c r="AC1366">
        <v>1</v>
      </c>
      <c r="AD1366" t="str">
        <f t="shared" si="239"/>
        <v>Yes</v>
      </c>
      <c r="AF1366" t="str">
        <f t="shared" si="240"/>
        <v>No</v>
      </c>
      <c r="AH1366" s="11" t="str">
        <f t="shared" si="241"/>
        <v>No</v>
      </c>
    </row>
    <row r="1367" spans="1:34">
      <c r="A1367">
        <v>5826</v>
      </c>
      <c r="B1367" t="s">
        <v>47</v>
      </c>
      <c r="C1367" t="s">
        <v>79</v>
      </c>
      <c r="D1367" t="s">
        <v>80</v>
      </c>
      <c r="E1367" t="s">
        <v>1444</v>
      </c>
      <c r="F1367" t="s">
        <v>36</v>
      </c>
      <c r="G1367">
        <f t="shared" si="231"/>
        <v>1</v>
      </c>
      <c r="H1367">
        <f t="shared" si="232"/>
        <v>1</v>
      </c>
      <c r="I1367">
        <f t="shared" si="233"/>
        <v>1</v>
      </c>
      <c r="J1367">
        <f t="shared" si="234"/>
        <v>2</v>
      </c>
      <c r="K1367">
        <f t="shared" si="235"/>
        <v>1</v>
      </c>
      <c r="L1367">
        <v>5</v>
      </c>
      <c r="M1367">
        <v>1</v>
      </c>
      <c r="N1367">
        <f>Needs[[#This Row],[Male]]-Needs[[#This Row],[Hasuband]]</f>
        <v>4</v>
      </c>
      <c r="O1367">
        <f>Needs[[#This Row],[Female]]-Needs[[#This Row],[Wife]]</f>
        <v>0</v>
      </c>
      <c r="P1367">
        <v>1</v>
      </c>
      <c r="Q1367">
        <v>0</v>
      </c>
      <c r="R1367">
        <v>2</v>
      </c>
      <c r="S1367">
        <v>0</v>
      </c>
      <c r="T1367">
        <v>3</v>
      </c>
      <c r="U1367" t="s">
        <v>46</v>
      </c>
      <c r="W1367">
        <v>1</v>
      </c>
      <c r="X1367" t="str">
        <f t="shared" si="236"/>
        <v>No</v>
      </c>
      <c r="Y1367">
        <v>119</v>
      </c>
      <c r="Z1367" t="str">
        <f t="shared" si="237"/>
        <v>Yes</v>
      </c>
      <c r="AB1367" t="str">
        <f t="shared" si="238"/>
        <v>No</v>
      </c>
      <c r="AC1367">
        <v>1</v>
      </c>
      <c r="AD1367" t="str">
        <f t="shared" si="239"/>
        <v>Yes</v>
      </c>
      <c r="AE1367">
        <v>1</v>
      </c>
      <c r="AF1367" t="str">
        <f t="shared" si="240"/>
        <v>Yes</v>
      </c>
      <c r="AG1367">
        <v>1</v>
      </c>
      <c r="AH1367" s="11" t="str">
        <f t="shared" si="241"/>
        <v>Yes</v>
      </c>
    </row>
    <row r="1368" spans="1:34">
      <c r="A1368">
        <v>5942</v>
      </c>
      <c r="B1368" t="s">
        <v>47</v>
      </c>
      <c r="C1368" t="s">
        <v>85</v>
      </c>
      <c r="D1368" t="s">
        <v>86</v>
      </c>
      <c r="E1368" t="s">
        <v>1445</v>
      </c>
      <c r="F1368" t="s">
        <v>51</v>
      </c>
      <c r="G1368">
        <f t="shared" si="231"/>
        <v>0</v>
      </c>
      <c r="H1368">
        <f t="shared" si="232"/>
        <v>1</v>
      </c>
      <c r="I1368">
        <f t="shared" si="233"/>
        <v>3</v>
      </c>
      <c r="J1368">
        <f t="shared" si="234"/>
        <v>2</v>
      </c>
      <c r="K1368">
        <f t="shared" si="235"/>
        <v>2</v>
      </c>
      <c r="L1368">
        <v>5</v>
      </c>
      <c r="M1368">
        <v>3</v>
      </c>
      <c r="N1368">
        <f>Needs[[#This Row],[Male]]-Needs[[#This Row],[Hasuband]]</f>
        <v>5</v>
      </c>
      <c r="O1368">
        <f>Needs[[#This Row],[Female]]-Needs[[#This Row],[Wife]]</f>
        <v>2</v>
      </c>
      <c r="P1368">
        <v>2</v>
      </c>
      <c r="Q1368">
        <v>1</v>
      </c>
      <c r="R1368">
        <v>1</v>
      </c>
      <c r="S1368">
        <v>1</v>
      </c>
      <c r="T1368">
        <v>3</v>
      </c>
      <c r="U1368" t="s">
        <v>46</v>
      </c>
      <c r="V1368">
        <v>1</v>
      </c>
      <c r="X1368" t="str">
        <f t="shared" si="236"/>
        <v>Yes</v>
      </c>
      <c r="Y1368">
        <v>172</v>
      </c>
      <c r="Z1368" t="str">
        <f t="shared" si="237"/>
        <v>Yes</v>
      </c>
      <c r="AB1368" t="str">
        <f t="shared" si="238"/>
        <v>No</v>
      </c>
      <c r="AC1368">
        <v>1</v>
      </c>
      <c r="AD1368" t="str">
        <f t="shared" si="239"/>
        <v>Yes</v>
      </c>
      <c r="AF1368" t="str">
        <f t="shared" si="240"/>
        <v>No</v>
      </c>
      <c r="AH1368" s="11" t="str">
        <f t="shared" si="241"/>
        <v>No</v>
      </c>
    </row>
    <row r="1369" spans="1:34">
      <c r="A1369">
        <v>5491</v>
      </c>
      <c r="B1369" t="s">
        <v>42</v>
      </c>
      <c r="C1369" t="s">
        <v>82</v>
      </c>
      <c r="D1369" t="s">
        <v>83</v>
      </c>
      <c r="E1369" t="s">
        <v>1446</v>
      </c>
      <c r="F1369" t="s">
        <v>36</v>
      </c>
      <c r="G1369">
        <f t="shared" si="231"/>
        <v>1</v>
      </c>
      <c r="H1369">
        <f t="shared" si="232"/>
        <v>1</v>
      </c>
      <c r="I1369">
        <f t="shared" si="233"/>
        <v>2</v>
      </c>
      <c r="J1369">
        <f t="shared" si="234"/>
        <v>2</v>
      </c>
      <c r="K1369">
        <f t="shared" si="235"/>
        <v>0</v>
      </c>
      <c r="L1369">
        <v>3</v>
      </c>
      <c r="M1369">
        <v>3</v>
      </c>
      <c r="N1369">
        <f>Needs[[#This Row],[Male]]-Needs[[#This Row],[Hasuband]]</f>
        <v>2</v>
      </c>
      <c r="O1369">
        <f>Needs[[#This Row],[Female]]-Needs[[#This Row],[Wife]]</f>
        <v>2</v>
      </c>
      <c r="P1369">
        <v>1</v>
      </c>
      <c r="Q1369">
        <v>1</v>
      </c>
      <c r="R1369">
        <v>1</v>
      </c>
      <c r="S1369">
        <v>1</v>
      </c>
      <c r="T1369">
        <v>2</v>
      </c>
      <c r="U1369" t="s">
        <v>46</v>
      </c>
      <c r="W1369">
        <v>1</v>
      </c>
      <c r="X1369" t="str">
        <f t="shared" si="236"/>
        <v>No</v>
      </c>
      <c r="Z1369" t="str">
        <f t="shared" si="237"/>
        <v>No</v>
      </c>
      <c r="AA1369">
        <v>1</v>
      </c>
      <c r="AB1369" t="str">
        <f t="shared" si="238"/>
        <v>Yes</v>
      </c>
      <c r="AC1369">
        <v>1</v>
      </c>
      <c r="AD1369" t="str">
        <f t="shared" si="239"/>
        <v>Yes</v>
      </c>
      <c r="AE1369">
        <v>1</v>
      </c>
      <c r="AF1369" t="str">
        <f t="shared" si="240"/>
        <v>Yes</v>
      </c>
      <c r="AG1369">
        <v>1</v>
      </c>
      <c r="AH1369" s="11" t="str">
        <f t="shared" si="241"/>
        <v>Yes</v>
      </c>
    </row>
    <row r="1370" spans="1:34">
      <c r="A1370">
        <v>5599</v>
      </c>
      <c r="B1370" t="s">
        <v>42</v>
      </c>
      <c r="C1370" t="s">
        <v>43</v>
      </c>
      <c r="D1370" t="s">
        <v>44</v>
      </c>
      <c r="E1370" t="s">
        <v>1447</v>
      </c>
      <c r="F1370" t="s">
        <v>51</v>
      </c>
      <c r="G1370">
        <f t="shared" si="231"/>
        <v>0</v>
      </c>
      <c r="H1370">
        <f t="shared" si="232"/>
        <v>1</v>
      </c>
      <c r="I1370">
        <f t="shared" si="233"/>
        <v>2</v>
      </c>
      <c r="J1370">
        <f t="shared" si="234"/>
        <v>2</v>
      </c>
      <c r="K1370">
        <f t="shared" si="235"/>
        <v>3</v>
      </c>
      <c r="L1370">
        <v>2</v>
      </c>
      <c r="M1370">
        <v>6</v>
      </c>
      <c r="N1370">
        <f>Needs[[#This Row],[Male]]-Needs[[#This Row],[Hasuband]]</f>
        <v>2</v>
      </c>
      <c r="O1370">
        <f>Needs[[#This Row],[Female]]-Needs[[#This Row],[Wife]]</f>
        <v>5</v>
      </c>
      <c r="P1370">
        <v>1</v>
      </c>
      <c r="Q1370">
        <v>1</v>
      </c>
      <c r="R1370">
        <v>0</v>
      </c>
      <c r="S1370">
        <v>2</v>
      </c>
      <c r="T1370">
        <v>4</v>
      </c>
      <c r="U1370" t="s">
        <v>37</v>
      </c>
      <c r="V1370">
        <v>1</v>
      </c>
      <c r="X1370" t="str">
        <f t="shared" si="236"/>
        <v>Yes</v>
      </c>
      <c r="Y1370">
        <v>196</v>
      </c>
      <c r="Z1370" t="str">
        <f t="shared" si="237"/>
        <v>Yes</v>
      </c>
      <c r="AA1370">
        <v>1</v>
      </c>
      <c r="AB1370" t="str">
        <f t="shared" si="238"/>
        <v>Yes</v>
      </c>
      <c r="AD1370" t="str">
        <f t="shared" si="239"/>
        <v>No</v>
      </c>
      <c r="AF1370" t="str">
        <f t="shared" si="240"/>
        <v>No</v>
      </c>
      <c r="AH1370" s="11" t="str">
        <f t="shared" si="241"/>
        <v>No</v>
      </c>
    </row>
    <row r="1371" spans="1:34">
      <c r="A1371">
        <v>5966</v>
      </c>
      <c r="B1371" t="s">
        <v>47</v>
      </c>
      <c r="C1371" t="s">
        <v>48</v>
      </c>
      <c r="D1371" t="s">
        <v>49</v>
      </c>
      <c r="E1371" t="s">
        <v>1448</v>
      </c>
      <c r="F1371" t="s">
        <v>36</v>
      </c>
      <c r="G1371">
        <f t="shared" si="231"/>
        <v>1</v>
      </c>
      <c r="H1371">
        <f t="shared" si="232"/>
        <v>1</v>
      </c>
      <c r="I1371">
        <f t="shared" si="233"/>
        <v>3</v>
      </c>
      <c r="J1371">
        <f t="shared" si="234"/>
        <v>1</v>
      </c>
      <c r="K1371">
        <f t="shared" si="235"/>
        <v>1</v>
      </c>
      <c r="L1371">
        <v>5</v>
      </c>
      <c r="M1371">
        <v>2</v>
      </c>
      <c r="N1371">
        <f>Needs[[#This Row],[Male]]-Needs[[#This Row],[Hasuband]]</f>
        <v>4</v>
      </c>
      <c r="O1371">
        <f>Needs[[#This Row],[Female]]-Needs[[#This Row],[Wife]]</f>
        <v>1</v>
      </c>
      <c r="P1371">
        <v>2</v>
      </c>
      <c r="Q1371">
        <v>1</v>
      </c>
      <c r="R1371">
        <v>1</v>
      </c>
      <c r="S1371">
        <v>0</v>
      </c>
      <c r="T1371">
        <v>3</v>
      </c>
      <c r="U1371" t="s">
        <v>18</v>
      </c>
      <c r="W1371">
        <v>1</v>
      </c>
      <c r="X1371" t="str">
        <f t="shared" si="236"/>
        <v>No</v>
      </c>
      <c r="Y1371">
        <v>117</v>
      </c>
      <c r="Z1371" t="str">
        <f t="shared" si="237"/>
        <v>Yes</v>
      </c>
      <c r="AB1371" t="str">
        <f t="shared" si="238"/>
        <v>No</v>
      </c>
      <c r="AC1371">
        <v>1</v>
      </c>
      <c r="AD1371" t="str">
        <f t="shared" si="239"/>
        <v>Yes</v>
      </c>
      <c r="AF1371" t="str">
        <f t="shared" si="240"/>
        <v>No</v>
      </c>
      <c r="AG1371">
        <v>1</v>
      </c>
      <c r="AH1371" s="11" t="str">
        <f t="shared" si="241"/>
        <v>Yes</v>
      </c>
    </row>
    <row r="1372" spans="1:34">
      <c r="A1372">
        <v>5171</v>
      </c>
      <c r="B1372" t="s">
        <v>42</v>
      </c>
      <c r="C1372" t="s">
        <v>64</v>
      </c>
      <c r="D1372" t="s">
        <v>65</v>
      </c>
      <c r="E1372" t="s">
        <v>1449</v>
      </c>
      <c r="F1372" t="s">
        <v>36</v>
      </c>
      <c r="G1372">
        <f t="shared" si="231"/>
        <v>1</v>
      </c>
      <c r="H1372">
        <f t="shared" si="232"/>
        <v>1</v>
      </c>
      <c r="I1372">
        <f t="shared" si="233"/>
        <v>2</v>
      </c>
      <c r="J1372">
        <f t="shared" si="234"/>
        <v>2</v>
      </c>
      <c r="K1372">
        <f t="shared" si="235"/>
        <v>1</v>
      </c>
      <c r="L1372">
        <v>2</v>
      </c>
      <c r="M1372">
        <v>5</v>
      </c>
      <c r="N1372">
        <f>Needs[[#This Row],[Male]]-Needs[[#This Row],[Hasuband]]</f>
        <v>1</v>
      </c>
      <c r="O1372">
        <f>Needs[[#This Row],[Female]]-Needs[[#This Row],[Wife]]</f>
        <v>4</v>
      </c>
      <c r="P1372">
        <v>1</v>
      </c>
      <c r="Q1372">
        <v>1</v>
      </c>
      <c r="R1372">
        <v>0</v>
      </c>
      <c r="S1372">
        <v>2</v>
      </c>
      <c r="T1372">
        <v>3</v>
      </c>
      <c r="U1372" t="s">
        <v>37</v>
      </c>
      <c r="W1372">
        <v>1</v>
      </c>
      <c r="X1372" t="str">
        <f t="shared" si="236"/>
        <v>No</v>
      </c>
      <c r="Z1372" t="str">
        <f t="shared" si="237"/>
        <v>No</v>
      </c>
      <c r="AA1372">
        <v>1</v>
      </c>
      <c r="AB1372" t="str">
        <f t="shared" si="238"/>
        <v>Yes</v>
      </c>
      <c r="AD1372" t="str">
        <f t="shared" si="239"/>
        <v>No</v>
      </c>
      <c r="AF1372" t="str">
        <f t="shared" si="240"/>
        <v>No</v>
      </c>
      <c r="AG1372">
        <v>1</v>
      </c>
      <c r="AH1372" s="11" t="str">
        <f t="shared" si="241"/>
        <v>Yes</v>
      </c>
    </row>
    <row r="1373" spans="1:34">
      <c r="A1373">
        <v>5962</v>
      </c>
      <c r="B1373" t="s">
        <v>47</v>
      </c>
      <c r="C1373" t="s">
        <v>48</v>
      </c>
      <c r="D1373" t="s">
        <v>49</v>
      </c>
      <c r="E1373" t="s">
        <v>1450</v>
      </c>
      <c r="F1373" t="s">
        <v>36</v>
      </c>
      <c r="G1373">
        <f t="shared" si="231"/>
        <v>1</v>
      </c>
      <c r="H1373">
        <f t="shared" si="232"/>
        <v>1</v>
      </c>
      <c r="I1373">
        <f t="shared" si="233"/>
        <v>1</v>
      </c>
      <c r="J1373">
        <f t="shared" si="234"/>
        <v>4</v>
      </c>
      <c r="K1373">
        <f t="shared" si="235"/>
        <v>2</v>
      </c>
      <c r="L1373">
        <v>4</v>
      </c>
      <c r="M1373">
        <v>5</v>
      </c>
      <c r="N1373">
        <f>Needs[[#This Row],[Male]]-Needs[[#This Row],[Hasuband]]</f>
        <v>3</v>
      </c>
      <c r="O1373">
        <f>Needs[[#This Row],[Female]]-Needs[[#This Row],[Wife]]</f>
        <v>4</v>
      </c>
      <c r="P1373">
        <v>0</v>
      </c>
      <c r="Q1373">
        <v>1</v>
      </c>
      <c r="R1373">
        <v>3</v>
      </c>
      <c r="S1373">
        <v>1</v>
      </c>
      <c r="T1373">
        <v>4</v>
      </c>
      <c r="U1373" t="s">
        <v>46</v>
      </c>
      <c r="W1373">
        <v>1</v>
      </c>
      <c r="X1373" t="str">
        <f t="shared" si="236"/>
        <v>No</v>
      </c>
      <c r="Z1373" t="str">
        <f t="shared" si="237"/>
        <v>No</v>
      </c>
      <c r="AA1373">
        <v>1</v>
      </c>
      <c r="AB1373" t="str">
        <f t="shared" si="238"/>
        <v>Yes</v>
      </c>
      <c r="AC1373">
        <v>1</v>
      </c>
      <c r="AD1373" t="str">
        <f t="shared" si="239"/>
        <v>Yes</v>
      </c>
      <c r="AF1373" t="str">
        <f t="shared" si="240"/>
        <v>No</v>
      </c>
      <c r="AG1373">
        <v>1</v>
      </c>
      <c r="AH1373" s="11" t="str">
        <f t="shared" si="241"/>
        <v>Yes</v>
      </c>
    </row>
    <row r="1374" spans="1:34">
      <c r="A1374">
        <v>5705</v>
      </c>
      <c r="B1374" t="s">
        <v>42</v>
      </c>
      <c r="C1374" t="s">
        <v>71</v>
      </c>
      <c r="D1374" t="s">
        <v>72</v>
      </c>
      <c r="E1374" t="s">
        <v>1451</v>
      </c>
      <c r="F1374" t="s">
        <v>36</v>
      </c>
      <c r="G1374">
        <f t="shared" si="231"/>
        <v>1</v>
      </c>
      <c r="H1374">
        <f t="shared" si="232"/>
        <v>1</v>
      </c>
      <c r="I1374">
        <f t="shared" si="233"/>
        <v>2</v>
      </c>
      <c r="J1374">
        <f t="shared" si="234"/>
        <v>1</v>
      </c>
      <c r="K1374">
        <f t="shared" si="235"/>
        <v>2</v>
      </c>
      <c r="L1374">
        <v>2</v>
      </c>
      <c r="M1374">
        <v>5</v>
      </c>
      <c r="N1374">
        <f>Needs[[#This Row],[Male]]-Needs[[#This Row],[Hasuband]]</f>
        <v>1</v>
      </c>
      <c r="O1374">
        <f>Needs[[#This Row],[Female]]-Needs[[#This Row],[Wife]]</f>
        <v>4</v>
      </c>
      <c r="P1374">
        <v>1</v>
      </c>
      <c r="Q1374">
        <v>1</v>
      </c>
      <c r="R1374">
        <v>0</v>
      </c>
      <c r="S1374">
        <v>1</v>
      </c>
      <c r="T1374">
        <v>4</v>
      </c>
      <c r="U1374" t="s">
        <v>18</v>
      </c>
      <c r="W1374">
        <v>1</v>
      </c>
      <c r="X1374" t="str">
        <f t="shared" si="236"/>
        <v>No</v>
      </c>
      <c r="Z1374" t="str">
        <f t="shared" si="237"/>
        <v>No</v>
      </c>
      <c r="AB1374" t="str">
        <f t="shared" si="238"/>
        <v>No</v>
      </c>
      <c r="AC1374">
        <v>1</v>
      </c>
      <c r="AD1374" t="str">
        <f t="shared" si="239"/>
        <v>Yes</v>
      </c>
      <c r="AE1374">
        <v>1</v>
      </c>
      <c r="AF1374" t="str">
        <f t="shared" si="240"/>
        <v>Yes</v>
      </c>
      <c r="AG1374">
        <v>1</v>
      </c>
      <c r="AH1374" s="11" t="str">
        <f t="shared" si="241"/>
        <v>Yes</v>
      </c>
    </row>
    <row r="1375" spans="1:34">
      <c r="A1375">
        <v>5935</v>
      </c>
      <c r="B1375" t="s">
        <v>47</v>
      </c>
      <c r="C1375" t="s">
        <v>85</v>
      </c>
      <c r="D1375" t="s">
        <v>86</v>
      </c>
      <c r="E1375" t="s">
        <v>1452</v>
      </c>
      <c r="F1375" t="s">
        <v>51</v>
      </c>
      <c r="G1375">
        <f t="shared" si="231"/>
        <v>0</v>
      </c>
      <c r="H1375">
        <f t="shared" si="232"/>
        <v>1</v>
      </c>
      <c r="I1375">
        <f t="shared" si="233"/>
        <v>2</v>
      </c>
      <c r="J1375">
        <f t="shared" si="234"/>
        <v>3</v>
      </c>
      <c r="K1375">
        <f t="shared" si="235"/>
        <v>4</v>
      </c>
      <c r="L1375">
        <v>7</v>
      </c>
      <c r="M1375">
        <v>3</v>
      </c>
      <c r="N1375">
        <f>Needs[[#This Row],[Male]]-Needs[[#This Row],[Hasuband]]</f>
        <v>7</v>
      </c>
      <c r="O1375">
        <f>Needs[[#This Row],[Female]]-Needs[[#This Row],[Wife]]</f>
        <v>2</v>
      </c>
      <c r="P1375">
        <v>1</v>
      </c>
      <c r="Q1375">
        <v>1</v>
      </c>
      <c r="R1375">
        <v>2</v>
      </c>
      <c r="S1375">
        <v>1</v>
      </c>
      <c r="T1375">
        <v>5</v>
      </c>
      <c r="U1375" t="s">
        <v>37</v>
      </c>
      <c r="W1375">
        <v>1</v>
      </c>
      <c r="X1375" t="str">
        <f t="shared" si="236"/>
        <v>No</v>
      </c>
      <c r="Z1375" t="str">
        <f t="shared" si="237"/>
        <v>No</v>
      </c>
      <c r="AB1375" t="str">
        <f t="shared" si="238"/>
        <v>No</v>
      </c>
      <c r="AC1375">
        <v>1</v>
      </c>
      <c r="AD1375" t="str">
        <f t="shared" si="239"/>
        <v>Yes</v>
      </c>
      <c r="AF1375" t="str">
        <f t="shared" si="240"/>
        <v>No</v>
      </c>
      <c r="AG1375">
        <v>1</v>
      </c>
      <c r="AH1375" s="11" t="str">
        <f t="shared" si="241"/>
        <v>Yes</v>
      </c>
    </row>
    <row r="1376" spans="1:34">
      <c r="A1376">
        <v>6347</v>
      </c>
      <c r="B1376" t="s">
        <v>47</v>
      </c>
      <c r="C1376" t="s">
        <v>104</v>
      </c>
      <c r="D1376" t="s">
        <v>105</v>
      </c>
      <c r="E1376" t="s">
        <v>1453</v>
      </c>
      <c r="F1376" t="s">
        <v>51</v>
      </c>
      <c r="G1376">
        <f t="shared" si="231"/>
        <v>0</v>
      </c>
      <c r="H1376">
        <f t="shared" si="232"/>
        <v>1</v>
      </c>
      <c r="I1376">
        <f t="shared" si="233"/>
        <v>2</v>
      </c>
      <c r="J1376">
        <f t="shared" si="234"/>
        <v>2</v>
      </c>
      <c r="K1376">
        <f t="shared" si="235"/>
        <v>3</v>
      </c>
      <c r="L1376">
        <v>2</v>
      </c>
      <c r="M1376">
        <v>6</v>
      </c>
      <c r="N1376">
        <f>Needs[[#This Row],[Male]]-Needs[[#This Row],[Hasuband]]</f>
        <v>2</v>
      </c>
      <c r="O1376">
        <f>Needs[[#This Row],[Female]]-Needs[[#This Row],[Wife]]</f>
        <v>5</v>
      </c>
      <c r="P1376">
        <v>1</v>
      </c>
      <c r="Q1376">
        <v>1</v>
      </c>
      <c r="R1376">
        <v>0</v>
      </c>
      <c r="S1376">
        <v>2</v>
      </c>
      <c r="T1376">
        <v>4</v>
      </c>
      <c r="U1376" t="s">
        <v>37</v>
      </c>
      <c r="W1376">
        <v>1</v>
      </c>
      <c r="X1376" t="str">
        <f t="shared" si="236"/>
        <v>No</v>
      </c>
      <c r="Y1376">
        <v>53</v>
      </c>
      <c r="Z1376" t="str">
        <f t="shared" si="237"/>
        <v>Yes</v>
      </c>
      <c r="AB1376" t="str">
        <f t="shared" si="238"/>
        <v>No</v>
      </c>
      <c r="AC1376">
        <v>1</v>
      </c>
      <c r="AD1376" t="str">
        <f t="shared" si="239"/>
        <v>Yes</v>
      </c>
      <c r="AF1376" t="str">
        <f t="shared" si="240"/>
        <v>No</v>
      </c>
      <c r="AG1376">
        <v>1</v>
      </c>
      <c r="AH1376" s="11" t="str">
        <f t="shared" si="241"/>
        <v>Yes</v>
      </c>
    </row>
    <row r="1377" spans="1:34">
      <c r="A1377">
        <v>5640</v>
      </c>
      <c r="B1377" t="s">
        <v>42</v>
      </c>
      <c r="C1377" t="s">
        <v>71</v>
      </c>
      <c r="D1377" t="s">
        <v>72</v>
      </c>
      <c r="E1377" t="s">
        <v>1454</v>
      </c>
      <c r="F1377" t="s">
        <v>36</v>
      </c>
      <c r="G1377">
        <f t="shared" si="231"/>
        <v>1</v>
      </c>
      <c r="H1377">
        <f t="shared" si="232"/>
        <v>1</v>
      </c>
      <c r="I1377">
        <f t="shared" si="233"/>
        <v>2</v>
      </c>
      <c r="J1377">
        <f t="shared" si="234"/>
        <v>0</v>
      </c>
      <c r="K1377">
        <f t="shared" si="235"/>
        <v>0</v>
      </c>
      <c r="L1377">
        <v>2</v>
      </c>
      <c r="M1377">
        <v>2</v>
      </c>
      <c r="N1377">
        <f>Needs[[#This Row],[Male]]-Needs[[#This Row],[Hasuband]]</f>
        <v>1</v>
      </c>
      <c r="O1377">
        <f>Needs[[#This Row],[Female]]-Needs[[#This Row],[Wife]]</f>
        <v>1</v>
      </c>
      <c r="P1377">
        <v>1</v>
      </c>
      <c r="Q1377">
        <v>1</v>
      </c>
      <c r="R1377">
        <v>0</v>
      </c>
      <c r="S1377">
        <v>0</v>
      </c>
      <c r="T1377">
        <v>2</v>
      </c>
      <c r="U1377" t="s">
        <v>61</v>
      </c>
      <c r="W1377">
        <v>1</v>
      </c>
      <c r="X1377" t="str">
        <f t="shared" si="236"/>
        <v>No</v>
      </c>
      <c r="Z1377" t="str">
        <f t="shared" si="237"/>
        <v>No</v>
      </c>
      <c r="AB1377" t="str">
        <f t="shared" si="238"/>
        <v>No</v>
      </c>
      <c r="AC1377">
        <v>1</v>
      </c>
      <c r="AD1377" t="str">
        <f t="shared" si="239"/>
        <v>Yes</v>
      </c>
      <c r="AE1377">
        <v>1</v>
      </c>
      <c r="AF1377" t="str">
        <f t="shared" si="240"/>
        <v>Yes</v>
      </c>
      <c r="AG1377">
        <v>1</v>
      </c>
      <c r="AH1377" s="11" t="str">
        <f t="shared" si="241"/>
        <v>Yes</v>
      </c>
    </row>
    <row r="1378" spans="1:34">
      <c r="A1378">
        <v>4937</v>
      </c>
      <c r="B1378" t="s">
        <v>32</v>
      </c>
      <c r="C1378" t="s">
        <v>96</v>
      </c>
      <c r="D1378" t="s">
        <v>97</v>
      </c>
      <c r="E1378" t="s">
        <v>1455</v>
      </c>
      <c r="F1378" t="s">
        <v>51</v>
      </c>
      <c r="G1378">
        <f t="shared" si="231"/>
        <v>0</v>
      </c>
      <c r="H1378">
        <f t="shared" si="232"/>
        <v>1</v>
      </c>
      <c r="I1378">
        <f t="shared" si="233"/>
        <v>1</v>
      </c>
      <c r="J1378">
        <f t="shared" si="234"/>
        <v>2</v>
      </c>
      <c r="K1378">
        <f t="shared" si="235"/>
        <v>4</v>
      </c>
      <c r="L1378">
        <v>7</v>
      </c>
      <c r="M1378">
        <v>1</v>
      </c>
      <c r="N1378">
        <f>Needs[[#This Row],[Male]]-Needs[[#This Row],[Hasuband]]</f>
        <v>7</v>
      </c>
      <c r="O1378">
        <f>Needs[[#This Row],[Female]]-Needs[[#This Row],[Wife]]</f>
        <v>0</v>
      </c>
      <c r="P1378">
        <v>1</v>
      </c>
      <c r="Q1378">
        <v>0</v>
      </c>
      <c r="R1378">
        <v>2</v>
      </c>
      <c r="S1378">
        <v>0</v>
      </c>
      <c r="T1378">
        <v>5</v>
      </c>
      <c r="U1378" t="s">
        <v>37</v>
      </c>
      <c r="W1378">
        <v>1</v>
      </c>
      <c r="X1378" t="str">
        <f t="shared" si="236"/>
        <v>No</v>
      </c>
      <c r="Y1378">
        <v>63</v>
      </c>
      <c r="Z1378" t="str">
        <f t="shared" si="237"/>
        <v>Yes</v>
      </c>
      <c r="AA1378">
        <v>1</v>
      </c>
      <c r="AB1378" t="str">
        <f t="shared" si="238"/>
        <v>Yes</v>
      </c>
      <c r="AD1378" t="str">
        <f t="shared" si="239"/>
        <v>No</v>
      </c>
      <c r="AE1378">
        <v>1</v>
      </c>
      <c r="AF1378" t="str">
        <f t="shared" si="240"/>
        <v>Yes</v>
      </c>
      <c r="AG1378">
        <v>1</v>
      </c>
      <c r="AH1378" s="11" t="str">
        <f t="shared" si="241"/>
        <v>Yes</v>
      </c>
    </row>
    <row r="1379" spans="1:34">
      <c r="A1379">
        <v>6049</v>
      </c>
      <c r="B1379" t="s">
        <v>47</v>
      </c>
      <c r="C1379" t="s">
        <v>48</v>
      </c>
      <c r="D1379" t="s">
        <v>49</v>
      </c>
      <c r="E1379" t="s">
        <v>1456</v>
      </c>
      <c r="F1379" t="s">
        <v>36</v>
      </c>
      <c r="G1379">
        <f t="shared" si="231"/>
        <v>1</v>
      </c>
      <c r="H1379">
        <f t="shared" si="232"/>
        <v>1</v>
      </c>
      <c r="I1379">
        <f t="shared" si="233"/>
        <v>2</v>
      </c>
      <c r="J1379">
        <f t="shared" si="234"/>
        <v>3</v>
      </c>
      <c r="K1379">
        <f t="shared" si="235"/>
        <v>2</v>
      </c>
      <c r="L1379">
        <v>3</v>
      </c>
      <c r="M1379">
        <v>6</v>
      </c>
      <c r="N1379">
        <f>Needs[[#This Row],[Male]]-Needs[[#This Row],[Hasuband]]</f>
        <v>2</v>
      </c>
      <c r="O1379">
        <f>Needs[[#This Row],[Female]]-Needs[[#This Row],[Wife]]</f>
        <v>5</v>
      </c>
      <c r="P1379">
        <v>1</v>
      </c>
      <c r="Q1379">
        <v>1</v>
      </c>
      <c r="R1379">
        <v>1</v>
      </c>
      <c r="S1379">
        <v>2</v>
      </c>
      <c r="T1379">
        <v>4</v>
      </c>
      <c r="U1379" t="s">
        <v>61</v>
      </c>
      <c r="W1379">
        <v>1</v>
      </c>
      <c r="X1379" t="str">
        <f t="shared" si="236"/>
        <v>No</v>
      </c>
      <c r="Y1379">
        <v>104</v>
      </c>
      <c r="Z1379" t="str">
        <f t="shared" si="237"/>
        <v>Yes</v>
      </c>
      <c r="AB1379" t="str">
        <f t="shared" si="238"/>
        <v>No</v>
      </c>
      <c r="AC1379">
        <v>1</v>
      </c>
      <c r="AD1379" t="str">
        <f t="shared" si="239"/>
        <v>Yes</v>
      </c>
      <c r="AF1379" t="str">
        <f t="shared" si="240"/>
        <v>No</v>
      </c>
      <c r="AG1379">
        <v>1</v>
      </c>
      <c r="AH1379" s="11" t="str">
        <f t="shared" si="241"/>
        <v>Yes</v>
      </c>
    </row>
    <row r="1380" spans="1:34">
      <c r="A1380">
        <v>5576</v>
      </c>
      <c r="B1380" t="s">
        <v>42</v>
      </c>
      <c r="C1380" t="s">
        <v>43</v>
      </c>
      <c r="D1380" t="s">
        <v>44</v>
      </c>
      <c r="E1380" t="s">
        <v>1457</v>
      </c>
      <c r="F1380" t="s">
        <v>51</v>
      </c>
      <c r="G1380">
        <f t="shared" si="231"/>
        <v>0</v>
      </c>
      <c r="H1380">
        <f t="shared" si="232"/>
        <v>1</v>
      </c>
      <c r="I1380">
        <f t="shared" si="233"/>
        <v>2</v>
      </c>
      <c r="J1380">
        <f t="shared" si="234"/>
        <v>4</v>
      </c>
      <c r="K1380">
        <f t="shared" si="235"/>
        <v>3</v>
      </c>
      <c r="L1380">
        <v>8</v>
      </c>
      <c r="M1380">
        <v>2</v>
      </c>
      <c r="N1380">
        <f>Needs[[#This Row],[Male]]-Needs[[#This Row],[Hasuband]]</f>
        <v>8</v>
      </c>
      <c r="O1380">
        <f>Needs[[#This Row],[Female]]-Needs[[#This Row],[Wife]]</f>
        <v>1</v>
      </c>
      <c r="P1380">
        <v>1</v>
      </c>
      <c r="Q1380">
        <v>1</v>
      </c>
      <c r="R1380">
        <v>4</v>
      </c>
      <c r="S1380">
        <v>0</v>
      </c>
      <c r="T1380">
        <v>4</v>
      </c>
      <c r="U1380" t="s">
        <v>61</v>
      </c>
      <c r="W1380">
        <v>1</v>
      </c>
      <c r="X1380" t="str">
        <f t="shared" si="236"/>
        <v>No</v>
      </c>
      <c r="Z1380" t="str">
        <f t="shared" si="237"/>
        <v>No</v>
      </c>
      <c r="AA1380">
        <v>1</v>
      </c>
      <c r="AB1380" t="str">
        <f t="shared" si="238"/>
        <v>Yes</v>
      </c>
      <c r="AD1380" t="str">
        <f t="shared" si="239"/>
        <v>No</v>
      </c>
      <c r="AF1380" t="str">
        <f t="shared" si="240"/>
        <v>No</v>
      </c>
      <c r="AG1380">
        <v>1</v>
      </c>
      <c r="AH1380" s="11" t="str">
        <f t="shared" si="241"/>
        <v>Yes</v>
      </c>
    </row>
    <row r="1381" spans="1:34">
      <c r="A1381">
        <v>6320</v>
      </c>
      <c r="B1381" t="s">
        <v>47</v>
      </c>
      <c r="C1381" t="s">
        <v>104</v>
      </c>
      <c r="D1381" t="s">
        <v>105</v>
      </c>
      <c r="E1381" t="s">
        <v>1458</v>
      </c>
      <c r="F1381" t="s">
        <v>36</v>
      </c>
      <c r="G1381">
        <f t="shared" si="231"/>
        <v>1</v>
      </c>
      <c r="H1381">
        <f t="shared" si="232"/>
        <v>1</v>
      </c>
      <c r="I1381">
        <f t="shared" si="233"/>
        <v>2</v>
      </c>
      <c r="J1381">
        <f t="shared" si="234"/>
        <v>2</v>
      </c>
      <c r="K1381">
        <f t="shared" si="235"/>
        <v>1</v>
      </c>
      <c r="L1381">
        <v>5</v>
      </c>
      <c r="M1381">
        <v>2</v>
      </c>
      <c r="N1381">
        <f>Needs[[#This Row],[Male]]-Needs[[#This Row],[Hasuband]]</f>
        <v>4</v>
      </c>
      <c r="O1381">
        <f>Needs[[#This Row],[Female]]-Needs[[#This Row],[Wife]]</f>
        <v>1</v>
      </c>
      <c r="P1381">
        <v>1</v>
      </c>
      <c r="Q1381">
        <v>1</v>
      </c>
      <c r="R1381">
        <v>2</v>
      </c>
      <c r="S1381">
        <v>0</v>
      </c>
      <c r="T1381">
        <v>3</v>
      </c>
      <c r="U1381" t="s">
        <v>37</v>
      </c>
      <c r="W1381">
        <v>1</v>
      </c>
      <c r="X1381" t="str">
        <f t="shared" si="236"/>
        <v>No</v>
      </c>
      <c r="Z1381" t="str">
        <f t="shared" si="237"/>
        <v>No</v>
      </c>
      <c r="AA1381">
        <v>1</v>
      </c>
      <c r="AB1381" t="str">
        <f t="shared" si="238"/>
        <v>Yes</v>
      </c>
      <c r="AD1381" t="str">
        <f t="shared" si="239"/>
        <v>No</v>
      </c>
      <c r="AE1381">
        <v>1</v>
      </c>
      <c r="AF1381" t="str">
        <f t="shared" si="240"/>
        <v>Yes</v>
      </c>
      <c r="AG1381">
        <v>1</v>
      </c>
      <c r="AH1381" s="11" t="str">
        <f t="shared" si="241"/>
        <v>Yes</v>
      </c>
    </row>
    <row r="1382" spans="1:34">
      <c r="A1382">
        <v>5551</v>
      </c>
      <c r="B1382" t="s">
        <v>42</v>
      </c>
      <c r="C1382" t="s">
        <v>43</v>
      </c>
      <c r="D1382" t="s">
        <v>44</v>
      </c>
      <c r="E1382" t="s">
        <v>1459</v>
      </c>
      <c r="F1382" t="s">
        <v>36</v>
      </c>
      <c r="G1382">
        <f t="shared" si="231"/>
        <v>1</v>
      </c>
      <c r="H1382">
        <f t="shared" si="232"/>
        <v>1</v>
      </c>
      <c r="I1382">
        <f t="shared" si="233"/>
        <v>2</v>
      </c>
      <c r="J1382">
        <f t="shared" si="234"/>
        <v>2</v>
      </c>
      <c r="K1382">
        <f t="shared" si="235"/>
        <v>3</v>
      </c>
      <c r="L1382">
        <v>7</v>
      </c>
      <c r="M1382">
        <v>2</v>
      </c>
      <c r="N1382">
        <f>Needs[[#This Row],[Male]]-Needs[[#This Row],[Hasuband]]</f>
        <v>6</v>
      </c>
      <c r="O1382">
        <f>Needs[[#This Row],[Female]]-Needs[[#This Row],[Wife]]</f>
        <v>1</v>
      </c>
      <c r="P1382">
        <v>1</v>
      </c>
      <c r="Q1382">
        <v>1</v>
      </c>
      <c r="R1382">
        <v>2</v>
      </c>
      <c r="S1382">
        <v>0</v>
      </c>
      <c r="T1382">
        <v>5</v>
      </c>
      <c r="U1382" t="s">
        <v>46</v>
      </c>
      <c r="V1382">
        <v>1</v>
      </c>
      <c r="X1382" t="str">
        <f t="shared" si="236"/>
        <v>Yes</v>
      </c>
      <c r="Y1382">
        <v>168</v>
      </c>
      <c r="Z1382" t="str">
        <f t="shared" si="237"/>
        <v>Yes</v>
      </c>
      <c r="AB1382" t="str">
        <f t="shared" si="238"/>
        <v>No</v>
      </c>
      <c r="AD1382" t="str">
        <f t="shared" si="239"/>
        <v>No</v>
      </c>
      <c r="AF1382" t="str">
        <f t="shared" si="240"/>
        <v>No</v>
      </c>
      <c r="AG1382">
        <v>1</v>
      </c>
      <c r="AH1382" s="11" t="str">
        <f t="shared" si="241"/>
        <v>Yes</v>
      </c>
    </row>
    <row r="1383" spans="1:34">
      <c r="A1383">
        <v>6324</v>
      </c>
      <c r="B1383" t="s">
        <v>47</v>
      </c>
      <c r="C1383" t="s">
        <v>104</v>
      </c>
      <c r="D1383" t="s">
        <v>105</v>
      </c>
      <c r="E1383" t="s">
        <v>1460</v>
      </c>
      <c r="F1383" t="s">
        <v>36</v>
      </c>
      <c r="G1383">
        <f t="shared" si="231"/>
        <v>1</v>
      </c>
      <c r="H1383">
        <f t="shared" si="232"/>
        <v>1</v>
      </c>
      <c r="I1383">
        <f t="shared" si="233"/>
        <v>2</v>
      </c>
      <c r="J1383">
        <f t="shared" si="234"/>
        <v>1</v>
      </c>
      <c r="K1383">
        <f t="shared" si="235"/>
        <v>2</v>
      </c>
      <c r="L1383">
        <v>2</v>
      </c>
      <c r="M1383">
        <v>5</v>
      </c>
      <c r="N1383">
        <f>Needs[[#This Row],[Male]]-Needs[[#This Row],[Hasuband]]</f>
        <v>1</v>
      </c>
      <c r="O1383">
        <f>Needs[[#This Row],[Female]]-Needs[[#This Row],[Wife]]</f>
        <v>4</v>
      </c>
      <c r="P1383">
        <v>1</v>
      </c>
      <c r="Q1383">
        <v>1</v>
      </c>
      <c r="R1383">
        <v>0</v>
      </c>
      <c r="S1383">
        <v>1</v>
      </c>
      <c r="T1383">
        <v>4</v>
      </c>
      <c r="U1383" t="s">
        <v>46</v>
      </c>
      <c r="V1383">
        <v>1</v>
      </c>
      <c r="X1383" t="str">
        <f t="shared" si="236"/>
        <v>Yes</v>
      </c>
      <c r="Y1383">
        <v>129</v>
      </c>
      <c r="Z1383" t="str">
        <f t="shared" si="237"/>
        <v>Yes</v>
      </c>
      <c r="AA1383">
        <v>1</v>
      </c>
      <c r="AB1383" t="str">
        <f t="shared" si="238"/>
        <v>Yes</v>
      </c>
      <c r="AC1383">
        <v>1</v>
      </c>
      <c r="AD1383" t="str">
        <f t="shared" si="239"/>
        <v>Yes</v>
      </c>
      <c r="AE1383">
        <v>1</v>
      </c>
      <c r="AF1383" t="str">
        <f t="shared" si="240"/>
        <v>Yes</v>
      </c>
      <c r="AH1383" s="11" t="str">
        <f t="shared" si="241"/>
        <v>No</v>
      </c>
    </row>
    <row r="1384" spans="1:34">
      <c r="A1384">
        <v>4914</v>
      </c>
      <c r="B1384" t="s">
        <v>32</v>
      </c>
      <c r="C1384" t="s">
        <v>96</v>
      </c>
      <c r="D1384" t="s">
        <v>97</v>
      </c>
      <c r="E1384" t="s">
        <v>1461</v>
      </c>
      <c r="F1384" t="s">
        <v>36</v>
      </c>
      <c r="G1384">
        <f t="shared" si="231"/>
        <v>1</v>
      </c>
      <c r="H1384">
        <f t="shared" si="232"/>
        <v>1</v>
      </c>
      <c r="I1384">
        <f t="shared" si="233"/>
        <v>2</v>
      </c>
      <c r="J1384">
        <f t="shared" si="234"/>
        <v>2</v>
      </c>
      <c r="K1384">
        <f t="shared" si="235"/>
        <v>1</v>
      </c>
      <c r="L1384">
        <v>2</v>
      </c>
      <c r="M1384">
        <v>5</v>
      </c>
      <c r="N1384">
        <f>Needs[[#This Row],[Male]]-Needs[[#This Row],[Hasuband]]</f>
        <v>1</v>
      </c>
      <c r="O1384">
        <f>Needs[[#This Row],[Female]]-Needs[[#This Row],[Wife]]</f>
        <v>4</v>
      </c>
      <c r="P1384">
        <v>1</v>
      </c>
      <c r="Q1384">
        <v>1</v>
      </c>
      <c r="R1384">
        <v>0</v>
      </c>
      <c r="S1384">
        <v>2</v>
      </c>
      <c r="T1384">
        <v>3</v>
      </c>
      <c r="U1384" t="s">
        <v>46</v>
      </c>
      <c r="W1384">
        <v>1</v>
      </c>
      <c r="X1384" t="str">
        <f t="shared" si="236"/>
        <v>No</v>
      </c>
      <c r="Y1384">
        <v>88</v>
      </c>
      <c r="Z1384" t="str">
        <f t="shared" si="237"/>
        <v>Yes</v>
      </c>
      <c r="AB1384" t="str">
        <f t="shared" si="238"/>
        <v>No</v>
      </c>
      <c r="AD1384" t="str">
        <f t="shared" si="239"/>
        <v>No</v>
      </c>
      <c r="AF1384" t="str">
        <f t="shared" si="240"/>
        <v>No</v>
      </c>
      <c r="AG1384">
        <v>1</v>
      </c>
      <c r="AH1384" s="11" t="str">
        <f t="shared" si="241"/>
        <v>Yes</v>
      </c>
    </row>
    <row r="1385" spans="1:34">
      <c r="A1385">
        <v>4737</v>
      </c>
      <c r="B1385" t="s">
        <v>38</v>
      </c>
      <c r="C1385" t="s">
        <v>107</v>
      </c>
      <c r="D1385" t="s">
        <v>108</v>
      </c>
      <c r="E1385" t="s">
        <v>1462</v>
      </c>
      <c r="F1385" t="s">
        <v>51</v>
      </c>
      <c r="G1385">
        <f t="shared" si="231"/>
        <v>0</v>
      </c>
      <c r="H1385">
        <f t="shared" si="232"/>
        <v>1</v>
      </c>
      <c r="I1385">
        <f t="shared" si="233"/>
        <v>2</v>
      </c>
      <c r="J1385">
        <f t="shared" si="234"/>
        <v>1</v>
      </c>
      <c r="K1385">
        <f t="shared" si="235"/>
        <v>2</v>
      </c>
      <c r="L1385">
        <v>2</v>
      </c>
      <c r="M1385">
        <v>4</v>
      </c>
      <c r="N1385">
        <f>Needs[[#This Row],[Male]]-Needs[[#This Row],[Hasuband]]</f>
        <v>2</v>
      </c>
      <c r="O1385">
        <f>Needs[[#This Row],[Female]]-Needs[[#This Row],[Wife]]</f>
        <v>3</v>
      </c>
      <c r="P1385">
        <v>1</v>
      </c>
      <c r="Q1385">
        <v>1</v>
      </c>
      <c r="R1385">
        <v>0</v>
      </c>
      <c r="S1385">
        <v>1</v>
      </c>
      <c r="T1385">
        <v>3</v>
      </c>
      <c r="U1385" t="s">
        <v>46</v>
      </c>
      <c r="W1385">
        <v>1</v>
      </c>
      <c r="X1385" t="str">
        <f t="shared" si="236"/>
        <v>No</v>
      </c>
      <c r="Z1385" t="str">
        <f t="shared" si="237"/>
        <v>No</v>
      </c>
      <c r="AB1385" t="str">
        <f t="shared" si="238"/>
        <v>No</v>
      </c>
      <c r="AD1385" t="str">
        <f t="shared" si="239"/>
        <v>No</v>
      </c>
      <c r="AE1385">
        <v>1</v>
      </c>
      <c r="AF1385" t="str">
        <f t="shared" si="240"/>
        <v>Yes</v>
      </c>
      <c r="AG1385">
        <v>1</v>
      </c>
      <c r="AH1385" s="11" t="str">
        <f t="shared" si="241"/>
        <v>Yes</v>
      </c>
    </row>
    <row r="1386" spans="1:34">
      <c r="A1386">
        <v>4880</v>
      </c>
      <c r="B1386" t="s">
        <v>38</v>
      </c>
      <c r="C1386" t="s">
        <v>176</v>
      </c>
      <c r="D1386" t="s">
        <v>177</v>
      </c>
      <c r="E1386" t="s">
        <v>1463</v>
      </c>
      <c r="F1386" t="s">
        <v>51</v>
      </c>
      <c r="G1386">
        <f t="shared" si="231"/>
        <v>0</v>
      </c>
      <c r="H1386">
        <f t="shared" si="232"/>
        <v>1</v>
      </c>
      <c r="I1386">
        <f t="shared" si="233"/>
        <v>2</v>
      </c>
      <c r="J1386">
        <f t="shared" si="234"/>
        <v>1</v>
      </c>
      <c r="K1386">
        <f t="shared" si="235"/>
        <v>1</v>
      </c>
      <c r="L1386">
        <v>3</v>
      </c>
      <c r="M1386">
        <v>2</v>
      </c>
      <c r="N1386">
        <f>Needs[[#This Row],[Male]]-Needs[[#This Row],[Hasuband]]</f>
        <v>3</v>
      </c>
      <c r="O1386">
        <f>Needs[[#This Row],[Female]]-Needs[[#This Row],[Wife]]</f>
        <v>1</v>
      </c>
      <c r="P1386">
        <v>1</v>
      </c>
      <c r="Q1386">
        <v>1</v>
      </c>
      <c r="R1386">
        <v>1</v>
      </c>
      <c r="S1386">
        <v>0</v>
      </c>
      <c r="T1386">
        <v>2</v>
      </c>
      <c r="U1386" t="s">
        <v>37</v>
      </c>
      <c r="V1386">
        <v>1</v>
      </c>
      <c r="X1386" t="str">
        <f t="shared" si="236"/>
        <v>Yes</v>
      </c>
      <c r="Y1386">
        <v>226</v>
      </c>
      <c r="Z1386" t="str">
        <f t="shared" si="237"/>
        <v>Yes</v>
      </c>
      <c r="AA1386">
        <v>1</v>
      </c>
      <c r="AB1386" t="str">
        <f t="shared" si="238"/>
        <v>Yes</v>
      </c>
      <c r="AD1386" t="str">
        <f t="shared" si="239"/>
        <v>No</v>
      </c>
      <c r="AF1386" t="str">
        <f t="shared" si="240"/>
        <v>No</v>
      </c>
      <c r="AH1386" s="11" t="str">
        <f t="shared" si="241"/>
        <v>No</v>
      </c>
    </row>
    <row r="1387" spans="1:34">
      <c r="A1387">
        <v>6033</v>
      </c>
      <c r="B1387" t="s">
        <v>47</v>
      </c>
      <c r="C1387" t="s">
        <v>48</v>
      </c>
      <c r="D1387" t="s">
        <v>49</v>
      </c>
      <c r="E1387" t="s">
        <v>1464</v>
      </c>
      <c r="F1387" t="s">
        <v>36</v>
      </c>
      <c r="G1387">
        <f t="shared" si="231"/>
        <v>1</v>
      </c>
      <c r="H1387">
        <f t="shared" si="232"/>
        <v>1</v>
      </c>
      <c r="I1387">
        <f t="shared" si="233"/>
        <v>2</v>
      </c>
      <c r="J1387">
        <f t="shared" si="234"/>
        <v>1</v>
      </c>
      <c r="K1387">
        <f t="shared" si="235"/>
        <v>1</v>
      </c>
      <c r="L1387">
        <v>2</v>
      </c>
      <c r="M1387">
        <v>4</v>
      </c>
      <c r="N1387">
        <f>Needs[[#This Row],[Male]]-Needs[[#This Row],[Hasuband]]</f>
        <v>1</v>
      </c>
      <c r="O1387">
        <f>Needs[[#This Row],[Female]]-Needs[[#This Row],[Wife]]</f>
        <v>3</v>
      </c>
      <c r="P1387">
        <v>1</v>
      </c>
      <c r="Q1387">
        <v>1</v>
      </c>
      <c r="R1387">
        <v>0</v>
      </c>
      <c r="S1387">
        <v>1</v>
      </c>
      <c r="T1387">
        <v>3</v>
      </c>
      <c r="U1387" t="s">
        <v>37</v>
      </c>
      <c r="V1387">
        <v>1</v>
      </c>
      <c r="X1387" t="str">
        <f t="shared" si="236"/>
        <v>Yes</v>
      </c>
      <c r="Y1387">
        <v>161</v>
      </c>
      <c r="Z1387" t="str">
        <f t="shared" si="237"/>
        <v>Yes</v>
      </c>
      <c r="AB1387" t="str">
        <f t="shared" si="238"/>
        <v>No</v>
      </c>
      <c r="AC1387">
        <v>1</v>
      </c>
      <c r="AD1387" t="str">
        <f t="shared" si="239"/>
        <v>Yes</v>
      </c>
      <c r="AF1387" t="str">
        <f t="shared" si="240"/>
        <v>No</v>
      </c>
      <c r="AG1387">
        <v>1</v>
      </c>
      <c r="AH1387" s="11" t="str">
        <f t="shared" si="241"/>
        <v>Yes</v>
      </c>
    </row>
    <row r="1388" spans="1:34">
      <c r="A1388">
        <v>4743</v>
      </c>
      <c r="B1388" t="s">
        <v>38</v>
      </c>
      <c r="C1388" t="s">
        <v>107</v>
      </c>
      <c r="D1388" t="s">
        <v>108</v>
      </c>
      <c r="E1388" t="s">
        <v>1465</v>
      </c>
      <c r="F1388" t="s">
        <v>51</v>
      </c>
      <c r="G1388">
        <f t="shared" si="231"/>
        <v>0</v>
      </c>
      <c r="H1388">
        <f t="shared" si="232"/>
        <v>1</v>
      </c>
      <c r="I1388">
        <f t="shared" si="233"/>
        <v>2</v>
      </c>
      <c r="J1388">
        <f t="shared" si="234"/>
        <v>5</v>
      </c>
      <c r="K1388">
        <f t="shared" si="235"/>
        <v>2</v>
      </c>
      <c r="L1388">
        <v>4</v>
      </c>
      <c r="M1388">
        <v>6</v>
      </c>
      <c r="N1388">
        <f>Needs[[#This Row],[Male]]-Needs[[#This Row],[Hasuband]]</f>
        <v>4</v>
      </c>
      <c r="O1388">
        <f>Needs[[#This Row],[Female]]-Needs[[#This Row],[Wife]]</f>
        <v>5</v>
      </c>
      <c r="P1388">
        <v>1</v>
      </c>
      <c r="Q1388">
        <v>1</v>
      </c>
      <c r="R1388">
        <v>2</v>
      </c>
      <c r="S1388">
        <v>3</v>
      </c>
      <c r="T1388">
        <v>3</v>
      </c>
      <c r="U1388" t="s">
        <v>46</v>
      </c>
      <c r="W1388">
        <v>1</v>
      </c>
      <c r="X1388" t="str">
        <f t="shared" si="236"/>
        <v>No</v>
      </c>
      <c r="Y1388">
        <v>98</v>
      </c>
      <c r="Z1388" t="str">
        <f t="shared" si="237"/>
        <v>Yes</v>
      </c>
      <c r="AA1388">
        <v>1</v>
      </c>
      <c r="AB1388" t="str">
        <f t="shared" si="238"/>
        <v>Yes</v>
      </c>
      <c r="AC1388">
        <v>1</v>
      </c>
      <c r="AD1388" t="str">
        <f t="shared" si="239"/>
        <v>Yes</v>
      </c>
      <c r="AE1388">
        <v>1</v>
      </c>
      <c r="AF1388" t="str">
        <f t="shared" si="240"/>
        <v>Yes</v>
      </c>
      <c r="AG1388">
        <v>1</v>
      </c>
      <c r="AH1388" s="11" t="str">
        <f t="shared" si="241"/>
        <v>Yes</v>
      </c>
    </row>
    <row r="1389" spans="1:34">
      <c r="A1389">
        <v>5742</v>
      </c>
      <c r="B1389" t="s">
        <v>42</v>
      </c>
      <c r="C1389" t="s">
        <v>71</v>
      </c>
      <c r="D1389" t="s">
        <v>72</v>
      </c>
      <c r="E1389" t="s">
        <v>1466</v>
      </c>
      <c r="F1389" t="s">
        <v>36</v>
      </c>
      <c r="G1389">
        <f t="shared" si="231"/>
        <v>1</v>
      </c>
      <c r="H1389">
        <f t="shared" si="232"/>
        <v>1</v>
      </c>
      <c r="I1389">
        <f t="shared" si="233"/>
        <v>2</v>
      </c>
      <c r="J1389">
        <f t="shared" si="234"/>
        <v>2</v>
      </c>
      <c r="K1389">
        <f t="shared" si="235"/>
        <v>2</v>
      </c>
      <c r="L1389">
        <v>3</v>
      </c>
      <c r="M1389">
        <v>5</v>
      </c>
      <c r="N1389">
        <f>Needs[[#This Row],[Male]]-Needs[[#This Row],[Hasuband]]</f>
        <v>2</v>
      </c>
      <c r="O1389">
        <f>Needs[[#This Row],[Female]]-Needs[[#This Row],[Wife]]</f>
        <v>4</v>
      </c>
      <c r="P1389">
        <v>1</v>
      </c>
      <c r="Q1389">
        <v>1</v>
      </c>
      <c r="R1389">
        <v>1</v>
      </c>
      <c r="S1389">
        <v>1</v>
      </c>
      <c r="T1389">
        <v>4</v>
      </c>
      <c r="U1389" t="s">
        <v>37</v>
      </c>
      <c r="W1389">
        <v>1</v>
      </c>
      <c r="X1389" t="str">
        <f t="shared" si="236"/>
        <v>No</v>
      </c>
      <c r="Y1389">
        <v>64</v>
      </c>
      <c r="Z1389" t="str">
        <f t="shared" si="237"/>
        <v>Yes</v>
      </c>
      <c r="AA1389">
        <v>1</v>
      </c>
      <c r="AB1389" t="str">
        <f t="shared" si="238"/>
        <v>Yes</v>
      </c>
      <c r="AD1389" t="str">
        <f t="shared" si="239"/>
        <v>No</v>
      </c>
      <c r="AF1389" t="str">
        <f t="shared" si="240"/>
        <v>No</v>
      </c>
      <c r="AG1389">
        <v>1</v>
      </c>
      <c r="AH1389" s="11" t="str">
        <f t="shared" si="241"/>
        <v>Yes</v>
      </c>
    </row>
    <row r="1390" spans="1:34">
      <c r="A1390">
        <v>5069</v>
      </c>
      <c r="B1390" t="s">
        <v>32</v>
      </c>
      <c r="C1390" t="s">
        <v>55</v>
      </c>
      <c r="D1390" t="s">
        <v>56</v>
      </c>
      <c r="E1390" t="s">
        <v>1467</v>
      </c>
      <c r="F1390" t="s">
        <v>51</v>
      </c>
      <c r="G1390">
        <f t="shared" si="231"/>
        <v>0</v>
      </c>
      <c r="H1390">
        <f t="shared" si="232"/>
        <v>1</v>
      </c>
      <c r="I1390">
        <f t="shared" si="233"/>
        <v>2</v>
      </c>
      <c r="J1390">
        <f t="shared" si="234"/>
        <v>2</v>
      </c>
      <c r="K1390">
        <f t="shared" si="235"/>
        <v>2</v>
      </c>
      <c r="L1390">
        <v>5</v>
      </c>
      <c r="M1390">
        <v>2</v>
      </c>
      <c r="N1390">
        <f>Needs[[#This Row],[Male]]-Needs[[#This Row],[Hasuband]]</f>
        <v>5</v>
      </c>
      <c r="O1390">
        <f>Needs[[#This Row],[Female]]-Needs[[#This Row],[Wife]]</f>
        <v>1</v>
      </c>
      <c r="P1390">
        <v>1</v>
      </c>
      <c r="Q1390">
        <v>1</v>
      </c>
      <c r="R1390">
        <v>2</v>
      </c>
      <c r="S1390">
        <v>0</v>
      </c>
      <c r="T1390">
        <v>3</v>
      </c>
      <c r="U1390" t="s">
        <v>37</v>
      </c>
      <c r="W1390">
        <v>1</v>
      </c>
      <c r="X1390" t="str">
        <f t="shared" si="236"/>
        <v>No</v>
      </c>
      <c r="Z1390" t="str">
        <f t="shared" si="237"/>
        <v>No</v>
      </c>
      <c r="AA1390">
        <v>1</v>
      </c>
      <c r="AB1390" t="str">
        <f t="shared" si="238"/>
        <v>Yes</v>
      </c>
      <c r="AD1390" t="str">
        <f t="shared" si="239"/>
        <v>No</v>
      </c>
      <c r="AF1390" t="str">
        <f t="shared" si="240"/>
        <v>No</v>
      </c>
      <c r="AG1390">
        <v>1</v>
      </c>
      <c r="AH1390" s="11" t="str">
        <f t="shared" si="241"/>
        <v>Yes</v>
      </c>
    </row>
    <row r="1391" spans="1:34">
      <c r="A1391">
        <v>6090</v>
      </c>
      <c r="B1391" t="s">
        <v>47</v>
      </c>
      <c r="C1391" t="s">
        <v>67</v>
      </c>
      <c r="D1391" t="s">
        <v>68</v>
      </c>
      <c r="E1391" t="s">
        <v>1468</v>
      </c>
      <c r="F1391" t="s">
        <v>51</v>
      </c>
      <c r="G1391">
        <f t="shared" si="231"/>
        <v>0</v>
      </c>
      <c r="H1391">
        <f t="shared" si="232"/>
        <v>1</v>
      </c>
      <c r="I1391">
        <f t="shared" si="233"/>
        <v>2</v>
      </c>
      <c r="J1391">
        <f t="shared" si="234"/>
        <v>5</v>
      </c>
      <c r="K1391">
        <f t="shared" si="235"/>
        <v>2</v>
      </c>
      <c r="L1391">
        <v>4</v>
      </c>
      <c r="M1391">
        <v>6</v>
      </c>
      <c r="N1391">
        <f>Needs[[#This Row],[Male]]-Needs[[#This Row],[Hasuband]]</f>
        <v>4</v>
      </c>
      <c r="O1391">
        <f>Needs[[#This Row],[Female]]-Needs[[#This Row],[Wife]]</f>
        <v>5</v>
      </c>
      <c r="P1391">
        <v>1</v>
      </c>
      <c r="Q1391">
        <v>1</v>
      </c>
      <c r="R1391">
        <v>2</v>
      </c>
      <c r="S1391">
        <v>3</v>
      </c>
      <c r="T1391">
        <v>3</v>
      </c>
      <c r="U1391" t="s">
        <v>61</v>
      </c>
      <c r="V1391">
        <v>1</v>
      </c>
      <c r="X1391" t="str">
        <f t="shared" si="236"/>
        <v>Yes</v>
      </c>
      <c r="Y1391">
        <v>225</v>
      </c>
      <c r="Z1391" t="str">
        <f t="shared" si="237"/>
        <v>Yes</v>
      </c>
      <c r="AA1391">
        <v>1</v>
      </c>
      <c r="AB1391" t="str">
        <f t="shared" si="238"/>
        <v>Yes</v>
      </c>
      <c r="AC1391">
        <v>1</v>
      </c>
      <c r="AD1391" t="str">
        <f t="shared" si="239"/>
        <v>Yes</v>
      </c>
      <c r="AF1391" t="str">
        <f t="shared" si="240"/>
        <v>No</v>
      </c>
      <c r="AH1391" s="11" t="str">
        <f t="shared" si="241"/>
        <v>No</v>
      </c>
    </row>
    <row r="1392" spans="1:34">
      <c r="A1392">
        <v>5316</v>
      </c>
      <c r="B1392" t="s">
        <v>42</v>
      </c>
      <c r="C1392" t="s">
        <v>52</v>
      </c>
      <c r="D1392" t="s">
        <v>53</v>
      </c>
      <c r="E1392" t="s">
        <v>1469</v>
      </c>
      <c r="F1392" t="s">
        <v>51</v>
      </c>
      <c r="G1392">
        <f t="shared" si="231"/>
        <v>0</v>
      </c>
      <c r="H1392">
        <f t="shared" si="232"/>
        <v>1</v>
      </c>
      <c r="I1392">
        <f t="shared" si="233"/>
        <v>2</v>
      </c>
      <c r="J1392">
        <f t="shared" si="234"/>
        <v>2</v>
      </c>
      <c r="K1392">
        <f t="shared" si="235"/>
        <v>4</v>
      </c>
      <c r="L1392">
        <v>2</v>
      </c>
      <c r="M1392">
        <v>7</v>
      </c>
      <c r="N1392">
        <f>Needs[[#This Row],[Male]]-Needs[[#This Row],[Hasuband]]</f>
        <v>2</v>
      </c>
      <c r="O1392">
        <f>Needs[[#This Row],[Female]]-Needs[[#This Row],[Wife]]</f>
        <v>6</v>
      </c>
      <c r="P1392">
        <v>1</v>
      </c>
      <c r="Q1392">
        <v>1</v>
      </c>
      <c r="R1392">
        <v>0</v>
      </c>
      <c r="S1392">
        <v>2</v>
      </c>
      <c r="T1392">
        <v>5</v>
      </c>
      <c r="U1392" t="s">
        <v>37</v>
      </c>
      <c r="V1392">
        <v>1</v>
      </c>
      <c r="X1392" t="str">
        <f t="shared" si="236"/>
        <v>Yes</v>
      </c>
      <c r="Y1392">
        <v>144</v>
      </c>
      <c r="Z1392" t="str">
        <f t="shared" si="237"/>
        <v>Yes</v>
      </c>
      <c r="AA1392">
        <v>1</v>
      </c>
      <c r="AB1392" t="str">
        <f t="shared" si="238"/>
        <v>Yes</v>
      </c>
      <c r="AC1392">
        <v>1</v>
      </c>
      <c r="AD1392" t="str">
        <f t="shared" si="239"/>
        <v>Yes</v>
      </c>
      <c r="AE1392">
        <v>1</v>
      </c>
      <c r="AF1392" t="str">
        <f t="shared" si="240"/>
        <v>Yes</v>
      </c>
      <c r="AH1392" s="11" t="str">
        <f t="shared" si="241"/>
        <v>No</v>
      </c>
    </row>
    <row r="1393" spans="1:34">
      <c r="A1393">
        <v>6300</v>
      </c>
      <c r="B1393" t="s">
        <v>47</v>
      </c>
      <c r="C1393" t="s">
        <v>104</v>
      </c>
      <c r="D1393" t="s">
        <v>105</v>
      </c>
      <c r="E1393" t="s">
        <v>1470</v>
      </c>
      <c r="F1393" t="s">
        <v>51</v>
      </c>
      <c r="G1393">
        <f t="shared" si="231"/>
        <v>0</v>
      </c>
      <c r="H1393">
        <f t="shared" si="232"/>
        <v>1</v>
      </c>
      <c r="I1393">
        <f t="shared" si="233"/>
        <v>2</v>
      </c>
      <c r="J1393">
        <f t="shared" si="234"/>
        <v>3</v>
      </c>
      <c r="K1393">
        <f t="shared" si="235"/>
        <v>3</v>
      </c>
      <c r="L1393">
        <v>2</v>
      </c>
      <c r="M1393">
        <v>7</v>
      </c>
      <c r="N1393">
        <f>Needs[[#This Row],[Male]]-Needs[[#This Row],[Hasuband]]</f>
        <v>2</v>
      </c>
      <c r="O1393">
        <f>Needs[[#This Row],[Female]]-Needs[[#This Row],[Wife]]</f>
        <v>6</v>
      </c>
      <c r="P1393">
        <v>1</v>
      </c>
      <c r="Q1393">
        <v>1</v>
      </c>
      <c r="R1393">
        <v>0</v>
      </c>
      <c r="S1393">
        <v>3</v>
      </c>
      <c r="T1393">
        <v>4</v>
      </c>
      <c r="U1393" t="s">
        <v>61</v>
      </c>
      <c r="W1393">
        <v>1</v>
      </c>
      <c r="X1393" t="str">
        <f t="shared" si="236"/>
        <v>No</v>
      </c>
      <c r="Z1393" t="str">
        <f t="shared" si="237"/>
        <v>No</v>
      </c>
      <c r="AB1393" t="str">
        <f t="shared" si="238"/>
        <v>No</v>
      </c>
      <c r="AD1393" t="str">
        <f t="shared" si="239"/>
        <v>No</v>
      </c>
      <c r="AF1393" t="str">
        <f t="shared" si="240"/>
        <v>No</v>
      </c>
      <c r="AG1393">
        <v>1</v>
      </c>
      <c r="AH1393" s="11" t="str">
        <f t="shared" si="241"/>
        <v>Yes</v>
      </c>
    </row>
    <row r="1394" spans="1:34">
      <c r="A1394">
        <v>6295</v>
      </c>
      <c r="B1394" t="s">
        <v>47</v>
      </c>
      <c r="C1394" t="s">
        <v>104</v>
      </c>
      <c r="D1394" t="s">
        <v>105</v>
      </c>
      <c r="E1394" t="s">
        <v>1471</v>
      </c>
      <c r="F1394" t="s">
        <v>51</v>
      </c>
      <c r="G1394">
        <f t="shared" si="231"/>
        <v>0</v>
      </c>
      <c r="H1394">
        <f t="shared" si="232"/>
        <v>1</v>
      </c>
      <c r="I1394">
        <f t="shared" si="233"/>
        <v>2</v>
      </c>
      <c r="J1394">
        <f t="shared" si="234"/>
        <v>2</v>
      </c>
      <c r="K1394">
        <f t="shared" si="235"/>
        <v>3</v>
      </c>
      <c r="L1394">
        <v>2</v>
      </c>
      <c r="M1394">
        <v>6</v>
      </c>
      <c r="N1394">
        <f>Needs[[#This Row],[Male]]-Needs[[#This Row],[Hasuband]]</f>
        <v>2</v>
      </c>
      <c r="O1394">
        <f>Needs[[#This Row],[Female]]-Needs[[#This Row],[Wife]]</f>
        <v>5</v>
      </c>
      <c r="P1394">
        <v>1</v>
      </c>
      <c r="Q1394">
        <v>1</v>
      </c>
      <c r="R1394">
        <v>0</v>
      </c>
      <c r="S1394">
        <v>2</v>
      </c>
      <c r="T1394">
        <v>4</v>
      </c>
      <c r="U1394" t="s">
        <v>37</v>
      </c>
      <c r="W1394">
        <v>1</v>
      </c>
      <c r="X1394" t="str">
        <f t="shared" si="236"/>
        <v>No</v>
      </c>
      <c r="Z1394" t="str">
        <f t="shared" si="237"/>
        <v>No</v>
      </c>
      <c r="AA1394">
        <v>1</v>
      </c>
      <c r="AB1394" t="str">
        <f t="shared" si="238"/>
        <v>Yes</v>
      </c>
      <c r="AD1394" t="str">
        <f t="shared" si="239"/>
        <v>No</v>
      </c>
      <c r="AF1394" t="str">
        <f t="shared" si="240"/>
        <v>No</v>
      </c>
      <c r="AG1394">
        <v>1</v>
      </c>
      <c r="AH1394" s="11" t="str">
        <f t="shared" si="241"/>
        <v>Yes</v>
      </c>
    </row>
    <row r="1395" spans="1:34">
      <c r="A1395">
        <v>6226</v>
      </c>
      <c r="B1395" t="s">
        <v>47</v>
      </c>
      <c r="C1395" t="s">
        <v>58</v>
      </c>
      <c r="D1395" t="s">
        <v>59</v>
      </c>
      <c r="E1395" t="s">
        <v>1472</v>
      </c>
      <c r="F1395" t="s">
        <v>51</v>
      </c>
      <c r="G1395">
        <f t="shared" si="231"/>
        <v>0</v>
      </c>
      <c r="H1395">
        <f t="shared" si="232"/>
        <v>1</v>
      </c>
      <c r="I1395">
        <f t="shared" si="233"/>
        <v>2</v>
      </c>
      <c r="J1395">
        <f t="shared" si="234"/>
        <v>2</v>
      </c>
      <c r="K1395">
        <f t="shared" si="235"/>
        <v>2</v>
      </c>
      <c r="L1395">
        <v>2</v>
      </c>
      <c r="M1395">
        <v>5</v>
      </c>
      <c r="N1395">
        <f>Needs[[#This Row],[Male]]-Needs[[#This Row],[Hasuband]]</f>
        <v>2</v>
      </c>
      <c r="O1395">
        <f>Needs[[#This Row],[Female]]-Needs[[#This Row],[Wife]]</f>
        <v>4</v>
      </c>
      <c r="P1395">
        <v>1</v>
      </c>
      <c r="Q1395">
        <v>1</v>
      </c>
      <c r="R1395">
        <v>0</v>
      </c>
      <c r="S1395">
        <v>2</v>
      </c>
      <c r="T1395">
        <v>3</v>
      </c>
      <c r="U1395" t="s">
        <v>46</v>
      </c>
      <c r="V1395">
        <v>1</v>
      </c>
      <c r="X1395" t="str">
        <f t="shared" si="236"/>
        <v>Yes</v>
      </c>
      <c r="Y1395">
        <v>190</v>
      </c>
      <c r="Z1395" t="str">
        <f t="shared" si="237"/>
        <v>Yes</v>
      </c>
      <c r="AB1395" t="str">
        <f t="shared" si="238"/>
        <v>No</v>
      </c>
      <c r="AD1395" t="str">
        <f t="shared" si="239"/>
        <v>No</v>
      </c>
      <c r="AE1395">
        <v>1</v>
      </c>
      <c r="AF1395" t="str">
        <f t="shared" si="240"/>
        <v>Yes</v>
      </c>
      <c r="AG1395">
        <v>1</v>
      </c>
      <c r="AH1395" s="11" t="str">
        <f t="shared" si="241"/>
        <v>Yes</v>
      </c>
    </row>
    <row r="1396" spans="1:34">
      <c r="A1396">
        <v>5564</v>
      </c>
      <c r="B1396" t="s">
        <v>42</v>
      </c>
      <c r="C1396" t="s">
        <v>43</v>
      </c>
      <c r="D1396" t="s">
        <v>44</v>
      </c>
      <c r="E1396" t="s">
        <v>1473</v>
      </c>
      <c r="F1396" t="s">
        <v>51</v>
      </c>
      <c r="G1396">
        <f t="shared" si="231"/>
        <v>0</v>
      </c>
      <c r="H1396">
        <f t="shared" si="232"/>
        <v>1</v>
      </c>
      <c r="I1396">
        <f t="shared" si="233"/>
        <v>1</v>
      </c>
      <c r="J1396">
        <f t="shared" si="234"/>
        <v>2</v>
      </c>
      <c r="K1396">
        <f t="shared" si="235"/>
        <v>2</v>
      </c>
      <c r="L1396">
        <v>5</v>
      </c>
      <c r="M1396">
        <v>1</v>
      </c>
      <c r="N1396">
        <f>Needs[[#This Row],[Male]]-Needs[[#This Row],[Hasuband]]</f>
        <v>5</v>
      </c>
      <c r="O1396">
        <f>Needs[[#This Row],[Female]]-Needs[[#This Row],[Wife]]</f>
        <v>0</v>
      </c>
      <c r="P1396">
        <v>1</v>
      </c>
      <c r="Q1396">
        <v>0</v>
      </c>
      <c r="R1396">
        <v>2</v>
      </c>
      <c r="S1396">
        <v>0</v>
      </c>
      <c r="T1396">
        <v>3</v>
      </c>
      <c r="U1396" t="s">
        <v>46</v>
      </c>
      <c r="W1396">
        <v>1</v>
      </c>
      <c r="X1396" t="str">
        <f t="shared" si="236"/>
        <v>No</v>
      </c>
      <c r="Y1396">
        <v>120</v>
      </c>
      <c r="Z1396" t="str">
        <f t="shared" si="237"/>
        <v>Yes</v>
      </c>
      <c r="AB1396" t="str">
        <f t="shared" si="238"/>
        <v>No</v>
      </c>
      <c r="AD1396" t="str">
        <f t="shared" si="239"/>
        <v>No</v>
      </c>
      <c r="AE1396">
        <v>1</v>
      </c>
      <c r="AF1396" t="str">
        <f t="shared" si="240"/>
        <v>Yes</v>
      </c>
      <c r="AG1396">
        <v>1</v>
      </c>
      <c r="AH1396" s="11" t="str">
        <f t="shared" si="241"/>
        <v>Yes</v>
      </c>
    </row>
    <row r="1397" spans="1:34">
      <c r="A1397">
        <v>4830</v>
      </c>
      <c r="B1397" t="s">
        <v>38</v>
      </c>
      <c r="C1397" t="s">
        <v>116</v>
      </c>
      <c r="D1397" t="s">
        <v>117</v>
      </c>
      <c r="E1397" t="s">
        <v>1474</v>
      </c>
      <c r="F1397" t="s">
        <v>36</v>
      </c>
      <c r="G1397">
        <f t="shared" si="231"/>
        <v>1</v>
      </c>
      <c r="H1397">
        <f t="shared" si="232"/>
        <v>1</v>
      </c>
      <c r="I1397">
        <f t="shared" si="233"/>
        <v>1</v>
      </c>
      <c r="J1397">
        <f t="shared" si="234"/>
        <v>2</v>
      </c>
      <c r="K1397">
        <f t="shared" si="235"/>
        <v>5</v>
      </c>
      <c r="L1397">
        <v>8</v>
      </c>
      <c r="M1397">
        <v>2</v>
      </c>
      <c r="N1397">
        <f>Needs[[#This Row],[Male]]-Needs[[#This Row],[Hasuband]]</f>
        <v>7</v>
      </c>
      <c r="O1397">
        <f>Needs[[#This Row],[Female]]-Needs[[#This Row],[Wife]]</f>
        <v>1</v>
      </c>
      <c r="P1397">
        <v>0</v>
      </c>
      <c r="Q1397">
        <v>1</v>
      </c>
      <c r="R1397">
        <v>2</v>
      </c>
      <c r="S1397">
        <v>0</v>
      </c>
      <c r="T1397">
        <v>7</v>
      </c>
      <c r="U1397" t="s">
        <v>61</v>
      </c>
      <c r="V1397">
        <v>1</v>
      </c>
      <c r="X1397" t="str">
        <f t="shared" si="236"/>
        <v>Yes</v>
      </c>
      <c r="Y1397">
        <v>224</v>
      </c>
      <c r="Z1397" t="str">
        <f t="shared" si="237"/>
        <v>Yes</v>
      </c>
      <c r="AB1397" t="str">
        <f t="shared" si="238"/>
        <v>No</v>
      </c>
      <c r="AC1397">
        <v>1</v>
      </c>
      <c r="AD1397" t="str">
        <f t="shared" si="239"/>
        <v>Yes</v>
      </c>
      <c r="AF1397" t="str">
        <f t="shared" si="240"/>
        <v>No</v>
      </c>
      <c r="AH1397" s="11" t="str">
        <f t="shared" si="241"/>
        <v>No</v>
      </c>
    </row>
    <row r="1398" spans="1:34">
      <c r="A1398">
        <v>5291</v>
      </c>
      <c r="B1398" t="s">
        <v>42</v>
      </c>
      <c r="C1398" t="s">
        <v>52</v>
      </c>
      <c r="D1398" t="s">
        <v>53</v>
      </c>
      <c r="E1398" t="s">
        <v>1475</v>
      </c>
      <c r="F1398" t="s">
        <v>51</v>
      </c>
      <c r="G1398">
        <f t="shared" si="231"/>
        <v>0</v>
      </c>
      <c r="H1398">
        <f t="shared" si="232"/>
        <v>1</v>
      </c>
      <c r="I1398">
        <f t="shared" si="233"/>
        <v>2</v>
      </c>
      <c r="J1398">
        <f t="shared" si="234"/>
        <v>4</v>
      </c>
      <c r="K1398">
        <f t="shared" si="235"/>
        <v>3</v>
      </c>
      <c r="L1398">
        <v>5</v>
      </c>
      <c r="M1398">
        <v>5</v>
      </c>
      <c r="N1398">
        <f>Needs[[#This Row],[Male]]-Needs[[#This Row],[Hasuband]]</f>
        <v>5</v>
      </c>
      <c r="O1398">
        <f>Needs[[#This Row],[Female]]-Needs[[#This Row],[Wife]]</f>
        <v>4</v>
      </c>
      <c r="P1398">
        <v>1</v>
      </c>
      <c r="Q1398">
        <v>1</v>
      </c>
      <c r="R1398">
        <v>1</v>
      </c>
      <c r="S1398">
        <v>3</v>
      </c>
      <c r="T1398">
        <v>4</v>
      </c>
      <c r="U1398" t="s">
        <v>61</v>
      </c>
      <c r="V1398">
        <v>1</v>
      </c>
      <c r="X1398" t="str">
        <f t="shared" si="236"/>
        <v>Yes</v>
      </c>
      <c r="Y1398">
        <v>181</v>
      </c>
      <c r="Z1398" t="str">
        <f t="shared" si="237"/>
        <v>Yes</v>
      </c>
      <c r="AA1398">
        <v>1</v>
      </c>
      <c r="AB1398" t="str">
        <f t="shared" si="238"/>
        <v>Yes</v>
      </c>
      <c r="AC1398">
        <v>1</v>
      </c>
      <c r="AD1398" t="str">
        <f t="shared" si="239"/>
        <v>Yes</v>
      </c>
      <c r="AF1398" t="str">
        <f t="shared" si="240"/>
        <v>No</v>
      </c>
      <c r="AH1398" s="11" t="str">
        <f t="shared" si="241"/>
        <v>No</v>
      </c>
    </row>
    <row r="1399" spans="1:34">
      <c r="A1399">
        <v>4695</v>
      </c>
      <c r="B1399" t="s">
        <v>38</v>
      </c>
      <c r="C1399" t="s">
        <v>39</v>
      </c>
      <c r="D1399" t="s">
        <v>40</v>
      </c>
      <c r="E1399" t="s">
        <v>1476</v>
      </c>
      <c r="F1399" t="s">
        <v>36</v>
      </c>
      <c r="G1399">
        <f t="shared" si="231"/>
        <v>1</v>
      </c>
      <c r="H1399">
        <f t="shared" si="232"/>
        <v>1</v>
      </c>
      <c r="I1399">
        <f t="shared" si="233"/>
        <v>1</v>
      </c>
      <c r="J1399">
        <f t="shared" si="234"/>
        <v>1</v>
      </c>
      <c r="K1399">
        <f t="shared" si="235"/>
        <v>0</v>
      </c>
      <c r="L1399">
        <v>3</v>
      </c>
      <c r="M1399">
        <v>1</v>
      </c>
      <c r="N1399">
        <f>Needs[[#This Row],[Male]]-Needs[[#This Row],[Hasuband]]</f>
        <v>2</v>
      </c>
      <c r="O1399">
        <f>Needs[[#This Row],[Female]]-Needs[[#This Row],[Wife]]</f>
        <v>0</v>
      </c>
      <c r="P1399">
        <v>1</v>
      </c>
      <c r="Q1399">
        <v>0</v>
      </c>
      <c r="R1399">
        <v>1</v>
      </c>
      <c r="S1399">
        <v>0</v>
      </c>
      <c r="T1399">
        <v>2</v>
      </c>
      <c r="U1399" t="s">
        <v>37</v>
      </c>
      <c r="V1399">
        <v>1</v>
      </c>
      <c r="X1399" t="str">
        <f t="shared" si="236"/>
        <v>Yes</v>
      </c>
      <c r="Y1399">
        <v>111</v>
      </c>
      <c r="Z1399" t="str">
        <f t="shared" si="237"/>
        <v>Yes</v>
      </c>
      <c r="AA1399">
        <v>1</v>
      </c>
      <c r="AB1399" t="str">
        <f t="shared" si="238"/>
        <v>Yes</v>
      </c>
      <c r="AD1399" t="str">
        <f t="shared" si="239"/>
        <v>No</v>
      </c>
      <c r="AF1399" t="str">
        <f t="shared" si="240"/>
        <v>No</v>
      </c>
      <c r="AG1399">
        <v>1</v>
      </c>
      <c r="AH1399" s="11" t="str">
        <f t="shared" si="241"/>
        <v>Yes</v>
      </c>
    </row>
    <row r="1400" spans="1:34">
      <c r="A1400">
        <v>5811</v>
      </c>
      <c r="B1400" t="s">
        <v>47</v>
      </c>
      <c r="C1400" t="s">
        <v>79</v>
      </c>
      <c r="D1400" t="s">
        <v>80</v>
      </c>
      <c r="E1400" t="s">
        <v>1477</v>
      </c>
      <c r="F1400" t="s">
        <v>36</v>
      </c>
      <c r="G1400">
        <f t="shared" si="231"/>
        <v>1</v>
      </c>
      <c r="H1400">
        <f t="shared" si="232"/>
        <v>1</v>
      </c>
      <c r="I1400">
        <f t="shared" si="233"/>
        <v>1</v>
      </c>
      <c r="J1400">
        <f t="shared" si="234"/>
        <v>1</v>
      </c>
      <c r="K1400">
        <f t="shared" si="235"/>
        <v>0</v>
      </c>
      <c r="L1400">
        <v>3</v>
      </c>
      <c r="M1400">
        <v>1</v>
      </c>
      <c r="N1400">
        <f>Needs[[#This Row],[Male]]-Needs[[#This Row],[Hasuband]]</f>
        <v>2</v>
      </c>
      <c r="O1400">
        <f>Needs[[#This Row],[Female]]-Needs[[#This Row],[Wife]]</f>
        <v>0</v>
      </c>
      <c r="P1400">
        <v>1</v>
      </c>
      <c r="Q1400">
        <v>0</v>
      </c>
      <c r="R1400">
        <v>1</v>
      </c>
      <c r="S1400">
        <v>0</v>
      </c>
      <c r="T1400">
        <v>2</v>
      </c>
      <c r="U1400" t="s">
        <v>46</v>
      </c>
      <c r="V1400">
        <v>1</v>
      </c>
      <c r="X1400" t="str">
        <f t="shared" si="236"/>
        <v>Yes</v>
      </c>
      <c r="Y1400">
        <v>226</v>
      </c>
      <c r="Z1400" t="str">
        <f t="shared" si="237"/>
        <v>Yes</v>
      </c>
      <c r="AB1400" t="str">
        <f t="shared" si="238"/>
        <v>No</v>
      </c>
      <c r="AC1400">
        <v>1</v>
      </c>
      <c r="AD1400" t="str">
        <f t="shared" si="239"/>
        <v>Yes</v>
      </c>
      <c r="AF1400" t="str">
        <f t="shared" si="240"/>
        <v>No</v>
      </c>
      <c r="AG1400">
        <v>1</v>
      </c>
      <c r="AH1400" s="11" t="str">
        <f t="shared" si="241"/>
        <v>Yes</v>
      </c>
    </row>
    <row r="1401" spans="1:34">
      <c r="A1401">
        <v>5090</v>
      </c>
      <c r="B1401" t="s">
        <v>32</v>
      </c>
      <c r="C1401" t="s">
        <v>55</v>
      </c>
      <c r="D1401" t="s">
        <v>56</v>
      </c>
      <c r="E1401" t="s">
        <v>1478</v>
      </c>
      <c r="F1401" t="s">
        <v>36</v>
      </c>
      <c r="G1401">
        <f t="shared" si="231"/>
        <v>1</v>
      </c>
      <c r="H1401">
        <f t="shared" si="232"/>
        <v>1</v>
      </c>
      <c r="I1401">
        <f t="shared" si="233"/>
        <v>2</v>
      </c>
      <c r="J1401">
        <f t="shared" si="234"/>
        <v>2</v>
      </c>
      <c r="K1401">
        <f t="shared" si="235"/>
        <v>1</v>
      </c>
      <c r="L1401">
        <v>5</v>
      </c>
      <c r="M1401">
        <v>2</v>
      </c>
      <c r="N1401">
        <f>Needs[[#This Row],[Male]]-Needs[[#This Row],[Hasuband]]</f>
        <v>4</v>
      </c>
      <c r="O1401">
        <f>Needs[[#This Row],[Female]]-Needs[[#This Row],[Wife]]</f>
        <v>1</v>
      </c>
      <c r="P1401">
        <v>1</v>
      </c>
      <c r="Q1401">
        <v>1</v>
      </c>
      <c r="R1401">
        <v>2</v>
      </c>
      <c r="S1401">
        <v>0</v>
      </c>
      <c r="T1401">
        <v>3</v>
      </c>
      <c r="U1401" t="s">
        <v>61</v>
      </c>
      <c r="W1401">
        <v>1</v>
      </c>
      <c r="X1401" t="str">
        <f t="shared" si="236"/>
        <v>No</v>
      </c>
      <c r="Z1401" t="str">
        <f t="shared" si="237"/>
        <v>No</v>
      </c>
      <c r="AA1401">
        <v>1</v>
      </c>
      <c r="AB1401" t="str">
        <f t="shared" si="238"/>
        <v>Yes</v>
      </c>
      <c r="AD1401" t="str">
        <f t="shared" si="239"/>
        <v>No</v>
      </c>
      <c r="AF1401" t="str">
        <f t="shared" si="240"/>
        <v>No</v>
      </c>
      <c r="AG1401">
        <v>1</v>
      </c>
      <c r="AH1401" s="11" t="str">
        <f t="shared" si="241"/>
        <v>Yes</v>
      </c>
    </row>
    <row r="1402" spans="1:34">
      <c r="A1402">
        <v>5669</v>
      </c>
      <c r="B1402" t="s">
        <v>42</v>
      </c>
      <c r="C1402" t="s">
        <v>71</v>
      </c>
      <c r="D1402" t="s">
        <v>72</v>
      </c>
      <c r="E1402" t="s">
        <v>1479</v>
      </c>
      <c r="F1402" t="s">
        <v>51</v>
      </c>
      <c r="G1402">
        <f t="shared" si="231"/>
        <v>0</v>
      </c>
      <c r="H1402">
        <f t="shared" si="232"/>
        <v>1</v>
      </c>
      <c r="I1402">
        <f t="shared" si="233"/>
        <v>2</v>
      </c>
      <c r="J1402">
        <f t="shared" si="234"/>
        <v>2</v>
      </c>
      <c r="K1402">
        <f t="shared" si="235"/>
        <v>3</v>
      </c>
      <c r="L1402">
        <v>5</v>
      </c>
      <c r="M1402">
        <v>3</v>
      </c>
      <c r="N1402">
        <f>Needs[[#This Row],[Male]]-Needs[[#This Row],[Hasuband]]</f>
        <v>5</v>
      </c>
      <c r="O1402">
        <f>Needs[[#This Row],[Female]]-Needs[[#This Row],[Wife]]</f>
        <v>2</v>
      </c>
      <c r="P1402">
        <v>1</v>
      </c>
      <c r="Q1402">
        <v>1</v>
      </c>
      <c r="R1402">
        <v>1</v>
      </c>
      <c r="S1402">
        <v>1</v>
      </c>
      <c r="T1402">
        <v>4</v>
      </c>
      <c r="U1402" t="s">
        <v>61</v>
      </c>
      <c r="V1402">
        <v>1</v>
      </c>
      <c r="X1402" t="str">
        <f t="shared" si="236"/>
        <v>Yes</v>
      </c>
      <c r="Y1402">
        <v>124</v>
      </c>
      <c r="Z1402" t="str">
        <f t="shared" si="237"/>
        <v>Yes</v>
      </c>
      <c r="AB1402" t="str">
        <f t="shared" si="238"/>
        <v>No</v>
      </c>
      <c r="AD1402" t="str">
        <f t="shared" si="239"/>
        <v>No</v>
      </c>
      <c r="AF1402" t="str">
        <f t="shared" si="240"/>
        <v>No</v>
      </c>
      <c r="AH1402" s="11" t="str">
        <f t="shared" si="241"/>
        <v>No</v>
      </c>
    </row>
    <row r="1403" spans="1:34">
      <c r="A1403">
        <v>5131</v>
      </c>
      <c r="B1403" t="s">
        <v>42</v>
      </c>
      <c r="C1403" t="s">
        <v>64</v>
      </c>
      <c r="D1403" t="s">
        <v>65</v>
      </c>
      <c r="E1403" t="s">
        <v>1480</v>
      </c>
      <c r="F1403" t="s">
        <v>36</v>
      </c>
      <c r="G1403">
        <f t="shared" si="231"/>
        <v>1</v>
      </c>
      <c r="H1403">
        <f t="shared" si="232"/>
        <v>1</v>
      </c>
      <c r="I1403">
        <f t="shared" si="233"/>
        <v>2</v>
      </c>
      <c r="J1403">
        <f t="shared" si="234"/>
        <v>2</v>
      </c>
      <c r="K1403">
        <f t="shared" si="235"/>
        <v>3</v>
      </c>
      <c r="L1403">
        <v>2</v>
      </c>
      <c r="M1403">
        <v>7</v>
      </c>
      <c r="N1403">
        <f>Needs[[#This Row],[Male]]-Needs[[#This Row],[Hasuband]]</f>
        <v>1</v>
      </c>
      <c r="O1403">
        <f>Needs[[#This Row],[Female]]-Needs[[#This Row],[Wife]]</f>
        <v>6</v>
      </c>
      <c r="P1403">
        <v>1</v>
      </c>
      <c r="Q1403">
        <v>1</v>
      </c>
      <c r="R1403">
        <v>0</v>
      </c>
      <c r="S1403">
        <v>2</v>
      </c>
      <c r="T1403">
        <v>5</v>
      </c>
      <c r="U1403" t="s">
        <v>61</v>
      </c>
      <c r="W1403">
        <v>1</v>
      </c>
      <c r="X1403" t="str">
        <f t="shared" si="236"/>
        <v>No</v>
      </c>
      <c r="Z1403" t="str">
        <f t="shared" si="237"/>
        <v>No</v>
      </c>
      <c r="AA1403">
        <v>1</v>
      </c>
      <c r="AB1403" t="str">
        <f t="shared" si="238"/>
        <v>Yes</v>
      </c>
      <c r="AC1403">
        <v>1</v>
      </c>
      <c r="AD1403" t="str">
        <f t="shared" si="239"/>
        <v>Yes</v>
      </c>
      <c r="AF1403" t="str">
        <f t="shared" si="240"/>
        <v>No</v>
      </c>
      <c r="AG1403">
        <v>1</v>
      </c>
      <c r="AH1403" s="11" t="str">
        <f t="shared" si="241"/>
        <v>Yes</v>
      </c>
    </row>
    <row r="1404" spans="1:34">
      <c r="A1404">
        <v>5549</v>
      </c>
      <c r="B1404" t="s">
        <v>42</v>
      </c>
      <c r="C1404" t="s">
        <v>43</v>
      </c>
      <c r="D1404" t="s">
        <v>44</v>
      </c>
      <c r="E1404" t="s">
        <v>1481</v>
      </c>
      <c r="F1404" t="s">
        <v>36</v>
      </c>
      <c r="G1404">
        <f t="shared" si="231"/>
        <v>1</v>
      </c>
      <c r="H1404">
        <f t="shared" si="232"/>
        <v>1</v>
      </c>
      <c r="I1404">
        <f t="shared" si="233"/>
        <v>2</v>
      </c>
      <c r="J1404">
        <f t="shared" si="234"/>
        <v>3</v>
      </c>
      <c r="K1404">
        <f t="shared" si="235"/>
        <v>3</v>
      </c>
      <c r="L1404">
        <v>7</v>
      </c>
      <c r="M1404">
        <v>3</v>
      </c>
      <c r="N1404">
        <f>Needs[[#This Row],[Male]]-Needs[[#This Row],[Hasuband]]</f>
        <v>6</v>
      </c>
      <c r="O1404">
        <f>Needs[[#This Row],[Female]]-Needs[[#This Row],[Wife]]</f>
        <v>2</v>
      </c>
      <c r="P1404">
        <v>1</v>
      </c>
      <c r="Q1404">
        <v>1</v>
      </c>
      <c r="R1404">
        <v>2</v>
      </c>
      <c r="S1404">
        <v>1</v>
      </c>
      <c r="T1404">
        <v>5</v>
      </c>
      <c r="U1404" t="s">
        <v>46</v>
      </c>
      <c r="W1404">
        <v>1</v>
      </c>
      <c r="X1404" t="str">
        <f t="shared" si="236"/>
        <v>No</v>
      </c>
      <c r="Z1404" t="str">
        <f t="shared" si="237"/>
        <v>No</v>
      </c>
      <c r="AA1404">
        <v>1</v>
      </c>
      <c r="AB1404" t="str">
        <f t="shared" si="238"/>
        <v>Yes</v>
      </c>
      <c r="AD1404" t="str">
        <f t="shared" si="239"/>
        <v>No</v>
      </c>
      <c r="AF1404" t="str">
        <f t="shared" si="240"/>
        <v>No</v>
      </c>
      <c r="AG1404">
        <v>1</v>
      </c>
      <c r="AH1404" s="11" t="str">
        <f t="shared" si="241"/>
        <v>Yes</v>
      </c>
    </row>
    <row r="1405" spans="1:34">
      <c r="A1405">
        <v>4982</v>
      </c>
      <c r="B1405" t="s">
        <v>32</v>
      </c>
      <c r="C1405" t="s">
        <v>33</v>
      </c>
      <c r="D1405" t="s">
        <v>34</v>
      </c>
      <c r="E1405" t="s">
        <v>1482</v>
      </c>
      <c r="F1405" t="s">
        <v>36</v>
      </c>
      <c r="G1405">
        <f t="shared" si="231"/>
        <v>1</v>
      </c>
      <c r="H1405">
        <f t="shared" si="232"/>
        <v>1</v>
      </c>
      <c r="I1405">
        <f t="shared" si="233"/>
        <v>2</v>
      </c>
      <c r="J1405">
        <f t="shared" si="234"/>
        <v>2</v>
      </c>
      <c r="K1405">
        <f t="shared" si="235"/>
        <v>3</v>
      </c>
      <c r="L1405">
        <v>5</v>
      </c>
      <c r="M1405">
        <v>4</v>
      </c>
      <c r="N1405">
        <f>Needs[[#This Row],[Male]]-Needs[[#This Row],[Hasuband]]</f>
        <v>4</v>
      </c>
      <c r="O1405">
        <f>Needs[[#This Row],[Female]]-Needs[[#This Row],[Wife]]</f>
        <v>3</v>
      </c>
      <c r="P1405">
        <v>0</v>
      </c>
      <c r="Q1405">
        <v>2</v>
      </c>
      <c r="R1405">
        <v>1</v>
      </c>
      <c r="S1405">
        <v>1</v>
      </c>
      <c r="T1405">
        <v>5</v>
      </c>
      <c r="U1405" t="s">
        <v>46</v>
      </c>
      <c r="W1405">
        <v>1</v>
      </c>
      <c r="X1405" t="str">
        <f t="shared" si="236"/>
        <v>No</v>
      </c>
      <c r="Z1405" t="str">
        <f t="shared" si="237"/>
        <v>No</v>
      </c>
      <c r="AA1405">
        <v>1</v>
      </c>
      <c r="AB1405" t="str">
        <f t="shared" si="238"/>
        <v>Yes</v>
      </c>
      <c r="AD1405" t="str">
        <f t="shared" si="239"/>
        <v>No</v>
      </c>
      <c r="AF1405" t="str">
        <f t="shared" si="240"/>
        <v>No</v>
      </c>
      <c r="AG1405">
        <v>1</v>
      </c>
      <c r="AH1405" s="11" t="str">
        <f t="shared" si="241"/>
        <v>Yes</v>
      </c>
    </row>
    <row r="1406" spans="1:34">
      <c r="A1406">
        <v>4712</v>
      </c>
      <c r="B1406" t="s">
        <v>38</v>
      </c>
      <c r="C1406" t="s">
        <v>39</v>
      </c>
      <c r="D1406" t="s">
        <v>40</v>
      </c>
      <c r="E1406" t="s">
        <v>1483</v>
      </c>
      <c r="F1406" t="s">
        <v>36</v>
      </c>
      <c r="G1406">
        <f t="shared" si="231"/>
        <v>1</v>
      </c>
      <c r="H1406">
        <f t="shared" si="232"/>
        <v>1</v>
      </c>
      <c r="I1406">
        <f t="shared" si="233"/>
        <v>2</v>
      </c>
      <c r="J1406">
        <f t="shared" si="234"/>
        <v>1</v>
      </c>
      <c r="K1406">
        <f t="shared" si="235"/>
        <v>1</v>
      </c>
      <c r="L1406">
        <v>4</v>
      </c>
      <c r="M1406">
        <v>2</v>
      </c>
      <c r="N1406">
        <f>Needs[[#This Row],[Male]]-Needs[[#This Row],[Hasuband]]</f>
        <v>3</v>
      </c>
      <c r="O1406">
        <f>Needs[[#This Row],[Female]]-Needs[[#This Row],[Wife]]</f>
        <v>1</v>
      </c>
      <c r="P1406">
        <v>1</v>
      </c>
      <c r="Q1406">
        <v>1</v>
      </c>
      <c r="R1406">
        <v>1</v>
      </c>
      <c r="S1406">
        <v>0</v>
      </c>
      <c r="T1406">
        <v>3</v>
      </c>
      <c r="U1406" t="s">
        <v>37</v>
      </c>
      <c r="W1406">
        <v>1</v>
      </c>
      <c r="X1406" t="str">
        <f t="shared" si="236"/>
        <v>No</v>
      </c>
      <c r="Y1406">
        <v>104</v>
      </c>
      <c r="Z1406" t="str">
        <f t="shared" si="237"/>
        <v>Yes</v>
      </c>
      <c r="AB1406" t="str">
        <f t="shared" si="238"/>
        <v>No</v>
      </c>
      <c r="AD1406" t="str">
        <f t="shared" si="239"/>
        <v>No</v>
      </c>
      <c r="AF1406" t="str">
        <f t="shared" si="240"/>
        <v>No</v>
      </c>
      <c r="AG1406">
        <v>1</v>
      </c>
      <c r="AH1406" s="11" t="str">
        <f t="shared" si="241"/>
        <v>Yes</v>
      </c>
    </row>
    <row r="1407" spans="1:34">
      <c r="A1407">
        <v>6170</v>
      </c>
      <c r="B1407" t="s">
        <v>47</v>
      </c>
      <c r="C1407" t="s">
        <v>58</v>
      </c>
      <c r="D1407" t="s">
        <v>59</v>
      </c>
      <c r="E1407" t="s">
        <v>1484</v>
      </c>
      <c r="F1407" t="s">
        <v>36</v>
      </c>
      <c r="G1407">
        <f t="shared" si="231"/>
        <v>1</v>
      </c>
      <c r="H1407">
        <f t="shared" si="232"/>
        <v>1</v>
      </c>
      <c r="I1407">
        <f t="shared" si="233"/>
        <v>2</v>
      </c>
      <c r="J1407">
        <f t="shared" si="234"/>
        <v>3</v>
      </c>
      <c r="K1407">
        <f t="shared" si="235"/>
        <v>2</v>
      </c>
      <c r="L1407">
        <v>3</v>
      </c>
      <c r="M1407">
        <v>6</v>
      </c>
      <c r="N1407">
        <f>Needs[[#This Row],[Male]]-Needs[[#This Row],[Hasuband]]</f>
        <v>2</v>
      </c>
      <c r="O1407">
        <f>Needs[[#This Row],[Female]]-Needs[[#This Row],[Wife]]</f>
        <v>5</v>
      </c>
      <c r="P1407">
        <v>1</v>
      </c>
      <c r="Q1407">
        <v>1</v>
      </c>
      <c r="R1407">
        <v>1</v>
      </c>
      <c r="S1407">
        <v>2</v>
      </c>
      <c r="T1407">
        <v>4</v>
      </c>
      <c r="U1407" t="s">
        <v>37</v>
      </c>
      <c r="W1407">
        <v>1</v>
      </c>
      <c r="X1407" t="str">
        <f t="shared" si="236"/>
        <v>No</v>
      </c>
      <c r="Z1407" t="str">
        <f t="shared" si="237"/>
        <v>No</v>
      </c>
      <c r="AA1407">
        <v>1</v>
      </c>
      <c r="AB1407" t="str">
        <f t="shared" si="238"/>
        <v>Yes</v>
      </c>
      <c r="AD1407" t="str">
        <f t="shared" si="239"/>
        <v>No</v>
      </c>
      <c r="AF1407" t="str">
        <f t="shared" si="240"/>
        <v>No</v>
      </c>
      <c r="AG1407">
        <v>1</v>
      </c>
      <c r="AH1407" s="11" t="str">
        <f t="shared" si="241"/>
        <v>Yes</v>
      </c>
    </row>
    <row r="1408" spans="1:34">
      <c r="A1408">
        <v>4941</v>
      </c>
      <c r="B1408" t="s">
        <v>32</v>
      </c>
      <c r="C1408" t="s">
        <v>96</v>
      </c>
      <c r="D1408" t="s">
        <v>97</v>
      </c>
      <c r="E1408" t="s">
        <v>1485</v>
      </c>
      <c r="F1408" t="s">
        <v>36</v>
      </c>
      <c r="G1408">
        <f t="shared" si="231"/>
        <v>1</v>
      </c>
      <c r="H1408">
        <f t="shared" si="232"/>
        <v>1</v>
      </c>
      <c r="I1408">
        <f t="shared" si="233"/>
        <v>3</v>
      </c>
      <c r="J1408">
        <f t="shared" si="234"/>
        <v>4</v>
      </c>
      <c r="K1408">
        <f t="shared" si="235"/>
        <v>1</v>
      </c>
      <c r="L1408">
        <v>6</v>
      </c>
      <c r="M1408">
        <v>4</v>
      </c>
      <c r="N1408">
        <f>Needs[[#This Row],[Male]]-Needs[[#This Row],[Hasuband]]</f>
        <v>5</v>
      </c>
      <c r="O1408">
        <f>Needs[[#This Row],[Female]]-Needs[[#This Row],[Wife]]</f>
        <v>3</v>
      </c>
      <c r="P1408">
        <v>1</v>
      </c>
      <c r="Q1408">
        <v>2</v>
      </c>
      <c r="R1408">
        <v>3</v>
      </c>
      <c r="S1408">
        <v>1</v>
      </c>
      <c r="T1408">
        <v>3</v>
      </c>
      <c r="U1408" t="s">
        <v>46</v>
      </c>
      <c r="V1408">
        <v>1</v>
      </c>
      <c r="X1408" t="str">
        <f t="shared" si="236"/>
        <v>Yes</v>
      </c>
      <c r="Y1408">
        <v>221</v>
      </c>
      <c r="Z1408" t="str">
        <f t="shared" si="237"/>
        <v>Yes</v>
      </c>
      <c r="AA1408">
        <v>1</v>
      </c>
      <c r="AB1408" t="str">
        <f t="shared" si="238"/>
        <v>Yes</v>
      </c>
      <c r="AC1408">
        <v>1</v>
      </c>
      <c r="AD1408" t="str">
        <f t="shared" si="239"/>
        <v>Yes</v>
      </c>
      <c r="AF1408" t="str">
        <f t="shared" si="240"/>
        <v>No</v>
      </c>
      <c r="AG1408">
        <v>1</v>
      </c>
      <c r="AH1408" s="11" t="str">
        <f t="shared" si="241"/>
        <v>Yes</v>
      </c>
    </row>
    <row r="1409" spans="1:34">
      <c r="A1409">
        <v>5895</v>
      </c>
      <c r="B1409" t="s">
        <v>47</v>
      </c>
      <c r="C1409" t="s">
        <v>85</v>
      </c>
      <c r="D1409" t="s">
        <v>86</v>
      </c>
      <c r="E1409" t="s">
        <v>1486</v>
      </c>
      <c r="F1409" t="s">
        <v>51</v>
      </c>
      <c r="G1409">
        <f t="shared" si="231"/>
        <v>0</v>
      </c>
      <c r="H1409">
        <f t="shared" si="232"/>
        <v>1</v>
      </c>
      <c r="I1409">
        <f t="shared" si="233"/>
        <v>2</v>
      </c>
      <c r="J1409">
        <f t="shared" si="234"/>
        <v>2</v>
      </c>
      <c r="K1409">
        <f t="shared" si="235"/>
        <v>5</v>
      </c>
      <c r="L1409">
        <v>8</v>
      </c>
      <c r="M1409">
        <v>2</v>
      </c>
      <c r="N1409">
        <f>Needs[[#This Row],[Male]]-Needs[[#This Row],[Hasuband]]</f>
        <v>8</v>
      </c>
      <c r="O1409">
        <f>Needs[[#This Row],[Female]]-Needs[[#This Row],[Wife]]</f>
        <v>1</v>
      </c>
      <c r="P1409">
        <v>1</v>
      </c>
      <c r="Q1409">
        <v>1</v>
      </c>
      <c r="R1409">
        <v>2</v>
      </c>
      <c r="S1409">
        <v>0</v>
      </c>
      <c r="T1409">
        <v>6</v>
      </c>
      <c r="U1409" t="s">
        <v>61</v>
      </c>
      <c r="W1409">
        <v>1</v>
      </c>
      <c r="X1409" t="str">
        <f t="shared" si="236"/>
        <v>No</v>
      </c>
      <c r="Z1409" t="str">
        <f t="shared" si="237"/>
        <v>No</v>
      </c>
      <c r="AB1409" t="str">
        <f t="shared" si="238"/>
        <v>No</v>
      </c>
      <c r="AD1409" t="str">
        <f t="shared" si="239"/>
        <v>No</v>
      </c>
      <c r="AF1409" t="str">
        <f t="shared" si="240"/>
        <v>No</v>
      </c>
      <c r="AG1409">
        <v>1</v>
      </c>
      <c r="AH1409" s="11" t="str">
        <f t="shared" si="241"/>
        <v>Yes</v>
      </c>
    </row>
    <row r="1410" spans="1:34">
      <c r="A1410">
        <v>5195</v>
      </c>
      <c r="B1410" t="s">
        <v>42</v>
      </c>
      <c r="C1410" t="s">
        <v>64</v>
      </c>
      <c r="D1410" t="s">
        <v>65</v>
      </c>
      <c r="E1410" t="s">
        <v>1487</v>
      </c>
      <c r="F1410" t="s">
        <v>36</v>
      </c>
      <c r="G1410">
        <f t="shared" ref="G1410:G1473" si="242">IF(F1410="Father",1,0)</f>
        <v>1</v>
      </c>
      <c r="H1410">
        <f t="shared" ref="H1410:H1473" si="243">IF(F1410="Mother",1,1)</f>
        <v>1</v>
      </c>
      <c r="I1410">
        <f t="shared" ref="I1410:I1473" si="244">P1410+Q1410</f>
        <v>3</v>
      </c>
      <c r="J1410">
        <f t="shared" ref="J1410:J1473" si="245">R1410+S1410</f>
        <v>2</v>
      </c>
      <c r="K1410">
        <f t="shared" ref="K1410:K1473" si="246">T1410-(G1410+H1410)</f>
        <v>1</v>
      </c>
      <c r="L1410">
        <v>5</v>
      </c>
      <c r="M1410">
        <v>3</v>
      </c>
      <c r="N1410">
        <f>Needs[[#This Row],[Male]]-Needs[[#This Row],[Hasuband]]</f>
        <v>4</v>
      </c>
      <c r="O1410">
        <f>Needs[[#This Row],[Female]]-Needs[[#This Row],[Wife]]</f>
        <v>2</v>
      </c>
      <c r="P1410">
        <v>2</v>
      </c>
      <c r="Q1410">
        <v>1</v>
      </c>
      <c r="R1410">
        <v>1</v>
      </c>
      <c r="S1410">
        <v>1</v>
      </c>
      <c r="T1410">
        <v>3</v>
      </c>
      <c r="U1410" t="s">
        <v>37</v>
      </c>
      <c r="W1410">
        <v>1</v>
      </c>
      <c r="X1410" t="str">
        <f t="shared" ref="X1410:X1473" si="247">IF(V1410=1,"Yes",IF(V1410="","No"))</f>
        <v>No</v>
      </c>
      <c r="Y1410">
        <v>88</v>
      </c>
      <c r="Z1410" t="str">
        <f t="shared" ref="Z1410:Z1473" si="248">IF(Y1410="","No","Yes")</f>
        <v>Yes</v>
      </c>
      <c r="AB1410" t="str">
        <f t="shared" ref="AB1410:AB1473" si="249">IF(AA1410=1,"Yes",IF(AA1410="","No"))</f>
        <v>No</v>
      </c>
      <c r="AD1410" t="str">
        <f t="shared" ref="AD1410:AD1473" si="250">IF(AC1410=1,"Yes",IF(AC1410="","No"))</f>
        <v>No</v>
      </c>
      <c r="AF1410" t="str">
        <f t="shared" ref="AF1410:AF1473" si="251">IF(AE1410=1,"Yes",IF(AE1410="","No"))</f>
        <v>No</v>
      </c>
      <c r="AG1410">
        <v>1</v>
      </c>
      <c r="AH1410" s="11" t="str">
        <f t="shared" ref="AH1410:AH1473" si="252">IF(AG1410=1,"Yes",IF(AG1410="","No"))</f>
        <v>Yes</v>
      </c>
    </row>
    <row r="1411" spans="1:34">
      <c r="A1411">
        <v>5414</v>
      </c>
      <c r="B1411" t="s">
        <v>42</v>
      </c>
      <c r="C1411" t="s">
        <v>82</v>
      </c>
      <c r="D1411" t="s">
        <v>83</v>
      </c>
      <c r="E1411" t="s">
        <v>1488</v>
      </c>
      <c r="F1411" t="s">
        <v>51</v>
      </c>
      <c r="G1411">
        <f t="shared" si="242"/>
        <v>0</v>
      </c>
      <c r="H1411">
        <f t="shared" si="243"/>
        <v>1</v>
      </c>
      <c r="I1411">
        <f t="shared" si="244"/>
        <v>2</v>
      </c>
      <c r="J1411">
        <f t="shared" si="245"/>
        <v>2</v>
      </c>
      <c r="K1411">
        <f t="shared" si="246"/>
        <v>2</v>
      </c>
      <c r="L1411">
        <v>5</v>
      </c>
      <c r="M1411">
        <v>2</v>
      </c>
      <c r="N1411">
        <f>Needs[[#This Row],[Male]]-Needs[[#This Row],[Hasuband]]</f>
        <v>5</v>
      </c>
      <c r="O1411">
        <f>Needs[[#This Row],[Female]]-Needs[[#This Row],[Wife]]</f>
        <v>1</v>
      </c>
      <c r="P1411">
        <v>1</v>
      </c>
      <c r="Q1411">
        <v>1</v>
      </c>
      <c r="R1411">
        <v>2</v>
      </c>
      <c r="S1411">
        <v>0</v>
      </c>
      <c r="T1411">
        <v>3</v>
      </c>
      <c r="U1411" t="s">
        <v>46</v>
      </c>
      <c r="V1411">
        <v>1</v>
      </c>
      <c r="X1411" t="str">
        <f t="shared" si="247"/>
        <v>Yes</v>
      </c>
      <c r="Y1411">
        <v>169</v>
      </c>
      <c r="Z1411" t="str">
        <f t="shared" si="248"/>
        <v>Yes</v>
      </c>
      <c r="AA1411">
        <v>1</v>
      </c>
      <c r="AB1411" t="str">
        <f t="shared" si="249"/>
        <v>Yes</v>
      </c>
      <c r="AC1411">
        <v>1</v>
      </c>
      <c r="AD1411" t="str">
        <f t="shared" si="250"/>
        <v>Yes</v>
      </c>
      <c r="AF1411" t="str">
        <f t="shared" si="251"/>
        <v>No</v>
      </c>
      <c r="AH1411" s="11" t="str">
        <f t="shared" si="252"/>
        <v>No</v>
      </c>
    </row>
    <row r="1412" spans="1:34">
      <c r="A1412">
        <v>4797</v>
      </c>
      <c r="B1412" t="s">
        <v>38</v>
      </c>
      <c r="C1412" t="s">
        <v>116</v>
      </c>
      <c r="D1412" t="s">
        <v>117</v>
      </c>
      <c r="E1412" t="s">
        <v>1489</v>
      </c>
      <c r="F1412" t="s">
        <v>36</v>
      </c>
      <c r="G1412">
        <f t="shared" si="242"/>
        <v>1</v>
      </c>
      <c r="H1412">
        <f t="shared" si="243"/>
        <v>1</v>
      </c>
      <c r="I1412">
        <f t="shared" si="244"/>
        <v>3</v>
      </c>
      <c r="J1412">
        <f t="shared" si="245"/>
        <v>2</v>
      </c>
      <c r="K1412">
        <f t="shared" si="246"/>
        <v>2</v>
      </c>
      <c r="L1412">
        <v>5</v>
      </c>
      <c r="M1412">
        <v>4</v>
      </c>
      <c r="N1412">
        <f>Needs[[#This Row],[Male]]-Needs[[#This Row],[Hasuband]]</f>
        <v>4</v>
      </c>
      <c r="O1412">
        <f>Needs[[#This Row],[Female]]-Needs[[#This Row],[Wife]]</f>
        <v>3</v>
      </c>
      <c r="P1412">
        <v>2</v>
      </c>
      <c r="Q1412">
        <v>1</v>
      </c>
      <c r="R1412">
        <v>1</v>
      </c>
      <c r="S1412">
        <v>1</v>
      </c>
      <c r="T1412">
        <v>4</v>
      </c>
      <c r="U1412" t="s">
        <v>61</v>
      </c>
      <c r="W1412">
        <v>1</v>
      </c>
      <c r="X1412" t="str">
        <f t="shared" si="247"/>
        <v>No</v>
      </c>
      <c r="Z1412" t="str">
        <f t="shared" si="248"/>
        <v>No</v>
      </c>
      <c r="AA1412">
        <v>1</v>
      </c>
      <c r="AB1412" t="str">
        <f t="shared" si="249"/>
        <v>Yes</v>
      </c>
      <c r="AD1412" t="str">
        <f t="shared" si="250"/>
        <v>No</v>
      </c>
      <c r="AF1412" t="str">
        <f t="shared" si="251"/>
        <v>No</v>
      </c>
      <c r="AG1412">
        <v>1</v>
      </c>
      <c r="AH1412" s="11" t="str">
        <f t="shared" si="252"/>
        <v>Yes</v>
      </c>
    </row>
    <row r="1413" spans="1:34">
      <c r="A1413">
        <v>4706</v>
      </c>
      <c r="B1413" t="s">
        <v>38</v>
      </c>
      <c r="C1413" t="s">
        <v>39</v>
      </c>
      <c r="D1413" t="s">
        <v>40</v>
      </c>
      <c r="E1413" t="s">
        <v>1490</v>
      </c>
      <c r="F1413" t="s">
        <v>36</v>
      </c>
      <c r="G1413">
        <f t="shared" si="242"/>
        <v>1</v>
      </c>
      <c r="H1413">
        <f t="shared" si="243"/>
        <v>1</v>
      </c>
      <c r="I1413">
        <f t="shared" si="244"/>
        <v>2</v>
      </c>
      <c r="J1413">
        <f t="shared" si="245"/>
        <v>1</v>
      </c>
      <c r="K1413">
        <f t="shared" si="246"/>
        <v>1</v>
      </c>
      <c r="L1413">
        <v>4</v>
      </c>
      <c r="M1413">
        <v>2</v>
      </c>
      <c r="N1413">
        <f>Needs[[#This Row],[Male]]-Needs[[#This Row],[Hasuband]]</f>
        <v>3</v>
      </c>
      <c r="O1413">
        <f>Needs[[#This Row],[Female]]-Needs[[#This Row],[Wife]]</f>
        <v>1</v>
      </c>
      <c r="P1413">
        <v>1</v>
      </c>
      <c r="Q1413">
        <v>1</v>
      </c>
      <c r="R1413">
        <v>1</v>
      </c>
      <c r="S1413">
        <v>0</v>
      </c>
      <c r="T1413">
        <v>3</v>
      </c>
      <c r="U1413" t="s">
        <v>61</v>
      </c>
      <c r="W1413">
        <v>1</v>
      </c>
      <c r="X1413" t="str">
        <f t="shared" si="247"/>
        <v>No</v>
      </c>
      <c r="Z1413" t="str">
        <f t="shared" si="248"/>
        <v>No</v>
      </c>
      <c r="AB1413" t="str">
        <f t="shared" si="249"/>
        <v>No</v>
      </c>
      <c r="AC1413">
        <v>1</v>
      </c>
      <c r="AD1413" t="str">
        <f t="shared" si="250"/>
        <v>Yes</v>
      </c>
      <c r="AF1413" t="str">
        <f t="shared" si="251"/>
        <v>No</v>
      </c>
      <c r="AG1413">
        <v>1</v>
      </c>
      <c r="AH1413" s="11" t="str">
        <f t="shared" si="252"/>
        <v>Yes</v>
      </c>
    </row>
    <row r="1414" spans="1:34">
      <c r="A1414">
        <v>5783</v>
      </c>
      <c r="B1414" t="s">
        <v>47</v>
      </c>
      <c r="C1414" t="s">
        <v>79</v>
      </c>
      <c r="D1414" t="s">
        <v>80</v>
      </c>
      <c r="E1414" t="s">
        <v>1491</v>
      </c>
      <c r="F1414" t="s">
        <v>51</v>
      </c>
      <c r="G1414">
        <f t="shared" si="242"/>
        <v>0</v>
      </c>
      <c r="H1414">
        <f t="shared" si="243"/>
        <v>1</v>
      </c>
      <c r="I1414">
        <f t="shared" si="244"/>
        <v>2</v>
      </c>
      <c r="J1414">
        <f t="shared" si="245"/>
        <v>2</v>
      </c>
      <c r="K1414">
        <f t="shared" si="246"/>
        <v>1</v>
      </c>
      <c r="L1414">
        <v>3</v>
      </c>
      <c r="M1414">
        <v>3</v>
      </c>
      <c r="N1414">
        <f>Needs[[#This Row],[Male]]-Needs[[#This Row],[Hasuband]]</f>
        <v>3</v>
      </c>
      <c r="O1414">
        <f>Needs[[#This Row],[Female]]-Needs[[#This Row],[Wife]]</f>
        <v>2</v>
      </c>
      <c r="P1414">
        <v>1</v>
      </c>
      <c r="Q1414">
        <v>1</v>
      </c>
      <c r="R1414">
        <v>1</v>
      </c>
      <c r="S1414">
        <v>1</v>
      </c>
      <c r="T1414">
        <v>2</v>
      </c>
      <c r="U1414" t="s">
        <v>37</v>
      </c>
      <c r="W1414">
        <v>1</v>
      </c>
      <c r="X1414" t="str">
        <f t="shared" si="247"/>
        <v>No</v>
      </c>
      <c r="Z1414" t="str">
        <f t="shared" si="248"/>
        <v>No</v>
      </c>
      <c r="AA1414">
        <v>1</v>
      </c>
      <c r="AB1414" t="str">
        <f t="shared" si="249"/>
        <v>Yes</v>
      </c>
      <c r="AD1414" t="str">
        <f t="shared" si="250"/>
        <v>No</v>
      </c>
      <c r="AF1414" t="str">
        <f t="shared" si="251"/>
        <v>No</v>
      </c>
      <c r="AG1414">
        <v>1</v>
      </c>
      <c r="AH1414" s="11" t="str">
        <f t="shared" si="252"/>
        <v>Yes</v>
      </c>
    </row>
    <row r="1415" spans="1:34">
      <c r="A1415">
        <v>5875</v>
      </c>
      <c r="B1415" t="s">
        <v>47</v>
      </c>
      <c r="C1415" t="s">
        <v>85</v>
      </c>
      <c r="D1415" t="s">
        <v>86</v>
      </c>
      <c r="E1415" t="s">
        <v>1492</v>
      </c>
      <c r="F1415" t="s">
        <v>36</v>
      </c>
      <c r="G1415">
        <f t="shared" si="242"/>
        <v>1</v>
      </c>
      <c r="H1415">
        <f t="shared" si="243"/>
        <v>1</v>
      </c>
      <c r="I1415">
        <f t="shared" si="244"/>
        <v>2</v>
      </c>
      <c r="J1415">
        <f t="shared" si="245"/>
        <v>3</v>
      </c>
      <c r="K1415">
        <f t="shared" si="246"/>
        <v>3</v>
      </c>
      <c r="L1415">
        <v>2</v>
      </c>
      <c r="M1415">
        <v>8</v>
      </c>
      <c r="N1415">
        <f>Needs[[#This Row],[Male]]-Needs[[#This Row],[Hasuband]]</f>
        <v>1</v>
      </c>
      <c r="O1415">
        <f>Needs[[#This Row],[Female]]-Needs[[#This Row],[Wife]]</f>
        <v>7</v>
      </c>
      <c r="P1415">
        <v>1</v>
      </c>
      <c r="Q1415">
        <v>1</v>
      </c>
      <c r="R1415">
        <v>0</v>
      </c>
      <c r="S1415">
        <v>3</v>
      </c>
      <c r="T1415">
        <v>5</v>
      </c>
      <c r="U1415" t="s">
        <v>37</v>
      </c>
      <c r="V1415">
        <v>1</v>
      </c>
      <c r="X1415" t="str">
        <f t="shared" si="247"/>
        <v>Yes</v>
      </c>
      <c r="Y1415">
        <v>209</v>
      </c>
      <c r="Z1415" t="str">
        <f t="shared" si="248"/>
        <v>Yes</v>
      </c>
      <c r="AA1415">
        <v>1</v>
      </c>
      <c r="AB1415" t="str">
        <f t="shared" si="249"/>
        <v>Yes</v>
      </c>
      <c r="AD1415" t="str">
        <f t="shared" si="250"/>
        <v>No</v>
      </c>
      <c r="AF1415" t="str">
        <f t="shared" si="251"/>
        <v>No</v>
      </c>
      <c r="AG1415">
        <v>1</v>
      </c>
      <c r="AH1415" s="11" t="str">
        <f t="shared" si="252"/>
        <v>Yes</v>
      </c>
    </row>
    <row r="1416" spans="1:34">
      <c r="A1416">
        <v>5868</v>
      </c>
      <c r="B1416" t="s">
        <v>47</v>
      </c>
      <c r="C1416" t="s">
        <v>85</v>
      </c>
      <c r="D1416" t="s">
        <v>86</v>
      </c>
      <c r="E1416" t="s">
        <v>1493</v>
      </c>
      <c r="F1416" t="s">
        <v>36</v>
      </c>
      <c r="G1416">
        <f t="shared" si="242"/>
        <v>1</v>
      </c>
      <c r="H1416">
        <f t="shared" si="243"/>
        <v>1</v>
      </c>
      <c r="I1416">
        <f t="shared" si="244"/>
        <v>2</v>
      </c>
      <c r="J1416">
        <f t="shared" si="245"/>
        <v>2</v>
      </c>
      <c r="K1416">
        <f t="shared" si="246"/>
        <v>1</v>
      </c>
      <c r="L1416">
        <v>5</v>
      </c>
      <c r="M1416">
        <v>2</v>
      </c>
      <c r="N1416">
        <f>Needs[[#This Row],[Male]]-Needs[[#This Row],[Hasuband]]</f>
        <v>4</v>
      </c>
      <c r="O1416">
        <f>Needs[[#This Row],[Female]]-Needs[[#This Row],[Wife]]</f>
        <v>1</v>
      </c>
      <c r="P1416">
        <v>1</v>
      </c>
      <c r="Q1416">
        <v>1</v>
      </c>
      <c r="R1416">
        <v>2</v>
      </c>
      <c r="S1416">
        <v>0</v>
      </c>
      <c r="T1416">
        <v>3</v>
      </c>
      <c r="U1416" t="s">
        <v>61</v>
      </c>
      <c r="V1416">
        <v>1</v>
      </c>
      <c r="X1416" t="str">
        <f t="shared" si="247"/>
        <v>Yes</v>
      </c>
      <c r="Y1416">
        <v>211</v>
      </c>
      <c r="Z1416" t="str">
        <f t="shared" si="248"/>
        <v>Yes</v>
      </c>
      <c r="AA1416">
        <v>1</v>
      </c>
      <c r="AB1416" t="str">
        <f t="shared" si="249"/>
        <v>Yes</v>
      </c>
      <c r="AD1416" t="str">
        <f t="shared" si="250"/>
        <v>No</v>
      </c>
      <c r="AF1416" t="str">
        <f t="shared" si="251"/>
        <v>No</v>
      </c>
      <c r="AH1416" s="11" t="str">
        <f t="shared" si="252"/>
        <v>No</v>
      </c>
    </row>
    <row r="1417" spans="1:34">
      <c r="A1417">
        <v>5341</v>
      </c>
      <c r="B1417" t="s">
        <v>42</v>
      </c>
      <c r="C1417" t="s">
        <v>52</v>
      </c>
      <c r="D1417" t="s">
        <v>53</v>
      </c>
      <c r="E1417" t="s">
        <v>1494</v>
      </c>
      <c r="F1417" t="s">
        <v>36</v>
      </c>
      <c r="G1417">
        <f t="shared" si="242"/>
        <v>1</v>
      </c>
      <c r="H1417">
        <f t="shared" si="243"/>
        <v>1</v>
      </c>
      <c r="I1417">
        <f t="shared" si="244"/>
        <v>2</v>
      </c>
      <c r="J1417">
        <f t="shared" si="245"/>
        <v>2</v>
      </c>
      <c r="K1417">
        <f t="shared" si="246"/>
        <v>2</v>
      </c>
      <c r="L1417">
        <v>2</v>
      </c>
      <c r="M1417">
        <v>6</v>
      </c>
      <c r="N1417">
        <f>Needs[[#This Row],[Male]]-Needs[[#This Row],[Hasuband]]</f>
        <v>1</v>
      </c>
      <c r="O1417">
        <f>Needs[[#This Row],[Female]]-Needs[[#This Row],[Wife]]</f>
        <v>5</v>
      </c>
      <c r="P1417">
        <v>1</v>
      </c>
      <c r="Q1417">
        <v>1</v>
      </c>
      <c r="R1417">
        <v>0</v>
      </c>
      <c r="S1417">
        <v>2</v>
      </c>
      <c r="T1417">
        <v>4</v>
      </c>
      <c r="U1417" t="s">
        <v>61</v>
      </c>
      <c r="W1417">
        <v>1</v>
      </c>
      <c r="X1417" t="str">
        <f t="shared" si="247"/>
        <v>No</v>
      </c>
      <c r="Y1417">
        <v>98</v>
      </c>
      <c r="Z1417" t="str">
        <f t="shared" si="248"/>
        <v>Yes</v>
      </c>
      <c r="AA1417">
        <v>1</v>
      </c>
      <c r="AB1417" t="str">
        <f t="shared" si="249"/>
        <v>Yes</v>
      </c>
      <c r="AC1417">
        <v>1</v>
      </c>
      <c r="AD1417" t="str">
        <f t="shared" si="250"/>
        <v>Yes</v>
      </c>
      <c r="AE1417">
        <v>1</v>
      </c>
      <c r="AF1417" t="str">
        <f t="shared" si="251"/>
        <v>Yes</v>
      </c>
      <c r="AG1417">
        <v>1</v>
      </c>
      <c r="AH1417" s="11" t="str">
        <f t="shared" si="252"/>
        <v>Yes</v>
      </c>
    </row>
    <row r="1418" spans="1:34">
      <c r="A1418">
        <v>4861</v>
      </c>
      <c r="B1418" t="s">
        <v>38</v>
      </c>
      <c r="C1418" t="s">
        <v>176</v>
      </c>
      <c r="D1418" t="s">
        <v>177</v>
      </c>
      <c r="E1418" t="s">
        <v>1495</v>
      </c>
      <c r="F1418" t="s">
        <v>51</v>
      </c>
      <c r="G1418">
        <f t="shared" si="242"/>
        <v>0</v>
      </c>
      <c r="H1418">
        <f t="shared" si="243"/>
        <v>1</v>
      </c>
      <c r="I1418">
        <f t="shared" si="244"/>
        <v>2</v>
      </c>
      <c r="J1418">
        <f t="shared" si="245"/>
        <v>1</v>
      </c>
      <c r="K1418">
        <f t="shared" si="246"/>
        <v>2</v>
      </c>
      <c r="L1418">
        <v>2</v>
      </c>
      <c r="M1418">
        <v>4</v>
      </c>
      <c r="N1418">
        <f>Needs[[#This Row],[Male]]-Needs[[#This Row],[Hasuband]]</f>
        <v>2</v>
      </c>
      <c r="O1418">
        <f>Needs[[#This Row],[Female]]-Needs[[#This Row],[Wife]]</f>
        <v>3</v>
      </c>
      <c r="P1418">
        <v>1</v>
      </c>
      <c r="Q1418">
        <v>1</v>
      </c>
      <c r="R1418">
        <v>0</v>
      </c>
      <c r="S1418">
        <v>1</v>
      </c>
      <c r="T1418">
        <v>3</v>
      </c>
      <c r="U1418" t="s">
        <v>37</v>
      </c>
      <c r="V1418">
        <v>1</v>
      </c>
      <c r="X1418" t="str">
        <f t="shared" si="247"/>
        <v>Yes</v>
      </c>
      <c r="Y1418">
        <v>142</v>
      </c>
      <c r="Z1418" t="str">
        <f t="shared" si="248"/>
        <v>Yes</v>
      </c>
      <c r="AA1418">
        <v>1</v>
      </c>
      <c r="AB1418" t="str">
        <f t="shared" si="249"/>
        <v>Yes</v>
      </c>
      <c r="AC1418">
        <v>1</v>
      </c>
      <c r="AD1418" t="str">
        <f t="shared" si="250"/>
        <v>Yes</v>
      </c>
      <c r="AF1418" t="str">
        <f t="shared" si="251"/>
        <v>No</v>
      </c>
      <c r="AH1418" s="11" t="str">
        <f t="shared" si="252"/>
        <v>No</v>
      </c>
    </row>
    <row r="1419" spans="1:34">
      <c r="A1419">
        <v>5698</v>
      </c>
      <c r="B1419" t="s">
        <v>42</v>
      </c>
      <c r="C1419" t="s">
        <v>71</v>
      </c>
      <c r="D1419" t="s">
        <v>72</v>
      </c>
      <c r="E1419" t="s">
        <v>1496</v>
      </c>
      <c r="F1419" t="s">
        <v>36</v>
      </c>
      <c r="G1419">
        <f t="shared" si="242"/>
        <v>1</v>
      </c>
      <c r="H1419">
        <f t="shared" si="243"/>
        <v>1</v>
      </c>
      <c r="I1419">
        <f t="shared" si="244"/>
        <v>3</v>
      </c>
      <c r="J1419">
        <f t="shared" si="245"/>
        <v>2</v>
      </c>
      <c r="K1419">
        <f t="shared" si="246"/>
        <v>1</v>
      </c>
      <c r="L1419">
        <v>5</v>
      </c>
      <c r="M1419">
        <v>3</v>
      </c>
      <c r="N1419">
        <f>Needs[[#This Row],[Male]]-Needs[[#This Row],[Hasuband]]</f>
        <v>4</v>
      </c>
      <c r="O1419">
        <f>Needs[[#This Row],[Female]]-Needs[[#This Row],[Wife]]</f>
        <v>2</v>
      </c>
      <c r="P1419">
        <v>2</v>
      </c>
      <c r="Q1419">
        <v>1</v>
      </c>
      <c r="R1419">
        <v>1</v>
      </c>
      <c r="S1419">
        <v>1</v>
      </c>
      <c r="T1419">
        <v>3</v>
      </c>
      <c r="U1419" t="s">
        <v>46</v>
      </c>
      <c r="W1419">
        <v>1</v>
      </c>
      <c r="X1419" t="str">
        <f t="shared" si="247"/>
        <v>No</v>
      </c>
      <c r="Z1419" t="str">
        <f t="shared" si="248"/>
        <v>No</v>
      </c>
      <c r="AA1419">
        <v>1</v>
      </c>
      <c r="AB1419" t="str">
        <f t="shared" si="249"/>
        <v>Yes</v>
      </c>
      <c r="AC1419">
        <v>1</v>
      </c>
      <c r="AD1419" t="str">
        <f t="shared" si="250"/>
        <v>Yes</v>
      </c>
      <c r="AE1419">
        <v>1</v>
      </c>
      <c r="AF1419" t="str">
        <f t="shared" si="251"/>
        <v>Yes</v>
      </c>
      <c r="AG1419">
        <v>1</v>
      </c>
      <c r="AH1419" s="11" t="str">
        <f t="shared" si="252"/>
        <v>Yes</v>
      </c>
    </row>
    <row r="1420" spans="1:34">
      <c r="A1420">
        <v>5977</v>
      </c>
      <c r="B1420" t="s">
        <v>47</v>
      </c>
      <c r="C1420" t="s">
        <v>48</v>
      </c>
      <c r="D1420" t="s">
        <v>49</v>
      </c>
      <c r="E1420" t="s">
        <v>1497</v>
      </c>
      <c r="F1420" t="s">
        <v>51</v>
      </c>
      <c r="G1420">
        <f t="shared" si="242"/>
        <v>0</v>
      </c>
      <c r="H1420">
        <f t="shared" si="243"/>
        <v>1</v>
      </c>
      <c r="I1420">
        <f t="shared" si="244"/>
        <v>2</v>
      </c>
      <c r="J1420">
        <f t="shared" si="245"/>
        <v>1</v>
      </c>
      <c r="K1420">
        <f t="shared" si="246"/>
        <v>0</v>
      </c>
      <c r="L1420">
        <v>1</v>
      </c>
      <c r="M1420">
        <v>3</v>
      </c>
      <c r="N1420">
        <f>Needs[[#This Row],[Male]]-Needs[[#This Row],[Hasuband]]</f>
        <v>1</v>
      </c>
      <c r="O1420">
        <f>Needs[[#This Row],[Female]]-Needs[[#This Row],[Wife]]</f>
        <v>2</v>
      </c>
      <c r="P1420">
        <v>1</v>
      </c>
      <c r="Q1420">
        <v>1</v>
      </c>
      <c r="R1420">
        <v>0</v>
      </c>
      <c r="S1420">
        <v>1</v>
      </c>
      <c r="T1420">
        <v>1</v>
      </c>
      <c r="U1420" t="s">
        <v>61</v>
      </c>
      <c r="V1420">
        <v>1</v>
      </c>
      <c r="X1420" t="str">
        <f t="shared" si="247"/>
        <v>Yes</v>
      </c>
      <c r="Y1420">
        <v>133</v>
      </c>
      <c r="Z1420" t="str">
        <f t="shared" si="248"/>
        <v>Yes</v>
      </c>
      <c r="AB1420" t="str">
        <f t="shared" si="249"/>
        <v>No</v>
      </c>
      <c r="AD1420" t="str">
        <f t="shared" si="250"/>
        <v>No</v>
      </c>
      <c r="AE1420">
        <v>1</v>
      </c>
      <c r="AF1420" t="str">
        <f t="shared" si="251"/>
        <v>Yes</v>
      </c>
      <c r="AH1420" s="11" t="str">
        <f t="shared" si="252"/>
        <v>No</v>
      </c>
    </row>
    <row r="1421" spans="1:34">
      <c r="A1421">
        <v>5303</v>
      </c>
      <c r="B1421" t="s">
        <v>42</v>
      </c>
      <c r="C1421" t="s">
        <v>52</v>
      </c>
      <c r="D1421" t="s">
        <v>53</v>
      </c>
      <c r="E1421" t="s">
        <v>1498</v>
      </c>
      <c r="F1421" t="s">
        <v>51</v>
      </c>
      <c r="G1421">
        <f t="shared" si="242"/>
        <v>0</v>
      </c>
      <c r="H1421">
        <f t="shared" si="243"/>
        <v>1</v>
      </c>
      <c r="I1421">
        <f t="shared" si="244"/>
        <v>1</v>
      </c>
      <c r="J1421">
        <f t="shared" si="245"/>
        <v>1</v>
      </c>
      <c r="K1421">
        <f t="shared" si="246"/>
        <v>1</v>
      </c>
      <c r="L1421">
        <v>3</v>
      </c>
      <c r="M1421">
        <v>1</v>
      </c>
      <c r="N1421">
        <f>Needs[[#This Row],[Male]]-Needs[[#This Row],[Hasuband]]</f>
        <v>3</v>
      </c>
      <c r="O1421">
        <f>Needs[[#This Row],[Female]]-Needs[[#This Row],[Wife]]</f>
        <v>0</v>
      </c>
      <c r="P1421">
        <v>1</v>
      </c>
      <c r="Q1421">
        <v>0</v>
      </c>
      <c r="R1421">
        <v>1</v>
      </c>
      <c r="S1421">
        <v>0</v>
      </c>
      <c r="T1421">
        <v>2</v>
      </c>
      <c r="U1421" t="s">
        <v>46</v>
      </c>
      <c r="V1421">
        <v>1</v>
      </c>
      <c r="X1421" t="str">
        <f t="shared" si="247"/>
        <v>Yes</v>
      </c>
      <c r="Y1421">
        <v>100</v>
      </c>
      <c r="Z1421" t="str">
        <f t="shared" si="248"/>
        <v>Yes</v>
      </c>
      <c r="AA1421">
        <v>1</v>
      </c>
      <c r="AB1421" t="str">
        <f t="shared" si="249"/>
        <v>Yes</v>
      </c>
      <c r="AC1421">
        <v>1</v>
      </c>
      <c r="AD1421" t="str">
        <f t="shared" si="250"/>
        <v>Yes</v>
      </c>
      <c r="AF1421" t="str">
        <f t="shared" si="251"/>
        <v>No</v>
      </c>
      <c r="AH1421" s="11" t="str">
        <f t="shared" si="252"/>
        <v>No</v>
      </c>
    </row>
    <row r="1422" spans="1:34">
      <c r="A1422">
        <v>6218</v>
      </c>
      <c r="B1422" t="s">
        <v>47</v>
      </c>
      <c r="C1422" t="s">
        <v>58</v>
      </c>
      <c r="D1422" t="s">
        <v>59</v>
      </c>
      <c r="E1422" t="s">
        <v>1499</v>
      </c>
      <c r="F1422" t="s">
        <v>36</v>
      </c>
      <c r="G1422">
        <f t="shared" si="242"/>
        <v>1</v>
      </c>
      <c r="H1422">
        <f t="shared" si="243"/>
        <v>1</v>
      </c>
      <c r="I1422">
        <f t="shared" si="244"/>
        <v>1</v>
      </c>
      <c r="J1422">
        <f t="shared" si="245"/>
        <v>1</v>
      </c>
      <c r="K1422">
        <f t="shared" si="246"/>
        <v>3</v>
      </c>
      <c r="L1422">
        <v>5</v>
      </c>
      <c r="M1422">
        <v>2</v>
      </c>
      <c r="N1422">
        <f>Needs[[#This Row],[Male]]-Needs[[#This Row],[Hasuband]]</f>
        <v>4</v>
      </c>
      <c r="O1422">
        <f>Needs[[#This Row],[Female]]-Needs[[#This Row],[Wife]]</f>
        <v>1</v>
      </c>
      <c r="P1422">
        <v>0</v>
      </c>
      <c r="Q1422">
        <v>1</v>
      </c>
      <c r="R1422">
        <v>1</v>
      </c>
      <c r="S1422">
        <v>0</v>
      </c>
      <c r="T1422">
        <v>5</v>
      </c>
      <c r="U1422" t="s">
        <v>46</v>
      </c>
      <c r="V1422">
        <v>1</v>
      </c>
      <c r="X1422" t="str">
        <f t="shared" si="247"/>
        <v>Yes</v>
      </c>
      <c r="Y1422">
        <v>182</v>
      </c>
      <c r="Z1422" t="str">
        <f t="shared" si="248"/>
        <v>Yes</v>
      </c>
      <c r="AA1422">
        <v>1</v>
      </c>
      <c r="AB1422" t="str">
        <f t="shared" si="249"/>
        <v>Yes</v>
      </c>
      <c r="AD1422" t="str">
        <f t="shared" si="250"/>
        <v>No</v>
      </c>
      <c r="AE1422">
        <v>1</v>
      </c>
      <c r="AF1422" t="str">
        <f t="shared" si="251"/>
        <v>Yes</v>
      </c>
      <c r="AH1422" s="11" t="str">
        <f t="shared" si="252"/>
        <v>No</v>
      </c>
    </row>
    <row r="1423" spans="1:34">
      <c r="A1423">
        <v>5256</v>
      </c>
      <c r="B1423" t="s">
        <v>42</v>
      </c>
      <c r="C1423" t="s">
        <v>52</v>
      </c>
      <c r="D1423" t="s">
        <v>53</v>
      </c>
      <c r="E1423" t="s">
        <v>1500</v>
      </c>
      <c r="F1423" t="s">
        <v>36</v>
      </c>
      <c r="G1423">
        <f t="shared" si="242"/>
        <v>1</v>
      </c>
      <c r="H1423">
        <f t="shared" si="243"/>
        <v>1</v>
      </c>
      <c r="I1423">
        <f t="shared" si="244"/>
        <v>2</v>
      </c>
      <c r="J1423">
        <f t="shared" si="245"/>
        <v>1</v>
      </c>
      <c r="K1423">
        <f t="shared" si="246"/>
        <v>2</v>
      </c>
      <c r="L1423">
        <v>2</v>
      </c>
      <c r="M1423">
        <v>5</v>
      </c>
      <c r="N1423">
        <f>Needs[[#This Row],[Male]]-Needs[[#This Row],[Hasuband]]</f>
        <v>1</v>
      </c>
      <c r="O1423">
        <f>Needs[[#This Row],[Female]]-Needs[[#This Row],[Wife]]</f>
        <v>4</v>
      </c>
      <c r="P1423">
        <v>1</v>
      </c>
      <c r="Q1423">
        <v>1</v>
      </c>
      <c r="R1423">
        <v>0</v>
      </c>
      <c r="S1423">
        <v>1</v>
      </c>
      <c r="T1423">
        <v>4</v>
      </c>
      <c r="U1423" t="s">
        <v>46</v>
      </c>
      <c r="V1423">
        <v>1</v>
      </c>
      <c r="X1423" t="str">
        <f t="shared" si="247"/>
        <v>Yes</v>
      </c>
      <c r="Y1423">
        <v>182</v>
      </c>
      <c r="Z1423" t="str">
        <f t="shared" si="248"/>
        <v>Yes</v>
      </c>
      <c r="AB1423" t="str">
        <f t="shared" si="249"/>
        <v>No</v>
      </c>
      <c r="AD1423" t="str">
        <f t="shared" si="250"/>
        <v>No</v>
      </c>
      <c r="AF1423" t="str">
        <f t="shared" si="251"/>
        <v>No</v>
      </c>
      <c r="AH1423" s="11" t="str">
        <f t="shared" si="252"/>
        <v>No</v>
      </c>
    </row>
    <row r="1424" spans="1:34">
      <c r="A1424">
        <v>6278</v>
      </c>
      <c r="B1424" t="s">
        <v>47</v>
      </c>
      <c r="C1424" t="s">
        <v>104</v>
      </c>
      <c r="D1424" t="s">
        <v>105</v>
      </c>
      <c r="E1424" t="s">
        <v>1501</v>
      </c>
      <c r="F1424" t="s">
        <v>36</v>
      </c>
      <c r="G1424">
        <f t="shared" si="242"/>
        <v>1</v>
      </c>
      <c r="H1424">
        <f t="shared" si="243"/>
        <v>1</v>
      </c>
      <c r="I1424">
        <f t="shared" si="244"/>
        <v>2</v>
      </c>
      <c r="J1424">
        <f t="shared" si="245"/>
        <v>1</v>
      </c>
      <c r="K1424">
        <f t="shared" si="246"/>
        <v>0</v>
      </c>
      <c r="L1424">
        <v>2</v>
      </c>
      <c r="M1424">
        <v>3</v>
      </c>
      <c r="N1424">
        <f>Needs[[#This Row],[Male]]-Needs[[#This Row],[Hasuband]]</f>
        <v>1</v>
      </c>
      <c r="O1424">
        <f>Needs[[#This Row],[Female]]-Needs[[#This Row],[Wife]]</f>
        <v>2</v>
      </c>
      <c r="P1424">
        <v>1</v>
      </c>
      <c r="Q1424">
        <v>1</v>
      </c>
      <c r="R1424">
        <v>0</v>
      </c>
      <c r="S1424">
        <v>1</v>
      </c>
      <c r="T1424">
        <v>2</v>
      </c>
      <c r="U1424" t="s">
        <v>18</v>
      </c>
      <c r="V1424">
        <v>1</v>
      </c>
      <c r="X1424" t="str">
        <f t="shared" si="247"/>
        <v>Yes</v>
      </c>
      <c r="Y1424">
        <v>227</v>
      </c>
      <c r="Z1424" t="str">
        <f t="shared" si="248"/>
        <v>Yes</v>
      </c>
      <c r="AA1424">
        <v>1</v>
      </c>
      <c r="AB1424" t="str">
        <f t="shared" si="249"/>
        <v>Yes</v>
      </c>
      <c r="AD1424" t="str">
        <f t="shared" si="250"/>
        <v>No</v>
      </c>
      <c r="AE1424">
        <v>1</v>
      </c>
      <c r="AF1424" t="str">
        <f t="shared" si="251"/>
        <v>Yes</v>
      </c>
      <c r="AH1424" s="11" t="str">
        <f t="shared" si="252"/>
        <v>No</v>
      </c>
    </row>
    <row r="1425" spans="1:34">
      <c r="A1425">
        <v>6188</v>
      </c>
      <c r="B1425" t="s">
        <v>47</v>
      </c>
      <c r="C1425" t="s">
        <v>58</v>
      </c>
      <c r="D1425" t="s">
        <v>59</v>
      </c>
      <c r="E1425" t="s">
        <v>1502</v>
      </c>
      <c r="F1425" t="s">
        <v>36</v>
      </c>
      <c r="G1425">
        <f t="shared" si="242"/>
        <v>1</v>
      </c>
      <c r="H1425">
        <f t="shared" si="243"/>
        <v>1</v>
      </c>
      <c r="I1425">
        <f t="shared" si="244"/>
        <v>2</v>
      </c>
      <c r="J1425">
        <f t="shared" si="245"/>
        <v>2</v>
      </c>
      <c r="K1425">
        <f t="shared" si="246"/>
        <v>2</v>
      </c>
      <c r="L1425">
        <v>2</v>
      </c>
      <c r="M1425">
        <v>6</v>
      </c>
      <c r="N1425">
        <f>Needs[[#This Row],[Male]]-Needs[[#This Row],[Hasuband]]</f>
        <v>1</v>
      </c>
      <c r="O1425">
        <f>Needs[[#This Row],[Female]]-Needs[[#This Row],[Wife]]</f>
        <v>5</v>
      </c>
      <c r="P1425">
        <v>1</v>
      </c>
      <c r="Q1425">
        <v>1</v>
      </c>
      <c r="R1425">
        <v>0</v>
      </c>
      <c r="S1425">
        <v>2</v>
      </c>
      <c r="T1425">
        <v>4</v>
      </c>
      <c r="U1425" t="s">
        <v>46</v>
      </c>
      <c r="W1425">
        <v>1</v>
      </c>
      <c r="X1425" t="str">
        <f t="shared" si="247"/>
        <v>No</v>
      </c>
      <c r="Z1425" t="str">
        <f t="shared" si="248"/>
        <v>No</v>
      </c>
      <c r="AA1425">
        <v>1</v>
      </c>
      <c r="AB1425" t="str">
        <f t="shared" si="249"/>
        <v>Yes</v>
      </c>
      <c r="AD1425" t="str">
        <f t="shared" si="250"/>
        <v>No</v>
      </c>
      <c r="AF1425" t="str">
        <f t="shared" si="251"/>
        <v>No</v>
      </c>
      <c r="AG1425">
        <v>1</v>
      </c>
      <c r="AH1425" s="11" t="str">
        <f t="shared" si="252"/>
        <v>Yes</v>
      </c>
    </row>
    <row r="1426" spans="1:34">
      <c r="A1426">
        <v>4942</v>
      </c>
      <c r="B1426" t="s">
        <v>32</v>
      </c>
      <c r="C1426" t="s">
        <v>96</v>
      </c>
      <c r="D1426" t="s">
        <v>97</v>
      </c>
      <c r="E1426" t="s">
        <v>1503</v>
      </c>
      <c r="F1426" t="s">
        <v>51</v>
      </c>
      <c r="G1426">
        <f t="shared" si="242"/>
        <v>0</v>
      </c>
      <c r="H1426">
        <f t="shared" si="243"/>
        <v>1</v>
      </c>
      <c r="I1426">
        <f t="shared" si="244"/>
        <v>1</v>
      </c>
      <c r="J1426">
        <f t="shared" si="245"/>
        <v>1</v>
      </c>
      <c r="K1426">
        <f t="shared" si="246"/>
        <v>2</v>
      </c>
      <c r="L1426">
        <v>4</v>
      </c>
      <c r="M1426">
        <v>1</v>
      </c>
      <c r="N1426">
        <f>Needs[[#This Row],[Male]]-Needs[[#This Row],[Hasuband]]</f>
        <v>4</v>
      </c>
      <c r="O1426">
        <f>Needs[[#This Row],[Female]]-Needs[[#This Row],[Wife]]</f>
        <v>0</v>
      </c>
      <c r="P1426">
        <v>1</v>
      </c>
      <c r="Q1426">
        <v>0</v>
      </c>
      <c r="R1426">
        <v>1</v>
      </c>
      <c r="S1426">
        <v>0</v>
      </c>
      <c r="T1426">
        <v>3</v>
      </c>
      <c r="U1426" t="s">
        <v>46</v>
      </c>
      <c r="W1426">
        <v>1</v>
      </c>
      <c r="X1426" t="str">
        <f t="shared" si="247"/>
        <v>No</v>
      </c>
      <c r="Z1426" t="str">
        <f t="shared" si="248"/>
        <v>No</v>
      </c>
      <c r="AB1426" t="str">
        <f t="shared" si="249"/>
        <v>No</v>
      </c>
      <c r="AD1426" t="str">
        <f t="shared" si="250"/>
        <v>No</v>
      </c>
      <c r="AE1426">
        <v>1</v>
      </c>
      <c r="AF1426" t="str">
        <f t="shared" si="251"/>
        <v>Yes</v>
      </c>
      <c r="AG1426">
        <v>1</v>
      </c>
      <c r="AH1426" s="11" t="str">
        <f t="shared" si="252"/>
        <v>Yes</v>
      </c>
    </row>
    <row r="1427" spans="1:34">
      <c r="A1427">
        <v>5162</v>
      </c>
      <c r="B1427" t="s">
        <v>42</v>
      </c>
      <c r="C1427" t="s">
        <v>64</v>
      </c>
      <c r="D1427" t="s">
        <v>65</v>
      </c>
      <c r="E1427" t="s">
        <v>1504</v>
      </c>
      <c r="F1427" t="s">
        <v>51</v>
      </c>
      <c r="G1427">
        <f t="shared" si="242"/>
        <v>0</v>
      </c>
      <c r="H1427">
        <f t="shared" si="243"/>
        <v>1</v>
      </c>
      <c r="I1427">
        <f t="shared" si="244"/>
        <v>2</v>
      </c>
      <c r="J1427">
        <f t="shared" si="245"/>
        <v>2</v>
      </c>
      <c r="K1427">
        <f t="shared" si="246"/>
        <v>1</v>
      </c>
      <c r="L1427">
        <v>3</v>
      </c>
      <c r="M1427">
        <v>3</v>
      </c>
      <c r="N1427">
        <f>Needs[[#This Row],[Male]]-Needs[[#This Row],[Hasuband]]</f>
        <v>3</v>
      </c>
      <c r="O1427">
        <f>Needs[[#This Row],[Female]]-Needs[[#This Row],[Wife]]</f>
        <v>2</v>
      </c>
      <c r="P1427">
        <v>1</v>
      </c>
      <c r="Q1427">
        <v>1</v>
      </c>
      <c r="R1427">
        <v>1</v>
      </c>
      <c r="S1427">
        <v>1</v>
      </c>
      <c r="T1427">
        <v>2</v>
      </c>
      <c r="U1427" t="s">
        <v>37</v>
      </c>
      <c r="V1427">
        <v>1</v>
      </c>
      <c r="X1427" t="str">
        <f t="shared" si="247"/>
        <v>Yes</v>
      </c>
      <c r="Y1427">
        <v>169</v>
      </c>
      <c r="Z1427" t="str">
        <f t="shared" si="248"/>
        <v>Yes</v>
      </c>
      <c r="AA1427">
        <v>1</v>
      </c>
      <c r="AB1427" t="str">
        <f t="shared" si="249"/>
        <v>Yes</v>
      </c>
      <c r="AD1427" t="str">
        <f t="shared" si="250"/>
        <v>No</v>
      </c>
      <c r="AF1427" t="str">
        <f t="shared" si="251"/>
        <v>No</v>
      </c>
      <c r="AG1427">
        <v>1</v>
      </c>
      <c r="AH1427" s="11" t="str">
        <f t="shared" si="252"/>
        <v>Yes</v>
      </c>
    </row>
    <row r="1428" spans="1:34">
      <c r="A1428">
        <v>5666</v>
      </c>
      <c r="B1428" t="s">
        <v>42</v>
      </c>
      <c r="C1428" t="s">
        <v>71</v>
      </c>
      <c r="D1428" t="s">
        <v>72</v>
      </c>
      <c r="E1428" t="s">
        <v>1505</v>
      </c>
      <c r="F1428" t="s">
        <v>36</v>
      </c>
      <c r="G1428">
        <f t="shared" si="242"/>
        <v>1</v>
      </c>
      <c r="H1428">
        <f t="shared" si="243"/>
        <v>1</v>
      </c>
      <c r="I1428">
        <f t="shared" si="244"/>
        <v>2</v>
      </c>
      <c r="J1428">
        <f t="shared" si="245"/>
        <v>1</v>
      </c>
      <c r="K1428">
        <f t="shared" si="246"/>
        <v>0</v>
      </c>
      <c r="L1428">
        <v>3</v>
      </c>
      <c r="M1428">
        <v>2</v>
      </c>
      <c r="N1428">
        <f>Needs[[#This Row],[Male]]-Needs[[#This Row],[Hasuband]]</f>
        <v>2</v>
      </c>
      <c r="O1428">
        <f>Needs[[#This Row],[Female]]-Needs[[#This Row],[Wife]]</f>
        <v>1</v>
      </c>
      <c r="P1428">
        <v>1</v>
      </c>
      <c r="Q1428">
        <v>1</v>
      </c>
      <c r="R1428">
        <v>1</v>
      </c>
      <c r="S1428">
        <v>0</v>
      </c>
      <c r="T1428">
        <v>2</v>
      </c>
      <c r="U1428" t="s">
        <v>37</v>
      </c>
      <c r="V1428">
        <v>1</v>
      </c>
      <c r="X1428" t="str">
        <f t="shared" si="247"/>
        <v>Yes</v>
      </c>
      <c r="Y1428">
        <v>207</v>
      </c>
      <c r="Z1428" t="str">
        <f t="shared" si="248"/>
        <v>Yes</v>
      </c>
      <c r="AB1428" t="str">
        <f t="shared" si="249"/>
        <v>No</v>
      </c>
      <c r="AD1428" t="str">
        <f t="shared" si="250"/>
        <v>No</v>
      </c>
      <c r="AF1428" t="str">
        <f t="shared" si="251"/>
        <v>No</v>
      </c>
      <c r="AG1428">
        <v>1</v>
      </c>
      <c r="AH1428" s="11" t="str">
        <f t="shared" si="252"/>
        <v>Yes</v>
      </c>
    </row>
    <row r="1429" spans="1:34">
      <c r="A1429">
        <v>6081</v>
      </c>
      <c r="B1429" t="s">
        <v>47</v>
      </c>
      <c r="C1429" t="s">
        <v>67</v>
      </c>
      <c r="D1429" t="s">
        <v>68</v>
      </c>
      <c r="E1429" t="s">
        <v>1506</v>
      </c>
      <c r="F1429" t="s">
        <v>36</v>
      </c>
      <c r="G1429">
        <f t="shared" si="242"/>
        <v>1</v>
      </c>
      <c r="H1429">
        <f t="shared" si="243"/>
        <v>1</v>
      </c>
      <c r="I1429">
        <f t="shared" si="244"/>
        <v>2</v>
      </c>
      <c r="J1429">
        <f t="shared" si="245"/>
        <v>0</v>
      </c>
      <c r="K1429">
        <f t="shared" si="246"/>
        <v>0</v>
      </c>
      <c r="L1429">
        <v>2</v>
      </c>
      <c r="M1429">
        <v>2</v>
      </c>
      <c r="N1429">
        <f>Needs[[#This Row],[Male]]-Needs[[#This Row],[Hasuband]]</f>
        <v>1</v>
      </c>
      <c r="O1429">
        <f>Needs[[#This Row],[Female]]-Needs[[#This Row],[Wife]]</f>
        <v>1</v>
      </c>
      <c r="P1429">
        <v>1</v>
      </c>
      <c r="Q1429">
        <v>1</v>
      </c>
      <c r="R1429">
        <v>0</v>
      </c>
      <c r="S1429">
        <v>0</v>
      </c>
      <c r="T1429">
        <v>2</v>
      </c>
      <c r="U1429" t="s">
        <v>46</v>
      </c>
      <c r="V1429">
        <v>1</v>
      </c>
      <c r="X1429" t="str">
        <f t="shared" si="247"/>
        <v>Yes</v>
      </c>
      <c r="Y1429">
        <v>217</v>
      </c>
      <c r="Z1429" t="str">
        <f t="shared" si="248"/>
        <v>Yes</v>
      </c>
      <c r="AA1429">
        <v>1</v>
      </c>
      <c r="AB1429" t="str">
        <f t="shared" si="249"/>
        <v>Yes</v>
      </c>
      <c r="AC1429">
        <v>1</v>
      </c>
      <c r="AD1429" t="str">
        <f t="shared" si="250"/>
        <v>Yes</v>
      </c>
      <c r="AF1429" t="str">
        <f t="shared" si="251"/>
        <v>No</v>
      </c>
      <c r="AG1429">
        <v>1</v>
      </c>
      <c r="AH1429" s="11" t="str">
        <f t="shared" si="252"/>
        <v>Yes</v>
      </c>
    </row>
    <row r="1430" spans="1:34">
      <c r="A1430">
        <v>5049</v>
      </c>
      <c r="B1430" t="s">
        <v>32</v>
      </c>
      <c r="C1430" t="s">
        <v>126</v>
      </c>
      <c r="D1430" t="s">
        <v>127</v>
      </c>
      <c r="E1430" t="s">
        <v>1507</v>
      </c>
      <c r="F1430" t="s">
        <v>36</v>
      </c>
      <c r="G1430">
        <f t="shared" si="242"/>
        <v>1</v>
      </c>
      <c r="H1430">
        <f t="shared" si="243"/>
        <v>1</v>
      </c>
      <c r="I1430">
        <f t="shared" si="244"/>
        <v>2</v>
      </c>
      <c r="J1430">
        <f t="shared" si="245"/>
        <v>1</v>
      </c>
      <c r="K1430">
        <f t="shared" si="246"/>
        <v>1</v>
      </c>
      <c r="L1430">
        <v>2</v>
      </c>
      <c r="M1430">
        <v>4</v>
      </c>
      <c r="N1430">
        <f>Needs[[#This Row],[Male]]-Needs[[#This Row],[Hasuband]]</f>
        <v>1</v>
      </c>
      <c r="O1430">
        <f>Needs[[#This Row],[Female]]-Needs[[#This Row],[Wife]]</f>
        <v>3</v>
      </c>
      <c r="P1430">
        <v>1</v>
      </c>
      <c r="Q1430">
        <v>1</v>
      </c>
      <c r="R1430">
        <v>0</v>
      </c>
      <c r="S1430">
        <v>1</v>
      </c>
      <c r="T1430">
        <v>3</v>
      </c>
      <c r="U1430" t="s">
        <v>46</v>
      </c>
      <c r="W1430">
        <v>1</v>
      </c>
      <c r="X1430" t="str">
        <f t="shared" si="247"/>
        <v>No</v>
      </c>
      <c r="Z1430" t="str">
        <f t="shared" si="248"/>
        <v>No</v>
      </c>
      <c r="AB1430" t="str">
        <f t="shared" si="249"/>
        <v>No</v>
      </c>
      <c r="AD1430" t="str">
        <f t="shared" si="250"/>
        <v>No</v>
      </c>
      <c r="AF1430" t="str">
        <f t="shared" si="251"/>
        <v>No</v>
      </c>
      <c r="AG1430">
        <v>1</v>
      </c>
      <c r="AH1430" s="11" t="str">
        <f t="shared" si="252"/>
        <v>Yes</v>
      </c>
    </row>
    <row r="1431" spans="1:34">
      <c r="A1431">
        <v>4828</v>
      </c>
      <c r="B1431" t="s">
        <v>38</v>
      </c>
      <c r="C1431" t="s">
        <v>116</v>
      </c>
      <c r="D1431" t="s">
        <v>117</v>
      </c>
      <c r="E1431" t="s">
        <v>1508</v>
      </c>
      <c r="F1431" t="s">
        <v>51</v>
      </c>
      <c r="G1431">
        <f t="shared" si="242"/>
        <v>0</v>
      </c>
      <c r="H1431">
        <f t="shared" si="243"/>
        <v>1</v>
      </c>
      <c r="I1431">
        <f t="shared" si="244"/>
        <v>2</v>
      </c>
      <c r="J1431">
        <f t="shared" si="245"/>
        <v>3</v>
      </c>
      <c r="K1431">
        <f t="shared" si="246"/>
        <v>4</v>
      </c>
      <c r="L1431">
        <v>8</v>
      </c>
      <c r="M1431">
        <v>2</v>
      </c>
      <c r="N1431">
        <f>Needs[[#This Row],[Male]]-Needs[[#This Row],[Hasuband]]</f>
        <v>8</v>
      </c>
      <c r="O1431">
        <f>Needs[[#This Row],[Female]]-Needs[[#This Row],[Wife]]</f>
        <v>1</v>
      </c>
      <c r="P1431">
        <v>1</v>
      </c>
      <c r="Q1431">
        <v>1</v>
      </c>
      <c r="R1431">
        <v>3</v>
      </c>
      <c r="S1431">
        <v>0</v>
      </c>
      <c r="T1431">
        <v>5</v>
      </c>
      <c r="U1431" t="s">
        <v>37</v>
      </c>
      <c r="W1431">
        <v>1</v>
      </c>
      <c r="X1431" t="str">
        <f t="shared" si="247"/>
        <v>No</v>
      </c>
      <c r="Z1431" t="str">
        <f t="shared" si="248"/>
        <v>No</v>
      </c>
      <c r="AB1431" t="str">
        <f t="shared" si="249"/>
        <v>No</v>
      </c>
      <c r="AC1431">
        <v>1</v>
      </c>
      <c r="AD1431" t="str">
        <f t="shared" si="250"/>
        <v>Yes</v>
      </c>
      <c r="AE1431">
        <v>1</v>
      </c>
      <c r="AF1431" t="str">
        <f t="shared" si="251"/>
        <v>Yes</v>
      </c>
      <c r="AG1431">
        <v>1</v>
      </c>
      <c r="AH1431" s="11" t="str">
        <f t="shared" si="252"/>
        <v>Yes</v>
      </c>
    </row>
    <row r="1432" spans="1:34">
      <c r="A1432">
        <v>5071</v>
      </c>
      <c r="B1432" t="s">
        <v>32</v>
      </c>
      <c r="C1432" t="s">
        <v>55</v>
      </c>
      <c r="D1432" t="s">
        <v>56</v>
      </c>
      <c r="E1432" t="s">
        <v>1509</v>
      </c>
      <c r="F1432" t="s">
        <v>36</v>
      </c>
      <c r="G1432">
        <f t="shared" si="242"/>
        <v>1</v>
      </c>
      <c r="H1432">
        <f t="shared" si="243"/>
        <v>1</v>
      </c>
      <c r="I1432">
        <f t="shared" si="244"/>
        <v>2</v>
      </c>
      <c r="J1432">
        <f t="shared" si="245"/>
        <v>2</v>
      </c>
      <c r="K1432">
        <f t="shared" si="246"/>
        <v>2</v>
      </c>
      <c r="L1432">
        <v>6</v>
      </c>
      <c r="M1432">
        <v>2</v>
      </c>
      <c r="N1432">
        <f>Needs[[#This Row],[Male]]-Needs[[#This Row],[Hasuband]]</f>
        <v>5</v>
      </c>
      <c r="O1432">
        <f>Needs[[#This Row],[Female]]-Needs[[#This Row],[Wife]]</f>
        <v>1</v>
      </c>
      <c r="P1432">
        <v>1</v>
      </c>
      <c r="Q1432">
        <v>1</v>
      </c>
      <c r="R1432">
        <v>2</v>
      </c>
      <c r="S1432">
        <v>0</v>
      </c>
      <c r="T1432">
        <v>4</v>
      </c>
      <c r="U1432" t="s">
        <v>37</v>
      </c>
      <c r="W1432">
        <v>1</v>
      </c>
      <c r="X1432" t="str">
        <f t="shared" si="247"/>
        <v>No</v>
      </c>
      <c r="Z1432" t="str">
        <f t="shared" si="248"/>
        <v>No</v>
      </c>
      <c r="AA1432">
        <v>1</v>
      </c>
      <c r="AB1432" t="str">
        <f t="shared" si="249"/>
        <v>Yes</v>
      </c>
      <c r="AC1432">
        <v>1</v>
      </c>
      <c r="AD1432" t="str">
        <f t="shared" si="250"/>
        <v>Yes</v>
      </c>
      <c r="AF1432" t="str">
        <f t="shared" si="251"/>
        <v>No</v>
      </c>
      <c r="AG1432">
        <v>1</v>
      </c>
      <c r="AH1432" s="11" t="str">
        <f t="shared" si="252"/>
        <v>Yes</v>
      </c>
    </row>
    <row r="1433" spans="1:34">
      <c r="A1433">
        <v>6330</v>
      </c>
      <c r="B1433" t="s">
        <v>47</v>
      </c>
      <c r="C1433" t="s">
        <v>104</v>
      </c>
      <c r="D1433" t="s">
        <v>105</v>
      </c>
      <c r="E1433" t="s">
        <v>1510</v>
      </c>
      <c r="F1433" t="s">
        <v>36</v>
      </c>
      <c r="G1433">
        <f t="shared" si="242"/>
        <v>1</v>
      </c>
      <c r="H1433">
        <f t="shared" si="243"/>
        <v>1</v>
      </c>
      <c r="I1433">
        <f t="shared" si="244"/>
        <v>2</v>
      </c>
      <c r="J1433">
        <f t="shared" si="245"/>
        <v>1</v>
      </c>
      <c r="K1433">
        <f t="shared" si="246"/>
        <v>0</v>
      </c>
      <c r="L1433">
        <v>3</v>
      </c>
      <c r="M1433">
        <v>2</v>
      </c>
      <c r="N1433">
        <f>Needs[[#This Row],[Male]]-Needs[[#This Row],[Hasuband]]</f>
        <v>2</v>
      </c>
      <c r="O1433">
        <f>Needs[[#This Row],[Female]]-Needs[[#This Row],[Wife]]</f>
        <v>1</v>
      </c>
      <c r="P1433">
        <v>1</v>
      </c>
      <c r="Q1433">
        <v>1</v>
      </c>
      <c r="R1433">
        <v>1</v>
      </c>
      <c r="S1433">
        <v>0</v>
      </c>
      <c r="T1433">
        <v>2</v>
      </c>
      <c r="U1433" t="s">
        <v>37</v>
      </c>
      <c r="W1433">
        <v>1</v>
      </c>
      <c r="X1433" t="str">
        <f t="shared" si="247"/>
        <v>No</v>
      </c>
      <c r="Z1433" t="str">
        <f t="shared" si="248"/>
        <v>No</v>
      </c>
      <c r="AA1433">
        <v>1</v>
      </c>
      <c r="AB1433" t="str">
        <f t="shared" si="249"/>
        <v>Yes</v>
      </c>
      <c r="AD1433" t="str">
        <f t="shared" si="250"/>
        <v>No</v>
      </c>
      <c r="AF1433" t="str">
        <f t="shared" si="251"/>
        <v>No</v>
      </c>
      <c r="AG1433">
        <v>1</v>
      </c>
      <c r="AH1433" s="11" t="str">
        <f t="shared" si="252"/>
        <v>Yes</v>
      </c>
    </row>
    <row r="1434" spans="1:34">
      <c r="A1434">
        <v>5027</v>
      </c>
      <c r="B1434" t="s">
        <v>32</v>
      </c>
      <c r="C1434" t="s">
        <v>126</v>
      </c>
      <c r="D1434" t="s">
        <v>127</v>
      </c>
      <c r="E1434" t="s">
        <v>1511</v>
      </c>
      <c r="F1434" t="s">
        <v>36</v>
      </c>
      <c r="G1434">
        <f t="shared" si="242"/>
        <v>1</v>
      </c>
      <c r="H1434">
        <f t="shared" si="243"/>
        <v>1</v>
      </c>
      <c r="I1434">
        <f t="shared" si="244"/>
        <v>0</v>
      </c>
      <c r="J1434">
        <f t="shared" si="245"/>
        <v>3</v>
      </c>
      <c r="K1434">
        <f t="shared" si="246"/>
        <v>3</v>
      </c>
      <c r="L1434">
        <v>7</v>
      </c>
      <c r="M1434">
        <v>1</v>
      </c>
      <c r="N1434">
        <f>Needs[[#This Row],[Male]]-Needs[[#This Row],[Hasuband]]</f>
        <v>6</v>
      </c>
      <c r="O1434">
        <f>Needs[[#This Row],[Female]]-Needs[[#This Row],[Wife]]</f>
        <v>0</v>
      </c>
      <c r="P1434">
        <v>0</v>
      </c>
      <c r="Q1434">
        <v>0</v>
      </c>
      <c r="R1434">
        <v>3</v>
      </c>
      <c r="S1434">
        <v>0</v>
      </c>
      <c r="T1434">
        <v>5</v>
      </c>
      <c r="U1434" t="s">
        <v>37</v>
      </c>
      <c r="V1434">
        <v>1</v>
      </c>
      <c r="X1434" t="str">
        <f t="shared" si="247"/>
        <v>Yes</v>
      </c>
      <c r="Y1434">
        <v>176</v>
      </c>
      <c r="Z1434" t="str">
        <f t="shared" si="248"/>
        <v>Yes</v>
      </c>
      <c r="AA1434">
        <v>1</v>
      </c>
      <c r="AB1434" t="str">
        <f t="shared" si="249"/>
        <v>Yes</v>
      </c>
      <c r="AC1434">
        <v>1</v>
      </c>
      <c r="AD1434" t="str">
        <f t="shared" si="250"/>
        <v>Yes</v>
      </c>
      <c r="AF1434" t="str">
        <f t="shared" si="251"/>
        <v>No</v>
      </c>
      <c r="AH1434" s="11" t="str">
        <f t="shared" si="252"/>
        <v>No</v>
      </c>
    </row>
    <row r="1435" spans="1:34">
      <c r="A1435">
        <v>5606</v>
      </c>
      <c r="B1435" t="s">
        <v>42</v>
      </c>
      <c r="C1435" t="s">
        <v>43</v>
      </c>
      <c r="D1435" t="s">
        <v>44</v>
      </c>
      <c r="E1435" t="s">
        <v>1512</v>
      </c>
      <c r="F1435" t="s">
        <v>36</v>
      </c>
      <c r="G1435">
        <f t="shared" si="242"/>
        <v>1</v>
      </c>
      <c r="H1435">
        <f t="shared" si="243"/>
        <v>1</v>
      </c>
      <c r="I1435">
        <f t="shared" si="244"/>
        <v>1</v>
      </c>
      <c r="J1435">
        <f t="shared" si="245"/>
        <v>2</v>
      </c>
      <c r="K1435">
        <f t="shared" si="246"/>
        <v>1</v>
      </c>
      <c r="L1435">
        <v>5</v>
      </c>
      <c r="M1435">
        <v>1</v>
      </c>
      <c r="N1435">
        <f>Needs[[#This Row],[Male]]-Needs[[#This Row],[Hasuband]]</f>
        <v>4</v>
      </c>
      <c r="O1435">
        <f>Needs[[#This Row],[Female]]-Needs[[#This Row],[Wife]]</f>
        <v>0</v>
      </c>
      <c r="P1435">
        <v>1</v>
      </c>
      <c r="Q1435">
        <v>0</v>
      </c>
      <c r="R1435">
        <v>2</v>
      </c>
      <c r="S1435">
        <v>0</v>
      </c>
      <c r="T1435">
        <v>3</v>
      </c>
      <c r="U1435" t="s">
        <v>37</v>
      </c>
      <c r="W1435">
        <v>1</v>
      </c>
      <c r="X1435" t="str">
        <f t="shared" si="247"/>
        <v>No</v>
      </c>
      <c r="Z1435" t="str">
        <f t="shared" si="248"/>
        <v>No</v>
      </c>
      <c r="AA1435">
        <v>1</v>
      </c>
      <c r="AB1435" t="str">
        <f t="shared" si="249"/>
        <v>Yes</v>
      </c>
      <c r="AC1435">
        <v>1</v>
      </c>
      <c r="AD1435" t="str">
        <f t="shared" si="250"/>
        <v>Yes</v>
      </c>
      <c r="AF1435" t="str">
        <f t="shared" si="251"/>
        <v>No</v>
      </c>
      <c r="AG1435">
        <v>1</v>
      </c>
      <c r="AH1435" s="11" t="str">
        <f t="shared" si="252"/>
        <v>Yes</v>
      </c>
    </row>
    <row r="1436" spans="1:34">
      <c r="A1436">
        <v>4945</v>
      </c>
      <c r="B1436" t="s">
        <v>32</v>
      </c>
      <c r="C1436" t="s">
        <v>96</v>
      </c>
      <c r="D1436" t="s">
        <v>97</v>
      </c>
      <c r="E1436" t="s">
        <v>1513</v>
      </c>
      <c r="F1436" t="s">
        <v>51</v>
      </c>
      <c r="G1436">
        <f t="shared" si="242"/>
        <v>0</v>
      </c>
      <c r="H1436">
        <f t="shared" si="243"/>
        <v>1</v>
      </c>
      <c r="I1436">
        <f t="shared" si="244"/>
        <v>2</v>
      </c>
      <c r="J1436">
        <f t="shared" si="245"/>
        <v>1</v>
      </c>
      <c r="K1436">
        <f t="shared" si="246"/>
        <v>2</v>
      </c>
      <c r="L1436">
        <v>4</v>
      </c>
      <c r="M1436">
        <v>2</v>
      </c>
      <c r="N1436">
        <f>Needs[[#This Row],[Male]]-Needs[[#This Row],[Hasuband]]</f>
        <v>4</v>
      </c>
      <c r="O1436">
        <f>Needs[[#This Row],[Female]]-Needs[[#This Row],[Wife]]</f>
        <v>1</v>
      </c>
      <c r="P1436">
        <v>1</v>
      </c>
      <c r="Q1436">
        <v>1</v>
      </c>
      <c r="R1436">
        <v>1</v>
      </c>
      <c r="S1436">
        <v>0</v>
      </c>
      <c r="T1436">
        <v>3</v>
      </c>
      <c r="U1436" t="s">
        <v>61</v>
      </c>
      <c r="V1436">
        <v>1</v>
      </c>
      <c r="X1436" t="str">
        <f t="shared" si="247"/>
        <v>Yes</v>
      </c>
      <c r="Y1436">
        <v>102</v>
      </c>
      <c r="Z1436" t="str">
        <f t="shared" si="248"/>
        <v>Yes</v>
      </c>
      <c r="AA1436">
        <v>1</v>
      </c>
      <c r="AB1436" t="str">
        <f t="shared" si="249"/>
        <v>Yes</v>
      </c>
      <c r="AC1436">
        <v>1</v>
      </c>
      <c r="AD1436" t="str">
        <f t="shared" si="250"/>
        <v>Yes</v>
      </c>
      <c r="AF1436" t="str">
        <f t="shared" si="251"/>
        <v>No</v>
      </c>
      <c r="AG1436">
        <v>1</v>
      </c>
      <c r="AH1436" s="11" t="str">
        <f t="shared" si="252"/>
        <v>Yes</v>
      </c>
    </row>
    <row r="1437" spans="1:34">
      <c r="A1437">
        <v>4998</v>
      </c>
      <c r="B1437" t="s">
        <v>32</v>
      </c>
      <c r="C1437" t="s">
        <v>33</v>
      </c>
      <c r="D1437" t="s">
        <v>34</v>
      </c>
      <c r="E1437" t="s">
        <v>1514</v>
      </c>
      <c r="F1437" t="s">
        <v>51</v>
      </c>
      <c r="G1437">
        <f t="shared" si="242"/>
        <v>0</v>
      </c>
      <c r="H1437">
        <f t="shared" si="243"/>
        <v>1</v>
      </c>
      <c r="I1437">
        <f t="shared" si="244"/>
        <v>2</v>
      </c>
      <c r="J1437">
        <f t="shared" si="245"/>
        <v>0</v>
      </c>
      <c r="K1437">
        <f t="shared" si="246"/>
        <v>1</v>
      </c>
      <c r="L1437">
        <v>2</v>
      </c>
      <c r="M1437">
        <v>2</v>
      </c>
      <c r="N1437">
        <f>Needs[[#This Row],[Male]]-Needs[[#This Row],[Hasuband]]</f>
        <v>2</v>
      </c>
      <c r="O1437">
        <f>Needs[[#This Row],[Female]]-Needs[[#This Row],[Wife]]</f>
        <v>1</v>
      </c>
      <c r="P1437">
        <v>1</v>
      </c>
      <c r="Q1437">
        <v>1</v>
      </c>
      <c r="R1437">
        <v>0</v>
      </c>
      <c r="S1437">
        <v>0</v>
      </c>
      <c r="T1437">
        <v>2</v>
      </c>
      <c r="U1437" t="s">
        <v>37</v>
      </c>
      <c r="W1437">
        <v>1</v>
      </c>
      <c r="X1437" t="str">
        <f t="shared" si="247"/>
        <v>No</v>
      </c>
      <c r="Z1437" t="str">
        <f t="shared" si="248"/>
        <v>No</v>
      </c>
      <c r="AA1437">
        <v>1</v>
      </c>
      <c r="AB1437" t="str">
        <f t="shared" si="249"/>
        <v>Yes</v>
      </c>
      <c r="AC1437">
        <v>1</v>
      </c>
      <c r="AD1437" t="str">
        <f t="shared" si="250"/>
        <v>Yes</v>
      </c>
      <c r="AF1437" t="str">
        <f t="shared" si="251"/>
        <v>No</v>
      </c>
      <c r="AG1437">
        <v>1</v>
      </c>
      <c r="AH1437" s="11" t="str">
        <f t="shared" si="252"/>
        <v>Yes</v>
      </c>
    </row>
    <row r="1438" spans="1:34">
      <c r="A1438">
        <v>4770</v>
      </c>
      <c r="B1438" t="s">
        <v>38</v>
      </c>
      <c r="C1438" t="s">
        <v>107</v>
      </c>
      <c r="D1438" t="s">
        <v>108</v>
      </c>
      <c r="E1438" t="s">
        <v>1515</v>
      </c>
      <c r="F1438" t="s">
        <v>51</v>
      </c>
      <c r="G1438">
        <f t="shared" si="242"/>
        <v>0</v>
      </c>
      <c r="H1438">
        <f t="shared" si="243"/>
        <v>1</v>
      </c>
      <c r="I1438">
        <f t="shared" si="244"/>
        <v>2</v>
      </c>
      <c r="J1438">
        <f t="shared" si="245"/>
        <v>1</v>
      </c>
      <c r="K1438">
        <f t="shared" si="246"/>
        <v>0</v>
      </c>
      <c r="L1438">
        <v>1</v>
      </c>
      <c r="M1438">
        <v>3</v>
      </c>
      <c r="N1438">
        <f>Needs[[#This Row],[Male]]-Needs[[#This Row],[Hasuband]]</f>
        <v>1</v>
      </c>
      <c r="O1438">
        <f>Needs[[#This Row],[Female]]-Needs[[#This Row],[Wife]]</f>
        <v>2</v>
      </c>
      <c r="P1438">
        <v>1</v>
      </c>
      <c r="Q1438">
        <v>1</v>
      </c>
      <c r="R1438">
        <v>0</v>
      </c>
      <c r="S1438">
        <v>1</v>
      </c>
      <c r="T1438">
        <v>1</v>
      </c>
      <c r="U1438" t="s">
        <v>46</v>
      </c>
      <c r="W1438">
        <v>1</v>
      </c>
      <c r="X1438" t="str">
        <f t="shared" si="247"/>
        <v>No</v>
      </c>
      <c r="Y1438">
        <v>113</v>
      </c>
      <c r="Z1438" t="str">
        <f t="shared" si="248"/>
        <v>Yes</v>
      </c>
      <c r="AB1438" t="str">
        <f t="shared" si="249"/>
        <v>No</v>
      </c>
      <c r="AC1438">
        <v>1</v>
      </c>
      <c r="AD1438" t="str">
        <f t="shared" si="250"/>
        <v>Yes</v>
      </c>
      <c r="AF1438" t="str">
        <f t="shared" si="251"/>
        <v>No</v>
      </c>
      <c r="AG1438">
        <v>1</v>
      </c>
      <c r="AH1438" s="11" t="str">
        <f t="shared" si="252"/>
        <v>Yes</v>
      </c>
    </row>
    <row r="1439" spans="1:34">
      <c r="A1439">
        <v>6241</v>
      </c>
      <c r="B1439" t="s">
        <v>47</v>
      </c>
      <c r="C1439" t="s">
        <v>58</v>
      </c>
      <c r="D1439" t="s">
        <v>59</v>
      </c>
      <c r="E1439" t="s">
        <v>1516</v>
      </c>
      <c r="F1439" t="s">
        <v>36</v>
      </c>
      <c r="G1439">
        <f t="shared" si="242"/>
        <v>1</v>
      </c>
      <c r="H1439">
        <f t="shared" si="243"/>
        <v>1</v>
      </c>
      <c r="I1439">
        <f t="shared" si="244"/>
        <v>3</v>
      </c>
      <c r="J1439">
        <f t="shared" si="245"/>
        <v>2</v>
      </c>
      <c r="K1439">
        <f t="shared" si="246"/>
        <v>2</v>
      </c>
      <c r="L1439">
        <v>5</v>
      </c>
      <c r="M1439">
        <v>4</v>
      </c>
      <c r="N1439">
        <f>Needs[[#This Row],[Male]]-Needs[[#This Row],[Hasuband]]</f>
        <v>4</v>
      </c>
      <c r="O1439">
        <f>Needs[[#This Row],[Female]]-Needs[[#This Row],[Wife]]</f>
        <v>3</v>
      </c>
      <c r="P1439">
        <v>2</v>
      </c>
      <c r="Q1439">
        <v>1</v>
      </c>
      <c r="R1439">
        <v>1</v>
      </c>
      <c r="S1439">
        <v>1</v>
      </c>
      <c r="T1439">
        <v>4</v>
      </c>
      <c r="U1439" t="s">
        <v>46</v>
      </c>
      <c r="V1439">
        <v>1</v>
      </c>
      <c r="X1439" t="str">
        <f t="shared" si="247"/>
        <v>Yes</v>
      </c>
      <c r="Y1439">
        <v>210</v>
      </c>
      <c r="Z1439" t="str">
        <f t="shared" si="248"/>
        <v>Yes</v>
      </c>
      <c r="AA1439">
        <v>1</v>
      </c>
      <c r="AB1439" t="str">
        <f t="shared" si="249"/>
        <v>Yes</v>
      </c>
      <c r="AD1439" t="str">
        <f t="shared" si="250"/>
        <v>No</v>
      </c>
      <c r="AE1439">
        <v>1</v>
      </c>
      <c r="AF1439" t="str">
        <f t="shared" si="251"/>
        <v>Yes</v>
      </c>
      <c r="AG1439">
        <v>1</v>
      </c>
      <c r="AH1439" s="11" t="str">
        <f t="shared" si="252"/>
        <v>Yes</v>
      </c>
    </row>
    <row r="1440" spans="1:34">
      <c r="A1440">
        <v>5451</v>
      </c>
      <c r="B1440" t="s">
        <v>42</v>
      </c>
      <c r="C1440" t="s">
        <v>82</v>
      </c>
      <c r="D1440" t="s">
        <v>83</v>
      </c>
      <c r="E1440" t="s">
        <v>1517</v>
      </c>
      <c r="F1440" t="s">
        <v>36</v>
      </c>
      <c r="G1440">
        <f t="shared" si="242"/>
        <v>1</v>
      </c>
      <c r="H1440">
        <f t="shared" si="243"/>
        <v>1</v>
      </c>
      <c r="I1440">
        <f t="shared" si="244"/>
        <v>2</v>
      </c>
      <c r="J1440">
        <f t="shared" si="245"/>
        <v>2</v>
      </c>
      <c r="K1440">
        <f t="shared" si="246"/>
        <v>0</v>
      </c>
      <c r="L1440">
        <v>3</v>
      </c>
      <c r="M1440">
        <v>3</v>
      </c>
      <c r="N1440">
        <f>Needs[[#This Row],[Male]]-Needs[[#This Row],[Hasuband]]</f>
        <v>2</v>
      </c>
      <c r="O1440">
        <f>Needs[[#This Row],[Female]]-Needs[[#This Row],[Wife]]</f>
        <v>2</v>
      </c>
      <c r="P1440">
        <v>1</v>
      </c>
      <c r="Q1440">
        <v>1</v>
      </c>
      <c r="R1440">
        <v>1</v>
      </c>
      <c r="S1440">
        <v>1</v>
      </c>
      <c r="T1440">
        <v>2</v>
      </c>
      <c r="U1440" t="s">
        <v>61</v>
      </c>
      <c r="V1440">
        <v>1</v>
      </c>
      <c r="X1440" t="str">
        <f t="shared" si="247"/>
        <v>Yes</v>
      </c>
      <c r="Y1440">
        <v>185</v>
      </c>
      <c r="Z1440" t="str">
        <f t="shared" si="248"/>
        <v>Yes</v>
      </c>
      <c r="AA1440">
        <v>1</v>
      </c>
      <c r="AB1440" t="str">
        <f t="shared" si="249"/>
        <v>Yes</v>
      </c>
      <c r="AC1440">
        <v>1</v>
      </c>
      <c r="AD1440" t="str">
        <f t="shared" si="250"/>
        <v>Yes</v>
      </c>
      <c r="AF1440" t="str">
        <f t="shared" si="251"/>
        <v>No</v>
      </c>
      <c r="AH1440" s="11" t="str">
        <f t="shared" si="252"/>
        <v>No</v>
      </c>
    </row>
    <row r="1441" spans="1:34">
      <c r="A1441">
        <v>5956</v>
      </c>
      <c r="B1441" t="s">
        <v>47</v>
      </c>
      <c r="C1441" t="s">
        <v>48</v>
      </c>
      <c r="D1441" t="s">
        <v>49</v>
      </c>
      <c r="E1441" t="s">
        <v>1518</v>
      </c>
      <c r="F1441" t="s">
        <v>36</v>
      </c>
      <c r="G1441">
        <f t="shared" si="242"/>
        <v>1</v>
      </c>
      <c r="H1441">
        <f t="shared" si="243"/>
        <v>1</v>
      </c>
      <c r="I1441">
        <f t="shared" si="244"/>
        <v>2</v>
      </c>
      <c r="J1441">
        <f t="shared" si="245"/>
        <v>2</v>
      </c>
      <c r="K1441">
        <f t="shared" si="246"/>
        <v>1</v>
      </c>
      <c r="L1441">
        <v>5</v>
      </c>
      <c r="M1441">
        <v>2</v>
      </c>
      <c r="N1441">
        <f>Needs[[#This Row],[Male]]-Needs[[#This Row],[Hasuband]]</f>
        <v>4</v>
      </c>
      <c r="O1441">
        <f>Needs[[#This Row],[Female]]-Needs[[#This Row],[Wife]]</f>
        <v>1</v>
      </c>
      <c r="P1441">
        <v>1</v>
      </c>
      <c r="Q1441">
        <v>1</v>
      </c>
      <c r="R1441">
        <v>2</v>
      </c>
      <c r="S1441">
        <v>0</v>
      </c>
      <c r="T1441">
        <v>3</v>
      </c>
      <c r="U1441" t="s">
        <v>61</v>
      </c>
      <c r="V1441">
        <v>1</v>
      </c>
      <c r="X1441" t="str">
        <f t="shared" si="247"/>
        <v>Yes</v>
      </c>
      <c r="Y1441">
        <v>147</v>
      </c>
      <c r="Z1441" t="str">
        <f t="shared" si="248"/>
        <v>Yes</v>
      </c>
      <c r="AA1441">
        <v>1</v>
      </c>
      <c r="AB1441" t="str">
        <f t="shared" si="249"/>
        <v>Yes</v>
      </c>
      <c r="AC1441">
        <v>1</v>
      </c>
      <c r="AD1441" t="str">
        <f t="shared" si="250"/>
        <v>Yes</v>
      </c>
      <c r="AF1441" t="str">
        <f t="shared" si="251"/>
        <v>No</v>
      </c>
      <c r="AG1441">
        <v>1</v>
      </c>
      <c r="AH1441" s="11" t="str">
        <f t="shared" si="252"/>
        <v>Yes</v>
      </c>
    </row>
    <row r="1442" spans="1:34">
      <c r="A1442">
        <v>5601</v>
      </c>
      <c r="B1442" t="s">
        <v>42</v>
      </c>
      <c r="C1442" t="s">
        <v>43</v>
      </c>
      <c r="D1442" t="s">
        <v>44</v>
      </c>
      <c r="E1442" t="s">
        <v>1519</v>
      </c>
      <c r="F1442" t="s">
        <v>36</v>
      </c>
      <c r="G1442">
        <f t="shared" si="242"/>
        <v>1</v>
      </c>
      <c r="H1442">
        <f t="shared" si="243"/>
        <v>1</v>
      </c>
      <c r="I1442">
        <f t="shared" si="244"/>
        <v>1</v>
      </c>
      <c r="J1442">
        <f t="shared" si="245"/>
        <v>2</v>
      </c>
      <c r="K1442">
        <f t="shared" si="246"/>
        <v>1</v>
      </c>
      <c r="L1442">
        <v>5</v>
      </c>
      <c r="M1442">
        <v>1</v>
      </c>
      <c r="N1442">
        <f>Needs[[#This Row],[Male]]-Needs[[#This Row],[Hasuband]]</f>
        <v>4</v>
      </c>
      <c r="O1442">
        <f>Needs[[#This Row],[Female]]-Needs[[#This Row],[Wife]]</f>
        <v>0</v>
      </c>
      <c r="P1442">
        <v>1</v>
      </c>
      <c r="Q1442">
        <v>0</v>
      </c>
      <c r="R1442">
        <v>2</v>
      </c>
      <c r="S1442">
        <v>0</v>
      </c>
      <c r="T1442">
        <v>3</v>
      </c>
      <c r="U1442" t="s">
        <v>46</v>
      </c>
      <c r="V1442">
        <v>1</v>
      </c>
      <c r="X1442" t="str">
        <f t="shared" si="247"/>
        <v>Yes</v>
      </c>
      <c r="Y1442">
        <v>187</v>
      </c>
      <c r="Z1442" t="str">
        <f t="shared" si="248"/>
        <v>Yes</v>
      </c>
      <c r="AA1442">
        <v>1</v>
      </c>
      <c r="AB1442" t="str">
        <f t="shared" si="249"/>
        <v>Yes</v>
      </c>
      <c r="AD1442" t="str">
        <f t="shared" si="250"/>
        <v>No</v>
      </c>
      <c r="AE1442">
        <v>1</v>
      </c>
      <c r="AF1442" t="str">
        <f t="shared" si="251"/>
        <v>Yes</v>
      </c>
      <c r="AG1442">
        <v>1</v>
      </c>
      <c r="AH1442" s="11" t="str">
        <f t="shared" si="252"/>
        <v>Yes</v>
      </c>
    </row>
    <row r="1443" spans="1:34">
      <c r="A1443">
        <v>5681</v>
      </c>
      <c r="B1443" t="s">
        <v>42</v>
      </c>
      <c r="C1443" t="s">
        <v>71</v>
      </c>
      <c r="D1443" t="s">
        <v>72</v>
      </c>
      <c r="E1443" t="s">
        <v>1520</v>
      </c>
      <c r="F1443" t="s">
        <v>36</v>
      </c>
      <c r="G1443">
        <f t="shared" si="242"/>
        <v>1</v>
      </c>
      <c r="H1443">
        <f t="shared" si="243"/>
        <v>1</v>
      </c>
      <c r="I1443">
        <f t="shared" si="244"/>
        <v>2</v>
      </c>
      <c r="J1443">
        <f t="shared" si="245"/>
        <v>0</v>
      </c>
      <c r="K1443">
        <f t="shared" si="246"/>
        <v>0</v>
      </c>
      <c r="L1443">
        <v>2</v>
      </c>
      <c r="M1443">
        <v>2</v>
      </c>
      <c r="N1443">
        <f>Needs[[#This Row],[Male]]-Needs[[#This Row],[Hasuband]]</f>
        <v>1</v>
      </c>
      <c r="O1443">
        <f>Needs[[#This Row],[Female]]-Needs[[#This Row],[Wife]]</f>
        <v>1</v>
      </c>
      <c r="P1443">
        <v>1</v>
      </c>
      <c r="Q1443">
        <v>1</v>
      </c>
      <c r="R1443">
        <v>0</v>
      </c>
      <c r="S1443">
        <v>0</v>
      </c>
      <c r="T1443">
        <v>2</v>
      </c>
      <c r="U1443" t="s">
        <v>37</v>
      </c>
      <c r="V1443">
        <v>1</v>
      </c>
      <c r="X1443" t="str">
        <f t="shared" si="247"/>
        <v>Yes</v>
      </c>
      <c r="Y1443">
        <v>223</v>
      </c>
      <c r="Z1443" t="str">
        <f t="shared" si="248"/>
        <v>Yes</v>
      </c>
      <c r="AA1443">
        <v>1</v>
      </c>
      <c r="AB1443" t="str">
        <f t="shared" si="249"/>
        <v>Yes</v>
      </c>
      <c r="AC1443">
        <v>1</v>
      </c>
      <c r="AD1443" t="str">
        <f t="shared" si="250"/>
        <v>Yes</v>
      </c>
      <c r="AF1443" t="str">
        <f t="shared" si="251"/>
        <v>No</v>
      </c>
      <c r="AH1443" s="11" t="str">
        <f t="shared" si="252"/>
        <v>No</v>
      </c>
    </row>
    <row r="1444" spans="1:34">
      <c r="A1444">
        <v>5922</v>
      </c>
      <c r="B1444" t="s">
        <v>47</v>
      </c>
      <c r="C1444" t="s">
        <v>85</v>
      </c>
      <c r="D1444" t="s">
        <v>86</v>
      </c>
      <c r="E1444" t="s">
        <v>1521</v>
      </c>
      <c r="F1444" t="s">
        <v>51</v>
      </c>
      <c r="G1444">
        <f t="shared" si="242"/>
        <v>0</v>
      </c>
      <c r="H1444">
        <f t="shared" si="243"/>
        <v>1</v>
      </c>
      <c r="I1444">
        <f t="shared" si="244"/>
        <v>2</v>
      </c>
      <c r="J1444">
        <f t="shared" si="245"/>
        <v>3</v>
      </c>
      <c r="K1444">
        <f t="shared" si="246"/>
        <v>4</v>
      </c>
      <c r="L1444">
        <v>4</v>
      </c>
      <c r="M1444">
        <v>6</v>
      </c>
      <c r="N1444">
        <f>Needs[[#This Row],[Male]]-Needs[[#This Row],[Hasuband]]</f>
        <v>4</v>
      </c>
      <c r="O1444">
        <f>Needs[[#This Row],[Female]]-Needs[[#This Row],[Wife]]</f>
        <v>5</v>
      </c>
      <c r="P1444">
        <v>1</v>
      </c>
      <c r="Q1444">
        <v>1</v>
      </c>
      <c r="R1444">
        <v>1</v>
      </c>
      <c r="S1444">
        <v>2</v>
      </c>
      <c r="T1444">
        <v>5</v>
      </c>
      <c r="U1444" t="s">
        <v>18</v>
      </c>
      <c r="W1444">
        <v>1</v>
      </c>
      <c r="X1444" t="str">
        <f t="shared" si="247"/>
        <v>No</v>
      </c>
      <c r="Z1444" t="str">
        <f t="shared" si="248"/>
        <v>No</v>
      </c>
      <c r="AA1444">
        <v>1</v>
      </c>
      <c r="AB1444" t="str">
        <f t="shared" si="249"/>
        <v>Yes</v>
      </c>
      <c r="AD1444" t="str">
        <f t="shared" si="250"/>
        <v>No</v>
      </c>
      <c r="AF1444" t="str">
        <f t="shared" si="251"/>
        <v>No</v>
      </c>
      <c r="AG1444">
        <v>1</v>
      </c>
      <c r="AH1444" s="11" t="str">
        <f t="shared" si="252"/>
        <v>Yes</v>
      </c>
    </row>
    <row r="1445" spans="1:34">
      <c r="A1445">
        <v>6055</v>
      </c>
      <c r="B1445" t="s">
        <v>47</v>
      </c>
      <c r="C1445" t="s">
        <v>67</v>
      </c>
      <c r="D1445" t="s">
        <v>68</v>
      </c>
      <c r="E1445" t="s">
        <v>1522</v>
      </c>
      <c r="F1445" t="s">
        <v>51</v>
      </c>
      <c r="G1445">
        <f t="shared" si="242"/>
        <v>0</v>
      </c>
      <c r="H1445">
        <f t="shared" si="243"/>
        <v>1</v>
      </c>
      <c r="I1445">
        <f t="shared" si="244"/>
        <v>1</v>
      </c>
      <c r="J1445">
        <f t="shared" si="245"/>
        <v>5</v>
      </c>
      <c r="K1445">
        <f t="shared" si="246"/>
        <v>3</v>
      </c>
      <c r="L1445">
        <v>4</v>
      </c>
      <c r="M1445">
        <v>6</v>
      </c>
      <c r="N1445">
        <f>Needs[[#This Row],[Male]]-Needs[[#This Row],[Hasuband]]</f>
        <v>4</v>
      </c>
      <c r="O1445">
        <f>Needs[[#This Row],[Female]]-Needs[[#This Row],[Wife]]</f>
        <v>5</v>
      </c>
      <c r="P1445">
        <v>0</v>
      </c>
      <c r="Q1445">
        <v>1</v>
      </c>
      <c r="R1445">
        <v>3</v>
      </c>
      <c r="S1445">
        <v>2</v>
      </c>
      <c r="T1445">
        <v>4</v>
      </c>
      <c r="U1445" t="s">
        <v>37</v>
      </c>
      <c r="V1445">
        <v>1</v>
      </c>
      <c r="X1445" t="str">
        <f t="shared" si="247"/>
        <v>Yes</v>
      </c>
      <c r="Y1445">
        <v>197</v>
      </c>
      <c r="Z1445" t="str">
        <f t="shared" si="248"/>
        <v>Yes</v>
      </c>
      <c r="AA1445">
        <v>1</v>
      </c>
      <c r="AB1445" t="str">
        <f t="shared" si="249"/>
        <v>Yes</v>
      </c>
      <c r="AC1445">
        <v>1</v>
      </c>
      <c r="AD1445" t="str">
        <f t="shared" si="250"/>
        <v>Yes</v>
      </c>
      <c r="AF1445" t="str">
        <f t="shared" si="251"/>
        <v>No</v>
      </c>
      <c r="AH1445" s="11" t="str">
        <f t="shared" si="252"/>
        <v>No</v>
      </c>
    </row>
    <row r="1446" spans="1:34">
      <c r="A1446">
        <v>5717</v>
      </c>
      <c r="B1446" t="s">
        <v>42</v>
      </c>
      <c r="C1446" t="s">
        <v>71</v>
      </c>
      <c r="D1446" t="s">
        <v>72</v>
      </c>
      <c r="E1446" t="s">
        <v>1523</v>
      </c>
      <c r="F1446" t="s">
        <v>36</v>
      </c>
      <c r="G1446">
        <f t="shared" si="242"/>
        <v>1</v>
      </c>
      <c r="H1446">
        <f t="shared" si="243"/>
        <v>1</v>
      </c>
      <c r="I1446">
        <f t="shared" si="244"/>
        <v>2</v>
      </c>
      <c r="J1446">
        <f t="shared" si="245"/>
        <v>2</v>
      </c>
      <c r="K1446">
        <f t="shared" si="246"/>
        <v>2</v>
      </c>
      <c r="L1446">
        <v>3</v>
      </c>
      <c r="M1446">
        <v>5</v>
      </c>
      <c r="N1446">
        <f>Needs[[#This Row],[Male]]-Needs[[#This Row],[Hasuband]]</f>
        <v>2</v>
      </c>
      <c r="O1446">
        <f>Needs[[#This Row],[Female]]-Needs[[#This Row],[Wife]]</f>
        <v>4</v>
      </c>
      <c r="P1446">
        <v>1</v>
      </c>
      <c r="Q1446">
        <v>1</v>
      </c>
      <c r="R1446">
        <v>1</v>
      </c>
      <c r="S1446">
        <v>1</v>
      </c>
      <c r="T1446">
        <v>4</v>
      </c>
      <c r="U1446" t="s">
        <v>46</v>
      </c>
      <c r="W1446">
        <v>1</v>
      </c>
      <c r="X1446" t="str">
        <f t="shared" si="247"/>
        <v>No</v>
      </c>
      <c r="Z1446" t="str">
        <f t="shared" si="248"/>
        <v>No</v>
      </c>
      <c r="AA1446">
        <v>1</v>
      </c>
      <c r="AB1446" t="str">
        <f t="shared" si="249"/>
        <v>Yes</v>
      </c>
      <c r="AD1446" t="str">
        <f t="shared" si="250"/>
        <v>No</v>
      </c>
      <c r="AF1446" t="str">
        <f t="shared" si="251"/>
        <v>No</v>
      </c>
      <c r="AG1446">
        <v>1</v>
      </c>
      <c r="AH1446" s="11" t="str">
        <f t="shared" si="252"/>
        <v>Yes</v>
      </c>
    </row>
    <row r="1447" spans="1:34">
      <c r="A1447">
        <v>5318</v>
      </c>
      <c r="B1447" t="s">
        <v>42</v>
      </c>
      <c r="C1447" t="s">
        <v>52</v>
      </c>
      <c r="D1447" t="s">
        <v>53</v>
      </c>
      <c r="E1447" t="s">
        <v>1524</v>
      </c>
      <c r="F1447" t="s">
        <v>51</v>
      </c>
      <c r="G1447">
        <f t="shared" si="242"/>
        <v>0</v>
      </c>
      <c r="H1447">
        <f t="shared" si="243"/>
        <v>1</v>
      </c>
      <c r="I1447">
        <f t="shared" si="244"/>
        <v>2</v>
      </c>
      <c r="J1447">
        <f t="shared" si="245"/>
        <v>1</v>
      </c>
      <c r="K1447">
        <f t="shared" si="246"/>
        <v>2</v>
      </c>
      <c r="L1447">
        <v>2</v>
      </c>
      <c r="M1447">
        <v>4</v>
      </c>
      <c r="N1447">
        <f>Needs[[#This Row],[Male]]-Needs[[#This Row],[Hasuband]]</f>
        <v>2</v>
      </c>
      <c r="O1447">
        <f>Needs[[#This Row],[Female]]-Needs[[#This Row],[Wife]]</f>
        <v>3</v>
      </c>
      <c r="P1447">
        <v>1</v>
      </c>
      <c r="Q1447">
        <v>1</v>
      </c>
      <c r="R1447">
        <v>0</v>
      </c>
      <c r="S1447">
        <v>1</v>
      </c>
      <c r="T1447">
        <v>3</v>
      </c>
      <c r="U1447" t="s">
        <v>37</v>
      </c>
      <c r="V1447">
        <v>1</v>
      </c>
      <c r="X1447" t="str">
        <f t="shared" si="247"/>
        <v>Yes</v>
      </c>
      <c r="Y1447">
        <v>230</v>
      </c>
      <c r="Z1447" t="str">
        <f t="shared" si="248"/>
        <v>Yes</v>
      </c>
      <c r="AA1447">
        <v>1</v>
      </c>
      <c r="AB1447" t="str">
        <f t="shared" si="249"/>
        <v>Yes</v>
      </c>
      <c r="AD1447" t="str">
        <f t="shared" si="250"/>
        <v>No</v>
      </c>
      <c r="AF1447" t="str">
        <f t="shared" si="251"/>
        <v>No</v>
      </c>
      <c r="AG1447">
        <v>1</v>
      </c>
      <c r="AH1447" s="11" t="str">
        <f t="shared" si="252"/>
        <v>Yes</v>
      </c>
    </row>
    <row r="1448" spans="1:34">
      <c r="A1448">
        <v>5076</v>
      </c>
      <c r="B1448" t="s">
        <v>32</v>
      </c>
      <c r="C1448" t="s">
        <v>55</v>
      </c>
      <c r="D1448" t="s">
        <v>56</v>
      </c>
      <c r="E1448" t="s">
        <v>1525</v>
      </c>
      <c r="F1448" t="s">
        <v>36</v>
      </c>
      <c r="G1448">
        <f t="shared" si="242"/>
        <v>1</v>
      </c>
      <c r="H1448">
        <f t="shared" si="243"/>
        <v>1</v>
      </c>
      <c r="I1448">
        <f t="shared" si="244"/>
        <v>3</v>
      </c>
      <c r="J1448">
        <f t="shared" si="245"/>
        <v>2</v>
      </c>
      <c r="K1448">
        <f t="shared" si="246"/>
        <v>2</v>
      </c>
      <c r="L1448">
        <v>4</v>
      </c>
      <c r="M1448">
        <v>5</v>
      </c>
      <c r="N1448">
        <f>Needs[[#This Row],[Male]]-Needs[[#This Row],[Hasuband]]</f>
        <v>3</v>
      </c>
      <c r="O1448">
        <f>Needs[[#This Row],[Female]]-Needs[[#This Row],[Wife]]</f>
        <v>4</v>
      </c>
      <c r="P1448">
        <v>2</v>
      </c>
      <c r="Q1448">
        <v>1</v>
      </c>
      <c r="R1448">
        <v>1</v>
      </c>
      <c r="S1448">
        <v>1</v>
      </c>
      <c r="T1448">
        <v>4</v>
      </c>
      <c r="U1448" t="s">
        <v>46</v>
      </c>
      <c r="V1448">
        <v>1</v>
      </c>
      <c r="X1448" t="str">
        <f t="shared" si="247"/>
        <v>Yes</v>
      </c>
      <c r="Y1448">
        <v>198</v>
      </c>
      <c r="Z1448" t="str">
        <f t="shared" si="248"/>
        <v>Yes</v>
      </c>
      <c r="AB1448" t="str">
        <f t="shared" si="249"/>
        <v>No</v>
      </c>
      <c r="AC1448">
        <v>1</v>
      </c>
      <c r="AD1448" t="str">
        <f t="shared" si="250"/>
        <v>Yes</v>
      </c>
      <c r="AF1448" t="str">
        <f t="shared" si="251"/>
        <v>No</v>
      </c>
      <c r="AG1448">
        <v>1</v>
      </c>
      <c r="AH1448" s="11" t="str">
        <f t="shared" si="252"/>
        <v>Yes</v>
      </c>
    </row>
    <row r="1449" spans="1:34">
      <c r="A1449">
        <v>5002</v>
      </c>
      <c r="B1449" t="s">
        <v>32</v>
      </c>
      <c r="C1449" t="s">
        <v>33</v>
      </c>
      <c r="D1449" t="s">
        <v>34</v>
      </c>
      <c r="E1449" t="s">
        <v>1526</v>
      </c>
      <c r="F1449" t="s">
        <v>51</v>
      </c>
      <c r="G1449">
        <f t="shared" si="242"/>
        <v>0</v>
      </c>
      <c r="H1449">
        <f t="shared" si="243"/>
        <v>1</v>
      </c>
      <c r="I1449">
        <f t="shared" si="244"/>
        <v>2</v>
      </c>
      <c r="J1449">
        <f t="shared" si="245"/>
        <v>4</v>
      </c>
      <c r="K1449">
        <f t="shared" si="246"/>
        <v>3</v>
      </c>
      <c r="L1449">
        <v>7</v>
      </c>
      <c r="M1449">
        <v>3</v>
      </c>
      <c r="N1449">
        <f>Needs[[#This Row],[Male]]-Needs[[#This Row],[Hasuband]]</f>
        <v>7</v>
      </c>
      <c r="O1449">
        <f>Needs[[#This Row],[Female]]-Needs[[#This Row],[Wife]]</f>
        <v>2</v>
      </c>
      <c r="P1449">
        <v>1</v>
      </c>
      <c r="Q1449">
        <v>1</v>
      </c>
      <c r="R1449">
        <v>3</v>
      </c>
      <c r="S1449">
        <v>1</v>
      </c>
      <c r="T1449">
        <v>4</v>
      </c>
      <c r="U1449" t="s">
        <v>37</v>
      </c>
      <c r="W1449">
        <v>1</v>
      </c>
      <c r="X1449" t="str">
        <f t="shared" si="247"/>
        <v>No</v>
      </c>
      <c r="Y1449">
        <v>55</v>
      </c>
      <c r="Z1449" t="str">
        <f t="shared" si="248"/>
        <v>Yes</v>
      </c>
      <c r="AA1449">
        <v>1</v>
      </c>
      <c r="AB1449" t="str">
        <f t="shared" si="249"/>
        <v>Yes</v>
      </c>
      <c r="AD1449" t="str">
        <f t="shared" si="250"/>
        <v>No</v>
      </c>
      <c r="AE1449">
        <v>1</v>
      </c>
      <c r="AF1449" t="str">
        <f t="shared" si="251"/>
        <v>Yes</v>
      </c>
      <c r="AG1449">
        <v>1</v>
      </c>
      <c r="AH1449" s="11" t="str">
        <f t="shared" si="252"/>
        <v>Yes</v>
      </c>
    </row>
    <row r="1450" spans="1:34">
      <c r="A1450">
        <v>4733</v>
      </c>
      <c r="B1450" t="s">
        <v>38</v>
      </c>
      <c r="C1450" t="s">
        <v>107</v>
      </c>
      <c r="D1450" t="s">
        <v>108</v>
      </c>
      <c r="E1450" t="s">
        <v>1527</v>
      </c>
      <c r="F1450" t="s">
        <v>36</v>
      </c>
      <c r="G1450">
        <f t="shared" si="242"/>
        <v>1</v>
      </c>
      <c r="H1450">
        <f t="shared" si="243"/>
        <v>1</v>
      </c>
      <c r="I1450">
        <f t="shared" si="244"/>
        <v>2</v>
      </c>
      <c r="J1450">
        <f t="shared" si="245"/>
        <v>3</v>
      </c>
      <c r="K1450">
        <f t="shared" si="246"/>
        <v>3</v>
      </c>
      <c r="L1450">
        <v>2</v>
      </c>
      <c r="M1450">
        <v>8</v>
      </c>
      <c r="N1450">
        <f>Needs[[#This Row],[Male]]-Needs[[#This Row],[Hasuband]]</f>
        <v>1</v>
      </c>
      <c r="O1450">
        <f>Needs[[#This Row],[Female]]-Needs[[#This Row],[Wife]]</f>
        <v>7</v>
      </c>
      <c r="P1450">
        <v>1</v>
      </c>
      <c r="Q1450">
        <v>1</v>
      </c>
      <c r="R1450">
        <v>0</v>
      </c>
      <c r="S1450">
        <v>3</v>
      </c>
      <c r="T1450">
        <v>5</v>
      </c>
      <c r="U1450" t="s">
        <v>46</v>
      </c>
      <c r="W1450">
        <v>1</v>
      </c>
      <c r="X1450" t="str">
        <f t="shared" si="247"/>
        <v>No</v>
      </c>
      <c r="Z1450" t="str">
        <f t="shared" si="248"/>
        <v>No</v>
      </c>
      <c r="AA1450">
        <v>1</v>
      </c>
      <c r="AB1450" t="str">
        <f t="shared" si="249"/>
        <v>Yes</v>
      </c>
      <c r="AD1450" t="str">
        <f t="shared" si="250"/>
        <v>No</v>
      </c>
      <c r="AF1450" t="str">
        <f t="shared" si="251"/>
        <v>No</v>
      </c>
      <c r="AG1450">
        <v>1</v>
      </c>
      <c r="AH1450" s="11" t="str">
        <f t="shared" si="252"/>
        <v>Yes</v>
      </c>
    </row>
    <row r="1451" spans="1:34">
      <c r="A1451">
        <v>5046</v>
      </c>
      <c r="B1451" t="s">
        <v>32</v>
      </c>
      <c r="C1451" t="s">
        <v>126</v>
      </c>
      <c r="D1451" t="s">
        <v>127</v>
      </c>
      <c r="E1451" t="s">
        <v>1528</v>
      </c>
      <c r="F1451" t="s">
        <v>36</v>
      </c>
      <c r="G1451">
        <f t="shared" si="242"/>
        <v>1</v>
      </c>
      <c r="H1451">
        <f t="shared" si="243"/>
        <v>1</v>
      </c>
      <c r="I1451">
        <f t="shared" si="244"/>
        <v>2</v>
      </c>
      <c r="J1451">
        <f t="shared" si="245"/>
        <v>2</v>
      </c>
      <c r="K1451">
        <f t="shared" si="246"/>
        <v>2</v>
      </c>
      <c r="L1451">
        <v>2</v>
      </c>
      <c r="M1451">
        <v>6</v>
      </c>
      <c r="N1451">
        <f>Needs[[#This Row],[Male]]-Needs[[#This Row],[Hasuband]]</f>
        <v>1</v>
      </c>
      <c r="O1451">
        <f>Needs[[#This Row],[Female]]-Needs[[#This Row],[Wife]]</f>
        <v>5</v>
      </c>
      <c r="P1451">
        <v>1</v>
      </c>
      <c r="Q1451">
        <v>1</v>
      </c>
      <c r="R1451">
        <v>0</v>
      </c>
      <c r="S1451">
        <v>2</v>
      </c>
      <c r="T1451">
        <v>4</v>
      </c>
      <c r="U1451" t="s">
        <v>37</v>
      </c>
      <c r="W1451">
        <v>1</v>
      </c>
      <c r="X1451" t="str">
        <f t="shared" si="247"/>
        <v>No</v>
      </c>
      <c r="Z1451" t="str">
        <f t="shared" si="248"/>
        <v>No</v>
      </c>
      <c r="AA1451">
        <v>1</v>
      </c>
      <c r="AB1451" t="str">
        <f t="shared" si="249"/>
        <v>Yes</v>
      </c>
      <c r="AD1451" t="str">
        <f t="shared" si="250"/>
        <v>No</v>
      </c>
      <c r="AF1451" t="str">
        <f t="shared" si="251"/>
        <v>No</v>
      </c>
      <c r="AG1451">
        <v>1</v>
      </c>
      <c r="AH1451" s="11" t="str">
        <f t="shared" si="252"/>
        <v>Yes</v>
      </c>
    </row>
    <row r="1452" spans="1:34">
      <c r="A1452">
        <v>5147</v>
      </c>
      <c r="B1452" t="s">
        <v>42</v>
      </c>
      <c r="C1452" t="s">
        <v>64</v>
      </c>
      <c r="D1452" t="s">
        <v>65</v>
      </c>
      <c r="E1452" t="s">
        <v>1529</v>
      </c>
      <c r="F1452" t="s">
        <v>36</v>
      </c>
      <c r="G1452">
        <f t="shared" si="242"/>
        <v>1</v>
      </c>
      <c r="H1452">
        <f t="shared" si="243"/>
        <v>1</v>
      </c>
      <c r="I1452">
        <f t="shared" si="244"/>
        <v>2</v>
      </c>
      <c r="J1452">
        <f t="shared" si="245"/>
        <v>3</v>
      </c>
      <c r="K1452">
        <f t="shared" si="246"/>
        <v>2</v>
      </c>
      <c r="L1452">
        <v>3</v>
      </c>
      <c r="M1452">
        <v>6</v>
      </c>
      <c r="N1452">
        <f>Needs[[#This Row],[Male]]-Needs[[#This Row],[Hasuband]]</f>
        <v>2</v>
      </c>
      <c r="O1452">
        <f>Needs[[#This Row],[Female]]-Needs[[#This Row],[Wife]]</f>
        <v>5</v>
      </c>
      <c r="P1452">
        <v>1</v>
      </c>
      <c r="Q1452">
        <v>1</v>
      </c>
      <c r="R1452">
        <v>1</v>
      </c>
      <c r="S1452">
        <v>2</v>
      </c>
      <c r="T1452">
        <v>4</v>
      </c>
      <c r="U1452" t="s">
        <v>61</v>
      </c>
      <c r="W1452">
        <v>1</v>
      </c>
      <c r="X1452" t="str">
        <f t="shared" si="247"/>
        <v>No</v>
      </c>
      <c r="Z1452" t="str">
        <f t="shared" si="248"/>
        <v>No</v>
      </c>
      <c r="AA1452">
        <v>1</v>
      </c>
      <c r="AB1452" t="str">
        <f t="shared" si="249"/>
        <v>Yes</v>
      </c>
      <c r="AD1452" t="str">
        <f t="shared" si="250"/>
        <v>No</v>
      </c>
      <c r="AE1452">
        <v>1</v>
      </c>
      <c r="AF1452" t="str">
        <f t="shared" si="251"/>
        <v>Yes</v>
      </c>
      <c r="AG1452">
        <v>1</v>
      </c>
      <c r="AH1452" s="11" t="str">
        <f t="shared" si="252"/>
        <v>Yes</v>
      </c>
    </row>
    <row r="1453" spans="1:34">
      <c r="A1453">
        <v>5397</v>
      </c>
      <c r="B1453" t="s">
        <v>42</v>
      </c>
      <c r="C1453" t="s">
        <v>82</v>
      </c>
      <c r="D1453" t="s">
        <v>83</v>
      </c>
      <c r="E1453" t="s">
        <v>1530</v>
      </c>
      <c r="F1453" t="s">
        <v>36</v>
      </c>
      <c r="G1453">
        <f t="shared" si="242"/>
        <v>1</v>
      </c>
      <c r="H1453">
        <f t="shared" si="243"/>
        <v>1</v>
      </c>
      <c r="I1453">
        <f t="shared" si="244"/>
        <v>1</v>
      </c>
      <c r="J1453">
        <f t="shared" si="245"/>
        <v>1</v>
      </c>
      <c r="K1453">
        <f t="shared" si="246"/>
        <v>0</v>
      </c>
      <c r="L1453">
        <v>3</v>
      </c>
      <c r="M1453">
        <v>1</v>
      </c>
      <c r="N1453">
        <f>Needs[[#This Row],[Male]]-Needs[[#This Row],[Hasuband]]</f>
        <v>2</v>
      </c>
      <c r="O1453">
        <f>Needs[[#This Row],[Female]]-Needs[[#This Row],[Wife]]</f>
        <v>0</v>
      </c>
      <c r="P1453">
        <v>1</v>
      </c>
      <c r="Q1453">
        <v>0</v>
      </c>
      <c r="R1453">
        <v>1</v>
      </c>
      <c r="S1453">
        <v>0</v>
      </c>
      <c r="T1453">
        <v>2</v>
      </c>
      <c r="U1453" t="s">
        <v>46</v>
      </c>
      <c r="W1453">
        <v>1</v>
      </c>
      <c r="X1453" t="str">
        <f t="shared" si="247"/>
        <v>No</v>
      </c>
      <c r="Z1453" t="str">
        <f t="shared" si="248"/>
        <v>No</v>
      </c>
      <c r="AA1453">
        <v>1</v>
      </c>
      <c r="AB1453" t="str">
        <f t="shared" si="249"/>
        <v>Yes</v>
      </c>
      <c r="AD1453" t="str">
        <f t="shared" si="250"/>
        <v>No</v>
      </c>
      <c r="AF1453" t="str">
        <f t="shared" si="251"/>
        <v>No</v>
      </c>
      <c r="AG1453">
        <v>1</v>
      </c>
      <c r="AH1453" s="11" t="str">
        <f t="shared" si="252"/>
        <v>Yes</v>
      </c>
    </row>
    <row r="1454" spans="1:34">
      <c r="A1454">
        <v>5223</v>
      </c>
      <c r="B1454" t="s">
        <v>42</v>
      </c>
      <c r="C1454" t="s">
        <v>64</v>
      </c>
      <c r="D1454" t="s">
        <v>65</v>
      </c>
      <c r="E1454" t="s">
        <v>1531</v>
      </c>
      <c r="F1454" t="s">
        <v>36</v>
      </c>
      <c r="G1454">
        <f t="shared" si="242"/>
        <v>1</v>
      </c>
      <c r="H1454">
        <f t="shared" si="243"/>
        <v>1</v>
      </c>
      <c r="I1454">
        <f t="shared" si="244"/>
        <v>1</v>
      </c>
      <c r="J1454">
        <f t="shared" si="245"/>
        <v>1</v>
      </c>
      <c r="K1454">
        <f t="shared" si="246"/>
        <v>0</v>
      </c>
      <c r="L1454">
        <v>3</v>
      </c>
      <c r="M1454">
        <v>1</v>
      </c>
      <c r="N1454">
        <f>Needs[[#This Row],[Male]]-Needs[[#This Row],[Hasuband]]</f>
        <v>2</v>
      </c>
      <c r="O1454">
        <f>Needs[[#This Row],[Female]]-Needs[[#This Row],[Wife]]</f>
        <v>0</v>
      </c>
      <c r="P1454">
        <v>1</v>
      </c>
      <c r="Q1454">
        <v>0</v>
      </c>
      <c r="R1454">
        <v>1</v>
      </c>
      <c r="S1454">
        <v>0</v>
      </c>
      <c r="T1454">
        <v>2</v>
      </c>
      <c r="U1454" t="s">
        <v>37</v>
      </c>
      <c r="W1454">
        <v>1</v>
      </c>
      <c r="X1454" t="str">
        <f t="shared" si="247"/>
        <v>No</v>
      </c>
      <c r="Z1454" t="str">
        <f t="shared" si="248"/>
        <v>No</v>
      </c>
      <c r="AB1454" t="str">
        <f t="shared" si="249"/>
        <v>No</v>
      </c>
      <c r="AD1454" t="str">
        <f t="shared" si="250"/>
        <v>No</v>
      </c>
      <c r="AF1454" t="str">
        <f t="shared" si="251"/>
        <v>No</v>
      </c>
      <c r="AG1454">
        <v>1</v>
      </c>
      <c r="AH1454" s="11" t="str">
        <f t="shared" si="252"/>
        <v>Yes</v>
      </c>
    </row>
    <row r="1455" spans="1:34">
      <c r="A1455">
        <v>4990</v>
      </c>
      <c r="B1455" t="s">
        <v>32</v>
      </c>
      <c r="C1455" t="s">
        <v>33</v>
      </c>
      <c r="D1455" t="s">
        <v>34</v>
      </c>
      <c r="E1455" t="s">
        <v>1532</v>
      </c>
      <c r="F1455" t="s">
        <v>36</v>
      </c>
      <c r="G1455">
        <f t="shared" si="242"/>
        <v>1</v>
      </c>
      <c r="H1455">
        <f t="shared" si="243"/>
        <v>1</v>
      </c>
      <c r="I1455">
        <f t="shared" si="244"/>
        <v>2</v>
      </c>
      <c r="J1455">
        <f t="shared" si="245"/>
        <v>1</v>
      </c>
      <c r="K1455">
        <f t="shared" si="246"/>
        <v>0</v>
      </c>
      <c r="L1455">
        <v>2</v>
      </c>
      <c r="M1455">
        <v>3</v>
      </c>
      <c r="N1455">
        <f>Needs[[#This Row],[Male]]-Needs[[#This Row],[Hasuband]]</f>
        <v>1</v>
      </c>
      <c r="O1455">
        <f>Needs[[#This Row],[Female]]-Needs[[#This Row],[Wife]]</f>
        <v>2</v>
      </c>
      <c r="P1455">
        <v>1</v>
      </c>
      <c r="Q1455">
        <v>1</v>
      </c>
      <c r="R1455">
        <v>0</v>
      </c>
      <c r="S1455">
        <v>1</v>
      </c>
      <c r="T1455">
        <v>2</v>
      </c>
      <c r="U1455" t="s">
        <v>37</v>
      </c>
      <c r="V1455">
        <v>1</v>
      </c>
      <c r="X1455" t="str">
        <f t="shared" si="247"/>
        <v>Yes</v>
      </c>
      <c r="Y1455">
        <v>218</v>
      </c>
      <c r="Z1455" t="str">
        <f t="shared" si="248"/>
        <v>Yes</v>
      </c>
      <c r="AA1455">
        <v>1</v>
      </c>
      <c r="AB1455" t="str">
        <f t="shared" si="249"/>
        <v>Yes</v>
      </c>
      <c r="AD1455" t="str">
        <f t="shared" si="250"/>
        <v>No</v>
      </c>
      <c r="AF1455" t="str">
        <f t="shared" si="251"/>
        <v>No</v>
      </c>
      <c r="AH1455" s="11" t="str">
        <f t="shared" si="252"/>
        <v>No</v>
      </c>
    </row>
    <row r="1456" spans="1:34">
      <c r="A1456">
        <v>5098</v>
      </c>
      <c r="B1456" t="s">
        <v>32</v>
      </c>
      <c r="C1456" t="s">
        <v>55</v>
      </c>
      <c r="D1456" t="s">
        <v>56</v>
      </c>
      <c r="E1456" t="s">
        <v>1533</v>
      </c>
      <c r="F1456" t="s">
        <v>36</v>
      </c>
      <c r="G1456">
        <f t="shared" si="242"/>
        <v>1</v>
      </c>
      <c r="H1456">
        <f t="shared" si="243"/>
        <v>1</v>
      </c>
      <c r="I1456">
        <f t="shared" si="244"/>
        <v>2</v>
      </c>
      <c r="J1456">
        <f t="shared" si="245"/>
        <v>2</v>
      </c>
      <c r="K1456">
        <f t="shared" si="246"/>
        <v>3</v>
      </c>
      <c r="L1456">
        <v>7</v>
      </c>
      <c r="M1456">
        <v>2</v>
      </c>
      <c r="N1456">
        <f>Needs[[#This Row],[Male]]-Needs[[#This Row],[Hasuband]]</f>
        <v>6</v>
      </c>
      <c r="O1456">
        <f>Needs[[#This Row],[Female]]-Needs[[#This Row],[Wife]]</f>
        <v>1</v>
      </c>
      <c r="P1456">
        <v>1</v>
      </c>
      <c r="Q1456">
        <v>1</v>
      </c>
      <c r="R1456">
        <v>2</v>
      </c>
      <c r="S1456">
        <v>0</v>
      </c>
      <c r="T1456">
        <v>5</v>
      </c>
      <c r="U1456" t="s">
        <v>46</v>
      </c>
      <c r="W1456">
        <v>1</v>
      </c>
      <c r="X1456" t="str">
        <f t="shared" si="247"/>
        <v>No</v>
      </c>
      <c r="Z1456" t="str">
        <f t="shared" si="248"/>
        <v>No</v>
      </c>
      <c r="AA1456">
        <v>1</v>
      </c>
      <c r="AB1456" t="str">
        <f t="shared" si="249"/>
        <v>Yes</v>
      </c>
      <c r="AD1456" t="str">
        <f t="shared" si="250"/>
        <v>No</v>
      </c>
      <c r="AF1456" t="str">
        <f t="shared" si="251"/>
        <v>No</v>
      </c>
      <c r="AG1456">
        <v>1</v>
      </c>
      <c r="AH1456" s="11" t="str">
        <f t="shared" si="252"/>
        <v>Yes</v>
      </c>
    </row>
    <row r="1457" spans="1:34">
      <c r="A1457">
        <v>5452</v>
      </c>
      <c r="B1457" t="s">
        <v>42</v>
      </c>
      <c r="C1457" t="s">
        <v>82</v>
      </c>
      <c r="D1457" t="s">
        <v>83</v>
      </c>
      <c r="E1457" t="s">
        <v>1534</v>
      </c>
      <c r="F1457" t="s">
        <v>36</v>
      </c>
      <c r="G1457">
        <f t="shared" si="242"/>
        <v>1</v>
      </c>
      <c r="H1457">
        <f t="shared" si="243"/>
        <v>1</v>
      </c>
      <c r="I1457">
        <f t="shared" si="244"/>
        <v>2</v>
      </c>
      <c r="J1457">
        <f t="shared" si="245"/>
        <v>1</v>
      </c>
      <c r="K1457">
        <f t="shared" si="246"/>
        <v>0</v>
      </c>
      <c r="L1457">
        <v>2</v>
      </c>
      <c r="M1457">
        <v>3</v>
      </c>
      <c r="N1457">
        <f>Needs[[#This Row],[Male]]-Needs[[#This Row],[Hasuband]]</f>
        <v>1</v>
      </c>
      <c r="O1457">
        <f>Needs[[#This Row],[Female]]-Needs[[#This Row],[Wife]]</f>
        <v>2</v>
      </c>
      <c r="P1457">
        <v>1</v>
      </c>
      <c r="Q1457">
        <v>1</v>
      </c>
      <c r="R1457">
        <v>0</v>
      </c>
      <c r="S1457">
        <v>1</v>
      </c>
      <c r="T1457">
        <v>2</v>
      </c>
      <c r="U1457" t="s">
        <v>18</v>
      </c>
      <c r="V1457">
        <v>1</v>
      </c>
      <c r="X1457" t="str">
        <f t="shared" si="247"/>
        <v>Yes</v>
      </c>
      <c r="Y1457">
        <v>188</v>
      </c>
      <c r="Z1457" t="str">
        <f t="shared" si="248"/>
        <v>Yes</v>
      </c>
      <c r="AB1457" t="str">
        <f t="shared" si="249"/>
        <v>No</v>
      </c>
      <c r="AC1457">
        <v>1</v>
      </c>
      <c r="AD1457" t="str">
        <f t="shared" si="250"/>
        <v>Yes</v>
      </c>
      <c r="AE1457">
        <v>1</v>
      </c>
      <c r="AF1457" t="str">
        <f t="shared" si="251"/>
        <v>Yes</v>
      </c>
      <c r="AG1457">
        <v>1</v>
      </c>
      <c r="AH1457" s="11" t="str">
        <f t="shared" si="252"/>
        <v>Yes</v>
      </c>
    </row>
    <row r="1458" spans="1:34">
      <c r="A1458">
        <v>5083</v>
      </c>
      <c r="B1458" t="s">
        <v>32</v>
      </c>
      <c r="C1458" t="s">
        <v>55</v>
      </c>
      <c r="D1458" t="s">
        <v>56</v>
      </c>
      <c r="E1458" t="s">
        <v>1535</v>
      </c>
      <c r="F1458" t="s">
        <v>36</v>
      </c>
      <c r="G1458">
        <f t="shared" si="242"/>
        <v>1</v>
      </c>
      <c r="H1458">
        <f t="shared" si="243"/>
        <v>1</v>
      </c>
      <c r="I1458">
        <f t="shared" si="244"/>
        <v>2</v>
      </c>
      <c r="J1458">
        <f t="shared" si="245"/>
        <v>3</v>
      </c>
      <c r="K1458">
        <f t="shared" si="246"/>
        <v>2</v>
      </c>
      <c r="L1458">
        <v>4</v>
      </c>
      <c r="M1458">
        <v>5</v>
      </c>
      <c r="N1458">
        <f>Needs[[#This Row],[Male]]-Needs[[#This Row],[Hasuband]]</f>
        <v>3</v>
      </c>
      <c r="O1458">
        <f>Needs[[#This Row],[Female]]-Needs[[#This Row],[Wife]]</f>
        <v>4</v>
      </c>
      <c r="P1458">
        <v>1</v>
      </c>
      <c r="Q1458">
        <v>1</v>
      </c>
      <c r="R1458">
        <v>2</v>
      </c>
      <c r="S1458">
        <v>1</v>
      </c>
      <c r="T1458">
        <v>4</v>
      </c>
      <c r="U1458" t="s">
        <v>61</v>
      </c>
      <c r="W1458">
        <v>1</v>
      </c>
      <c r="X1458" t="str">
        <f t="shared" si="247"/>
        <v>No</v>
      </c>
      <c r="Y1458">
        <v>107</v>
      </c>
      <c r="Z1458" t="str">
        <f t="shared" si="248"/>
        <v>Yes</v>
      </c>
      <c r="AB1458" t="str">
        <f t="shared" si="249"/>
        <v>No</v>
      </c>
      <c r="AD1458" t="str">
        <f t="shared" si="250"/>
        <v>No</v>
      </c>
      <c r="AF1458" t="str">
        <f t="shared" si="251"/>
        <v>No</v>
      </c>
      <c r="AG1458">
        <v>1</v>
      </c>
      <c r="AH1458" s="11" t="str">
        <f t="shared" si="252"/>
        <v>Yes</v>
      </c>
    </row>
    <row r="1459" spans="1:34">
      <c r="A1459">
        <v>5305</v>
      </c>
      <c r="B1459" t="s">
        <v>42</v>
      </c>
      <c r="C1459" t="s">
        <v>52</v>
      </c>
      <c r="D1459" t="s">
        <v>53</v>
      </c>
      <c r="E1459" t="s">
        <v>1536</v>
      </c>
      <c r="F1459" t="s">
        <v>51</v>
      </c>
      <c r="G1459">
        <f t="shared" si="242"/>
        <v>0</v>
      </c>
      <c r="H1459">
        <f t="shared" si="243"/>
        <v>1</v>
      </c>
      <c r="I1459">
        <f t="shared" si="244"/>
        <v>2</v>
      </c>
      <c r="J1459">
        <f t="shared" si="245"/>
        <v>3</v>
      </c>
      <c r="K1459">
        <f t="shared" si="246"/>
        <v>4</v>
      </c>
      <c r="L1459">
        <v>7</v>
      </c>
      <c r="M1459">
        <v>3</v>
      </c>
      <c r="N1459">
        <f>Needs[[#This Row],[Male]]-Needs[[#This Row],[Hasuband]]</f>
        <v>7</v>
      </c>
      <c r="O1459">
        <f>Needs[[#This Row],[Female]]-Needs[[#This Row],[Wife]]</f>
        <v>2</v>
      </c>
      <c r="P1459">
        <v>1</v>
      </c>
      <c r="Q1459">
        <v>1</v>
      </c>
      <c r="R1459">
        <v>2</v>
      </c>
      <c r="S1459">
        <v>1</v>
      </c>
      <c r="T1459">
        <v>5</v>
      </c>
      <c r="U1459" t="s">
        <v>46</v>
      </c>
      <c r="W1459">
        <v>1</v>
      </c>
      <c r="X1459" t="str">
        <f t="shared" si="247"/>
        <v>No</v>
      </c>
      <c r="Z1459" t="str">
        <f t="shared" si="248"/>
        <v>No</v>
      </c>
      <c r="AA1459">
        <v>1</v>
      </c>
      <c r="AB1459" t="str">
        <f t="shared" si="249"/>
        <v>Yes</v>
      </c>
      <c r="AC1459">
        <v>1</v>
      </c>
      <c r="AD1459" t="str">
        <f t="shared" si="250"/>
        <v>Yes</v>
      </c>
      <c r="AF1459" t="str">
        <f t="shared" si="251"/>
        <v>No</v>
      </c>
      <c r="AG1459">
        <v>1</v>
      </c>
      <c r="AH1459" s="11" t="str">
        <f t="shared" si="252"/>
        <v>Yes</v>
      </c>
    </row>
    <row r="1460" spans="1:34">
      <c r="A1460">
        <v>4782</v>
      </c>
      <c r="B1460" t="s">
        <v>38</v>
      </c>
      <c r="C1460" t="s">
        <v>116</v>
      </c>
      <c r="D1460" t="s">
        <v>117</v>
      </c>
      <c r="E1460" t="s">
        <v>1537</v>
      </c>
      <c r="F1460" t="s">
        <v>36</v>
      </c>
      <c r="G1460">
        <f t="shared" si="242"/>
        <v>1</v>
      </c>
      <c r="H1460">
        <f t="shared" si="243"/>
        <v>1</v>
      </c>
      <c r="I1460">
        <f t="shared" si="244"/>
        <v>2</v>
      </c>
      <c r="J1460">
        <f t="shared" si="245"/>
        <v>2</v>
      </c>
      <c r="K1460">
        <f t="shared" si="246"/>
        <v>2</v>
      </c>
      <c r="L1460">
        <v>2</v>
      </c>
      <c r="M1460">
        <v>6</v>
      </c>
      <c r="N1460">
        <f>Needs[[#This Row],[Male]]-Needs[[#This Row],[Hasuband]]</f>
        <v>1</v>
      </c>
      <c r="O1460">
        <f>Needs[[#This Row],[Female]]-Needs[[#This Row],[Wife]]</f>
        <v>5</v>
      </c>
      <c r="P1460">
        <v>1</v>
      </c>
      <c r="Q1460">
        <v>1</v>
      </c>
      <c r="R1460">
        <v>0</v>
      </c>
      <c r="S1460">
        <v>2</v>
      </c>
      <c r="T1460">
        <v>4</v>
      </c>
      <c r="U1460" t="s">
        <v>18</v>
      </c>
      <c r="W1460">
        <v>1</v>
      </c>
      <c r="X1460" t="str">
        <f t="shared" si="247"/>
        <v>No</v>
      </c>
      <c r="Z1460" t="str">
        <f t="shared" si="248"/>
        <v>No</v>
      </c>
      <c r="AA1460">
        <v>1</v>
      </c>
      <c r="AB1460" t="str">
        <f t="shared" si="249"/>
        <v>Yes</v>
      </c>
      <c r="AC1460">
        <v>1</v>
      </c>
      <c r="AD1460" t="str">
        <f t="shared" si="250"/>
        <v>Yes</v>
      </c>
      <c r="AF1460" t="str">
        <f t="shared" si="251"/>
        <v>No</v>
      </c>
      <c r="AG1460">
        <v>1</v>
      </c>
      <c r="AH1460" s="11" t="str">
        <f t="shared" si="252"/>
        <v>Yes</v>
      </c>
    </row>
    <row r="1461" spans="1:34">
      <c r="A1461">
        <v>5805</v>
      </c>
      <c r="B1461" t="s">
        <v>47</v>
      </c>
      <c r="C1461" t="s">
        <v>79</v>
      </c>
      <c r="D1461" t="s">
        <v>80</v>
      </c>
      <c r="E1461" t="s">
        <v>1538</v>
      </c>
      <c r="F1461" t="s">
        <v>36</v>
      </c>
      <c r="G1461">
        <f t="shared" si="242"/>
        <v>1</v>
      </c>
      <c r="H1461">
        <f t="shared" si="243"/>
        <v>1</v>
      </c>
      <c r="I1461">
        <f t="shared" si="244"/>
        <v>2</v>
      </c>
      <c r="J1461">
        <f t="shared" si="245"/>
        <v>1</v>
      </c>
      <c r="K1461">
        <f t="shared" si="246"/>
        <v>0</v>
      </c>
      <c r="L1461">
        <v>3</v>
      </c>
      <c r="M1461">
        <v>2</v>
      </c>
      <c r="N1461">
        <f>Needs[[#This Row],[Male]]-Needs[[#This Row],[Hasuband]]</f>
        <v>2</v>
      </c>
      <c r="O1461">
        <f>Needs[[#This Row],[Female]]-Needs[[#This Row],[Wife]]</f>
        <v>1</v>
      </c>
      <c r="P1461">
        <v>1</v>
      </c>
      <c r="Q1461">
        <v>1</v>
      </c>
      <c r="R1461">
        <v>1</v>
      </c>
      <c r="S1461">
        <v>0</v>
      </c>
      <c r="T1461">
        <v>2</v>
      </c>
      <c r="U1461" t="s">
        <v>46</v>
      </c>
      <c r="W1461">
        <v>1</v>
      </c>
      <c r="X1461" t="str">
        <f t="shared" si="247"/>
        <v>No</v>
      </c>
      <c r="Y1461">
        <v>89</v>
      </c>
      <c r="Z1461" t="str">
        <f t="shared" si="248"/>
        <v>Yes</v>
      </c>
      <c r="AA1461">
        <v>1</v>
      </c>
      <c r="AB1461" t="str">
        <f t="shared" si="249"/>
        <v>Yes</v>
      </c>
      <c r="AC1461">
        <v>1</v>
      </c>
      <c r="AD1461" t="str">
        <f t="shared" si="250"/>
        <v>Yes</v>
      </c>
      <c r="AF1461" t="str">
        <f t="shared" si="251"/>
        <v>No</v>
      </c>
      <c r="AG1461">
        <v>1</v>
      </c>
      <c r="AH1461" s="11" t="str">
        <f t="shared" si="252"/>
        <v>Yes</v>
      </c>
    </row>
    <row r="1462" spans="1:34">
      <c r="A1462">
        <v>4954</v>
      </c>
      <c r="B1462" t="s">
        <v>32</v>
      </c>
      <c r="C1462" t="s">
        <v>33</v>
      </c>
      <c r="D1462" t="s">
        <v>34</v>
      </c>
      <c r="E1462" t="s">
        <v>1539</v>
      </c>
      <c r="F1462" t="s">
        <v>36</v>
      </c>
      <c r="G1462">
        <f t="shared" si="242"/>
        <v>1</v>
      </c>
      <c r="H1462">
        <f t="shared" si="243"/>
        <v>1</v>
      </c>
      <c r="I1462">
        <f t="shared" si="244"/>
        <v>2</v>
      </c>
      <c r="J1462">
        <f t="shared" si="245"/>
        <v>1</v>
      </c>
      <c r="K1462">
        <f t="shared" si="246"/>
        <v>1</v>
      </c>
      <c r="L1462">
        <v>2</v>
      </c>
      <c r="M1462">
        <v>4</v>
      </c>
      <c r="N1462">
        <f>Needs[[#This Row],[Male]]-Needs[[#This Row],[Hasuband]]</f>
        <v>1</v>
      </c>
      <c r="O1462">
        <f>Needs[[#This Row],[Female]]-Needs[[#This Row],[Wife]]</f>
        <v>3</v>
      </c>
      <c r="P1462">
        <v>1</v>
      </c>
      <c r="Q1462">
        <v>1</v>
      </c>
      <c r="R1462">
        <v>0</v>
      </c>
      <c r="S1462">
        <v>1</v>
      </c>
      <c r="T1462">
        <v>3</v>
      </c>
      <c r="U1462" t="s">
        <v>37</v>
      </c>
      <c r="W1462">
        <v>1</v>
      </c>
      <c r="X1462" t="str">
        <f t="shared" si="247"/>
        <v>No</v>
      </c>
      <c r="Z1462" t="str">
        <f t="shared" si="248"/>
        <v>No</v>
      </c>
      <c r="AA1462">
        <v>1</v>
      </c>
      <c r="AB1462" t="str">
        <f t="shared" si="249"/>
        <v>Yes</v>
      </c>
      <c r="AC1462">
        <v>1</v>
      </c>
      <c r="AD1462" t="str">
        <f t="shared" si="250"/>
        <v>Yes</v>
      </c>
      <c r="AF1462" t="str">
        <f t="shared" si="251"/>
        <v>No</v>
      </c>
      <c r="AG1462">
        <v>1</v>
      </c>
      <c r="AH1462" s="11" t="str">
        <f t="shared" si="252"/>
        <v>Yes</v>
      </c>
    </row>
    <row r="1463" spans="1:34">
      <c r="A1463">
        <v>4894</v>
      </c>
      <c r="B1463" t="s">
        <v>32</v>
      </c>
      <c r="C1463" t="s">
        <v>96</v>
      </c>
      <c r="D1463" t="s">
        <v>97</v>
      </c>
      <c r="E1463" t="s">
        <v>1540</v>
      </c>
      <c r="F1463" t="s">
        <v>51</v>
      </c>
      <c r="G1463">
        <f t="shared" si="242"/>
        <v>0</v>
      </c>
      <c r="H1463">
        <f t="shared" si="243"/>
        <v>1</v>
      </c>
      <c r="I1463">
        <f t="shared" si="244"/>
        <v>1</v>
      </c>
      <c r="J1463">
        <f t="shared" si="245"/>
        <v>1</v>
      </c>
      <c r="K1463">
        <f t="shared" si="246"/>
        <v>1</v>
      </c>
      <c r="L1463">
        <v>3</v>
      </c>
      <c r="M1463">
        <v>1</v>
      </c>
      <c r="N1463">
        <f>Needs[[#This Row],[Male]]-Needs[[#This Row],[Hasuband]]</f>
        <v>3</v>
      </c>
      <c r="O1463">
        <f>Needs[[#This Row],[Female]]-Needs[[#This Row],[Wife]]</f>
        <v>0</v>
      </c>
      <c r="P1463">
        <v>1</v>
      </c>
      <c r="Q1463">
        <v>0</v>
      </c>
      <c r="R1463">
        <v>1</v>
      </c>
      <c r="S1463">
        <v>0</v>
      </c>
      <c r="T1463">
        <v>2</v>
      </c>
      <c r="U1463" t="s">
        <v>46</v>
      </c>
      <c r="V1463">
        <v>1</v>
      </c>
      <c r="X1463" t="str">
        <f t="shared" si="247"/>
        <v>Yes</v>
      </c>
      <c r="Y1463">
        <v>152</v>
      </c>
      <c r="Z1463" t="str">
        <f t="shared" si="248"/>
        <v>Yes</v>
      </c>
      <c r="AA1463">
        <v>1</v>
      </c>
      <c r="AB1463" t="str">
        <f t="shared" si="249"/>
        <v>Yes</v>
      </c>
      <c r="AC1463">
        <v>1</v>
      </c>
      <c r="AD1463" t="str">
        <f t="shared" si="250"/>
        <v>Yes</v>
      </c>
      <c r="AF1463" t="str">
        <f t="shared" si="251"/>
        <v>No</v>
      </c>
      <c r="AG1463">
        <v>1</v>
      </c>
      <c r="AH1463" s="11" t="str">
        <f t="shared" si="252"/>
        <v>Yes</v>
      </c>
    </row>
    <row r="1464" spans="1:34">
      <c r="A1464">
        <v>5469</v>
      </c>
      <c r="B1464" t="s">
        <v>42</v>
      </c>
      <c r="C1464" t="s">
        <v>82</v>
      </c>
      <c r="D1464" t="s">
        <v>83</v>
      </c>
      <c r="E1464" t="s">
        <v>1541</v>
      </c>
      <c r="F1464" t="s">
        <v>51</v>
      </c>
      <c r="G1464">
        <f t="shared" si="242"/>
        <v>0</v>
      </c>
      <c r="H1464">
        <f t="shared" si="243"/>
        <v>1</v>
      </c>
      <c r="I1464">
        <f t="shared" si="244"/>
        <v>2</v>
      </c>
      <c r="J1464">
        <f t="shared" si="245"/>
        <v>3</v>
      </c>
      <c r="K1464">
        <f t="shared" si="246"/>
        <v>3</v>
      </c>
      <c r="L1464">
        <v>3</v>
      </c>
      <c r="M1464">
        <v>6</v>
      </c>
      <c r="N1464">
        <f>Needs[[#This Row],[Male]]-Needs[[#This Row],[Hasuband]]</f>
        <v>3</v>
      </c>
      <c r="O1464">
        <f>Needs[[#This Row],[Female]]-Needs[[#This Row],[Wife]]</f>
        <v>5</v>
      </c>
      <c r="P1464">
        <v>1</v>
      </c>
      <c r="Q1464">
        <v>1</v>
      </c>
      <c r="R1464">
        <v>1</v>
      </c>
      <c r="S1464">
        <v>2</v>
      </c>
      <c r="T1464">
        <v>4</v>
      </c>
      <c r="U1464" t="s">
        <v>37</v>
      </c>
      <c r="W1464">
        <v>1</v>
      </c>
      <c r="X1464" t="str">
        <f t="shared" si="247"/>
        <v>No</v>
      </c>
      <c r="Z1464" t="str">
        <f t="shared" si="248"/>
        <v>No</v>
      </c>
      <c r="AA1464">
        <v>1</v>
      </c>
      <c r="AB1464" t="str">
        <f t="shared" si="249"/>
        <v>Yes</v>
      </c>
      <c r="AD1464" t="str">
        <f t="shared" si="250"/>
        <v>No</v>
      </c>
      <c r="AF1464" t="str">
        <f t="shared" si="251"/>
        <v>No</v>
      </c>
      <c r="AG1464">
        <v>1</v>
      </c>
      <c r="AH1464" s="11" t="str">
        <f t="shared" si="252"/>
        <v>Yes</v>
      </c>
    </row>
    <row r="1465" spans="1:34">
      <c r="A1465">
        <v>5353</v>
      </c>
      <c r="B1465" t="s">
        <v>42</v>
      </c>
      <c r="C1465" t="s">
        <v>52</v>
      </c>
      <c r="D1465" t="s">
        <v>53</v>
      </c>
      <c r="E1465" t="s">
        <v>1542</v>
      </c>
      <c r="F1465" t="s">
        <v>36</v>
      </c>
      <c r="G1465">
        <f t="shared" si="242"/>
        <v>1</v>
      </c>
      <c r="H1465">
        <f t="shared" si="243"/>
        <v>1</v>
      </c>
      <c r="I1465">
        <f t="shared" si="244"/>
        <v>3</v>
      </c>
      <c r="J1465">
        <f t="shared" si="245"/>
        <v>2</v>
      </c>
      <c r="K1465">
        <f t="shared" si="246"/>
        <v>3</v>
      </c>
      <c r="L1465">
        <v>2</v>
      </c>
      <c r="M1465">
        <v>8</v>
      </c>
      <c r="N1465">
        <f>Needs[[#This Row],[Male]]-Needs[[#This Row],[Hasuband]]</f>
        <v>1</v>
      </c>
      <c r="O1465">
        <f>Needs[[#This Row],[Female]]-Needs[[#This Row],[Wife]]</f>
        <v>7</v>
      </c>
      <c r="P1465">
        <v>1</v>
      </c>
      <c r="Q1465">
        <v>2</v>
      </c>
      <c r="R1465">
        <v>0</v>
      </c>
      <c r="S1465">
        <v>2</v>
      </c>
      <c r="T1465">
        <v>5</v>
      </c>
      <c r="U1465" t="s">
        <v>46</v>
      </c>
      <c r="W1465">
        <v>1</v>
      </c>
      <c r="X1465" t="str">
        <f t="shared" si="247"/>
        <v>No</v>
      </c>
      <c r="Y1465">
        <v>112</v>
      </c>
      <c r="Z1465" t="str">
        <f t="shared" si="248"/>
        <v>Yes</v>
      </c>
      <c r="AB1465" t="str">
        <f t="shared" si="249"/>
        <v>No</v>
      </c>
      <c r="AC1465">
        <v>1</v>
      </c>
      <c r="AD1465" t="str">
        <f t="shared" si="250"/>
        <v>Yes</v>
      </c>
      <c r="AE1465">
        <v>1</v>
      </c>
      <c r="AF1465" t="str">
        <f t="shared" si="251"/>
        <v>Yes</v>
      </c>
      <c r="AG1465">
        <v>1</v>
      </c>
      <c r="AH1465" s="11" t="str">
        <f t="shared" si="252"/>
        <v>Yes</v>
      </c>
    </row>
    <row r="1466" spans="1:34">
      <c r="A1466">
        <v>5281</v>
      </c>
      <c r="B1466" t="s">
        <v>42</v>
      </c>
      <c r="C1466" t="s">
        <v>52</v>
      </c>
      <c r="D1466" t="s">
        <v>53</v>
      </c>
      <c r="E1466" t="s">
        <v>1543</v>
      </c>
      <c r="F1466" t="s">
        <v>36</v>
      </c>
      <c r="G1466">
        <f t="shared" si="242"/>
        <v>1</v>
      </c>
      <c r="H1466">
        <f t="shared" si="243"/>
        <v>1</v>
      </c>
      <c r="I1466">
        <f t="shared" si="244"/>
        <v>2</v>
      </c>
      <c r="J1466">
        <f t="shared" si="245"/>
        <v>1</v>
      </c>
      <c r="K1466">
        <f t="shared" si="246"/>
        <v>1</v>
      </c>
      <c r="L1466">
        <v>2</v>
      </c>
      <c r="M1466">
        <v>4</v>
      </c>
      <c r="N1466">
        <f>Needs[[#This Row],[Male]]-Needs[[#This Row],[Hasuband]]</f>
        <v>1</v>
      </c>
      <c r="O1466">
        <f>Needs[[#This Row],[Female]]-Needs[[#This Row],[Wife]]</f>
        <v>3</v>
      </c>
      <c r="P1466">
        <v>1</v>
      </c>
      <c r="Q1466">
        <v>1</v>
      </c>
      <c r="R1466">
        <v>0</v>
      </c>
      <c r="S1466">
        <v>1</v>
      </c>
      <c r="T1466">
        <v>3</v>
      </c>
      <c r="U1466" t="s">
        <v>46</v>
      </c>
      <c r="W1466">
        <v>1</v>
      </c>
      <c r="X1466" t="str">
        <f t="shared" si="247"/>
        <v>No</v>
      </c>
      <c r="Z1466" t="str">
        <f t="shared" si="248"/>
        <v>No</v>
      </c>
      <c r="AA1466">
        <v>1</v>
      </c>
      <c r="AB1466" t="str">
        <f t="shared" si="249"/>
        <v>Yes</v>
      </c>
      <c r="AD1466" t="str">
        <f t="shared" si="250"/>
        <v>No</v>
      </c>
      <c r="AF1466" t="str">
        <f t="shared" si="251"/>
        <v>No</v>
      </c>
      <c r="AG1466">
        <v>1</v>
      </c>
      <c r="AH1466" s="11" t="str">
        <f t="shared" si="252"/>
        <v>Yes</v>
      </c>
    </row>
    <row r="1467" spans="1:34">
      <c r="A1467">
        <v>5498</v>
      </c>
      <c r="B1467" t="s">
        <v>42</v>
      </c>
      <c r="C1467" t="s">
        <v>82</v>
      </c>
      <c r="D1467" t="s">
        <v>83</v>
      </c>
      <c r="E1467" t="s">
        <v>1544</v>
      </c>
      <c r="F1467" t="s">
        <v>36</v>
      </c>
      <c r="G1467">
        <f t="shared" si="242"/>
        <v>1</v>
      </c>
      <c r="H1467">
        <f t="shared" si="243"/>
        <v>1</v>
      </c>
      <c r="I1467">
        <f t="shared" si="244"/>
        <v>2</v>
      </c>
      <c r="J1467">
        <f t="shared" si="245"/>
        <v>3</v>
      </c>
      <c r="K1467">
        <f t="shared" si="246"/>
        <v>3</v>
      </c>
      <c r="L1467">
        <v>4</v>
      </c>
      <c r="M1467">
        <v>6</v>
      </c>
      <c r="N1467">
        <f>Needs[[#This Row],[Male]]-Needs[[#This Row],[Hasuband]]</f>
        <v>3</v>
      </c>
      <c r="O1467">
        <f>Needs[[#This Row],[Female]]-Needs[[#This Row],[Wife]]</f>
        <v>5</v>
      </c>
      <c r="P1467">
        <v>1</v>
      </c>
      <c r="Q1467">
        <v>1</v>
      </c>
      <c r="R1467">
        <v>1</v>
      </c>
      <c r="S1467">
        <v>2</v>
      </c>
      <c r="T1467">
        <v>5</v>
      </c>
      <c r="U1467" t="s">
        <v>37</v>
      </c>
      <c r="W1467">
        <v>1</v>
      </c>
      <c r="X1467" t="str">
        <f t="shared" si="247"/>
        <v>No</v>
      </c>
      <c r="Z1467" t="str">
        <f t="shared" si="248"/>
        <v>No</v>
      </c>
      <c r="AA1467">
        <v>1</v>
      </c>
      <c r="AB1467" t="str">
        <f t="shared" si="249"/>
        <v>Yes</v>
      </c>
      <c r="AD1467" t="str">
        <f t="shared" si="250"/>
        <v>No</v>
      </c>
      <c r="AF1467" t="str">
        <f t="shared" si="251"/>
        <v>No</v>
      </c>
      <c r="AG1467">
        <v>1</v>
      </c>
      <c r="AH1467" s="11" t="str">
        <f t="shared" si="252"/>
        <v>Yes</v>
      </c>
    </row>
    <row r="1468" spans="1:34">
      <c r="A1468">
        <v>5018</v>
      </c>
      <c r="B1468" t="s">
        <v>32</v>
      </c>
      <c r="C1468" t="s">
        <v>126</v>
      </c>
      <c r="D1468" t="s">
        <v>127</v>
      </c>
      <c r="E1468" t="s">
        <v>1545</v>
      </c>
      <c r="F1468" t="s">
        <v>36</v>
      </c>
      <c r="G1468">
        <f t="shared" si="242"/>
        <v>1</v>
      </c>
      <c r="H1468">
        <f t="shared" si="243"/>
        <v>1</v>
      </c>
      <c r="I1468">
        <f t="shared" si="244"/>
        <v>2</v>
      </c>
      <c r="J1468">
        <f t="shared" si="245"/>
        <v>0</v>
      </c>
      <c r="K1468">
        <f t="shared" si="246"/>
        <v>0</v>
      </c>
      <c r="L1468">
        <v>2</v>
      </c>
      <c r="M1468">
        <v>2</v>
      </c>
      <c r="N1468">
        <f>Needs[[#This Row],[Male]]-Needs[[#This Row],[Hasuband]]</f>
        <v>1</v>
      </c>
      <c r="O1468">
        <f>Needs[[#This Row],[Female]]-Needs[[#This Row],[Wife]]</f>
        <v>1</v>
      </c>
      <c r="P1468">
        <v>1</v>
      </c>
      <c r="Q1468">
        <v>1</v>
      </c>
      <c r="R1468">
        <v>0</v>
      </c>
      <c r="S1468">
        <v>0</v>
      </c>
      <c r="T1468">
        <v>2</v>
      </c>
      <c r="U1468" t="s">
        <v>61</v>
      </c>
      <c r="V1468">
        <v>1</v>
      </c>
      <c r="X1468" t="str">
        <f t="shared" si="247"/>
        <v>Yes</v>
      </c>
      <c r="Y1468">
        <v>134</v>
      </c>
      <c r="Z1468" t="str">
        <f t="shared" si="248"/>
        <v>Yes</v>
      </c>
      <c r="AA1468">
        <v>1</v>
      </c>
      <c r="AB1468" t="str">
        <f t="shared" si="249"/>
        <v>Yes</v>
      </c>
      <c r="AD1468" t="str">
        <f t="shared" si="250"/>
        <v>No</v>
      </c>
      <c r="AE1468">
        <v>1</v>
      </c>
      <c r="AF1468" t="str">
        <f t="shared" si="251"/>
        <v>Yes</v>
      </c>
      <c r="AH1468" s="11" t="str">
        <f t="shared" si="252"/>
        <v>No</v>
      </c>
    </row>
    <row r="1469" spans="1:34">
      <c r="A1469">
        <v>5459</v>
      </c>
      <c r="B1469" t="s">
        <v>42</v>
      </c>
      <c r="C1469" t="s">
        <v>82</v>
      </c>
      <c r="D1469" t="s">
        <v>83</v>
      </c>
      <c r="E1469" t="s">
        <v>1546</v>
      </c>
      <c r="F1469" t="s">
        <v>36</v>
      </c>
      <c r="G1469">
        <f t="shared" si="242"/>
        <v>1</v>
      </c>
      <c r="H1469">
        <f t="shared" si="243"/>
        <v>1</v>
      </c>
      <c r="I1469">
        <f t="shared" si="244"/>
        <v>1</v>
      </c>
      <c r="J1469">
        <f t="shared" si="245"/>
        <v>1</v>
      </c>
      <c r="K1469">
        <f t="shared" si="246"/>
        <v>0</v>
      </c>
      <c r="L1469">
        <v>2</v>
      </c>
      <c r="M1469">
        <v>2</v>
      </c>
      <c r="N1469">
        <f>Needs[[#This Row],[Male]]-Needs[[#This Row],[Hasuband]]</f>
        <v>1</v>
      </c>
      <c r="O1469">
        <f>Needs[[#This Row],[Female]]-Needs[[#This Row],[Wife]]</f>
        <v>1</v>
      </c>
      <c r="P1469">
        <v>1</v>
      </c>
      <c r="Q1469">
        <v>0</v>
      </c>
      <c r="R1469">
        <v>0</v>
      </c>
      <c r="S1469">
        <v>1</v>
      </c>
      <c r="T1469">
        <v>2</v>
      </c>
      <c r="U1469" t="s">
        <v>46</v>
      </c>
      <c r="W1469">
        <v>1</v>
      </c>
      <c r="X1469" t="str">
        <f t="shared" si="247"/>
        <v>No</v>
      </c>
      <c r="Y1469">
        <v>95</v>
      </c>
      <c r="Z1469" t="str">
        <f t="shared" si="248"/>
        <v>Yes</v>
      </c>
      <c r="AA1469">
        <v>1</v>
      </c>
      <c r="AB1469" t="str">
        <f t="shared" si="249"/>
        <v>Yes</v>
      </c>
      <c r="AD1469" t="str">
        <f t="shared" si="250"/>
        <v>No</v>
      </c>
      <c r="AF1469" t="str">
        <f t="shared" si="251"/>
        <v>No</v>
      </c>
      <c r="AG1469">
        <v>1</v>
      </c>
      <c r="AH1469" s="11" t="str">
        <f t="shared" si="252"/>
        <v>Yes</v>
      </c>
    </row>
    <row r="1470" spans="1:34">
      <c r="A1470">
        <v>5670</v>
      </c>
      <c r="B1470" t="s">
        <v>42</v>
      </c>
      <c r="C1470" t="s">
        <v>71</v>
      </c>
      <c r="D1470" t="s">
        <v>72</v>
      </c>
      <c r="E1470" t="s">
        <v>1547</v>
      </c>
      <c r="F1470" t="s">
        <v>36</v>
      </c>
      <c r="G1470">
        <f t="shared" si="242"/>
        <v>1</v>
      </c>
      <c r="H1470">
        <f t="shared" si="243"/>
        <v>1</v>
      </c>
      <c r="I1470">
        <f t="shared" si="244"/>
        <v>2</v>
      </c>
      <c r="J1470">
        <f t="shared" si="245"/>
        <v>1</v>
      </c>
      <c r="K1470">
        <f t="shared" si="246"/>
        <v>0</v>
      </c>
      <c r="L1470">
        <v>2</v>
      </c>
      <c r="M1470">
        <v>3</v>
      </c>
      <c r="N1470">
        <f>Needs[[#This Row],[Male]]-Needs[[#This Row],[Hasuband]]</f>
        <v>1</v>
      </c>
      <c r="O1470">
        <f>Needs[[#This Row],[Female]]-Needs[[#This Row],[Wife]]</f>
        <v>2</v>
      </c>
      <c r="P1470">
        <v>1</v>
      </c>
      <c r="Q1470">
        <v>1</v>
      </c>
      <c r="R1470">
        <v>0</v>
      </c>
      <c r="S1470">
        <v>1</v>
      </c>
      <c r="T1470">
        <v>2</v>
      </c>
      <c r="U1470" t="s">
        <v>46</v>
      </c>
      <c r="W1470">
        <v>1</v>
      </c>
      <c r="X1470" t="str">
        <f t="shared" si="247"/>
        <v>No</v>
      </c>
      <c r="Z1470" t="str">
        <f t="shared" si="248"/>
        <v>No</v>
      </c>
      <c r="AA1470">
        <v>1</v>
      </c>
      <c r="AB1470" t="str">
        <f t="shared" si="249"/>
        <v>Yes</v>
      </c>
      <c r="AD1470" t="str">
        <f t="shared" si="250"/>
        <v>No</v>
      </c>
      <c r="AE1470">
        <v>1</v>
      </c>
      <c r="AF1470" t="str">
        <f t="shared" si="251"/>
        <v>Yes</v>
      </c>
      <c r="AG1470">
        <v>1</v>
      </c>
      <c r="AH1470" s="11" t="str">
        <f t="shared" si="252"/>
        <v>Yes</v>
      </c>
    </row>
    <row r="1471" spans="1:34">
      <c r="A1471">
        <v>6266</v>
      </c>
      <c r="B1471" t="s">
        <v>47</v>
      </c>
      <c r="C1471" t="s">
        <v>58</v>
      </c>
      <c r="D1471" t="s">
        <v>59</v>
      </c>
      <c r="E1471" t="s">
        <v>1548</v>
      </c>
      <c r="F1471" t="s">
        <v>36</v>
      </c>
      <c r="G1471">
        <f t="shared" si="242"/>
        <v>1</v>
      </c>
      <c r="H1471">
        <f t="shared" si="243"/>
        <v>1</v>
      </c>
      <c r="I1471">
        <f t="shared" si="244"/>
        <v>2</v>
      </c>
      <c r="J1471">
        <f t="shared" si="245"/>
        <v>2</v>
      </c>
      <c r="K1471">
        <f t="shared" si="246"/>
        <v>2</v>
      </c>
      <c r="L1471">
        <v>3</v>
      </c>
      <c r="M1471">
        <v>5</v>
      </c>
      <c r="N1471">
        <f>Needs[[#This Row],[Male]]-Needs[[#This Row],[Hasuband]]</f>
        <v>2</v>
      </c>
      <c r="O1471">
        <f>Needs[[#This Row],[Female]]-Needs[[#This Row],[Wife]]</f>
        <v>4</v>
      </c>
      <c r="P1471">
        <v>1</v>
      </c>
      <c r="Q1471">
        <v>1</v>
      </c>
      <c r="R1471">
        <v>1</v>
      </c>
      <c r="S1471">
        <v>1</v>
      </c>
      <c r="T1471">
        <v>4</v>
      </c>
      <c r="U1471" t="s">
        <v>37</v>
      </c>
      <c r="V1471">
        <v>1</v>
      </c>
      <c r="X1471" t="str">
        <f t="shared" si="247"/>
        <v>Yes</v>
      </c>
      <c r="Y1471">
        <v>178</v>
      </c>
      <c r="Z1471" t="str">
        <f t="shared" si="248"/>
        <v>Yes</v>
      </c>
      <c r="AB1471" t="str">
        <f t="shared" si="249"/>
        <v>No</v>
      </c>
      <c r="AC1471">
        <v>1</v>
      </c>
      <c r="AD1471" t="str">
        <f t="shared" si="250"/>
        <v>Yes</v>
      </c>
      <c r="AF1471" t="str">
        <f t="shared" si="251"/>
        <v>No</v>
      </c>
      <c r="AH1471" s="11" t="str">
        <f t="shared" si="252"/>
        <v>No</v>
      </c>
    </row>
    <row r="1472" spans="1:34">
      <c r="A1472">
        <v>5747</v>
      </c>
      <c r="B1472" t="s">
        <v>42</v>
      </c>
      <c r="C1472" t="s">
        <v>71</v>
      </c>
      <c r="D1472" t="s">
        <v>72</v>
      </c>
      <c r="E1472" t="s">
        <v>1549</v>
      </c>
      <c r="F1472" t="s">
        <v>36</v>
      </c>
      <c r="G1472">
        <f t="shared" si="242"/>
        <v>1</v>
      </c>
      <c r="H1472">
        <f t="shared" si="243"/>
        <v>1</v>
      </c>
      <c r="I1472">
        <f t="shared" si="244"/>
        <v>1</v>
      </c>
      <c r="J1472">
        <f t="shared" si="245"/>
        <v>2</v>
      </c>
      <c r="K1472">
        <f t="shared" si="246"/>
        <v>1</v>
      </c>
      <c r="L1472">
        <v>5</v>
      </c>
      <c r="M1472">
        <v>1</v>
      </c>
      <c r="N1472">
        <f>Needs[[#This Row],[Male]]-Needs[[#This Row],[Hasuband]]</f>
        <v>4</v>
      </c>
      <c r="O1472">
        <f>Needs[[#This Row],[Female]]-Needs[[#This Row],[Wife]]</f>
        <v>0</v>
      </c>
      <c r="P1472">
        <v>1</v>
      </c>
      <c r="Q1472">
        <v>0</v>
      </c>
      <c r="R1472">
        <v>2</v>
      </c>
      <c r="S1472">
        <v>0</v>
      </c>
      <c r="T1472">
        <v>3</v>
      </c>
      <c r="U1472" t="s">
        <v>46</v>
      </c>
      <c r="W1472">
        <v>1</v>
      </c>
      <c r="X1472" t="str">
        <f t="shared" si="247"/>
        <v>No</v>
      </c>
      <c r="Z1472" t="str">
        <f t="shared" si="248"/>
        <v>No</v>
      </c>
      <c r="AA1472">
        <v>1</v>
      </c>
      <c r="AB1472" t="str">
        <f t="shared" si="249"/>
        <v>Yes</v>
      </c>
      <c r="AC1472">
        <v>1</v>
      </c>
      <c r="AD1472" t="str">
        <f t="shared" si="250"/>
        <v>Yes</v>
      </c>
      <c r="AF1472" t="str">
        <f t="shared" si="251"/>
        <v>No</v>
      </c>
      <c r="AG1472">
        <v>1</v>
      </c>
      <c r="AH1472" s="11" t="str">
        <f t="shared" si="252"/>
        <v>Yes</v>
      </c>
    </row>
    <row r="1473" spans="1:34">
      <c r="A1473">
        <v>4674</v>
      </c>
      <c r="B1473" t="s">
        <v>38</v>
      </c>
      <c r="C1473" t="s">
        <v>39</v>
      </c>
      <c r="D1473" t="s">
        <v>40</v>
      </c>
      <c r="E1473" t="s">
        <v>1550</v>
      </c>
      <c r="F1473" t="s">
        <v>51</v>
      </c>
      <c r="G1473">
        <f t="shared" si="242"/>
        <v>0</v>
      </c>
      <c r="H1473">
        <f t="shared" si="243"/>
        <v>1</v>
      </c>
      <c r="I1473">
        <f t="shared" si="244"/>
        <v>2</v>
      </c>
      <c r="J1473">
        <f t="shared" si="245"/>
        <v>0</v>
      </c>
      <c r="K1473">
        <f t="shared" si="246"/>
        <v>1</v>
      </c>
      <c r="L1473">
        <v>2</v>
      </c>
      <c r="M1473">
        <v>2</v>
      </c>
      <c r="N1473">
        <f>Needs[[#This Row],[Male]]-Needs[[#This Row],[Hasuband]]</f>
        <v>2</v>
      </c>
      <c r="O1473">
        <f>Needs[[#This Row],[Female]]-Needs[[#This Row],[Wife]]</f>
        <v>1</v>
      </c>
      <c r="P1473">
        <v>1</v>
      </c>
      <c r="Q1473">
        <v>1</v>
      </c>
      <c r="R1473">
        <v>0</v>
      </c>
      <c r="S1473">
        <v>0</v>
      </c>
      <c r="T1473">
        <v>2</v>
      </c>
      <c r="U1473" t="s">
        <v>46</v>
      </c>
      <c r="W1473">
        <v>1</v>
      </c>
      <c r="X1473" t="str">
        <f t="shared" si="247"/>
        <v>No</v>
      </c>
      <c r="Z1473" t="str">
        <f t="shared" si="248"/>
        <v>No</v>
      </c>
      <c r="AA1473">
        <v>1</v>
      </c>
      <c r="AB1473" t="str">
        <f t="shared" si="249"/>
        <v>Yes</v>
      </c>
      <c r="AC1473">
        <v>1</v>
      </c>
      <c r="AD1473" t="str">
        <f t="shared" si="250"/>
        <v>Yes</v>
      </c>
      <c r="AE1473">
        <v>1</v>
      </c>
      <c r="AF1473" t="str">
        <f t="shared" si="251"/>
        <v>Yes</v>
      </c>
      <c r="AG1473">
        <v>1</v>
      </c>
      <c r="AH1473" s="11" t="str">
        <f t="shared" si="252"/>
        <v>Yes</v>
      </c>
    </row>
    <row r="1474" spans="1:34">
      <c r="A1474">
        <v>4745</v>
      </c>
      <c r="B1474" t="s">
        <v>38</v>
      </c>
      <c r="C1474" t="s">
        <v>107</v>
      </c>
      <c r="D1474" t="s">
        <v>108</v>
      </c>
      <c r="E1474" t="s">
        <v>1551</v>
      </c>
      <c r="F1474" t="s">
        <v>51</v>
      </c>
      <c r="G1474">
        <f t="shared" ref="G1474:G1537" si="253">IF(F1474="Father",1,0)</f>
        <v>0</v>
      </c>
      <c r="H1474">
        <f t="shared" ref="H1474:H1537" si="254">IF(F1474="Mother",1,1)</f>
        <v>1</v>
      </c>
      <c r="I1474">
        <f t="shared" ref="I1474:I1537" si="255">P1474+Q1474</f>
        <v>1</v>
      </c>
      <c r="J1474">
        <f t="shared" ref="J1474:J1537" si="256">R1474+S1474</f>
        <v>2</v>
      </c>
      <c r="K1474">
        <f t="shared" ref="K1474:K1537" si="257">T1474-(G1474+H1474)</f>
        <v>5</v>
      </c>
      <c r="L1474">
        <v>8</v>
      </c>
      <c r="M1474">
        <v>1</v>
      </c>
      <c r="N1474">
        <f>Needs[[#This Row],[Male]]-Needs[[#This Row],[Hasuband]]</f>
        <v>8</v>
      </c>
      <c r="O1474">
        <f>Needs[[#This Row],[Female]]-Needs[[#This Row],[Wife]]</f>
        <v>0</v>
      </c>
      <c r="P1474">
        <v>1</v>
      </c>
      <c r="Q1474">
        <v>0</v>
      </c>
      <c r="R1474">
        <v>2</v>
      </c>
      <c r="S1474">
        <v>0</v>
      </c>
      <c r="T1474">
        <v>6</v>
      </c>
      <c r="U1474" t="s">
        <v>46</v>
      </c>
      <c r="V1474">
        <v>1</v>
      </c>
      <c r="X1474" t="str">
        <f t="shared" ref="X1474:X1537" si="258">IF(V1474=1,"Yes",IF(V1474="","No"))</f>
        <v>Yes</v>
      </c>
      <c r="Y1474">
        <v>104</v>
      </c>
      <c r="Z1474" t="str">
        <f t="shared" ref="Z1474:Z1537" si="259">IF(Y1474="","No","Yes")</f>
        <v>Yes</v>
      </c>
      <c r="AA1474">
        <v>1</v>
      </c>
      <c r="AB1474" t="str">
        <f t="shared" ref="AB1474:AB1537" si="260">IF(AA1474=1,"Yes",IF(AA1474="","No"))</f>
        <v>Yes</v>
      </c>
      <c r="AC1474">
        <v>1</v>
      </c>
      <c r="AD1474" t="str">
        <f t="shared" ref="AD1474:AD1537" si="261">IF(AC1474=1,"Yes",IF(AC1474="","No"))</f>
        <v>Yes</v>
      </c>
      <c r="AF1474" t="str">
        <f t="shared" ref="AF1474:AF1537" si="262">IF(AE1474=1,"Yes",IF(AE1474="","No"))</f>
        <v>No</v>
      </c>
      <c r="AH1474" s="11" t="str">
        <f t="shared" ref="AH1474:AH1537" si="263">IF(AG1474=1,"Yes",IF(AG1474="","No"))</f>
        <v>No</v>
      </c>
    </row>
    <row r="1475" spans="1:34">
      <c r="A1475">
        <v>5857</v>
      </c>
      <c r="B1475" t="s">
        <v>47</v>
      </c>
      <c r="C1475" t="s">
        <v>79</v>
      </c>
      <c r="D1475" t="s">
        <v>80</v>
      </c>
      <c r="E1475" t="s">
        <v>1552</v>
      </c>
      <c r="F1475" t="s">
        <v>36</v>
      </c>
      <c r="G1475">
        <f t="shared" si="253"/>
        <v>1</v>
      </c>
      <c r="H1475">
        <f t="shared" si="254"/>
        <v>1</v>
      </c>
      <c r="I1475">
        <f t="shared" si="255"/>
        <v>2</v>
      </c>
      <c r="J1475">
        <f t="shared" si="256"/>
        <v>1</v>
      </c>
      <c r="K1475">
        <f t="shared" si="257"/>
        <v>0</v>
      </c>
      <c r="L1475">
        <v>2</v>
      </c>
      <c r="M1475">
        <v>3</v>
      </c>
      <c r="N1475">
        <f>Needs[[#This Row],[Male]]-Needs[[#This Row],[Hasuband]]</f>
        <v>1</v>
      </c>
      <c r="O1475">
        <f>Needs[[#This Row],[Female]]-Needs[[#This Row],[Wife]]</f>
        <v>2</v>
      </c>
      <c r="P1475">
        <v>1</v>
      </c>
      <c r="Q1475">
        <v>1</v>
      </c>
      <c r="R1475">
        <v>0</v>
      </c>
      <c r="S1475">
        <v>1</v>
      </c>
      <c r="T1475">
        <v>2</v>
      </c>
      <c r="U1475" t="s">
        <v>46</v>
      </c>
      <c r="W1475">
        <v>1</v>
      </c>
      <c r="X1475" t="str">
        <f t="shared" si="258"/>
        <v>No</v>
      </c>
      <c r="Z1475" t="str">
        <f t="shared" si="259"/>
        <v>No</v>
      </c>
      <c r="AB1475" t="str">
        <f t="shared" si="260"/>
        <v>No</v>
      </c>
      <c r="AD1475" t="str">
        <f t="shared" si="261"/>
        <v>No</v>
      </c>
      <c r="AF1475" t="str">
        <f t="shared" si="262"/>
        <v>No</v>
      </c>
      <c r="AG1475">
        <v>1</v>
      </c>
      <c r="AH1475" s="11" t="str">
        <f t="shared" si="263"/>
        <v>Yes</v>
      </c>
    </row>
    <row r="1476" spans="1:34">
      <c r="A1476">
        <v>6195</v>
      </c>
      <c r="B1476" t="s">
        <v>47</v>
      </c>
      <c r="C1476" t="s">
        <v>58</v>
      </c>
      <c r="D1476" t="s">
        <v>59</v>
      </c>
      <c r="E1476" t="s">
        <v>1553</v>
      </c>
      <c r="F1476" t="s">
        <v>36</v>
      </c>
      <c r="G1476">
        <f t="shared" si="253"/>
        <v>1</v>
      </c>
      <c r="H1476">
        <f t="shared" si="254"/>
        <v>1</v>
      </c>
      <c r="I1476">
        <f t="shared" si="255"/>
        <v>2</v>
      </c>
      <c r="J1476">
        <f t="shared" si="256"/>
        <v>1</v>
      </c>
      <c r="K1476">
        <f t="shared" si="257"/>
        <v>1</v>
      </c>
      <c r="L1476">
        <v>4</v>
      </c>
      <c r="M1476">
        <v>2</v>
      </c>
      <c r="N1476">
        <f>Needs[[#This Row],[Male]]-Needs[[#This Row],[Hasuband]]</f>
        <v>3</v>
      </c>
      <c r="O1476">
        <f>Needs[[#This Row],[Female]]-Needs[[#This Row],[Wife]]</f>
        <v>1</v>
      </c>
      <c r="P1476">
        <v>1</v>
      </c>
      <c r="Q1476">
        <v>1</v>
      </c>
      <c r="R1476">
        <v>1</v>
      </c>
      <c r="S1476">
        <v>0</v>
      </c>
      <c r="T1476">
        <v>3</v>
      </c>
      <c r="U1476" t="s">
        <v>37</v>
      </c>
      <c r="W1476">
        <v>1</v>
      </c>
      <c r="X1476" t="str">
        <f t="shared" si="258"/>
        <v>No</v>
      </c>
      <c r="Y1476">
        <v>52</v>
      </c>
      <c r="Z1476" t="str">
        <f t="shared" si="259"/>
        <v>Yes</v>
      </c>
      <c r="AA1476">
        <v>1</v>
      </c>
      <c r="AB1476" t="str">
        <f t="shared" si="260"/>
        <v>Yes</v>
      </c>
      <c r="AC1476">
        <v>1</v>
      </c>
      <c r="AD1476" t="str">
        <f t="shared" si="261"/>
        <v>Yes</v>
      </c>
      <c r="AF1476" t="str">
        <f t="shared" si="262"/>
        <v>No</v>
      </c>
      <c r="AG1476">
        <v>1</v>
      </c>
      <c r="AH1476" s="11" t="str">
        <f t="shared" si="263"/>
        <v>Yes</v>
      </c>
    </row>
    <row r="1477" spans="1:34">
      <c r="A1477">
        <v>6178</v>
      </c>
      <c r="B1477" t="s">
        <v>47</v>
      </c>
      <c r="C1477" t="s">
        <v>58</v>
      </c>
      <c r="D1477" t="s">
        <v>59</v>
      </c>
      <c r="E1477" t="s">
        <v>1554</v>
      </c>
      <c r="F1477" t="s">
        <v>36</v>
      </c>
      <c r="G1477">
        <f t="shared" si="253"/>
        <v>1</v>
      </c>
      <c r="H1477">
        <f t="shared" si="254"/>
        <v>1</v>
      </c>
      <c r="I1477">
        <f t="shared" si="255"/>
        <v>2</v>
      </c>
      <c r="J1477">
        <f t="shared" si="256"/>
        <v>1</v>
      </c>
      <c r="K1477">
        <f t="shared" si="257"/>
        <v>1</v>
      </c>
      <c r="L1477">
        <v>4</v>
      </c>
      <c r="M1477">
        <v>2</v>
      </c>
      <c r="N1477">
        <f>Needs[[#This Row],[Male]]-Needs[[#This Row],[Hasuband]]</f>
        <v>3</v>
      </c>
      <c r="O1477">
        <f>Needs[[#This Row],[Female]]-Needs[[#This Row],[Wife]]</f>
        <v>1</v>
      </c>
      <c r="P1477">
        <v>1</v>
      </c>
      <c r="Q1477">
        <v>1</v>
      </c>
      <c r="R1477">
        <v>1</v>
      </c>
      <c r="S1477">
        <v>0</v>
      </c>
      <c r="T1477">
        <v>3</v>
      </c>
      <c r="U1477" t="s">
        <v>18</v>
      </c>
      <c r="W1477">
        <v>1</v>
      </c>
      <c r="X1477" t="str">
        <f t="shared" si="258"/>
        <v>No</v>
      </c>
      <c r="Y1477">
        <v>63</v>
      </c>
      <c r="Z1477" t="str">
        <f t="shared" si="259"/>
        <v>Yes</v>
      </c>
      <c r="AA1477">
        <v>1</v>
      </c>
      <c r="AB1477" t="str">
        <f t="shared" si="260"/>
        <v>Yes</v>
      </c>
      <c r="AC1477">
        <v>1</v>
      </c>
      <c r="AD1477" t="str">
        <f t="shared" si="261"/>
        <v>Yes</v>
      </c>
      <c r="AF1477" t="str">
        <f t="shared" si="262"/>
        <v>No</v>
      </c>
      <c r="AG1477">
        <v>1</v>
      </c>
      <c r="AH1477" s="11" t="str">
        <f t="shared" si="263"/>
        <v>Yes</v>
      </c>
    </row>
    <row r="1478" spans="1:34">
      <c r="A1478">
        <v>5653</v>
      </c>
      <c r="B1478" t="s">
        <v>42</v>
      </c>
      <c r="C1478" t="s">
        <v>71</v>
      </c>
      <c r="D1478" t="s">
        <v>72</v>
      </c>
      <c r="E1478" t="s">
        <v>1555</v>
      </c>
      <c r="F1478" t="s">
        <v>36</v>
      </c>
      <c r="G1478">
        <f t="shared" si="253"/>
        <v>1</v>
      </c>
      <c r="H1478">
        <f t="shared" si="254"/>
        <v>1</v>
      </c>
      <c r="I1478">
        <f t="shared" si="255"/>
        <v>1</v>
      </c>
      <c r="J1478">
        <f t="shared" si="256"/>
        <v>2</v>
      </c>
      <c r="K1478">
        <f t="shared" si="257"/>
        <v>3</v>
      </c>
      <c r="L1478">
        <v>4</v>
      </c>
      <c r="M1478">
        <v>4</v>
      </c>
      <c r="N1478">
        <f>Needs[[#This Row],[Male]]-Needs[[#This Row],[Hasuband]]</f>
        <v>3</v>
      </c>
      <c r="O1478">
        <f>Needs[[#This Row],[Female]]-Needs[[#This Row],[Wife]]</f>
        <v>3</v>
      </c>
      <c r="P1478">
        <v>0</v>
      </c>
      <c r="Q1478">
        <v>1</v>
      </c>
      <c r="R1478">
        <v>1</v>
      </c>
      <c r="S1478">
        <v>1</v>
      </c>
      <c r="T1478">
        <v>5</v>
      </c>
      <c r="U1478" t="s">
        <v>37</v>
      </c>
      <c r="W1478">
        <v>1</v>
      </c>
      <c r="X1478" t="str">
        <f t="shared" si="258"/>
        <v>No</v>
      </c>
      <c r="Z1478" t="str">
        <f t="shared" si="259"/>
        <v>No</v>
      </c>
      <c r="AA1478">
        <v>1</v>
      </c>
      <c r="AB1478" t="str">
        <f t="shared" si="260"/>
        <v>Yes</v>
      </c>
      <c r="AD1478" t="str">
        <f t="shared" si="261"/>
        <v>No</v>
      </c>
      <c r="AF1478" t="str">
        <f t="shared" si="262"/>
        <v>No</v>
      </c>
      <c r="AG1478">
        <v>1</v>
      </c>
      <c r="AH1478" s="11" t="str">
        <f t="shared" si="263"/>
        <v>Yes</v>
      </c>
    </row>
    <row r="1479" spans="1:34">
      <c r="A1479">
        <v>4800</v>
      </c>
      <c r="B1479" t="s">
        <v>38</v>
      </c>
      <c r="C1479" t="s">
        <v>116</v>
      </c>
      <c r="D1479" t="s">
        <v>117</v>
      </c>
      <c r="E1479" t="s">
        <v>1556</v>
      </c>
      <c r="F1479" t="s">
        <v>51</v>
      </c>
      <c r="G1479">
        <f t="shared" si="253"/>
        <v>0</v>
      </c>
      <c r="H1479">
        <f t="shared" si="254"/>
        <v>1</v>
      </c>
      <c r="I1479">
        <f t="shared" si="255"/>
        <v>1</v>
      </c>
      <c r="J1479">
        <f t="shared" si="256"/>
        <v>2</v>
      </c>
      <c r="K1479">
        <f t="shared" si="257"/>
        <v>4</v>
      </c>
      <c r="L1479">
        <v>5</v>
      </c>
      <c r="M1479">
        <v>3</v>
      </c>
      <c r="N1479">
        <f>Needs[[#This Row],[Male]]-Needs[[#This Row],[Hasuband]]</f>
        <v>5</v>
      </c>
      <c r="O1479">
        <f>Needs[[#This Row],[Female]]-Needs[[#This Row],[Wife]]</f>
        <v>2</v>
      </c>
      <c r="P1479">
        <v>0</v>
      </c>
      <c r="Q1479">
        <v>1</v>
      </c>
      <c r="R1479">
        <v>1</v>
      </c>
      <c r="S1479">
        <v>1</v>
      </c>
      <c r="T1479">
        <v>5</v>
      </c>
      <c r="U1479" t="s">
        <v>46</v>
      </c>
      <c r="W1479">
        <v>1</v>
      </c>
      <c r="X1479" t="str">
        <f t="shared" si="258"/>
        <v>No</v>
      </c>
      <c r="Z1479" t="str">
        <f t="shared" si="259"/>
        <v>No</v>
      </c>
      <c r="AA1479">
        <v>1</v>
      </c>
      <c r="AB1479" t="str">
        <f t="shared" si="260"/>
        <v>Yes</v>
      </c>
      <c r="AD1479" t="str">
        <f t="shared" si="261"/>
        <v>No</v>
      </c>
      <c r="AE1479">
        <v>1</v>
      </c>
      <c r="AF1479" t="str">
        <f t="shared" si="262"/>
        <v>Yes</v>
      </c>
      <c r="AG1479">
        <v>1</v>
      </c>
      <c r="AH1479" s="11" t="str">
        <f t="shared" si="263"/>
        <v>Yes</v>
      </c>
    </row>
    <row r="1480" spans="1:34">
      <c r="A1480">
        <v>5821</v>
      </c>
      <c r="B1480" t="s">
        <v>47</v>
      </c>
      <c r="C1480" t="s">
        <v>79</v>
      </c>
      <c r="D1480" t="s">
        <v>80</v>
      </c>
      <c r="E1480" t="s">
        <v>1557</v>
      </c>
      <c r="F1480" t="s">
        <v>36</v>
      </c>
      <c r="G1480">
        <f t="shared" si="253"/>
        <v>1</v>
      </c>
      <c r="H1480">
        <f t="shared" si="254"/>
        <v>1</v>
      </c>
      <c r="I1480">
        <f t="shared" si="255"/>
        <v>2</v>
      </c>
      <c r="J1480">
        <f t="shared" si="256"/>
        <v>2</v>
      </c>
      <c r="K1480">
        <f t="shared" si="257"/>
        <v>2</v>
      </c>
      <c r="L1480">
        <v>3</v>
      </c>
      <c r="M1480">
        <v>5</v>
      </c>
      <c r="N1480">
        <f>Needs[[#This Row],[Male]]-Needs[[#This Row],[Hasuband]]</f>
        <v>2</v>
      </c>
      <c r="O1480">
        <f>Needs[[#This Row],[Female]]-Needs[[#This Row],[Wife]]</f>
        <v>4</v>
      </c>
      <c r="P1480">
        <v>1</v>
      </c>
      <c r="Q1480">
        <v>1</v>
      </c>
      <c r="R1480">
        <v>1</v>
      </c>
      <c r="S1480">
        <v>1</v>
      </c>
      <c r="T1480">
        <v>4</v>
      </c>
      <c r="U1480" t="s">
        <v>37</v>
      </c>
      <c r="V1480">
        <v>1</v>
      </c>
      <c r="X1480" t="str">
        <f t="shared" si="258"/>
        <v>Yes</v>
      </c>
      <c r="Y1480">
        <v>149</v>
      </c>
      <c r="Z1480" t="str">
        <f t="shared" si="259"/>
        <v>Yes</v>
      </c>
      <c r="AA1480">
        <v>1</v>
      </c>
      <c r="AB1480" t="str">
        <f t="shared" si="260"/>
        <v>Yes</v>
      </c>
      <c r="AD1480" t="str">
        <f t="shared" si="261"/>
        <v>No</v>
      </c>
      <c r="AE1480">
        <v>1</v>
      </c>
      <c r="AF1480" t="str">
        <f t="shared" si="262"/>
        <v>Yes</v>
      </c>
      <c r="AG1480">
        <v>1</v>
      </c>
      <c r="AH1480" s="11" t="str">
        <f t="shared" si="263"/>
        <v>Yes</v>
      </c>
    </row>
    <row r="1481" spans="1:34">
      <c r="A1481">
        <v>5474</v>
      </c>
      <c r="B1481" t="s">
        <v>42</v>
      </c>
      <c r="C1481" t="s">
        <v>82</v>
      </c>
      <c r="D1481" t="s">
        <v>83</v>
      </c>
      <c r="E1481" t="s">
        <v>1558</v>
      </c>
      <c r="F1481" t="s">
        <v>36</v>
      </c>
      <c r="G1481">
        <f t="shared" si="253"/>
        <v>1</v>
      </c>
      <c r="H1481">
        <f t="shared" si="254"/>
        <v>1</v>
      </c>
      <c r="I1481">
        <f t="shared" si="255"/>
        <v>2</v>
      </c>
      <c r="J1481">
        <f t="shared" si="256"/>
        <v>1</v>
      </c>
      <c r="K1481">
        <f t="shared" si="257"/>
        <v>0</v>
      </c>
      <c r="L1481">
        <v>3</v>
      </c>
      <c r="M1481">
        <v>2</v>
      </c>
      <c r="N1481">
        <f>Needs[[#This Row],[Male]]-Needs[[#This Row],[Hasuband]]</f>
        <v>2</v>
      </c>
      <c r="O1481">
        <f>Needs[[#This Row],[Female]]-Needs[[#This Row],[Wife]]</f>
        <v>1</v>
      </c>
      <c r="P1481">
        <v>1</v>
      </c>
      <c r="Q1481">
        <v>1</v>
      </c>
      <c r="R1481">
        <v>1</v>
      </c>
      <c r="S1481">
        <v>0</v>
      </c>
      <c r="T1481">
        <v>2</v>
      </c>
      <c r="U1481" t="s">
        <v>37</v>
      </c>
      <c r="W1481">
        <v>1</v>
      </c>
      <c r="X1481" t="str">
        <f t="shared" si="258"/>
        <v>No</v>
      </c>
      <c r="Z1481" t="str">
        <f t="shared" si="259"/>
        <v>No</v>
      </c>
      <c r="AA1481">
        <v>1</v>
      </c>
      <c r="AB1481" t="str">
        <f t="shared" si="260"/>
        <v>Yes</v>
      </c>
      <c r="AD1481" t="str">
        <f t="shared" si="261"/>
        <v>No</v>
      </c>
      <c r="AF1481" t="str">
        <f t="shared" si="262"/>
        <v>No</v>
      </c>
      <c r="AG1481">
        <v>1</v>
      </c>
      <c r="AH1481" s="11" t="str">
        <f t="shared" si="263"/>
        <v>Yes</v>
      </c>
    </row>
    <row r="1482" spans="1:34">
      <c r="A1482">
        <v>5553</v>
      </c>
      <c r="B1482" t="s">
        <v>42</v>
      </c>
      <c r="C1482" t="s">
        <v>43</v>
      </c>
      <c r="D1482" t="s">
        <v>44</v>
      </c>
      <c r="E1482" t="s">
        <v>1559</v>
      </c>
      <c r="F1482" t="s">
        <v>36</v>
      </c>
      <c r="G1482">
        <f t="shared" si="253"/>
        <v>1</v>
      </c>
      <c r="H1482">
        <f t="shared" si="254"/>
        <v>1</v>
      </c>
      <c r="I1482">
        <f t="shared" si="255"/>
        <v>2</v>
      </c>
      <c r="J1482">
        <f t="shared" si="256"/>
        <v>1</v>
      </c>
      <c r="K1482">
        <f t="shared" si="257"/>
        <v>1</v>
      </c>
      <c r="L1482">
        <v>2</v>
      </c>
      <c r="M1482">
        <v>4</v>
      </c>
      <c r="N1482">
        <f>Needs[[#This Row],[Male]]-Needs[[#This Row],[Hasuband]]</f>
        <v>1</v>
      </c>
      <c r="O1482">
        <f>Needs[[#This Row],[Female]]-Needs[[#This Row],[Wife]]</f>
        <v>3</v>
      </c>
      <c r="P1482">
        <v>1</v>
      </c>
      <c r="Q1482">
        <v>1</v>
      </c>
      <c r="R1482">
        <v>0</v>
      </c>
      <c r="S1482">
        <v>1</v>
      </c>
      <c r="T1482">
        <v>3</v>
      </c>
      <c r="U1482" t="s">
        <v>46</v>
      </c>
      <c r="V1482">
        <v>1</v>
      </c>
      <c r="X1482" t="str">
        <f t="shared" si="258"/>
        <v>Yes</v>
      </c>
      <c r="Y1482">
        <v>188</v>
      </c>
      <c r="Z1482" t="str">
        <f t="shared" si="259"/>
        <v>Yes</v>
      </c>
      <c r="AB1482" t="str">
        <f t="shared" si="260"/>
        <v>No</v>
      </c>
      <c r="AD1482" t="str">
        <f t="shared" si="261"/>
        <v>No</v>
      </c>
      <c r="AF1482" t="str">
        <f t="shared" si="262"/>
        <v>No</v>
      </c>
      <c r="AG1482">
        <v>1</v>
      </c>
      <c r="AH1482" s="11" t="str">
        <f t="shared" si="263"/>
        <v>Yes</v>
      </c>
    </row>
    <row r="1483" spans="1:34">
      <c r="A1483">
        <v>5985</v>
      </c>
      <c r="B1483" t="s">
        <v>47</v>
      </c>
      <c r="C1483" t="s">
        <v>48</v>
      </c>
      <c r="D1483" t="s">
        <v>49</v>
      </c>
      <c r="E1483" t="s">
        <v>1560</v>
      </c>
      <c r="F1483" t="s">
        <v>36</v>
      </c>
      <c r="G1483">
        <f t="shared" si="253"/>
        <v>1</v>
      </c>
      <c r="H1483">
        <f t="shared" si="254"/>
        <v>1</v>
      </c>
      <c r="I1483">
        <f t="shared" si="255"/>
        <v>1</v>
      </c>
      <c r="J1483">
        <f t="shared" si="256"/>
        <v>1</v>
      </c>
      <c r="K1483">
        <f t="shared" si="257"/>
        <v>0</v>
      </c>
      <c r="L1483">
        <v>3</v>
      </c>
      <c r="M1483">
        <v>1</v>
      </c>
      <c r="N1483">
        <f>Needs[[#This Row],[Male]]-Needs[[#This Row],[Hasuband]]</f>
        <v>2</v>
      </c>
      <c r="O1483">
        <f>Needs[[#This Row],[Female]]-Needs[[#This Row],[Wife]]</f>
        <v>0</v>
      </c>
      <c r="P1483">
        <v>1</v>
      </c>
      <c r="Q1483">
        <v>0</v>
      </c>
      <c r="R1483">
        <v>1</v>
      </c>
      <c r="S1483">
        <v>0</v>
      </c>
      <c r="T1483">
        <v>2</v>
      </c>
      <c r="U1483" t="s">
        <v>37</v>
      </c>
      <c r="W1483">
        <v>1</v>
      </c>
      <c r="X1483" t="str">
        <f t="shared" si="258"/>
        <v>No</v>
      </c>
      <c r="Y1483">
        <v>114</v>
      </c>
      <c r="Z1483" t="str">
        <f t="shared" si="259"/>
        <v>Yes</v>
      </c>
      <c r="AA1483">
        <v>1</v>
      </c>
      <c r="AB1483" t="str">
        <f t="shared" si="260"/>
        <v>Yes</v>
      </c>
      <c r="AD1483" t="str">
        <f t="shared" si="261"/>
        <v>No</v>
      </c>
      <c r="AF1483" t="str">
        <f t="shared" si="262"/>
        <v>No</v>
      </c>
      <c r="AG1483">
        <v>1</v>
      </c>
      <c r="AH1483" s="11" t="str">
        <f t="shared" si="263"/>
        <v>Yes</v>
      </c>
    </row>
    <row r="1484" spans="1:34">
      <c r="A1484">
        <v>6272</v>
      </c>
      <c r="B1484" t="s">
        <v>47</v>
      </c>
      <c r="C1484" t="s">
        <v>104</v>
      </c>
      <c r="D1484" t="s">
        <v>105</v>
      </c>
      <c r="E1484" t="s">
        <v>1561</v>
      </c>
      <c r="F1484" t="s">
        <v>51</v>
      </c>
      <c r="G1484">
        <f t="shared" si="253"/>
        <v>0</v>
      </c>
      <c r="H1484">
        <f t="shared" si="254"/>
        <v>1</v>
      </c>
      <c r="I1484">
        <f t="shared" si="255"/>
        <v>2</v>
      </c>
      <c r="J1484">
        <f t="shared" si="256"/>
        <v>2</v>
      </c>
      <c r="K1484">
        <f t="shared" si="257"/>
        <v>2</v>
      </c>
      <c r="L1484">
        <v>2</v>
      </c>
      <c r="M1484">
        <v>5</v>
      </c>
      <c r="N1484">
        <f>Needs[[#This Row],[Male]]-Needs[[#This Row],[Hasuband]]</f>
        <v>2</v>
      </c>
      <c r="O1484">
        <f>Needs[[#This Row],[Female]]-Needs[[#This Row],[Wife]]</f>
        <v>4</v>
      </c>
      <c r="P1484">
        <v>1</v>
      </c>
      <c r="Q1484">
        <v>1</v>
      </c>
      <c r="R1484">
        <v>0</v>
      </c>
      <c r="S1484">
        <v>2</v>
      </c>
      <c r="T1484">
        <v>3</v>
      </c>
      <c r="U1484" t="s">
        <v>46</v>
      </c>
      <c r="W1484">
        <v>1</v>
      </c>
      <c r="X1484" t="str">
        <f t="shared" si="258"/>
        <v>No</v>
      </c>
      <c r="Y1484">
        <v>101</v>
      </c>
      <c r="Z1484" t="str">
        <f t="shared" si="259"/>
        <v>Yes</v>
      </c>
      <c r="AA1484">
        <v>1</v>
      </c>
      <c r="AB1484" t="str">
        <f t="shared" si="260"/>
        <v>Yes</v>
      </c>
      <c r="AD1484" t="str">
        <f t="shared" si="261"/>
        <v>No</v>
      </c>
      <c r="AF1484" t="str">
        <f t="shared" si="262"/>
        <v>No</v>
      </c>
      <c r="AG1484">
        <v>1</v>
      </c>
      <c r="AH1484" s="11" t="str">
        <f t="shared" si="263"/>
        <v>Yes</v>
      </c>
    </row>
    <row r="1485" spans="1:34">
      <c r="A1485">
        <v>6184</v>
      </c>
      <c r="B1485" t="s">
        <v>47</v>
      </c>
      <c r="C1485" t="s">
        <v>58</v>
      </c>
      <c r="D1485" t="s">
        <v>59</v>
      </c>
      <c r="E1485" t="s">
        <v>1562</v>
      </c>
      <c r="F1485" t="s">
        <v>36</v>
      </c>
      <c r="G1485">
        <f t="shared" si="253"/>
        <v>1</v>
      </c>
      <c r="H1485">
        <f t="shared" si="254"/>
        <v>1</v>
      </c>
      <c r="I1485">
        <f t="shared" si="255"/>
        <v>1</v>
      </c>
      <c r="J1485">
        <f t="shared" si="256"/>
        <v>2</v>
      </c>
      <c r="K1485">
        <f t="shared" si="257"/>
        <v>3</v>
      </c>
      <c r="L1485">
        <v>4</v>
      </c>
      <c r="M1485">
        <v>4</v>
      </c>
      <c r="N1485">
        <f>Needs[[#This Row],[Male]]-Needs[[#This Row],[Hasuband]]</f>
        <v>3</v>
      </c>
      <c r="O1485">
        <f>Needs[[#This Row],[Female]]-Needs[[#This Row],[Wife]]</f>
        <v>3</v>
      </c>
      <c r="P1485">
        <v>0</v>
      </c>
      <c r="Q1485">
        <v>1</v>
      </c>
      <c r="R1485">
        <v>1</v>
      </c>
      <c r="S1485">
        <v>1</v>
      </c>
      <c r="T1485">
        <v>5</v>
      </c>
      <c r="U1485" t="s">
        <v>37</v>
      </c>
      <c r="V1485">
        <v>1</v>
      </c>
      <c r="X1485" t="str">
        <f t="shared" si="258"/>
        <v>Yes</v>
      </c>
      <c r="Y1485">
        <v>197</v>
      </c>
      <c r="Z1485" t="str">
        <f t="shared" si="259"/>
        <v>Yes</v>
      </c>
      <c r="AB1485" t="str">
        <f t="shared" si="260"/>
        <v>No</v>
      </c>
      <c r="AD1485" t="str">
        <f t="shared" si="261"/>
        <v>No</v>
      </c>
      <c r="AE1485">
        <v>1</v>
      </c>
      <c r="AF1485" t="str">
        <f t="shared" si="262"/>
        <v>Yes</v>
      </c>
      <c r="AG1485">
        <v>1</v>
      </c>
      <c r="AH1485" s="11" t="str">
        <f t="shared" si="263"/>
        <v>Yes</v>
      </c>
    </row>
    <row r="1486" spans="1:34">
      <c r="A1486">
        <v>5841</v>
      </c>
      <c r="B1486" t="s">
        <v>47</v>
      </c>
      <c r="C1486" t="s">
        <v>79</v>
      </c>
      <c r="D1486" t="s">
        <v>80</v>
      </c>
      <c r="E1486" t="s">
        <v>1563</v>
      </c>
      <c r="F1486" t="s">
        <v>36</v>
      </c>
      <c r="G1486">
        <f t="shared" si="253"/>
        <v>1</v>
      </c>
      <c r="H1486">
        <f t="shared" si="254"/>
        <v>1</v>
      </c>
      <c r="I1486">
        <f t="shared" si="255"/>
        <v>3</v>
      </c>
      <c r="J1486">
        <f t="shared" si="256"/>
        <v>3</v>
      </c>
      <c r="K1486">
        <f t="shared" si="257"/>
        <v>1</v>
      </c>
      <c r="L1486">
        <v>6</v>
      </c>
      <c r="M1486">
        <v>3</v>
      </c>
      <c r="N1486">
        <f>Needs[[#This Row],[Male]]-Needs[[#This Row],[Hasuband]]</f>
        <v>5</v>
      </c>
      <c r="O1486">
        <f>Needs[[#This Row],[Female]]-Needs[[#This Row],[Wife]]</f>
        <v>2</v>
      </c>
      <c r="P1486">
        <v>2</v>
      </c>
      <c r="Q1486">
        <v>1</v>
      </c>
      <c r="R1486">
        <v>2</v>
      </c>
      <c r="S1486">
        <v>1</v>
      </c>
      <c r="T1486">
        <v>3</v>
      </c>
      <c r="U1486" t="s">
        <v>37</v>
      </c>
      <c r="V1486">
        <v>1</v>
      </c>
      <c r="X1486" t="str">
        <f t="shared" si="258"/>
        <v>Yes</v>
      </c>
      <c r="Y1486">
        <v>187</v>
      </c>
      <c r="Z1486" t="str">
        <f t="shared" si="259"/>
        <v>Yes</v>
      </c>
      <c r="AA1486">
        <v>1</v>
      </c>
      <c r="AB1486" t="str">
        <f t="shared" si="260"/>
        <v>Yes</v>
      </c>
      <c r="AD1486" t="str">
        <f t="shared" si="261"/>
        <v>No</v>
      </c>
      <c r="AE1486">
        <v>1</v>
      </c>
      <c r="AF1486" t="str">
        <f t="shared" si="262"/>
        <v>Yes</v>
      </c>
      <c r="AG1486">
        <v>1</v>
      </c>
      <c r="AH1486" s="11" t="str">
        <f t="shared" si="263"/>
        <v>Yes</v>
      </c>
    </row>
    <row r="1487" spans="1:34">
      <c r="A1487">
        <v>5546</v>
      </c>
      <c r="B1487" t="s">
        <v>42</v>
      </c>
      <c r="C1487" t="s">
        <v>43</v>
      </c>
      <c r="D1487" t="s">
        <v>44</v>
      </c>
      <c r="E1487" t="s">
        <v>1564</v>
      </c>
      <c r="F1487" t="s">
        <v>51</v>
      </c>
      <c r="G1487">
        <f t="shared" si="253"/>
        <v>0</v>
      </c>
      <c r="H1487">
        <f t="shared" si="254"/>
        <v>1</v>
      </c>
      <c r="I1487">
        <f t="shared" si="255"/>
        <v>2</v>
      </c>
      <c r="J1487">
        <f t="shared" si="256"/>
        <v>1</v>
      </c>
      <c r="K1487">
        <f t="shared" si="257"/>
        <v>1</v>
      </c>
      <c r="L1487">
        <v>3</v>
      </c>
      <c r="M1487">
        <v>2</v>
      </c>
      <c r="N1487">
        <f>Needs[[#This Row],[Male]]-Needs[[#This Row],[Hasuband]]</f>
        <v>3</v>
      </c>
      <c r="O1487">
        <f>Needs[[#This Row],[Female]]-Needs[[#This Row],[Wife]]</f>
        <v>1</v>
      </c>
      <c r="P1487">
        <v>1</v>
      </c>
      <c r="Q1487">
        <v>1</v>
      </c>
      <c r="R1487">
        <v>1</v>
      </c>
      <c r="S1487">
        <v>0</v>
      </c>
      <c r="T1487">
        <v>2</v>
      </c>
      <c r="U1487" t="s">
        <v>61</v>
      </c>
      <c r="W1487">
        <v>1</v>
      </c>
      <c r="X1487" t="str">
        <f t="shared" si="258"/>
        <v>No</v>
      </c>
      <c r="Y1487">
        <v>102</v>
      </c>
      <c r="Z1487" t="str">
        <f t="shared" si="259"/>
        <v>Yes</v>
      </c>
      <c r="AA1487">
        <v>1</v>
      </c>
      <c r="AB1487" t="str">
        <f t="shared" si="260"/>
        <v>Yes</v>
      </c>
      <c r="AC1487">
        <v>1</v>
      </c>
      <c r="AD1487" t="str">
        <f t="shared" si="261"/>
        <v>Yes</v>
      </c>
      <c r="AF1487" t="str">
        <f t="shared" si="262"/>
        <v>No</v>
      </c>
      <c r="AG1487">
        <v>1</v>
      </c>
      <c r="AH1487" s="11" t="str">
        <f t="shared" si="263"/>
        <v>Yes</v>
      </c>
    </row>
    <row r="1488" spans="1:34">
      <c r="A1488">
        <v>5920</v>
      </c>
      <c r="B1488" t="s">
        <v>47</v>
      </c>
      <c r="C1488" t="s">
        <v>85</v>
      </c>
      <c r="D1488" t="s">
        <v>86</v>
      </c>
      <c r="E1488" t="s">
        <v>1565</v>
      </c>
      <c r="F1488" t="s">
        <v>36</v>
      </c>
      <c r="G1488">
        <f t="shared" si="253"/>
        <v>1</v>
      </c>
      <c r="H1488">
        <f t="shared" si="254"/>
        <v>1</v>
      </c>
      <c r="I1488">
        <f t="shared" si="255"/>
        <v>2</v>
      </c>
      <c r="J1488">
        <f t="shared" si="256"/>
        <v>1</v>
      </c>
      <c r="K1488">
        <f t="shared" si="257"/>
        <v>0</v>
      </c>
      <c r="L1488">
        <v>3</v>
      </c>
      <c r="M1488">
        <v>2</v>
      </c>
      <c r="N1488">
        <f>Needs[[#This Row],[Male]]-Needs[[#This Row],[Hasuband]]</f>
        <v>2</v>
      </c>
      <c r="O1488">
        <f>Needs[[#This Row],[Female]]-Needs[[#This Row],[Wife]]</f>
        <v>1</v>
      </c>
      <c r="P1488">
        <v>1</v>
      </c>
      <c r="Q1488">
        <v>1</v>
      </c>
      <c r="R1488">
        <v>1</v>
      </c>
      <c r="S1488">
        <v>0</v>
      </c>
      <c r="T1488">
        <v>2</v>
      </c>
      <c r="U1488" t="s">
        <v>37</v>
      </c>
      <c r="W1488">
        <v>1</v>
      </c>
      <c r="X1488" t="str">
        <f t="shared" si="258"/>
        <v>No</v>
      </c>
      <c r="Z1488" t="str">
        <f t="shared" si="259"/>
        <v>No</v>
      </c>
      <c r="AA1488">
        <v>1</v>
      </c>
      <c r="AB1488" t="str">
        <f t="shared" si="260"/>
        <v>Yes</v>
      </c>
      <c r="AD1488" t="str">
        <f t="shared" si="261"/>
        <v>No</v>
      </c>
      <c r="AF1488" t="str">
        <f t="shared" si="262"/>
        <v>No</v>
      </c>
      <c r="AG1488">
        <v>1</v>
      </c>
      <c r="AH1488" s="11" t="str">
        <f t="shared" si="263"/>
        <v>Yes</v>
      </c>
    </row>
    <row r="1489" spans="1:34">
      <c r="A1489">
        <v>5323</v>
      </c>
      <c r="B1489" t="s">
        <v>42</v>
      </c>
      <c r="C1489" t="s">
        <v>52</v>
      </c>
      <c r="D1489" t="s">
        <v>53</v>
      </c>
      <c r="E1489" t="s">
        <v>1566</v>
      </c>
      <c r="F1489" t="s">
        <v>36</v>
      </c>
      <c r="G1489">
        <f t="shared" si="253"/>
        <v>1</v>
      </c>
      <c r="H1489">
        <f t="shared" si="254"/>
        <v>1</v>
      </c>
      <c r="I1489">
        <f t="shared" si="255"/>
        <v>3</v>
      </c>
      <c r="J1489">
        <f t="shared" si="256"/>
        <v>2</v>
      </c>
      <c r="K1489">
        <f t="shared" si="257"/>
        <v>1</v>
      </c>
      <c r="L1489">
        <v>6</v>
      </c>
      <c r="M1489">
        <v>2</v>
      </c>
      <c r="N1489">
        <f>Needs[[#This Row],[Male]]-Needs[[#This Row],[Hasuband]]</f>
        <v>5</v>
      </c>
      <c r="O1489">
        <f>Needs[[#This Row],[Female]]-Needs[[#This Row],[Wife]]</f>
        <v>1</v>
      </c>
      <c r="P1489">
        <v>2</v>
      </c>
      <c r="Q1489">
        <v>1</v>
      </c>
      <c r="R1489">
        <v>2</v>
      </c>
      <c r="S1489">
        <v>0</v>
      </c>
      <c r="T1489">
        <v>3</v>
      </c>
      <c r="U1489" t="s">
        <v>37</v>
      </c>
      <c r="V1489">
        <v>1</v>
      </c>
      <c r="X1489" t="str">
        <f t="shared" si="258"/>
        <v>Yes</v>
      </c>
      <c r="Y1489">
        <v>219</v>
      </c>
      <c r="Z1489" t="str">
        <f t="shared" si="259"/>
        <v>Yes</v>
      </c>
      <c r="AA1489">
        <v>1</v>
      </c>
      <c r="AB1489" t="str">
        <f t="shared" si="260"/>
        <v>Yes</v>
      </c>
      <c r="AD1489" t="str">
        <f t="shared" si="261"/>
        <v>No</v>
      </c>
      <c r="AF1489" t="str">
        <f t="shared" si="262"/>
        <v>No</v>
      </c>
      <c r="AH1489" s="11" t="str">
        <f t="shared" si="263"/>
        <v>No</v>
      </c>
    </row>
    <row r="1490" spans="1:34">
      <c r="A1490">
        <v>5850</v>
      </c>
      <c r="B1490" t="s">
        <v>47</v>
      </c>
      <c r="C1490" t="s">
        <v>79</v>
      </c>
      <c r="D1490" t="s">
        <v>80</v>
      </c>
      <c r="E1490" t="s">
        <v>1567</v>
      </c>
      <c r="F1490" t="s">
        <v>36</v>
      </c>
      <c r="G1490">
        <f t="shared" si="253"/>
        <v>1</v>
      </c>
      <c r="H1490">
        <f t="shared" si="254"/>
        <v>1</v>
      </c>
      <c r="I1490">
        <f t="shared" si="255"/>
        <v>2</v>
      </c>
      <c r="J1490">
        <f t="shared" si="256"/>
        <v>1</v>
      </c>
      <c r="K1490">
        <f t="shared" si="257"/>
        <v>2</v>
      </c>
      <c r="L1490">
        <v>2</v>
      </c>
      <c r="M1490">
        <v>5</v>
      </c>
      <c r="N1490">
        <f>Needs[[#This Row],[Male]]-Needs[[#This Row],[Hasuband]]</f>
        <v>1</v>
      </c>
      <c r="O1490">
        <f>Needs[[#This Row],[Female]]-Needs[[#This Row],[Wife]]</f>
        <v>4</v>
      </c>
      <c r="P1490">
        <v>1</v>
      </c>
      <c r="Q1490">
        <v>1</v>
      </c>
      <c r="R1490">
        <v>0</v>
      </c>
      <c r="S1490">
        <v>1</v>
      </c>
      <c r="T1490">
        <v>4</v>
      </c>
      <c r="U1490" t="s">
        <v>61</v>
      </c>
      <c r="V1490">
        <v>1</v>
      </c>
      <c r="X1490" t="str">
        <f t="shared" si="258"/>
        <v>Yes</v>
      </c>
      <c r="Y1490">
        <v>223</v>
      </c>
      <c r="Z1490" t="str">
        <f t="shared" si="259"/>
        <v>Yes</v>
      </c>
      <c r="AA1490">
        <v>1</v>
      </c>
      <c r="AB1490" t="str">
        <f t="shared" si="260"/>
        <v>Yes</v>
      </c>
      <c r="AC1490">
        <v>1</v>
      </c>
      <c r="AD1490" t="str">
        <f t="shared" si="261"/>
        <v>Yes</v>
      </c>
      <c r="AF1490" t="str">
        <f t="shared" si="262"/>
        <v>No</v>
      </c>
      <c r="AG1490">
        <v>1</v>
      </c>
      <c r="AH1490" s="11" t="str">
        <f t="shared" si="263"/>
        <v>Yes</v>
      </c>
    </row>
    <row r="1491" spans="1:34">
      <c r="A1491">
        <v>6052</v>
      </c>
      <c r="B1491" t="s">
        <v>47</v>
      </c>
      <c r="C1491" t="s">
        <v>48</v>
      </c>
      <c r="D1491" t="s">
        <v>49</v>
      </c>
      <c r="E1491" t="s">
        <v>1568</v>
      </c>
      <c r="F1491" t="s">
        <v>36</v>
      </c>
      <c r="G1491">
        <f t="shared" si="253"/>
        <v>1</v>
      </c>
      <c r="H1491">
        <f t="shared" si="254"/>
        <v>1</v>
      </c>
      <c r="I1491">
        <f t="shared" si="255"/>
        <v>1</v>
      </c>
      <c r="J1491">
        <f t="shared" si="256"/>
        <v>1</v>
      </c>
      <c r="K1491">
        <f t="shared" si="257"/>
        <v>0</v>
      </c>
      <c r="L1491">
        <v>2</v>
      </c>
      <c r="M1491">
        <v>2</v>
      </c>
      <c r="N1491">
        <f>Needs[[#This Row],[Male]]-Needs[[#This Row],[Hasuband]]</f>
        <v>1</v>
      </c>
      <c r="O1491">
        <f>Needs[[#This Row],[Female]]-Needs[[#This Row],[Wife]]</f>
        <v>1</v>
      </c>
      <c r="P1491">
        <v>0</v>
      </c>
      <c r="Q1491">
        <v>1</v>
      </c>
      <c r="R1491">
        <v>1</v>
      </c>
      <c r="S1491">
        <v>0</v>
      </c>
      <c r="T1491">
        <v>2</v>
      </c>
      <c r="U1491" t="s">
        <v>61</v>
      </c>
      <c r="V1491">
        <v>1</v>
      </c>
      <c r="X1491" t="str">
        <f t="shared" si="258"/>
        <v>Yes</v>
      </c>
      <c r="Y1491">
        <v>186</v>
      </c>
      <c r="Z1491" t="str">
        <f t="shared" si="259"/>
        <v>Yes</v>
      </c>
      <c r="AA1491">
        <v>1</v>
      </c>
      <c r="AB1491" t="str">
        <f t="shared" si="260"/>
        <v>Yes</v>
      </c>
      <c r="AD1491" t="str">
        <f t="shared" si="261"/>
        <v>No</v>
      </c>
      <c r="AF1491" t="str">
        <f t="shared" si="262"/>
        <v>No</v>
      </c>
      <c r="AG1491">
        <v>1</v>
      </c>
      <c r="AH1491" s="11" t="str">
        <f t="shared" si="263"/>
        <v>Yes</v>
      </c>
    </row>
    <row r="1492" spans="1:34">
      <c r="A1492">
        <v>5513</v>
      </c>
      <c r="B1492" t="s">
        <v>42</v>
      </c>
      <c r="C1492" t="s">
        <v>43</v>
      </c>
      <c r="D1492" t="s">
        <v>44</v>
      </c>
      <c r="E1492" t="s">
        <v>1569</v>
      </c>
      <c r="F1492" t="s">
        <v>36</v>
      </c>
      <c r="G1492">
        <f t="shared" si="253"/>
        <v>1</v>
      </c>
      <c r="H1492">
        <f t="shared" si="254"/>
        <v>1</v>
      </c>
      <c r="I1492">
        <f t="shared" si="255"/>
        <v>3</v>
      </c>
      <c r="J1492">
        <f t="shared" si="256"/>
        <v>2</v>
      </c>
      <c r="K1492">
        <f t="shared" si="257"/>
        <v>2</v>
      </c>
      <c r="L1492">
        <v>7</v>
      </c>
      <c r="M1492">
        <v>2</v>
      </c>
      <c r="N1492">
        <f>Needs[[#This Row],[Male]]-Needs[[#This Row],[Hasuband]]</f>
        <v>6</v>
      </c>
      <c r="O1492">
        <f>Needs[[#This Row],[Female]]-Needs[[#This Row],[Wife]]</f>
        <v>1</v>
      </c>
      <c r="P1492">
        <v>2</v>
      </c>
      <c r="Q1492">
        <v>1</v>
      </c>
      <c r="R1492">
        <v>2</v>
      </c>
      <c r="S1492">
        <v>0</v>
      </c>
      <c r="T1492">
        <v>4</v>
      </c>
      <c r="U1492" t="s">
        <v>37</v>
      </c>
      <c r="W1492">
        <v>1</v>
      </c>
      <c r="X1492" t="str">
        <f t="shared" si="258"/>
        <v>No</v>
      </c>
      <c r="Z1492" t="str">
        <f t="shared" si="259"/>
        <v>No</v>
      </c>
      <c r="AA1492">
        <v>1</v>
      </c>
      <c r="AB1492" t="str">
        <f t="shared" si="260"/>
        <v>Yes</v>
      </c>
      <c r="AD1492" t="str">
        <f t="shared" si="261"/>
        <v>No</v>
      </c>
      <c r="AE1492">
        <v>1</v>
      </c>
      <c r="AF1492" t="str">
        <f t="shared" si="262"/>
        <v>Yes</v>
      </c>
      <c r="AG1492">
        <v>1</v>
      </c>
      <c r="AH1492" s="11" t="str">
        <f t="shared" si="263"/>
        <v>Yes</v>
      </c>
    </row>
    <row r="1493" spans="1:34">
      <c r="A1493">
        <v>5695</v>
      </c>
      <c r="B1493" t="s">
        <v>42</v>
      </c>
      <c r="C1493" t="s">
        <v>71</v>
      </c>
      <c r="D1493" t="s">
        <v>72</v>
      </c>
      <c r="E1493" t="s">
        <v>1570</v>
      </c>
      <c r="F1493" t="s">
        <v>36</v>
      </c>
      <c r="G1493">
        <f t="shared" si="253"/>
        <v>1</v>
      </c>
      <c r="H1493">
        <f t="shared" si="254"/>
        <v>1</v>
      </c>
      <c r="I1493">
        <f t="shared" si="255"/>
        <v>2</v>
      </c>
      <c r="J1493">
        <f t="shared" si="256"/>
        <v>2</v>
      </c>
      <c r="K1493">
        <f t="shared" si="257"/>
        <v>2</v>
      </c>
      <c r="L1493">
        <v>3</v>
      </c>
      <c r="M1493">
        <v>5</v>
      </c>
      <c r="N1493">
        <f>Needs[[#This Row],[Male]]-Needs[[#This Row],[Hasuband]]</f>
        <v>2</v>
      </c>
      <c r="O1493">
        <f>Needs[[#This Row],[Female]]-Needs[[#This Row],[Wife]]</f>
        <v>4</v>
      </c>
      <c r="P1493">
        <v>1</v>
      </c>
      <c r="Q1493">
        <v>1</v>
      </c>
      <c r="R1493">
        <v>1</v>
      </c>
      <c r="S1493">
        <v>1</v>
      </c>
      <c r="T1493">
        <v>4</v>
      </c>
      <c r="U1493" t="s">
        <v>61</v>
      </c>
      <c r="W1493">
        <v>1</v>
      </c>
      <c r="X1493" t="str">
        <f t="shared" si="258"/>
        <v>No</v>
      </c>
      <c r="Y1493">
        <v>69</v>
      </c>
      <c r="Z1493" t="str">
        <f t="shared" si="259"/>
        <v>Yes</v>
      </c>
      <c r="AA1493">
        <v>1</v>
      </c>
      <c r="AB1493" t="str">
        <f t="shared" si="260"/>
        <v>Yes</v>
      </c>
      <c r="AC1493">
        <v>1</v>
      </c>
      <c r="AD1493" t="str">
        <f t="shared" si="261"/>
        <v>Yes</v>
      </c>
      <c r="AE1493">
        <v>1</v>
      </c>
      <c r="AF1493" t="str">
        <f t="shared" si="262"/>
        <v>Yes</v>
      </c>
      <c r="AG1493">
        <v>1</v>
      </c>
      <c r="AH1493" s="11" t="str">
        <f t="shared" si="263"/>
        <v>Yes</v>
      </c>
    </row>
    <row r="1494" spans="1:34">
      <c r="A1494">
        <v>5561</v>
      </c>
      <c r="B1494" t="s">
        <v>42</v>
      </c>
      <c r="C1494" t="s">
        <v>43</v>
      </c>
      <c r="D1494" t="s">
        <v>44</v>
      </c>
      <c r="E1494" t="s">
        <v>1571</v>
      </c>
      <c r="F1494" t="s">
        <v>36</v>
      </c>
      <c r="G1494">
        <f t="shared" si="253"/>
        <v>1</v>
      </c>
      <c r="H1494">
        <f t="shared" si="254"/>
        <v>1</v>
      </c>
      <c r="I1494">
        <f t="shared" si="255"/>
        <v>3</v>
      </c>
      <c r="J1494">
        <f t="shared" si="256"/>
        <v>3</v>
      </c>
      <c r="K1494">
        <f t="shared" si="257"/>
        <v>2</v>
      </c>
      <c r="L1494">
        <v>7</v>
      </c>
      <c r="M1494">
        <v>3</v>
      </c>
      <c r="N1494">
        <f>Needs[[#This Row],[Male]]-Needs[[#This Row],[Hasuband]]</f>
        <v>6</v>
      </c>
      <c r="O1494">
        <f>Needs[[#This Row],[Female]]-Needs[[#This Row],[Wife]]</f>
        <v>2</v>
      </c>
      <c r="P1494">
        <v>2</v>
      </c>
      <c r="Q1494">
        <v>1</v>
      </c>
      <c r="R1494">
        <v>2</v>
      </c>
      <c r="S1494">
        <v>1</v>
      </c>
      <c r="T1494">
        <v>4</v>
      </c>
      <c r="U1494" t="s">
        <v>61</v>
      </c>
      <c r="W1494">
        <v>1</v>
      </c>
      <c r="X1494" t="str">
        <f t="shared" si="258"/>
        <v>No</v>
      </c>
      <c r="Y1494">
        <v>119</v>
      </c>
      <c r="Z1494" t="str">
        <f t="shared" si="259"/>
        <v>Yes</v>
      </c>
      <c r="AA1494">
        <v>1</v>
      </c>
      <c r="AB1494" t="str">
        <f t="shared" si="260"/>
        <v>Yes</v>
      </c>
      <c r="AC1494">
        <v>1</v>
      </c>
      <c r="AD1494" t="str">
        <f t="shared" si="261"/>
        <v>Yes</v>
      </c>
      <c r="AF1494" t="str">
        <f t="shared" si="262"/>
        <v>No</v>
      </c>
      <c r="AG1494">
        <v>1</v>
      </c>
      <c r="AH1494" s="11" t="str">
        <f t="shared" si="263"/>
        <v>Yes</v>
      </c>
    </row>
    <row r="1495" spans="1:34">
      <c r="A1495">
        <v>4952</v>
      </c>
      <c r="B1495" t="s">
        <v>32</v>
      </c>
      <c r="C1495" t="s">
        <v>33</v>
      </c>
      <c r="D1495" t="s">
        <v>34</v>
      </c>
      <c r="E1495" t="s">
        <v>1572</v>
      </c>
      <c r="F1495" t="s">
        <v>51</v>
      </c>
      <c r="G1495">
        <f t="shared" si="253"/>
        <v>0</v>
      </c>
      <c r="H1495">
        <f t="shared" si="254"/>
        <v>1</v>
      </c>
      <c r="I1495">
        <f t="shared" si="255"/>
        <v>2</v>
      </c>
      <c r="J1495">
        <f t="shared" si="256"/>
        <v>1</v>
      </c>
      <c r="K1495">
        <f t="shared" si="257"/>
        <v>1</v>
      </c>
      <c r="L1495">
        <v>2</v>
      </c>
      <c r="M1495">
        <v>3</v>
      </c>
      <c r="N1495">
        <f>Needs[[#This Row],[Male]]-Needs[[#This Row],[Hasuband]]</f>
        <v>2</v>
      </c>
      <c r="O1495">
        <f>Needs[[#This Row],[Female]]-Needs[[#This Row],[Wife]]</f>
        <v>2</v>
      </c>
      <c r="P1495">
        <v>1</v>
      </c>
      <c r="Q1495">
        <v>1</v>
      </c>
      <c r="R1495">
        <v>0</v>
      </c>
      <c r="S1495">
        <v>1</v>
      </c>
      <c r="T1495">
        <v>2</v>
      </c>
      <c r="U1495" t="s">
        <v>37</v>
      </c>
      <c r="W1495">
        <v>1</v>
      </c>
      <c r="X1495" t="str">
        <f t="shared" si="258"/>
        <v>No</v>
      </c>
      <c r="Y1495">
        <v>120</v>
      </c>
      <c r="Z1495" t="str">
        <f t="shared" si="259"/>
        <v>Yes</v>
      </c>
      <c r="AA1495">
        <v>1</v>
      </c>
      <c r="AB1495" t="str">
        <f t="shared" si="260"/>
        <v>Yes</v>
      </c>
      <c r="AD1495" t="str">
        <f t="shared" si="261"/>
        <v>No</v>
      </c>
      <c r="AF1495" t="str">
        <f t="shared" si="262"/>
        <v>No</v>
      </c>
      <c r="AG1495">
        <v>1</v>
      </c>
      <c r="AH1495" s="11" t="str">
        <f t="shared" si="263"/>
        <v>Yes</v>
      </c>
    </row>
    <row r="1496" spans="1:34">
      <c r="A1496">
        <v>5818</v>
      </c>
      <c r="B1496" t="s">
        <v>47</v>
      </c>
      <c r="C1496" t="s">
        <v>79</v>
      </c>
      <c r="D1496" t="s">
        <v>80</v>
      </c>
      <c r="E1496" t="s">
        <v>1573</v>
      </c>
      <c r="F1496" t="s">
        <v>36</v>
      </c>
      <c r="G1496">
        <f t="shared" si="253"/>
        <v>1</v>
      </c>
      <c r="H1496">
        <f t="shared" si="254"/>
        <v>1</v>
      </c>
      <c r="I1496">
        <f t="shared" si="255"/>
        <v>2</v>
      </c>
      <c r="J1496">
        <f t="shared" si="256"/>
        <v>1</v>
      </c>
      <c r="K1496">
        <f t="shared" si="257"/>
        <v>0</v>
      </c>
      <c r="L1496">
        <v>3</v>
      </c>
      <c r="M1496">
        <v>2</v>
      </c>
      <c r="N1496">
        <f>Needs[[#This Row],[Male]]-Needs[[#This Row],[Hasuband]]</f>
        <v>2</v>
      </c>
      <c r="O1496">
        <f>Needs[[#This Row],[Female]]-Needs[[#This Row],[Wife]]</f>
        <v>1</v>
      </c>
      <c r="P1496">
        <v>1</v>
      </c>
      <c r="Q1496">
        <v>1</v>
      </c>
      <c r="R1496">
        <v>1</v>
      </c>
      <c r="S1496">
        <v>0</v>
      </c>
      <c r="T1496">
        <v>2</v>
      </c>
      <c r="U1496" t="s">
        <v>61</v>
      </c>
      <c r="V1496">
        <v>1</v>
      </c>
      <c r="X1496" t="str">
        <f t="shared" si="258"/>
        <v>Yes</v>
      </c>
      <c r="Y1496">
        <v>188</v>
      </c>
      <c r="Z1496" t="str">
        <f t="shared" si="259"/>
        <v>Yes</v>
      </c>
      <c r="AB1496" t="str">
        <f t="shared" si="260"/>
        <v>No</v>
      </c>
      <c r="AC1496">
        <v>1</v>
      </c>
      <c r="AD1496" t="str">
        <f t="shared" si="261"/>
        <v>Yes</v>
      </c>
      <c r="AF1496" t="str">
        <f t="shared" si="262"/>
        <v>No</v>
      </c>
      <c r="AH1496" s="11" t="str">
        <f t="shared" si="263"/>
        <v>No</v>
      </c>
    </row>
    <row r="1497" spans="1:34">
      <c r="A1497">
        <v>5413</v>
      </c>
      <c r="B1497" t="s">
        <v>42</v>
      </c>
      <c r="C1497" t="s">
        <v>82</v>
      </c>
      <c r="D1497" t="s">
        <v>83</v>
      </c>
      <c r="E1497" t="s">
        <v>1574</v>
      </c>
      <c r="F1497" t="s">
        <v>36</v>
      </c>
      <c r="G1497">
        <f t="shared" si="253"/>
        <v>1</v>
      </c>
      <c r="H1497">
        <f t="shared" si="254"/>
        <v>1</v>
      </c>
      <c r="I1497">
        <f t="shared" si="255"/>
        <v>2</v>
      </c>
      <c r="J1497">
        <f t="shared" si="256"/>
        <v>2</v>
      </c>
      <c r="K1497">
        <f t="shared" si="257"/>
        <v>2</v>
      </c>
      <c r="L1497">
        <v>2</v>
      </c>
      <c r="M1497">
        <v>6</v>
      </c>
      <c r="N1497">
        <f>Needs[[#This Row],[Male]]-Needs[[#This Row],[Hasuband]]</f>
        <v>1</v>
      </c>
      <c r="O1497">
        <f>Needs[[#This Row],[Female]]-Needs[[#This Row],[Wife]]</f>
        <v>5</v>
      </c>
      <c r="P1497">
        <v>1</v>
      </c>
      <c r="Q1497">
        <v>1</v>
      </c>
      <c r="R1497">
        <v>0</v>
      </c>
      <c r="S1497">
        <v>2</v>
      </c>
      <c r="T1497">
        <v>4</v>
      </c>
      <c r="U1497" t="s">
        <v>37</v>
      </c>
      <c r="W1497">
        <v>1</v>
      </c>
      <c r="X1497" t="str">
        <f t="shared" si="258"/>
        <v>No</v>
      </c>
      <c r="Z1497" t="str">
        <f t="shared" si="259"/>
        <v>No</v>
      </c>
      <c r="AA1497">
        <v>1</v>
      </c>
      <c r="AB1497" t="str">
        <f t="shared" si="260"/>
        <v>Yes</v>
      </c>
      <c r="AD1497" t="str">
        <f t="shared" si="261"/>
        <v>No</v>
      </c>
      <c r="AF1497" t="str">
        <f t="shared" si="262"/>
        <v>No</v>
      </c>
      <c r="AG1497">
        <v>1</v>
      </c>
      <c r="AH1497" s="11" t="str">
        <f t="shared" si="263"/>
        <v>Yes</v>
      </c>
    </row>
    <row r="1498" spans="1:34">
      <c r="A1498">
        <v>5616</v>
      </c>
      <c r="B1498" t="s">
        <v>42</v>
      </c>
      <c r="C1498" t="s">
        <v>43</v>
      </c>
      <c r="D1498" t="s">
        <v>44</v>
      </c>
      <c r="E1498" t="s">
        <v>1575</v>
      </c>
      <c r="F1498" t="s">
        <v>36</v>
      </c>
      <c r="G1498">
        <f t="shared" si="253"/>
        <v>1</v>
      </c>
      <c r="H1498">
        <f t="shared" si="254"/>
        <v>1</v>
      </c>
      <c r="I1498">
        <f t="shared" si="255"/>
        <v>2</v>
      </c>
      <c r="J1498">
        <f t="shared" si="256"/>
        <v>1</v>
      </c>
      <c r="K1498">
        <f t="shared" si="257"/>
        <v>1</v>
      </c>
      <c r="L1498">
        <v>4</v>
      </c>
      <c r="M1498">
        <v>2</v>
      </c>
      <c r="N1498">
        <f>Needs[[#This Row],[Male]]-Needs[[#This Row],[Hasuband]]</f>
        <v>3</v>
      </c>
      <c r="O1498">
        <f>Needs[[#This Row],[Female]]-Needs[[#This Row],[Wife]]</f>
        <v>1</v>
      </c>
      <c r="P1498">
        <v>1</v>
      </c>
      <c r="Q1498">
        <v>1</v>
      </c>
      <c r="R1498">
        <v>1</v>
      </c>
      <c r="S1498">
        <v>0</v>
      </c>
      <c r="T1498">
        <v>3</v>
      </c>
      <c r="U1498" t="s">
        <v>46</v>
      </c>
      <c r="V1498">
        <v>1</v>
      </c>
      <c r="X1498" t="str">
        <f t="shared" si="258"/>
        <v>Yes</v>
      </c>
      <c r="Y1498">
        <v>154</v>
      </c>
      <c r="Z1498" t="str">
        <f t="shared" si="259"/>
        <v>Yes</v>
      </c>
      <c r="AA1498">
        <v>1</v>
      </c>
      <c r="AB1498" t="str">
        <f t="shared" si="260"/>
        <v>Yes</v>
      </c>
      <c r="AD1498" t="str">
        <f t="shared" si="261"/>
        <v>No</v>
      </c>
      <c r="AE1498">
        <v>1</v>
      </c>
      <c r="AF1498" t="str">
        <f t="shared" si="262"/>
        <v>Yes</v>
      </c>
      <c r="AG1498">
        <v>1</v>
      </c>
      <c r="AH1498" s="11" t="str">
        <f t="shared" si="263"/>
        <v>Yes</v>
      </c>
    </row>
    <row r="1499" spans="1:34">
      <c r="A1499">
        <v>5143</v>
      </c>
      <c r="B1499" t="s">
        <v>42</v>
      </c>
      <c r="C1499" t="s">
        <v>64</v>
      </c>
      <c r="D1499" t="s">
        <v>65</v>
      </c>
      <c r="E1499" t="s">
        <v>1576</v>
      </c>
      <c r="F1499" t="s">
        <v>36</v>
      </c>
      <c r="G1499">
        <f t="shared" si="253"/>
        <v>1</v>
      </c>
      <c r="H1499">
        <f t="shared" si="254"/>
        <v>1</v>
      </c>
      <c r="I1499">
        <f t="shared" si="255"/>
        <v>2</v>
      </c>
      <c r="J1499">
        <f t="shared" si="256"/>
        <v>1</v>
      </c>
      <c r="K1499">
        <f t="shared" si="257"/>
        <v>0</v>
      </c>
      <c r="L1499">
        <v>2</v>
      </c>
      <c r="M1499">
        <v>3</v>
      </c>
      <c r="N1499">
        <f>Needs[[#This Row],[Male]]-Needs[[#This Row],[Hasuband]]</f>
        <v>1</v>
      </c>
      <c r="O1499">
        <f>Needs[[#This Row],[Female]]-Needs[[#This Row],[Wife]]</f>
        <v>2</v>
      </c>
      <c r="P1499">
        <v>1</v>
      </c>
      <c r="Q1499">
        <v>1</v>
      </c>
      <c r="R1499">
        <v>0</v>
      </c>
      <c r="S1499">
        <v>1</v>
      </c>
      <c r="T1499">
        <v>2</v>
      </c>
      <c r="U1499" t="s">
        <v>37</v>
      </c>
      <c r="W1499">
        <v>1</v>
      </c>
      <c r="X1499" t="str">
        <f t="shared" si="258"/>
        <v>No</v>
      </c>
      <c r="Z1499" t="str">
        <f t="shared" si="259"/>
        <v>No</v>
      </c>
      <c r="AA1499">
        <v>1</v>
      </c>
      <c r="AB1499" t="str">
        <f t="shared" si="260"/>
        <v>Yes</v>
      </c>
      <c r="AD1499" t="str">
        <f t="shared" si="261"/>
        <v>No</v>
      </c>
      <c r="AF1499" t="str">
        <f t="shared" si="262"/>
        <v>No</v>
      </c>
      <c r="AG1499">
        <v>1</v>
      </c>
      <c r="AH1499" s="11" t="str">
        <f t="shared" si="263"/>
        <v>Yes</v>
      </c>
    </row>
    <row r="1500" spans="1:34">
      <c r="A1500">
        <v>4986</v>
      </c>
      <c r="B1500" t="s">
        <v>32</v>
      </c>
      <c r="C1500" t="s">
        <v>33</v>
      </c>
      <c r="D1500" t="s">
        <v>34</v>
      </c>
      <c r="E1500" t="s">
        <v>1577</v>
      </c>
      <c r="F1500" t="s">
        <v>51</v>
      </c>
      <c r="G1500">
        <f t="shared" si="253"/>
        <v>0</v>
      </c>
      <c r="H1500">
        <f t="shared" si="254"/>
        <v>1</v>
      </c>
      <c r="I1500">
        <f t="shared" si="255"/>
        <v>2</v>
      </c>
      <c r="J1500">
        <f t="shared" si="256"/>
        <v>2</v>
      </c>
      <c r="K1500">
        <f t="shared" si="257"/>
        <v>2</v>
      </c>
      <c r="L1500">
        <v>3</v>
      </c>
      <c r="M1500">
        <v>4</v>
      </c>
      <c r="N1500">
        <f>Needs[[#This Row],[Male]]-Needs[[#This Row],[Hasuband]]</f>
        <v>3</v>
      </c>
      <c r="O1500">
        <f>Needs[[#This Row],[Female]]-Needs[[#This Row],[Wife]]</f>
        <v>3</v>
      </c>
      <c r="P1500">
        <v>1</v>
      </c>
      <c r="Q1500">
        <v>1</v>
      </c>
      <c r="R1500">
        <v>1</v>
      </c>
      <c r="S1500">
        <v>1</v>
      </c>
      <c r="T1500">
        <v>3</v>
      </c>
      <c r="U1500" t="s">
        <v>61</v>
      </c>
      <c r="V1500">
        <v>1</v>
      </c>
      <c r="X1500" t="str">
        <f t="shared" si="258"/>
        <v>Yes</v>
      </c>
      <c r="Y1500">
        <v>131</v>
      </c>
      <c r="Z1500" t="str">
        <f t="shared" si="259"/>
        <v>Yes</v>
      </c>
      <c r="AB1500" t="str">
        <f t="shared" si="260"/>
        <v>No</v>
      </c>
      <c r="AD1500" t="str">
        <f t="shared" si="261"/>
        <v>No</v>
      </c>
      <c r="AE1500">
        <v>1</v>
      </c>
      <c r="AF1500" t="str">
        <f t="shared" si="262"/>
        <v>Yes</v>
      </c>
      <c r="AG1500">
        <v>1</v>
      </c>
      <c r="AH1500" s="11" t="str">
        <f t="shared" si="263"/>
        <v>Yes</v>
      </c>
    </row>
    <row r="1501" spans="1:34">
      <c r="A1501">
        <v>6319</v>
      </c>
      <c r="B1501" t="s">
        <v>47</v>
      </c>
      <c r="C1501" t="s">
        <v>104</v>
      </c>
      <c r="D1501" t="s">
        <v>105</v>
      </c>
      <c r="E1501" t="s">
        <v>1578</v>
      </c>
      <c r="F1501" t="s">
        <v>51</v>
      </c>
      <c r="G1501">
        <f t="shared" si="253"/>
        <v>0</v>
      </c>
      <c r="H1501">
        <f t="shared" si="254"/>
        <v>1</v>
      </c>
      <c r="I1501">
        <f t="shared" si="255"/>
        <v>1</v>
      </c>
      <c r="J1501">
        <f t="shared" si="256"/>
        <v>4</v>
      </c>
      <c r="K1501">
        <f t="shared" si="257"/>
        <v>3</v>
      </c>
      <c r="L1501">
        <v>7</v>
      </c>
      <c r="M1501">
        <v>2</v>
      </c>
      <c r="N1501">
        <f>Needs[[#This Row],[Male]]-Needs[[#This Row],[Hasuband]]</f>
        <v>7</v>
      </c>
      <c r="O1501">
        <f>Needs[[#This Row],[Female]]-Needs[[#This Row],[Wife]]</f>
        <v>1</v>
      </c>
      <c r="P1501">
        <v>0</v>
      </c>
      <c r="Q1501">
        <v>1</v>
      </c>
      <c r="R1501">
        <v>4</v>
      </c>
      <c r="S1501">
        <v>0</v>
      </c>
      <c r="T1501">
        <v>4</v>
      </c>
      <c r="U1501" t="s">
        <v>61</v>
      </c>
      <c r="V1501">
        <v>1</v>
      </c>
      <c r="X1501" t="str">
        <f t="shared" si="258"/>
        <v>Yes</v>
      </c>
      <c r="Y1501">
        <v>177</v>
      </c>
      <c r="Z1501" t="str">
        <f t="shared" si="259"/>
        <v>Yes</v>
      </c>
      <c r="AA1501">
        <v>1</v>
      </c>
      <c r="AB1501" t="str">
        <f t="shared" si="260"/>
        <v>Yes</v>
      </c>
      <c r="AD1501" t="str">
        <f t="shared" si="261"/>
        <v>No</v>
      </c>
      <c r="AF1501" t="str">
        <f t="shared" si="262"/>
        <v>No</v>
      </c>
      <c r="AG1501">
        <v>1</v>
      </c>
      <c r="AH1501" s="11" t="str">
        <f t="shared" si="263"/>
        <v>Yes</v>
      </c>
    </row>
    <row r="1502" spans="1:34">
      <c r="A1502">
        <v>5830</v>
      </c>
      <c r="B1502" t="s">
        <v>47</v>
      </c>
      <c r="C1502" t="s">
        <v>79</v>
      </c>
      <c r="D1502" t="s">
        <v>80</v>
      </c>
      <c r="E1502" t="s">
        <v>1579</v>
      </c>
      <c r="F1502" t="s">
        <v>36</v>
      </c>
      <c r="G1502">
        <f t="shared" si="253"/>
        <v>1</v>
      </c>
      <c r="H1502">
        <f t="shared" si="254"/>
        <v>1</v>
      </c>
      <c r="I1502">
        <f t="shared" si="255"/>
        <v>2</v>
      </c>
      <c r="J1502">
        <f t="shared" si="256"/>
        <v>2</v>
      </c>
      <c r="K1502">
        <f t="shared" si="257"/>
        <v>3</v>
      </c>
      <c r="L1502">
        <v>8</v>
      </c>
      <c r="M1502">
        <v>1</v>
      </c>
      <c r="N1502">
        <f>Needs[[#This Row],[Male]]-Needs[[#This Row],[Hasuband]]</f>
        <v>7</v>
      </c>
      <c r="O1502">
        <f>Needs[[#This Row],[Female]]-Needs[[#This Row],[Wife]]</f>
        <v>0</v>
      </c>
      <c r="P1502">
        <v>2</v>
      </c>
      <c r="Q1502">
        <v>0</v>
      </c>
      <c r="R1502">
        <v>2</v>
      </c>
      <c r="S1502">
        <v>0</v>
      </c>
      <c r="T1502">
        <v>5</v>
      </c>
      <c r="U1502" t="s">
        <v>37</v>
      </c>
      <c r="W1502">
        <v>1</v>
      </c>
      <c r="X1502" t="str">
        <f t="shared" si="258"/>
        <v>No</v>
      </c>
      <c r="Y1502">
        <v>71</v>
      </c>
      <c r="Z1502" t="str">
        <f t="shared" si="259"/>
        <v>Yes</v>
      </c>
      <c r="AA1502">
        <v>1</v>
      </c>
      <c r="AB1502" t="str">
        <f t="shared" si="260"/>
        <v>Yes</v>
      </c>
      <c r="AD1502" t="str">
        <f t="shared" si="261"/>
        <v>No</v>
      </c>
      <c r="AE1502">
        <v>1</v>
      </c>
      <c r="AF1502" t="str">
        <f t="shared" si="262"/>
        <v>Yes</v>
      </c>
      <c r="AG1502">
        <v>1</v>
      </c>
      <c r="AH1502" s="11" t="str">
        <f t="shared" si="263"/>
        <v>Yes</v>
      </c>
    </row>
    <row r="1503" spans="1:34">
      <c r="A1503">
        <v>6150</v>
      </c>
      <c r="B1503" t="s">
        <v>47</v>
      </c>
      <c r="C1503" t="s">
        <v>67</v>
      </c>
      <c r="D1503" t="s">
        <v>68</v>
      </c>
      <c r="E1503" t="s">
        <v>1580</v>
      </c>
      <c r="F1503" t="s">
        <v>51</v>
      </c>
      <c r="G1503">
        <f t="shared" si="253"/>
        <v>0</v>
      </c>
      <c r="H1503">
        <f t="shared" si="254"/>
        <v>1</v>
      </c>
      <c r="I1503">
        <f t="shared" si="255"/>
        <v>3</v>
      </c>
      <c r="J1503">
        <f t="shared" si="256"/>
        <v>3</v>
      </c>
      <c r="K1503">
        <f t="shared" si="257"/>
        <v>2</v>
      </c>
      <c r="L1503">
        <v>6</v>
      </c>
      <c r="M1503">
        <v>3</v>
      </c>
      <c r="N1503">
        <f>Needs[[#This Row],[Male]]-Needs[[#This Row],[Hasuband]]</f>
        <v>6</v>
      </c>
      <c r="O1503">
        <f>Needs[[#This Row],[Female]]-Needs[[#This Row],[Wife]]</f>
        <v>2</v>
      </c>
      <c r="P1503">
        <v>2</v>
      </c>
      <c r="Q1503">
        <v>1</v>
      </c>
      <c r="R1503">
        <v>2</v>
      </c>
      <c r="S1503">
        <v>1</v>
      </c>
      <c r="T1503">
        <v>3</v>
      </c>
      <c r="U1503" t="s">
        <v>37</v>
      </c>
      <c r="V1503">
        <v>1</v>
      </c>
      <c r="X1503" t="str">
        <f t="shared" si="258"/>
        <v>Yes</v>
      </c>
      <c r="Y1503">
        <v>187</v>
      </c>
      <c r="Z1503" t="str">
        <f t="shared" si="259"/>
        <v>Yes</v>
      </c>
      <c r="AA1503">
        <v>1</v>
      </c>
      <c r="AB1503" t="str">
        <f t="shared" si="260"/>
        <v>Yes</v>
      </c>
      <c r="AD1503" t="str">
        <f t="shared" si="261"/>
        <v>No</v>
      </c>
      <c r="AF1503" t="str">
        <f t="shared" si="262"/>
        <v>No</v>
      </c>
      <c r="AG1503">
        <v>1</v>
      </c>
      <c r="AH1503" s="11" t="str">
        <f t="shared" si="263"/>
        <v>Yes</v>
      </c>
    </row>
    <row r="1504" spans="1:34">
      <c r="A1504">
        <v>5193</v>
      </c>
      <c r="B1504" t="s">
        <v>42</v>
      </c>
      <c r="C1504" t="s">
        <v>64</v>
      </c>
      <c r="D1504" t="s">
        <v>65</v>
      </c>
      <c r="E1504" t="s">
        <v>1581</v>
      </c>
      <c r="F1504" t="s">
        <v>51</v>
      </c>
      <c r="G1504">
        <f t="shared" si="253"/>
        <v>0</v>
      </c>
      <c r="H1504">
        <f t="shared" si="254"/>
        <v>1</v>
      </c>
      <c r="I1504">
        <f t="shared" si="255"/>
        <v>3</v>
      </c>
      <c r="J1504">
        <f t="shared" si="256"/>
        <v>2</v>
      </c>
      <c r="K1504">
        <f t="shared" si="257"/>
        <v>2</v>
      </c>
      <c r="L1504">
        <v>5</v>
      </c>
      <c r="M1504">
        <v>3</v>
      </c>
      <c r="N1504">
        <f>Needs[[#This Row],[Male]]-Needs[[#This Row],[Hasuband]]</f>
        <v>5</v>
      </c>
      <c r="O1504">
        <f>Needs[[#This Row],[Female]]-Needs[[#This Row],[Wife]]</f>
        <v>2</v>
      </c>
      <c r="P1504">
        <v>2</v>
      </c>
      <c r="Q1504">
        <v>1</v>
      </c>
      <c r="R1504">
        <v>1</v>
      </c>
      <c r="S1504">
        <v>1</v>
      </c>
      <c r="T1504">
        <v>3</v>
      </c>
      <c r="U1504" t="s">
        <v>61</v>
      </c>
      <c r="V1504">
        <v>1</v>
      </c>
      <c r="X1504" t="str">
        <f t="shared" si="258"/>
        <v>Yes</v>
      </c>
      <c r="Y1504">
        <v>159</v>
      </c>
      <c r="Z1504" t="str">
        <f t="shared" si="259"/>
        <v>Yes</v>
      </c>
      <c r="AA1504">
        <v>1</v>
      </c>
      <c r="AB1504" t="str">
        <f t="shared" si="260"/>
        <v>Yes</v>
      </c>
      <c r="AD1504" t="str">
        <f t="shared" si="261"/>
        <v>No</v>
      </c>
      <c r="AF1504" t="str">
        <f t="shared" si="262"/>
        <v>No</v>
      </c>
      <c r="AG1504">
        <v>1</v>
      </c>
      <c r="AH1504" s="11" t="str">
        <f t="shared" si="263"/>
        <v>Yes</v>
      </c>
    </row>
    <row r="1505" spans="1:34">
      <c r="A1505">
        <v>4734</v>
      </c>
      <c r="B1505" t="s">
        <v>38</v>
      </c>
      <c r="C1505" t="s">
        <v>107</v>
      </c>
      <c r="D1505" t="s">
        <v>108</v>
      </c>
      <c r="E1505" t="s">
        <v>1582</v>
      </c>
      <c r="F1505" t="s">
        <v>36</v>
      </c>
      <c r="G1505">
        <f t="shared" si="253"/>
        <v>1</v>
      </c>
      <c r="H1505">
        <f t="shared" si="254"/>
        <v>1</v>
      </c>
      <c r="I1505">
        <f t="shared" si="255"/>
        <v>2</v>
      </c>
      <c r="J1505">
        <f t="shared" si="256"/>
        <v>3</v>
      </c>
      <c r="K1505">
        <f t="shared" si="257"/>
        <v>3</v>
      </c>
      <c r="L1505">
        <v>4</v>
      </c>
      <c r="M1505">
        <v>6</v>
      </c>
      <c r="N1505">
        <f>Needs[[#This Row],[Male]]-Needs[[#This Row],[Hasuband]]</f>
        <v>3</v>
      </c>
      <c r="O1505">
        <f>Needs[[#This Row],[Female]]-Needs[[#This Row],[Wife]]</f>
        <v>5</v>
      </c>
      <c r="P1505">
        <v>0</v>
      </c>
      <c r="Q1505">
        <v>2</v>
      </c>
      <c r="R1505">
        <v>1</v>
      </c>
      <c r="S1505">
        <v>2</v>
      </c>
      <c r="T1505">
        <v>5</v>
      </c>
      <c r="U1505" t="s">
        <v>46</v>
      </c>
      <c r="W1505">
        <v>1</v>
      </c>
      <c r="X1505" t="str">
        <f t="shared" si="258"/>
        <v>No</v>
      </c>
      <c r="Y1505">
        <v>84</v>
      </c>
      <c r="Z1505" t="str">
        <f t="shared" si="259"/>
        <v>Yes</v>
      </c>
      <c r="AA1505">
        <v>1</v>
      </c>
      <c r="AB1505" t="str">
        <f t="shared" si="260"/>
        <v>Yes</v>
      </c>
      <c r="AD1505" t="str">
        <f t="shared" si="261"/>
        <v>No</v>
      </c>
      <c r="AF1505" t="str">
        <f t="shared" si="262"/>
        <v>No</v>
      </c>
      <c r="AG1505">
        <v>1</v>
      </c>
      <c r="AH1505" s="11" t="str">
        <f t="shared" si="263"/>
        <v>Yes</v>
      </c>
    </row>
    <row r="1506" spans="1:34">
      <c r="A1506">
        <v>6035</v>
      </c>
      <c r="B1506" t="s">
        <v>47</v>
      </c>
      <c r="C1506" t="s">
        <v>48</v>
      </c>
      <c r="D1506" t="s">
        <v>49</v>
      </c>
      <c r="E1506" t="s">
        <v>1583</v>
      </c>
      <c r="F1506" t="s">
        <v>36</v>
      </c>
      <c r="G1506">
        <f t="shared" si="253"/>
        <v>1</v>
      </c>
      <c r="H1506">
        <f t="shared" si="254"/>
        <v>1</v>
      </c>
      <c r="I1506">
        <f t="shared" si="255"/>
        <v>2</v>
      </c>
      <c r="J1506">
        <f t="shared" si="256"/>
        <v>2</v>
      </c>
      <c r="K1506">
        <f t="shared" si="257"/>
        <v>1</v>
      </c>
      <c r="L1506">
        <v>3</v>
      </c>
      <c r="M1506">
        <v>4</v>
      </c>
      <c r="N1506">
        <f>Needs[[#This Row],[Male]]-Needs[[#This Row],[Hasuband]]</f>
        <v>2</v>
      </c>
      <c r="O1506">
        <f>Needs[[#This Row],[Female]]-Needs[[#This Row],[Wife]]</f>
        <v>3</v>
      </c>
      <c r="P1506">
        <v>1</v>
      </c>
      <c r="Q1506">
        <v>1</v>
      </c>
      <c r="R1506">
        <v>1</v>
      </c>
      <c r="S1506">
        <v>1</v>
      </c>
      <c r="T1506">
        <v>3</v>
      </c>
      <c r="U1506" t="s">
        <v>37</v>
      </c>
      <c r="V1506">
        <v>1</v>
      </c>
      <c r="X1506" t="str">
        <f t="shared" si="258"/>
        <v>Yes</v>
      </c>
      <c r="Y1506">
        <v>167</v>
      </c>
      <c r="Z1506" t="str">
        <f t="shared" si="259"/>
        <v>Yes</v>
      </c>
      <c r="AA1506">
        <v>1</v>
      </c>
      <c r="AB1506" t="str">
        <f t="shared" si="260"/>
        <v>Yes</v>
      </c>
      <c r="AD1506" t="str">
        <f t="shared" si="261"/>
        <v>No</v>
      </c>
      <c r="AF1506" t="str">
        <f t="shared" si="262"/>
        <v>No</v>
      </c>
      <c r="AH1506" s="11" t="str">
        <f t="shared" si="263"/>
        <v>No</v>
      </c>
    </row>
    <row r="1507" spans="1:34">
      <c r="A1507">
        <v>5225</v>
      </c>
      <c r="B1507" t="s">
        <v>42</v>
      </c>
      <c r="C1507" t="s">
        <v>64</v>
      </c>
      <c r="D1507" t="s">
        <v>65</v>
      </c>
      <c r="E1507" t="s">
        <v>1584</v>
      </c>
      <c r="F1507" t="s">
        <v>36</v>
      </c>
      <c r="G1507">
        <f t="shared" si="253"/>
        <v>1</v>
      </c>
      <c r="H1507">
        <f t="shared" si="254"/>
        <v>1</v>
      </c>
      <c r="I1507">
        <f t="shared" si="255"/>
        <v>3</v>
      </c>
      <c r="J1507">
        <f t="shared" si="256"/>
        <v>2</v>
      </c>
      <c r="K1507">
        <f t="shared" si="257"/>
        <v>2</v>
      </c>
      <c r="L1507">
        <v>7</v>
      </c>
      <c r="M1507">
        <v>2</v>
      </c>
      <c r="N1507">
        <f>Needs[[#This Row],[Male]]-Needs[[#This Row],[Hasuband]]</f>
        <v>6</v>
      </c>
      <c r="O1507">
        <f>Needs[[#This Row],[Female]]-Needs[[#This Row],[Wife]]</f>
        <v>1</v>
      </c>
      <c r="P1507">
        <v>2</v>
      </c>
      <c r="Q1507">
        <v>1</v>
      </c>
      <c r="R1507">
        <v>2</v>
      </c>
      <c r="S1507">
        <v>0</v>
      </c>
      <c r="T1507">
        <v>4</v>
      </c>
      <c r="U1507" t="s">
        <v>46</v>
      </c>
      <c r="W1507">
        <v>1</v>
      </c>
      <c r="X1507" t="str">
        <f t="shared" si="258"/>
        <v>No</v>
      </c>
      <c r="Y1507">
        <v>118</v>
      </c>
      <c r="Z1507" t="str">
        <f t="shared" si="259"/>
        <v>Yes</v>
      </c>
      <c r="AB1507" t="str">
        <f t="shared" si="260"/>
        <v>No</v>
      </c>
      <c r="AD1507" t="str">
        <f t="shared" si="261"/>
        <v>No</v>
      </c>
      <c r="AF1507" t="str">
        <f t="shared" si="262"/>
        <v>No</v>
      </c>
      <c r="AG1507">
        <v>1</v>
      </c>
      <c r="AH1507" s="11" t="str">
        <f t="shared" si="263"/>
        <v>Yes</v>
      </c>
    </row>
    <row r="1508" spans="1:34">
      <c r="A1508">
        <v>5629</v>
      </c>
      <c r="B1508" t="s">
        <v>42</v>
      </c>
      <c r="C1508" t="s">
        <v>43</v>
      </c>
      <c r="D1508" t="s">
        <v>44</v>
      </c>
      <c r="E1508" t="s">
        <v>1585</v>
      </c>
      <c r="F1508" t="s">
        <v>36</v>
      </c>
      <c r="G1508">
        <f t="shared" si="253"/>
        <v>1</v>
      </c>
      <c r="H1508">
        <f t="shared" si="254"/>
        <v>1</v>
      </c>
      <c r="I1508">
        <f t="shared" si="255"/>
        <v>1</v>
      </c>
      <c r="J1508">
        <f t="shared" si="256"/>
        <v>5</v>
      </c>
      <c r="K1508">
        <f t="shared" si="257"/>
        <v>2</v>
      </c>
      <c r="L1508">
        <v>5</v>
      </c>
      <c r="M1508">
        <v>5</v>
      </c>
      <c r="N1508">
        <f>Needs[[#This Row],[Male]]-Needs[[#This Row],[Hasuband]]</f>
        <v>4</v>
      </c>
      <c r="O1508">
        <f>Needs[[#This Row],[Female]]-Needs[[#This Row],[Wife]]</f>
        <v>4</v>
      </c>
      <c r="P1508">
        <v>0</v>
      </c>
      <c r="Q1508">
        <v>1</v>
      </c>
      <c r="R1508">
        <v>2</v>
      </c>
      <c r="S1508">
        <v>3</v>
      </c>
      <c r="T1508">
        <v>4</v>
      </c>
      <c r="U1508" t="s">
        <v>61</v>
      </c>
      <c r="W1508">
        <v>1</v>
      </c>
      <c r="X1508" t="str">
        <f t="shared" si="258"/>
        <v>No</v>
      </c>
      <c r="Z1508" t="str">
        <f t="shared" si="259"/>
        <v>No</v>
      </c>
      <c r="AA1508">
        <v>1</v>
      </c>
      <c r="AB1508" t="str">
        <f t="shared" si="260"/>
        <v>Yes</v>
      </c>
      <c r="AD1508" t="str">
        <f t="shared" si="261"/>
        <v>No</v>
      </c>
      <c r="AF1508" t="str">
        <f t="shared" si="262"/>
        <v>No</v>
      </c>
      <c r="AG1508">
        <v>1</v>
      </c>
      <c r="AH1508" s="11" t="str">
        <f t="shared" si="263"/>
        <v>Yes</v>
      </c>
    </row>
    <row r="1509" spans="1:34">
      <c r="A1509">
        <v>5213</v>
      </c>
      <c r="B1509" t="s">
        <v>42</v>
      </c>
      <c r="C1509" t="s">
        <v>64</v>
      </c>
      <c r="D1509" t="s">
        <v>65</v>
      </c>
      <c r="E1509" t="s">
        <v>1586</v>
      </c>
      <c r="F1509" t="s">
        <v>36</v>
      </c>
      <c r="G1509">
        <f t="shared" si="253"/>
        <v>1</v>
      </c>
      <c r="H1509">
        <f t="shared" si="254"/>
        <v>1</v>
      </c>
      <c r="I1509">
        <f t="shared" si="255"/>
        <v>2</v>
      </c>
      <c r="J1509">
        <f t="shared" si="256"/>
        <v>1</v>
      </c>
      <c r="K1509">
        <f t="shared" si="257"/>
        <v>2</v>
      </c>
      <c r="L1509">
        <v>2</v>
      </c>
      <c r="M1509">
        <v>5</v>
      </c>
      <c r="N1509">
        <f>Needs[[#This Row],[Male]]-Needs[[#This Row],[Hasuband]]</f>
        <v>1</v>
      </c>
      <c r="O1509">
        <f>Needs[[#This Row],[Female]]-Needs[[#This Row],[Wife]]</f>
        <v>4</v>
      </c>
      <c r="P1509">
        <v>1</v>
      </c>
      <c r="Q1509">
        <v>1</v>
      </c>
      <c r="R1509">
        <v>0</v>
      </c>
      <c r="S1509">
        <v>1</v>
      </c>
      <c r="T1509">
        <v>4</v>
      </c>
      <c r="U1509" t="s">
        <v>46</v>
      </c>
      <c r="W1509">
        <v>1</v>
      </c>
      <c r="X1509" t="str">
        <f t="shared" si="258"/>
        <v>No</v>
      </c>
      <c r="Z1509" t="str">
        <f t="shared" si="259"/>
        <v>No</v>
      </c>
      <c r="AA1509">
        <v>1</v>
      </c>
      <c r="AB1509" t="str">
        <f t="shared" si="260"/>
        <v>Yes</v>
      </c>
      <c r="AD1509" t="str">
        <f t="shared" si="261"/>
        <v>No</v>
      </c>
      <c r="AF1509" t="str">
        <f t="shared" si="262"/>
        <v>No</v>
      </c>
      <c r="AG1509">
        <v>1</v>
      </c>
      <c r="AH1509" s="11" t="str">
        <f t="shared" si="263"/>
        <v>Yes</v>
      </c>
    </row>
    <row r="1510" spans="1:34">
      <c r="A1510">
        <v>5400</v>
      </c>
      <c r="B1510" t="s">
        <v>42</v>
      </c>
      <c r="C1510" t="s">
        <v>82</v>
      </c>
      <c r="D1510" t="s">
        <v>83</v>
      </c>
      <c r="E1510" t="s">
        <v>1587</v>
      </c>
      <c r="F1510" t="s">
        <v>36</v>
      </c>
      <c r="G1510">
        <f t="shared" si="253"/>
        <v>1</v>
      </c>
      <c r="H1510">
        <f t="shared" si="254"/>
        <v>1</v>
      </c>
      <c r="I1510">
        <f t="shared" si="255"/>
        <v>2</v>
      </c>
      <c r="J1510">
        <f t="shared" si="256"/>
        <v>5</v>
      </c>
      <c r="K1510">
        <f t="shared" si="257"/>
        <v>1</v>
      </c>
      <c r="L1510">
        <v>4</v>
      </c>
      <c r="M1510">
        <v>6</v>
      </c>
      <c r="N1510">
        <f>Needs[[#This Row],[Male]]-Needs[[#This Row],[Hasuband]]</f>
        <v>3</v>
      </c>
      <c r="O1510">
        <f>Needs[[#This Row],[Female]]-Needs[[#This Row],[Wife]]</f>
        <v>5</v>
      </c>
      <c r="P1510">
        <v>1</v>
      </c>
      <c r="Q1510">
        <v>1</v>
      </c>
      <c r="R1510">
        <v>2</v>
      </c>
      <c r="S1510">
        <v>3</v>
      </c>
      <c r="T1510">
        <v>3</v>
      </c>
      <c r="U1510" t="s">
        <v>46</v>
      </c>
      <c r="W1510">
        <v>1</v>
      </c>
      <c r="X1510" t="str">
        <f t="shared" si="258"/>
        <v>No</v>
      </c>
      <c r="Y1510">
        <v>64</v>
      </c>
      <c r="Z1510" t="str">
        <f t="shared" si="259"/>
        <v>Yes</v>
      </c>
      <c r="AA1510">
        <v>1</v>
      </c>
      <c r="AB1510" t="str">
        <f t="shared" si="260"/>
        <v>Yes</v>
      </c>
      <c r="AC1510">
        <v>1</v>
      </c>
      <c r="AD1510" t="str">
        <f t="shared" si="261"/>
        <v>Yes</v>
      </c>
      <c r="AF1510" t="str">
        <f t="shared" si="262"/>
        <v>No</v>
      </c>
      <c r="AG1510">
        <v>1</v>
      </c>
      <c r="AH1510" s="11" t="str">
        <f t="shared" si="263"/>
        <v>Yes</v>
      </c>
    </row>
    <row r="1511" spans="1:34">
      <c r="A1511">
        <v>5728</v>
      </c>
      <c r="B1511" t="s">
        <v>42</v>
      </c>
      <c r="C1511" t="s">
        <v>71</v>
      </c>
      <c r="D1511" t="s">
        <v>72</v>
      </c>
      <c r="E1511" t="s">
        <v>1588</v>
      </c>
      <c r="F1511" t="s">
        <v>36</v>
      </c>
      <c r="G1511">
        <f t="shared" si="253"/>
        <v>1</v>
      </c>
      <c r="H1511">
        <f t="shared" si="254"/>
        <v>1</v>
      </c>
      <c r="I1511">
        <f t="shared" si="255"/>
        <v>2</v>
      </c>
      <c r="J1511">
        <f t="shared" si="256"/>
        <v>1</v>
      </c>
      <c r="K1511">
        <f t="shared" si="257"/>
        <v>1</v>
      </c>
      <c r="L1511">
        <v>2</v>
      </c>
      <c r="M1511">
        <v>4</v>
      </c>
      <c r="N1511">
        <f>Needs[[#This Row],[Male]]-Needs[[#This Row],[Hasuband]]</f>
        <v>1</v>
      </c>
      <c r="O1511">
        <f>Needs[[#This Row],[Female]]-Needs[[#This Row],[Wife]]</f>
        <v>3</v>
      </c>
      <c r="P1511">
        <v>1</v>
      </c>
      <c r="Q1511">
        <v>1</v>
      </c>
      <c r="R1511">
        <v>0</v>
      </c>
      <c r="S1511">
        <v>1</v>
      </c>
      <c r="T1511">
        <v>3</v>
      </c>
      <c r="U1511" t="s">
        <v>46</v>
      </c>
      <c r="V1511">
        <v>1</v>
      </c>
      <c r="X1511" t="str">
        <f t="shared" si="258"/>
        <v>Yes</v>
      </c>
      <c r="Y1511">
        <v>182</v>
      </c>
      <c r="Z1511" t="str">
        <f t="shared" si="259"/>
        <v>Yes</v>
      </c>
      <c r="AA1511">
        <v>1</v>
      </c>
      <c r="AB1511" t="str">
        <f t="shared" si="260"/>
        <v>Yes</v>
      </c>
      <c r="AD1511" t="str">
        <f t="shared" si="261"/>
        <v>No</v>
      </c>
      <c r="AF1511" t="str">
        <f t="shared" si="262"/>
        <v>No</v>
      </c>
      <c r="AG1511">
        <v>1</v>
      </c>
      <c r="AH1511" s="11" t="str">
        <f t="shared" si="263"/>
        <v>Yes</v>
      </c>
    </row>
    <row r="1512" spans="1:34">
      <c r="A1512">
        <v>5707</v>
      </c>
      <c r="B1512" t="s">
        <v>42</v>
      </c>
      <c r="C1512" t="s">
        <v>71</v>
      </c>
      <c r="D1512" t="s">
        <v>72</v>
      </c>
      <c r="E1512" t="s">
        <v>1589</v>
      </c>
      <c r="F1512" t="s">
        <v>36</v>
      </c>
      <c r="G1512">
        <f t="shared" si="253"/>
        <v>1</v>
      </c>
      <c r="H1512">
        <f t="shared" si="254"/>
        <v>1</v>
      </c>
      <c r="I1512">
        <f t="shared" si="255"/>
        <v>2</v>
      </c>
      <c r="J1512">
        <f t="shared" si="256"/>
        <v>1</v>
      </c>
      <c r="K1512">
        <f t="shared" si="257"/>
        <v>0</v>
      </c>
      <c r="L1512">
        <v>2</v>
      </c>
      <c r="M1512">
        <v>3</v>
      </c>
      <c r="N1512">
        <f>Needs[[#This Row],[Male]]-Needs[[#This Row],[Hasuband]]</f>
        <v>1</v>
      </c>
      <c r="O1512">
        <f>Needs[[#This Row],[Female]]-Needs[[#This Row],[Wife]]</f>
        <v>2</v>
      </c>
      <c r="P1512">
        <v>1</v>
      </c>
      <c r="Q1512">
        <v>1</v>
      </c>
      <c r="R1512">
        <v>0</v>
      </c>
      <c r="S1512">
        <v>1</v>
      </c>
      <c r="T1512">
        <v>2</v>
      </c>
      <c r="U1512" t="s">
        <v>46</v>
      </c>
      <c r="V1512">
        <v>1</v>
      </c>
      <c r="X1512" t="str">
        <f t="shared" si="258"/>
        <v>Yes</v>
      </c>
      <c r="Y1512">
        <v>226</v>
      </c>
      <c r="Z1512" t="str">
        <f t="shared" si="259"/>
        <v>Yes</v>
      </c>
      <c r="AA1512">
        <v>1</v>
      </c>
      <c r="AB1512" t="str">
        <f t="shared" si="260"/>
        <v>Yes</v>
      </c>
      <c r="AC1512">
        <v>1</v>
      </c>
      <c r="AD1512" t="str">
        <f t="shared" si="261"/>
        <v>Yes</v>
      </c>
      <c r="AF1512" t="str">
        <f t="shared" si="262"/>
        <v>No</v>
      </c>
      <c r="AG1512">
        <v>1</v>
      </c>
      <c r="AH1512" s="11" t="str">
        <f t="shared" si="263"/>
        <v>Yes</v>
      </c>
    </row>
    <row r="1513" spans="1:34">
      <c r="A1513">
        <v>5596</v>
      </c>
      <c r="B1513" t="s">
        <v>42</v>
      </c>
      <c r="C1513" t="s">
        <v>43</v>
      </c>
      <c r="D1513" t="s">
        <v>44</v>
      </c>
      <c r="E1513" t="s">
        <v>1590</v>
      </c>
      <c r="F1513" t="s">
        <v>36</v>
      </c>
      <c r="G1513">
        <f t="shared" si="253"/>
        <v>1</v>
      </c>
      <c r="H1513">
        <f t="shared" si="254"/>
        <v>1</v>
      </c>
      <c r="I1513">
        <f t="shared" si="255"/>
        <v>2</v>
      </c>
      <c r="J1513">
        <f t="shared" si="256"/>
        <v>2</v>
      </c>
      <c r="K1513">
        <f t="shared" si="257"/>
        <v>0</v>
      </c>
      <c r="L1513">
        <v>3</v>
      </c>
      <c r="M1513">
        <v>3</v>
      </c>
      <c r="N1513">
        <f>Needs[[#This Row],[Male]]-Needs[[#This Row],[Hasuband]]</f>
        <v>2</v>
      </c>
      <c r="O1513">
        <f>Needs[[#This Row],[Female]]-Needs[[#This Row],[Wife]]</f>
        <v>2</v>
      </c>
      <c r="P1513">
        <v>1</v>
      </c>
      <c r="Q1513">
        <v>1</v>
      </c>
      <c r="R1513">
        <v>1</v>
      </c>
      <c r="S1513">
        <v>1</v>
      </c>
      <c r="T1513">
        <v>2</v>
      </c>
      <c r="U1513" t="s">
        <v>46</v>
      </c>
      <c r="W1513">
        <v>1</v>
      </c>
      <c r="X1513" t="str">
        <f t="shared" si="258"/>
        <v>No</v>
      </c>
      <c r="Z1513" t="str">
        <f t="shared" si="259"/>
        <v>No</v>
      </c>
      <c r="AB1513" t="str">
        <f t="shared" si="260"/>
        <v>No</v>
      </c>
      <c r="AD1513" t="str">
        <f t="shared" si="261"/>
        <v>No</v>
      </c>
      <c r="AE1513">
        <v>1</v>
      </c>
      <c r="AF1513" t="str">
        <f t="shared" si="262"/>
        <v>Yes</v>
      </c>
      <c r="AG1513">
        <v>1</v>
      </c>
      <c r="AH1513" s="11" t="str">
        <f t="shared" si="263"/>
        <v>Yes</v>
      </c>
    </row>
    <row r="1514" spans="1:34">
      <c r="A1514">
        <v>5460</v>
      </c>
      <c r="B1514" t="s">
        <v>42</v>
      </c>
      <c r="C1514" t="s">
        <v>82</v>
      </c>
      <c r="D1514" t="s">
        <v>83</v>
      </c>
      <c r="E1514" t="s">
        <v>1591</v>
      </c>
      <c r="F1514" t="s">
        <v>36</v>
      </c>
      <c r="G1514">
        <f t="shared" si="253"/>
        <v>1</v>
      </c>
      <c r="H1514">
        <f t="shared" si="254"/>
        <v>1</v>
      </c>
      <c r="I1514">
        <f t="shared" si="255"/>
        <v>3</v>
      </c>
      <c r="J1514">
        <f t="shared" si="256"/>
        <v>2</v>
      </c>
      <c r="K1514">
        <f t="shared" si="257"/>
        <v>1</v>
      </c>
      <c r="L1514">
        <v>6</v>
      </c>
      <c r="M1514">
        <v>2</v>
      </c>
      <c r="N1514">
        <f>Needs[[#This Row],[Male]]-Needs[[#This Row],[Hasuband]]</f>
        <v>5</v>
      </c>
      <c r="O1514">
        <f>Needs[[#This Row],[Female]]-Needs[[#This Row],[Wife]]</f>
        <v>1</v>
      </c>
      <c r="P1514">
        <v>2</v>
      </c>
      <c r="Q1514">
        <v>1</v>
      </c>
      <c r="R1514">
        <v>2</v>
      </c>
      <c r="S1514">
        <v>0</v>
      </c>
      <c r="T1514">
        <v>3</v>
      </c>
      <c r="U1514" t="s">
        <v>46</v>
      </c>
      <c r="V1514">
        <v>1</v>
      </c>
      <c r="X1514" t="str">
        <f t="shared" si="258"/>
        <v>Yes</v>
      </c>
      <c r="Y1514">
        <v>170</v>
      </c>
      <c r="Z1514" t="str">
        <f t="shared" si="259"/>
        <v>Yes</v>
      </c>
      <c r="AB1514" t="str">
        <f t="shared" si="260"/>
        <v>No</v>
      </c>
      <c r="AD1514" t="str">
        <f t="shared" si="261"/>
        <v>No</v>
      </c>
      <c r="AF1514" t="str">
        <f t="shared" si="262"/>
        <v>No</v>
      </c>
      <c r="AH1514" s="11" t="str">
        <f t="shared" si="263"/>
        <v>No</v>
      </c>
    </row>
    <row r="1515" spans="1:34">
      <c r="A1515">
        <v>5731</v>
      </c>
      <c r="B1515" t="s">
        <v>42</v>
      </c>
      <c r="C1515" t="s">
        <v>71</v>
      </c>
      <c r="D1515" t="s">
        <v>72</v>
      </c>
      <c r="E1515" t="s">
        <v>1592</v>
      </c>
      <c r="F1515" t="s">
        <v>51</v>
      </c>
      <c r="G1515">
        <f t="shared" si="253"/>
        <v>0</v>
      </c>
      <c r="H1515">
        <f t="shared" si="254"/>
        <v>1</v>
      </c>
      <c r="I1515">
        <f t="shared" si="255"/>
        <v>1</v>
      </c>
      <c r="J1515">
        <f t="shared" si="256"/>
        <v>4</v>
      </c>
      <c r="K1515">
        <f t="shared" si="257"/>
        <v>3</v>
      </c>
      <c r="L1515">
        <v>8</v>
      </c>
      <c r="M1515">
        <v>1</v>
      </c>
      <c r="N1515">
        <f>Needs[[#This Row],[Male]]-Needs[[#This Row],[Hasuband]]</f>
        <v>8</v>
      </c>
      <c r="O1515">
        <f>Needs[[#This Row],[Female]]-Needs[[#This Row],[Wife]]</f>
        <v>0</v>
      </c>
      <c r="P1515">
        <v>1</v>
      </c>
      <c r="Q1515">
        <v>0</v>
      </c>
      <c r="R1515">
        <v>4</v>
      </c>
      <c r="S1515">
        <v>0</v>
      </c>
      <c r="T1515">
        <v>4</v>
      </c>
      <c r="U1515" t="s">
        <v>37</v>
      </c>
      <c r="V1515">
        <v>1</v>
      </c>
      <c r="X1515" t="str">
        <f t="shared" si="258"/>
        <v>Yes</v>
      </c>
      <c r="Y1515">
        <v>114</v>
      </c>
      <c r="Z1515" t="str">
        <f t="shared" si="259"/>
        <v>Yes</v>
      </c>
      <c r="AA1515">
        <v>1</v>
      </c>
      <c r="AB1515" t="str">
        <f t="shared" si="260"/>
        <v>Yes</v>
      </c>
      <c r="AD1515" t="str">
        <f t="shared" si="261"/>
        <v>No</v>
      </c>
      <c r="AF1515" t="str">
        <f t="shared" si="262"/>
        <v>No</v>
      </c>
      <c r="AH1515" s="11" t="str">
        <f t="shared" si="263"/>
        <v>No</v>
      </c>
    </row>
    <row r="1516" spans="1:34">
      <c r="A1516">
        <v>5070</v>
      </c>
      <c r="B1516" t="s">
        <v>32</v>
      </c>
      <c r="C1516" t="s">
        <v>55</v>
      </c>
      <c r="D1516" t="s">
        <v>56</v>
      </c>
      <c r="E1516" t="s">
        <v>1593</v>
      </c>
      <c r="F1516" t="s">
        <v>36</v>
      </c>
      <c r="G1516">
        <f t="shared" si="253"/>
        <v>1</v>
      </c>
      <c r="H1516">
        <f t="shared" si="254"/>
        <v>1</v>
      </c>
      <c r="I1516">
        <f t="shared" si="255"/>
        <v>2</v>
      </c>
      <c r="J1516">
        <f t="shared" si="256"/>
        <v>1</v>
      </c>
      <c r="K1516">
        <f t="shared" si="257"/>
        <v>1</v>
      </c>
      <c r="L1516">
        <v>4</v>
      </c>
      <c r="M1516">
        <v>2</v>
      </c>
      <c r="N1516">
        <f>Needs[[#This Row],[Male]]-Needs[[#This Row],[Hasuband]]</f>
        <v>3</v>
      </c>
      <c r="O1516">
        <f>Needs[[#This Row],[Female]]-Needs[[#This Row],[Wife]]</f>
        <v>1</v>
      </c>
      <c r="P1516">
        <v>1</v>
      </c>
      <c r="Q1516">
        <v>1</v>
      </c>
      <c r="R1516">
        <v>1</v>
      </c>
      <c r="S1516">
        <v>0</v>
      </c>
      <c r="T1516">
        <v>3</v>
      </c>
      <c r="U1516" t="s">
        <v>46</v>
      </c>
      <c r="W1516">
        <v>1</v>
      </c>
      <c r="X1516" t="str">
        <f t="shared" si="258"/>
        <v>No</v>
      </c>
      <c r="Y1516">
        <v>99</v>
      </c>
      <c r="Z1516" t="str">
        <f t="shared" si="259"/>
        <v>Yes</v>
      </c>
      <c r="AB1516" t="str">
        <f t="shared" si="260"/>
        <v>No</v>
      </c>
      <c r="AD1516" t="str">
        <f t="shared" si="261"/>
        <v>No</v>
      </c>
      <c r="AF1516" t="str">
        <f t="shared" si="262"/>
        <v>No</v>
      </c>
      <c r="AG1516">
        <v>1</v>
      </c>
      <c r="AH1516" s="11" t="str">
        <f t="shared" si="263"/>
        <v>Yes</v>
      </c>
    </row>
    <row r="1517" spans="1:34">
      <c r="A1517">
        <v>6345</v>
      </c>
      <c r="B1517" t="s">
        <v>47</v>
      </c>
      <c r="C1517" t="s">
        <v>104</v>
      </c>
      <c r="D1517" t="s">
        <v>105</v>
      </c>
      <c r="E1517" t="s">
        <v>1594</v>
      </c>
      <c r="F1517" t="s">
        <v>51</v>
      </c>
      <c r="G1517">
        <f t="shared" si="253"/>
        <v>0</v>
      </c>
      <c r="H1517">
        <f t="shared" si="254"/>
        <v>1</v>
      </c>
      <c r="I1517">
        <f t="shared" si="255"/>
        <v>3</v>
      </c>
      <c r="J1517">
        <f t="shared" si="256"/>
        <v>2</v>
      </c>
      <c r="K1517">
        <f t="shared" si="257"/>
        <v>4</v>
      </c>
      <c r="L1517">
        <v>2</v>
      </c>
      <c r="M1517">
        <v>8</v>
      </c>
      <c r="N1517">
        <f>Needs[[#This Row],[Male]]-Needs[[#This Row],[Hasuband]]</f>
        <v>2</v>
      </c>
      <c r="O1517">
        <f>Needs[[#This Row],[Female]]-Needs[[#This Row],[Wife]]</f>
        <v>7</v>
      </c>
      <c r="P1517">
        <v>1</v>
      </c>
      <c r="Q1517">
        <v>2</v>
      </c>
      <c r="R1517">
        <v>0</v>
      </c>
      <c r="S1517">
        <v>2</v>
      </c>
      <c r="T1517">
        <v>5</v>
      </c>
      <c r="U1517" t="s">
        <v>37</v>
      </c>
      <c r="W1517">
        <v>1</v>
      </c>
      <c r="X1517" t="str">
        <f t="shared" si="258"/>
        <v>No</v>
      </c>
      <c r="Z1517" t="str">
        <f t="shared" si="259"/>
        <v>No</v>
      </c>
      <c r="AA1517">
        <v>1</v>
      </c>
      <c r="AB1517" t="str">
        <f t="shared" si="260"/>
        <v>Yes</v>
      </c>
      <c r="AC1517">
        <v>1</v>
      </c>
      <c r="AD1517" t="str">
        <f t="shared" si="261"/>
        <v>Yes</v>
      </c>
      <c r="AF1517" t="str">
        <f t="shared" si="262"/>
        <v>No</v>
      </c>
      <c r="AG1517">
        <v>1</v>
      </c>
      <c r="AH1517" s="11" t="str">
        <f t="shared" si="263"/>
        <v>Yes</v>
      </c>
    </row>
    <row r="1518" spans="1:34">
      <c r="A1518">
        <v>5740</v>
      </c>
      <c r="B1518" t="s">
        <v>42</v>
      </c>
      <c r="C1518" t="s">
        <v>71</v>
      </c>
      <c r="D1518" t="s">
        <v>72</v>
      </c>
      <c r="E1518" t="s">
        <v>1595</v>
      </c>
      <c r="F1518" t="s">
        <v>36</v>
      </c>
      <c r="G1518">
        <f t="shared" si="253"/>
        <v>1</v>
      </c>
      <c r="H1518">
        <f t="shared" si="254"/>
        <v>1</v>
      </c>
      <c r="I1518">
        <f t="shared" si="255"/>
        <v>2</v>
      </c>
      <c r="J1518">
        <f t="shared" si="256"/>
        <v>2</v>
      </c>
      <c r="K1518">
        <f t="shared" si="257"/>
        <v>0</v>
      </c>
      <c r="L1518">
        <v>3</v>
      </c>
      <c r="M1518">
        <v>3</v>
      </c>
      <c r="N1518">
        <f>Needs[[#This Row],[Male]]-Needs[[#This Row],[Hasuband]]</f>
        <v>2</v>
      </c>
      <c r="O1518">
        <f>Needs[[#This Row],[Female]]-Needs[[#This Row],[Wife]]</f>
        <v>2</v>
      </c>
      <c r="P1518">
        <v>1</v>
      </c>
      <c r="Q1518">
        <v>1</v>
      </c>
      <c r="R1518">
        <v>1</v>
      </c>
      <c r="S1518">
        <v>1</v>
      </c>
      <c r="T1518">
        <v>2</v>
      </c>
      <c r="U1518" t="s">
        <v>61</v>
      </c>
      <c r="V1518">
        <v>1</v>
      </c>
      <c r="X1518" t="str">
        <f t="shared" si="258"/>
        <v>Yes</v>
      </c>
      <c r="Y1518">
        <v>113</v>
      </c>
      <c r="Z1518" t="str">
        <f t="shared" si="259"/>
        <v>Yes</v>
      </c>
      <c r="AA1518">
        <v>1</v>
      </c>
      <c r="AB1518" t="str">
        <f t="shared" si="260"/>
        <v>Yes</v>
      </c>
      <c r="AC1518">
        <v>1</v>
      </c>
      <c r="AD1518" t="str">
        <f t="shared" si="261"/>
        <v>Yes</v>
      </c>
      <c r="AF1518" t="str">
        <f t="shared" si="262"/>
        <v>No</v>
      </c>
      <c r="AG1518">
        <v>1</v>
      </c>
      <c r="AH1518" s="11" t="str">
        <f t="shared" si="263"/>
        <v>Yes</v>
      </c>
    </row>
    <row r="1519" spans="1:34">
      <c r="A1519">
        <v>5331</v>
      </c>
      <c r="B1519" t="s">
        <v>42</v>
      </c>
      <c r="C1519" t="s">
        <v>52</v>
      </c>
      <c r="D1519" t="s">
        <v>53</v>
      </c>
      <c r="E1519" t="s">
        <v>1596</v>
      </c>
      <c r="F1519" t="s">
        <v>36</v>
      </c>
      <c r="G1519">
        <f t="shared" si="253"/>
        <v>1</v>
      </c>
      <c r="H1519">
        <f t="shared" si="254"/>
        <v>1</v>
      </c>
      <c r="I1519">
        <f t="shared" si="255"/>
        <v>0</v>
      </c>
      <c r="J1519">
        <f t="shared" si="256"/>
        <v>4</v>
      </c>
      <c r="K1519">
        <f t="shared" si="257"/>
        <v>3</v>
      </c>
      <c r="L1519">
        <v>8</v>
      </c>
      <c r="M1519">
        <v>1</v>
      </c>
      <c r="N1519">
        <f>Needs[[#This Row],[Male]]-Needs[[#This Row],[Hasuband]]</f>
        <v>7</v>
      </c>
      <c r="O1519">
        <f>Needs[[#This Row],[Female]]-Needs[[#This Row],[Wife]]</f>
        <v>0</v>
      </c>
      <c r="P1519">
        <v>0</v>
      </c>
      <c r="Q1519">
        <v>0</v>
      </c>
      <c r="R1519">
        <v>4</v>
      </c>
      <c r="S1519">
        <v>0</v>
      </c>
      <c r="T1519">
        <v>5</v>
      </c>
      <c r="U1519" t="s">
        <v>37</v>
      </c>
      <c r="W1519">
        <v>1</v>
      </c>
      <c r="X1519" t="str">
        <f t="shared" si="258"/>
        <v>No</v>
      </c>
      <c r="Z1519" t="str">
        <f t="shared" si="259"/>
        <v>No</v>
      </c>
      <c r="AA1519">
        <v>1</v>
      </c>
      <c r="AB1519" t="str">
        <f t="shared" si="260"/>
        <v>Yes</v>
      </c>
      <c r="AD1519" t="str">
        <f t="shared" si="261"/>
        <v>No</v>
      </c>
      <c r="AE1519">
        <v>1</v>
      </c>
      <c r="AF1519" t="str">
        <f t="shared" si="262"/>
        <v>Yes</v>
      </c>
      <c r="AG1519">
        <v>1</v>
      </c>
      <c r="AH1519" s="11" t="str">
        <f t="shared" si="263"/>
        <v>Yes</v>
      </c>
    </row>
    <row r="1520" spans="1:34">
      <c r="A1520">
        <v>5540</v>
      </c>
      <c r="B1520" t="s">
        <v>42</v>
      </c>
      <c r="C1520" t="s">
        <v>43</v>
      </c>
      <c r="D1520" t="s">
        <v>44</v>
      </c>
      <c r="E1520" t="s">
        <v>1597</v>
      </c>
      <c r="F1520" t="s">
        <v>51</v>
      </c>
      <c r="G1520">
        <f t="shared" si="253"/>
        <v>0</v>
      </c>
      <c r="H1520">
        <f t="shared" si="254"/>
        <v>1</v>
      </c>
      <c r="I1520">
        <f t="shared" si="255"/>
        <v>2</v>
      </c>
      <c r="J1520">
        <f t="shared" si="256"/>
        <v>1</v>
      </c>
      <c r="K1520">
        <f t="shared" si="257"/>
        <v>2</v>
      </c>
      <c r="L1520">
        <v>4</v>
      </c>
      <c r="M1520">
        <v>2</v>
      </c>
      <c r="N1520">
        <f>Needs[[#This Row],[Male]]-Needs[[#This Row],[Hasuband]]</f>
        <v>4</v>
      </c>
      <c r="O1520">
        <f>Needs[[#This Row],[Female]]-Needs[[#This Row],[Wife]]</f>
        <v>1</v>
      </c>
      <c r="P1520">
        <v>1</v>
      </c>
      <c r="Q1520">
        <v>1</v>
      </c>
      <c r="R1520">
        <v>1</v>
      </c>
      <c r="S1520">
        <v>0</v>
      </c>
      <c r="T1520">
        <v>3</v>
      </c>
      <c r="U1520" t="s">
        <v>61</v>
      </c>
      <c r="V1520">
        <v>1</v>
      </c>
      <c r="X1520" t="str">
        <f t="shared" si="258"/>
        <v>Yes</v>
      </c>
      <c r="Y1520">
        <v>167</v>
      </c>
      <c r="Z1520" t="str">
        <f t="shared" si="259"/>
        <v>Yes</v>
      </c>
      <c r="AA1520">
        <v>1</v>
      </c>
      <c r="AB1520" t="str">
        <f t="shared" si="260"/>
        <v>Yes</v>
      </c>
      <c r="AD1520" t="str">
        <f t="shared" si="261"/>
        <v>No</v>
      </c>
      <c r="AF1520" t="str">
        <f t="shared" si="262"/>
        <v>No</v>
      </c>
      <c r="AG1520">
        <v>1</v>
      </c>
      <c r="AH1520" s="11" t="str">
        <f t="shared" si="263"/>
        <v>Yes</v>
      </c>
    </row>
    <row r="1521" spans="1:34">
      <c r="A1521">
        <v>6318</v>
      </c>
      <c r="B1521" t="s">
        <v>47</v>
      </c>
      <c r="C1521" t="s">
        <v>104</v>
      </c>
      <c r="D1521" t="s">
        <v>105</v>
      </c>
      <c r="E1521" t="s">
        <v>1598</v>
      </c>
      <c r="F1521" t="s">
        <v>36</v>
      </c>
      <c r="G1521">
        <f t="shared" si="253"/>
        <v>1</v>
      </c>
      <c r="H1521">
        <f t="shared" si="254"/>
        <v>1</v>
      </c>
      <c r="I1521">
        <f t="shared" si="255"/>
        <v>3</v>
      </c>
      <c r="J1521">
        <f t="shared" si="256"/>
        <v>2</v>
      </c>
      <c r="K1521">
        <f t="shared" si="257"/>
        <v>2</v>
      </c>
      <c r="L1521">
        <v>4</v>
      </c>
      <c r="M1521">
        <v>5</v>
      </c>
      <c r="N1521">
        <f>Needs[[#This Row],[Male]]-Needs[[#This Row],[Hasuband]]</f>
        <v>3</v>
      </c>
      <c r="O1521">
        <f>Needs[[#This Row],[Female]]-Needs[[#This Row],[Wife]]</f>
        <v>4</v>
      </c>
      <c r="P1521">
        <v>2</v>
      </c>
      <c r="Q1521">
        <v>1</v>
      </c>
      <c r="R1521">
        <v>1</v>
      </c>
      <c r="S1521">
        <v>1</v>
      </c>
      <c r="T1521">
        <v>4</v>
      </c>
      <c r="U1521" t="s">
        <v>37</v>
      </c>
      <c r="W1521">
        <v>1</v>
      </c>
      <c r="X1521" t="str">
        <f t="shared" si="258"/>
        <v>No</v>
      </c>
      <c r="Z1521" t="str">
        <f t="shared" si="259"/>
        <v>No</v>
      </c>
      <c r="AA1521">
        <v>1</v>
      </c>
      <c r="AB1521" t="str">
        <f t="shared" si="260"/>
        <v>Yes</v>
      </c>
      <c r="AC1521">
        <v>1</v>
      </c>
      <c r="AD1521" t="str">
        <f t="shared" si="261"/>
        <v>Yes</v>
      </c>
      <c r="AE1521">
        <v>1</v>
      </c>
      <c r="AF1521" t="str">
        <f t="shared" si="262"/>
        <v>Yes</v>
      </c>
      <c r="AG1521">
        <v>1</v>
      </c>
      <c r="AH1521" s="11" t="str">
        <f t="shared" si="263"/>
        <v>Yes</v>
      </c>
    </row>
    <row r="1522" spans="1:34">
      <c r="A1522">
        <v>5950</v>
      </c>
      <c r="B1522" t="s">
        <v>47</v>
      </c>
      <c r="C1522" t="s">
        <v>85</v>
      </c>
      <c r="D1522" t="s">
        <v>86</v>
      </c>
      <c r="E1522" t="s">
        <v>1599</v>
      </c>
      <c r="F1522" t="s">
        <v>36</v>
      </c>
      <c r="G1522">
        <f t="shared" si="253"/>
        <v>1</v>
      </c>
      <c r="H1522">
        <f t="shared" si="254"/>
        <v>1</v>
      </c>
      <c r="I1522">
        <f t="shared" si="255"/>
        <v>2</v>
      </c>
      <c r="J1522">
        <f t="shared" si="256"/>
        <v>1</v>
      </c>
      <c r="K1522">
        <f t="shared" si="257"/>
        <v>0</v>
      </c>
      <c r="L1522">
        <v>3</v>
      </c>
      <c r="M1522">
        <v>2</v>
      </c>
      <c r="N1522">
        <f>Needs[[#This Row],[Male]]-Needs[[#This Row],[Hasuband]]</f>
        <v>2</v>
      </c>
      <c r="O1522">
        <f>Needs[[#This Row],[Female]]-Needs[[#This Row],[Wife]]</f>
        <v>1</v>
      </c>
      <c r="P1522">
        <v>1</v>
      </c>
      <c r="Q1522">
        <v>1</v>
      </c>
      <c r="R1522">
        <v>1</v>
      </c>
      <c r="S1522">
        <v>0</v>
      </c>
      <c r="T1522">
        <v>2</v>
      </c>
      <c r="U1522" t="s">
        <v>46</v>
      </c>
      <c r="W1522">
        <v>1</v>
      </c>
      <c r="X1522" t="str">
        <f t="shared" si="258"/>
        <v>No</v>
      </c>
      <c r="Y1522">
        <v>119</v>
      </c>
      <c r="Z1522" t="str">
        <f t="shared" si="259"/>
        <v>Yes</v>
      </c>
      <c r="AA1522">
        <v>1</v>
      </c>
      <c r="AB1522" t="str">
        <f t="shared" si="260"/>
        <v>Yes</v>
      </c>
      <c r="AD1522" t="str">
        <f t="shared" si="261"/>
        <v>No</v>
      </c>
      <c r="AF1522" t="str">
        <f t="shared" si="262"/>
        <v>No</v>
      </c>
      <c r="AG1522">
        <v>1</v>
      </c>
      <c r="AH1522" s="11" t="str">
        <f t="shared" si="263"/>
        <v>Yes</v>
      </c>
    </row>
    <row r="1523" spans="1:34">
      <c r="A1523">
        <v>5952</v>
      </c>
      <c r="B1523" t="s">
        <v>47</v>
      </c>
      <c r="C1523" t="s">
        <v>85</v>
      </c>
      <c r="D1523" t="s">
        <v>86</v>
      </c>
      <c r="E1523" t="s">
        <v>1600</v>
      </c>
      <c r="F1523" t="s">
        <v>51</v>
      </c>
      <c r="G1523">
        <f t="shared" si="253"/>
        <v>0</v>
      </c>
      <c r="H1523">
        <f t="shared" si="254"/>
        <v>1</v>
      </c>
      <c r="I1523">
        <f t="shared" si="255"/>
        <v>1</v>
      </c>
      <c r="J1523">
        <f t="shared" si="256"/>
        <v>2</v>
      </c>
      <c r="K1523">
        <f t="shared" si="257"/>
        <v>4</v>
      </c>
      <c r="L1523">
        <v>4</v>
      </c>
      <c r="M1523">
        <v>4</v>
      </c>
      <c r="N1523">
        <f>Needs[[#This Row],[Male]]-Needs[[#This Row],[Hasuband]]</f>
        <v>4</v>
      </c>
      <c r="O1523">
        <f>Needs[[#This Row],[Female]]-Needs[[#This Row],[Wife]]</f>
        <v>3</v>
      </c>
      <c r="P1523">
        <v>0</v>
      </c>
      <c r="Q1523">
        <v>1</v>
      </c>
      <c r="R1523">
        <v>1</v>
      </c>
      <c r="S1523">
        <v>1</v>
      </c>
      <c r="T1523">
        <v>5</v>
      </c>
      <c r="U1523" t="s">
        <v>61</v>
      </c>
      <c r="W1523">
        <v>1</v>
      </c>
      <c r="X1523" t="str">
        <f t="shared" si="258"/>
        <v>No</v>
      </c>
      <c r="Z1523" t="str">
        <f t="shared" si="259"/>
        <v>No</v>
      </c>
      <c r="AA1523">
        <v>1</v>
      </c>
      <c r="AB1523" t="str">
        <f t="shared" si="260"/>
        <v>Yes</v>
      </c>
      <c r="AD1523" t="str">
        <f t="shared" si="261"/>
        <v>No</v>
      </c>
      <c r="AF1523" t="str">
        <f t="shared" si="262"/>
        <v>No</v>
      </c>
      <c r="AG1523">
        <v>1</v>
      </c>
      <c r="AH1523" s="11" t="str">
        <f t="shared" si="263"/>
        <v>Yes</v>
      </c>
    </row>
    <row r="1524" spans="1:34">
      <c r="A1524">
        <v>5677</v>
      </c>
      <c r="B1524" t="s">
        <v>42</v>
      </c>
      <c r="C1524" t="s">
        <v>71</v>
      </c>
      <c r="D1524" t="s">
        <v>72</v>
      </c>
      <c r="E1524" t="s">
        <v>1601</v>
      </c>
      <c r="F1524" t="s">
        <v>36</v>
      </c>
      <c r="G1524">
        <f t="shared" si="253"/>
        <v>1</v>
      </c>
      <c r="H1524">
        <f t="shared" si="254"/>
        <v>1</v>
      </c>
      <c r="I1524">
        <f t="shared" si="255"/>
        <v>2</v>
      </c>
      <c r="J1524">
        <f t="shared" si="256"/>
        <v>2</v>
      </c>
      <c r="K1524">
        <f t="shared" si="257"/>
        <v>1</v>
      </c>
      <c r="L1524">
        <v>2</v>
      </c>
      <c r="M1524">
        <v>5</v>
      </c>
      <c r="N1524">
        <f>Needs[[#This Row],[Male]]-Needs[[#This Row],[Hasuband]]</f>
        <v>1</v>
      </c>
      <c r="O1524">
        <f>Needs[[#This Row],[Female]]-Needs[[#This Row],[Wife]]</f>
        <v>4</v>
      </c>
      <c r="P1524">
        <v>1</v>
      </c>
      <c r="Q1524">
        <v>1</v>
      </c>
      <c r="R1524">
        <v>0</v>
      </c>
      <c r="S1524">
        <v>2</v>
      </c>
      <c r="T1524">
        <v>3</v>
      </c>
      <c r="U1524" t="s">
        <v>46</v>
      </c>
      <c r="W1524">
        <v>1</v>
      </c>
      <c r="X1524" t="str">
        <f t="shared" si="258"/>
        <v>No</v>
      </c>
      <c r="Z1524" t="str">
        <f t="shared" si="259"/>
        <v>No</v>
      </c>
      <c r="AA1524">
        <v>1</v>
      </c>
      <c r="AB1524" t="str">
        <f t="shared" si="260"/>
        <v>Yes</v>
      </c>
      <c r="AC1524">
        <v>1</v>
      </c>
      <c r="AD1524" t="str">
        <f t="shared" si="261"/>
        <v>Yes</v>
      </c>
      <c r="AF1524" t="str">
        <f t="shared" si="262"/>
        <v>No</v>
      </c>
      <c r="AG1524">
        <v>1</v>
      </c>
      <c r="AH1524" s="11" t="str">
        <f t="shared" si="263"/>
        <v>Yes</v>
      </c>
    </row>
    <row r="1525" spans="1:34">
      <c r="A1525">
        <v>4988</v>
      </c>
      <c r="B1525" t="s">
        <v>32</v>
      </c>
      <c r="C1525" t="s">
        <v>33</v>
      </c>
      <c r="D1525" t="s">
        <v>34</v>
      </c>
      <c r="E1525" t="s">
        <v>1602</v>
      </c>
      <c r="F1525" t="s">
        <v>36</v>
      </c>
      <c r="G1525">
        <f t="shared" si="253"/>
        <v>1</v>
      </c>
      <c r="H1525">
        <f t="shared" si="254"/>
        <v>1</v>
      </c>
      <c r="I1525">
        <f t="shared" si="255"/>
        <v>1</v>
      </c>
      <c r="J1525">
        <f t="shared" si="256"/>
        <v>1</v>
      </c>
      <c r="K1525">
        <f t="shared" si="257"/>
        <v>0</v>
      </c>
      <c r="L1525">
        <v>1</v>
      </c>
      <c r="M1525">
        <v>3</v>
      </c>
      <c r="N1525">
        <f>Needs[[#This Row],[Male]]-Needs[[#This Row],[Hasuband]]</f>
        <v>0</v>
      </c>
      <c r="O1525">
        <f>Needs[[#This Row],[Female]]-Needs[[#This Row],[Wife]]</f>
        <v>2</v>
      </c>
      <c r="P1525">
        <v>0</v>
      </c>
      <c r="Q1525">
        <v>1</v>
      </c>
      <c r="R1525">
        <v>0</v>
      </c>
      <c r="S1525">
        <v>1</v>
      </c>
      <c r="T1525">
        <v>2</v>
      </c>
      <c r="U1525" t="s">
        <v>46</v>
      </c>
      <c r="V1525">
        <v>1</v>
      </c>
      <c r="X1525" t="str">
        <f t="shared" si="258"/>
        <v>Yes</v>
      </c>
      <c r="Y1525">
        <v>118</v>
      </c>
      <c r="Z1525" t="str">
        <f t="shared" si="259"/>
        <v>Yes</v>
      </c>
      <c r="AA1525">
        <v>1</v>
      </c>
      <c r="AB1525" t="str">
        <f t="shared" si="260"/>
        <v>Yes</v>
      </c>
      <c r="AD1525" t="str">
        <f t="shared" si="261"/>
        <v>No</v>
      </c>
      <c r="AF1525" t="str">
        <f t="shared" si="262"/>
        <v>No</v>
      </c>
      <c r="AH1525" s="11" t="str">
        <f t="shared" si="263"/>
        <v>No</v>
      </c>
    </row>
    <row r="1526" spans="1:34">
      <c r="A1526">
        <v>5682</v>
      </c>
      <c r="B1526" t="s">
        <v>42</v>
      </c>
      <c r="C1526" t="s">
        <v>71</v>
      </c>
      <c r="D1526" t="s">
        <v>72</v>
      </c>
      <c r="E1526" t="s">
        <v>1603</v>
      </c>
      <c r="F1526" t="s">
        <v>36</v>
      </c>
      <c r="G1526">
        <f t="shared" si="253"/>
        <v>1</v>
      </c>
      <c r="H1526">
        <f t="shared" si="254"/>
        <v>1</v>
      </c>
      <c r="I1526">
        <f t="shared" si="255"/>
        <v>2</v>
      </c>
      <c r="J1526">
        <f t="shared" si="256"/>
        <v>0</v>
      </c>
      <c r="K1526">
        <f t="shared" si="257"/>
        <v>0</v>
      </c>
      <c r="L1526">
        <v>2</v>
      </c>
      <c r="M1526">
        <v>2</v>
      </c>
      <c r="N1526">
        <f>Needs[[#This Row],[Male]]-Needs[[#This Row],[Hasuband]]</f>
        <v>1</v>
      </c>
      <c r="O1526">
        <f>Needs[[#This Row],[Female]]-Needs[[#This Row],[Wife]]</f>
        <v>1</v>
      </c>
      <c r="P1526">
        <v>1</v>
      </c>
      <c r="Q1526">
        <v>1</v>
      </c>
      <c r="R1526">
        <v>0</v>
      </c>
      <c r="S1526">
        <v>0</v>
      </c>
      <c r="T1526">
        <v>2</v>
      </c>
      <c r="U1526" t="s">
        <v>61</v>
      </c>
      <c r="V1526">
        <v>1</v>
      </c>
      <c r="X1526" t="str">
        <f t="shared" si="258"/>
        <v>Yes</v>
      </c>
      <c r="Y1526">
        <v>152</v>
      </c>
      <c r="Z1526" t="str">
        <f t="shared" si="259"/>
        <v>Yes</v>
      </c>
      <c r="AA1526">
        <v>1</v>
      </c>
      <c r="AB1526" t="str">
        <f t="shared" si="260"/>
        <v>Yes</v>
      </c>
      <c r="AD1526" t="str">
        <f t="shared" si="261"/>
        <v>No</v>
      </c>
      <c r="AE1526">
        <v>1</v>
      </c>
      <c r="AF1526" t="str">
        <f t="shared" si="262"/>
        <v>Yes</v>
      </c>
      <c r="AH1526" s="11" t="str">
        <f t="shared" si="263"/>
        <v>No</v>
      </c>
    </row>
    <row r="1527" spans="1:34">
      <c r="A1527">
        <v>6071</v>
      </c>
      <c r="B1527" t="s">
        <v>47</v>
      </c>
      <c r="C1527" t="s">
        <v>67</v>
      </c>
      <c r="D1527" t="s">
        <v>68</v>
      </c>
      <c r="E1527" t="s">
        <v>1604</v>
      </c>
      <c r="F1527" t="s">
        <v>36</v>
      </c>
      <c r="G1527">
        <f t="shared" si="253"/>
        <v>1</v>
      </c>
      <c r="H1527">
        <f t="shared" si="254"/>
        <v>1</v>
      </c>
      <c r="I1527">
        <f t="shared" si="255"/>
        <v>2</v>
      </c>
      <c r="J1527">
        <f t="shared" si="256"/>
        <v>4</v>
      </c>
      <c r="K1527">
        <f t="shared" si="257"/>
        <v>2</v>
      </c>
      <c r="L1527">
        <v>5</v>
      </c>
      <c r="M1527">
        <v>5</v>
      </c>
      <c r="N1527">
        <f>Needs[[#This Row],[Male]]-Needs[[#This Row],[Hasuband]]</f>
        <v>4</v>
      </c>
      <c r="O1527">
        <f>Needs[[#This Row],[Female]]-Needs[[#This Row],[Wife]]</f>
        <v>4</v>
      </c>
      <c r="P1527">
        <v>1</v>
      </c>
      <c r="Q1527">
        <v>1</v>
      </c>
      <c r="R1527">
        <v>1</v>
      </c>
      <c r="S1527">
        <v>3</v>
      </c>
      <c r="T1527">
        <v>4</v>
      </c>
      <c r="U1527" t="s">
        <v>18</v>
      </c>
      <c r="W1527">
        <v>1</v>
      </c>
      <c r="X1527" t="str">
        <f t="shared" si="258"/>
        <v>No</v>
      </c>
      <c r="Y1527">
        <v>73</v>
      </c>
      <c r="Z1527" t="str">
        <f t="shared" si="259"/>
        <v>Yes</v>
      </c>
      <c r="AB1527" t="str">
        <f t="shared" si="260"/>
        <v>No</v>
      </c>
      <c r="AD1527" t="str">
        <f t="shared" si="261"/>
        <v>No</v>
      </c>
      <c r="AF1527" t="str">
        <f t="shared" si="262"/>
        <v>No</v>
      </c>
      <c r="AG1527">
        <v>1</v>
      </c>
      <c r="AH1527" s="11" t="str">
        <f t="shared" si="263"/>
        <v>Yes</v>
      </c>
    </row>
    <row r="1528" spans="1:34">
      <c r="A1528">
        <v>6279</v>
      </c>
      <c r="B1528" t="s">
        <v>47</v>
      </c>
      <c r="C1528" t="s">
        <v>104</v>
      </c>
      <c r="D1528" t="s">
        <v>105</v>
      </c>
      <c r="E1528" t="s">
        <v>1605</v>
      </c>
      <c r="F1528" t="s">
        <v>36</v>
      </c>
      <c r="G1528">
        <f t="shared" si="253"/>
        <v>1</v>
      </c>
      <c r="H1528">
        <f t="shared" si="254"/>
        <v>1</v>
      </c>
      <c r="I1528">
        <f t="shared" si="255"/>
        <v>3</v>
      </c>
      <c r="J1528">
        <f t="shared" si="256"/>
        <v>2</v>
      </c>
      <c r="K1528">
        <f t="shared" si="257"/>
        <v>3</v>
      </c>
      <c r="L1528">
        <v>5</v>
      </c>
      <c r="M1528">
        <v>5</v>
      </c>
      <c r="N1528">
        <f>Needs[[#This Row],[Male]]-Needs[[#This Row],[Hasuband]]</f>
        <v>4</v>
      </c>
      <c r="O1528">
        <f>Needs[[#This Row],[Female]]-Needs[[#This Row],[Wife]]</f>
        <v>4</v>
      </c>
      <c r="P1528">
        <v>2</v>
      </c>
      <c r="Q1528">
        <v>1</v>
      </c>
      <c r="R1528">
        <v>1</v>
      </c>
      <c r="S1528">
        <v>1</v>
      </c>
      <c r="T1528">
        <v>5</v>
      </c>
      <c r="U1528" t="s">
        <v>18</v>
      </c>
      <c r="V1528">
        <v>1</v>
      </c>
      <c r="X1528" t="str">
        <f t="shared" si="258"/>
        <v>Yes</v>
      </c>
      <c r="Y1528">
        <v>173</v>
      </c>
      <c r="Z1528" t="str">
        <f t="shared" si="259"/>
        <v>Yes</v>
      </c>
      <c r="AA1528">
        <v>1</v>
      </c>
      <c r="AB1528" t="str">
        <f t="shared" si="260"/>
        <v>Yes</v>
      </c>
      <c r="AC1528">
        <v>1</v>
      </c>
      <c r="AD1528" t="str">
        <f t="shared" si="261"/>
        <v>Yes</v>
      </c>
      <c r="AF1528" t="str">
        <f t="shared" si="262"/>
        <v>No</v>
      </c>
      <c r="AH1528" s="11" t="str">
        <f t="shared" si="263"/>
        <v>No</v>
      </c>
    </row>
    <row r="1529" spans="1:34">
      <c r="A1529">
        <v>6209</v>
      </c>
      <c r="B1529" t="s">
        <v>47</v>
      </c>
      <c r="C1529" t="s">
        <v>58</v>
      </c>
      <c r="D1529" t="s">
        <v>59</v>
      </c>
      <c r="E1529" t="s">
        <v>1606</v>
      </c>
      <c r="F1529" t="s">
        <v>51</v>
      </c>
      <c r="G1529">
        <f t="shared" si="253"/>
        <v>0</v>
      </c>
      <c r="H1529">
        <f t="shared" si="254"/>
        <v>1</v>
      </c>
      <c r="I1529">
        <f t="shared" si="255"/>
        <v>1</v>
      </c>
      <c r="J1529">
        <f t="shared" si="256"/>
        <v>1</v>
      </c>
      <c r="K1529">
        <f t="shared" si="257"/>
        <v>2</v>
      </c>
      <c r="L1529">
        <v>4</v>
      </c>
      <c r="M1529">
        <v>1</v>
      </c>
      <c r="N1529">
        <f>Needs[[#This Row],[Male]]-Needs[[#This Row],[Hasuband]]</f>
        <v>4</v>
      </c>
      <c r="O1529">
        <f>Needs[[#This Row],[Female]]-Needs[[#This Row],[Wife]]</f>
        <v>0</v>
      </c>
      <c r="P1529">
        <v>1</v>
      </c>
      <c r="Q1529">
        <v>0</v>
      </c>
      <c r="R1529">
        <v>1</v>
      </c>
      <c r="S1529">
        <v>0</v>
      </c>
      <c r="T1529">
        <v>3</v>
      </c>
      <c r="U1529" t="s">
        <v>46</v>
      </c>
      <c r="V1529">
        <v>1</v>
      </c>
      <c r="X1529" t="str">
        <f t="shared" si="258"/>
        <v>Yes</v>
      </c>
      <c r="Y1529">
        <v>206</v>
      </c>
      <c r="Z1529" t="str">
        <f t="shared" si="259"/>
        <v>Yes</v>
      </c>
      <c r="AA1529">
        <v>1</v>
      </c>
      <c r="AB1529" t="str">
        <f t="shared" si="260"/>
        <v>Yes</v>
      </c>
      <c r="AD1529" t="str">
        <f t="shared" si="261"/>
        <v>No</v>
      </c>
      <c r="AF1529" t="str">
        <f t="shared" si="262"/>
        <v>No</v>
      </c>
      <c r="AG1529">
        <v>1</v>
      </c>
      <c r="AH1529" s="11" t="str">
        <f t="shared" si="263"/>
        <v>Yes</v>
      </c>
    </row>
    <row r="1530" spans="1:34">
      <c r="A1530">
        <v>4934</v>
      </c>
      <c r="B1530" t="s">
        <v>32</v>
      </c>
      <c r="C1530" t="s">
        <v>96</v>
      </c>
      <c r="D1530" t="s">
        <v>97</v>
      </c>
      <c r="E1530" t="s">
        <v>1607</v>
      </c>
      <c r="F1530" t="s">
        <v>36</v>
      </c>
      <c r="G1530">
        <f t="shared" si="253"/>
        <v>1</v>
      </c>
      <c r="H1530">
        <f t="shared" si="254"/>
        <v>1</v>
      </c>
      <c r="I1530">
        <f t="shared" si="255"/>
        <v>4</v>
      </c>
      <c r="J1530">
        <f t="shared" si="256"/>
        <v>4</v>
      </c>
      <c r="K1530">
        <f t="shared" si="257"/>
        <v>0</v>
      </c>
      <c r="L1530">
        <v>6</v>
      </c>
      <c r="M1530">
        <v>4</v>
      </c>
      <c r="N1530">
        <f>Needs[[#This Row],[Male]]-Needs[[#This Row],[Hasuband]]</f>
        <v>5</v>
      </c>
      <c r="O1530">
        <f>Needs[[#This Row],[Female]]-Needs[[#This Row],[Wife]]</f>
        <v>3</v>
      </c>
      <c r="P1530">
        <v>2</v>
      </c>
      <c r="Q1530">
        <v>2</v>
      </c>
      <c r="R1530">
        <v>3</v>
      </c>
      <c r="S1530">
        <v>1</v>
      </c>
      <c r="T1530">
        <v>2</v>
      </c>
      <c r="U1530" t="s">
        <v>37</v>
      </c>
      <c r="W1530">
        <v>1</v>
      </c>
      <c r="X1530" t="str">
        <f t="shared" si="258"/>
        <v>No</v>
      </c>
      <c r="Z1530" t="str">
        <f t="shared" si="259"/>
        <v>No</v>
      </c>
      <c r="AA1530">
        <v>1</v>
      </c>
      <c r="AB1530" t="str">
        <f t="shared" si="260"/>
        <v>Yes</v>
      </c>
      <c r="AD1530" t="str">
        <f t="shared" si="261"/>
        <v>No</v>
      </c>
      <c r="AE1530">
        <v>1</v>
      </c>
      <c r="AF1530" t="str">
        <f t="shared" si="262"/>
        <v>Yes</v>
      </c>
      <c r="AG1530">
        <v>1</v>
      </c>
      <c r="AH1530" s="11" t="str">
        <f t="shared" si="263"/>
        <v>Yes</v>
      </c>
    </row>
    <row r="1531" spans="1:34">
      <c r="A1531">
        <v>5913</v>
      </c>
      <c r="B1531" t="s">
        <v>47</v>
      </c>
      <c r="C1531" t="s">
        <v>85</v>
      </c>
      <c r="D1531" t="s">
        <v>86</v>
      </c>
      <c r="E1531" t="s">
        <v>1608</v>
      </c>
      <c r="F1531" t="s">
        <v>51</v>
      </c>
      <c r="G1531">
        <f t="shared" si="253"/>
        <v>0</v>
      </c>
      <c r="H1531">
        <f t="shared" si="254"/>
        <v>1</v>
      </c>
      <c r="I1531">
        <f t="shared" si="255"/>
        <v>2</v>
      </c>
      <c r="J1531">
        <f t="shared" si="256"/>
        <v>2</v>
      </c>
      <c r="K1531">
        <f t="shared" si="257"/>
        <v>3</v>
      </c>
      <c r="L1531">
        <v>6</v>
      </c>
      <c r="M1531">
        <v>2</v>
      </c>
      <c r="N1531">
        <f>Needs[[#This Row],[Male]]-Needs[[#This Row],[Hasuband]]</f>
        <v>6</v>
      </c>
      <c r="O1531">
        <f>Needs[[#This Row],[Female]]-Needs[[#This Row],[Wife]]</f>
        <v>1</v>
      </c>
      <c r="P1531">
        <v>1</v>
      </c>
      <c r="Q1531">
        <v>1</v>
      </c>
      <c r="R1531">
        <v>2</v>
      </c>
      <c r="S1531">
        <v>0</v>
      </c>
      <c r="T1531">
        <v>4</v>
      </c>
      <c r="U1531" t="s">
        <v>46</v>
      </c>
      <c r="W1531">
        <v>1</v>
      </c>
      <c r="X1531" t="str">
        <f t="shared" si="258"/>
        <v>No</v>
      </c>
      <c r="Z1531" t="str">
        <f t="shared" si="259"/>
        <v>No</v>
      </c>
      <c r="AA1531">
        <v>1</v>
      </c>
      <c r="AB1531" t="str">
        <f t="shared" si="260"/>
        <v>Yes</v>
      </c>
      <c r="AC1531">
        <v>1</v>
      </c>
      <c r="AD1531" t="str">
        <f t="shared" si="261"/>
        <v>Yes</v>
      </c>
      <c r="AF1531" t="str">
        <f t="shared" si="262"/>
        <v>No</v>
      </c>
      <c r="AG1531">
        <v>1</v>
      </c>
      <c r="AH1531" s="11" t="str">
        <f t="shared" si="263"/>
        <v>Yes</v>
      </c>
    </row>
    <row r="1532" spans="1:34">
      <c r="A1532">
        <v>4806</v>
      </c>
      <c r="B1532" t="s">
        <v>38</v>
      </c>
      <c r="C1532" t="s">
        <v>116</v>
      </c>
      <c r="D1532" t="s">
        <v>117</v>
      </c>
      <c r="E1532" t="s">
        <v>1609</v>
      </c>
      <c r="F1532" t="s">
        <v>36</v>
      </c>
      <c r="G1532">
        <f t="shared" si="253"/>
        <v>1</v>
      </c>
      <c r="H1532">
        <f t="shared" si="254"/>
        <v>1</v>
      </c>
      <c r="I1532">
        <f t="shared" si="255"/>
        <v>2</v>
      </c>
      <c r="J1532">
        <f t="shared" si="256"/>
        <v>3</v>
      </c>
      <c r="K1532">
        <f t="shared" si="257"/>
        <v>3</v>
      </c>
      <c r="L1532">
        <v>3</v>
      </c>
      <c r="M1532">
        <v>7</v>
      </c>
      <c r="N1532">
        <f>Needs[[#This Row],[Male]]-Needs[[#This Row],[Hasuband]]</f>
        <v>2</v>
      </c>
      <c r="O1532">
        <f>Needs[[#This Row],[Female]]-Needs[[#This Row],[Wife]]</f>
        <v>6</v>
      </c>
      <c r="P1532">
        <v>1</v>
      </c>
      <c r="Q1532">
        <v>1</v>
      </c>
      <c r="R1532">
        <v>1</v>
      </c>
      <c r="S1532">
        <v>2</v>
      </c>
      <c r="T1532">
        <v>5</v>
      </c>
      <c r="U1532" t="s">
        <v>46</v>
      </c>
      <c r="V1532">
        <v>1</v>
      </c>
      <c r="X1532" t="str">
        <f t="shared" si="258"/>
        <v>Yes</v>
      </c>
      <c r="Y1532">
        <v>197</v>
      </c>
      <c r="Z1532" t="str">
        <f t="shared" si="259"/>
        <v>Yes</v>
      </c>
      <c r="AA1532">
        <v>1</v>
      </c>
      <c r="AB1532" t="str">
        <f t="shared" si="260"/>
        <v>Yes</v>
      </c>
      <c r="AC1532">
        <v>1</v>
      </c>
      <c r="AD1532" t="str">
        <f t="shared" si="261"/>
        <v>Yes</v>
      </c>
      <c r="AF1532" t="str">
        <f t="shared" si="262"/>
        <v>No</v>
      </c>
      <c r="AG1532">
        <v>1</v>
      </c>
      <c r="AH1532" s="11" t="str">
        <f t="shared" si="263"/>
        <v>Yes</v>
      </c>
    </row>
    <row r="1533" spans="1:34">
      <c r="A1533">
        <v>5527</v>
      </c>
      <c r="B1533" t="s">
        <v>42</v>
      </c>
      <c r="C1533" t="s">
        <v>43</v>
      </c>
      <c r="D1533" t="s">
        <v>44</v>
      </c>
      <c r="E1533" t="s">
        <v>1610</v>
      </c>
      <c r="F1533" t="s">
        <v>51</v>
      </c>
      <c r="G1533">
        <f t="shared" si="253"/>
        <v>0</v>
      </c>
      <c r="H1533">
        <f t="shared" si="254"/>
        <v>1</v>
      </c>
      <c r="I1533">
        <f t="shared" si="255"/>
        <v>2</v>
      </c>
      <c r="J1533">
        <f t="shared" si="256"/>
        <v>1</v>
      </c>
      <c r="K1533">
        <f t="shared" si="257"/>
        <v>3</v>
      </c>
      <c r="L1533">
        <v>2</v>
      </c>
      <c r="M1533">
        <v>5</v>
      </c>
      <c r="N1533">
        <f>Needs[[#This Row],[Male]]-Needs[[#This Row],[Hasuband]]</f>
        <v>2</v>
      </c>
      <c r="O1533">
        <f>Needs[[#This Row],[Female]]-Needs[[#This Row],[Wife]]</f>
        <v>4</v>
      </c>
      <c r="P1533">
        <v>1</v>
      </c>
      <c r="Q1533">
        <v>1</v>
      </c>
      <c r="R1533">
        <v>0</v>
      </c>
      <c r="S1533">
        <v>1</v>
      </c>
      <c r="T1533">
        <v>4</v>
      </c>
      <c r="U1533" t="s">
        <v>46</v>
      </c>
      <c r="W1533">
        <v>1</v>
      </c>
      <c r="X1533" t="str">
        <f t="shared" si="258"/>
        <v>No</v>
      </c>
      <c r="Y1533">
        <v>108</v>
      </c>
      <c r="Z1533" t="str">
        <f t="shared" si="259"/>
        <v>Yes</v>
      </c>
      <c r="AA1533">
        <v>1</v>
      </c>
      <c r="AB1533" t="str">
        <f t="shared" si="260"/>
        <v>Yes</v>
      </c>
      <c r="AD1533" t="str">
        <f t="shared" si="261"/>
        <v>No</v>
      </c>
      <c r="AF1533" t="str">
        <f t="shared" si="262"/>
        <v>No</v>
      </c>
      <c r="AG1533">
        <v>1</v>
      </c>
      <c r="AH1533" s="11" t="str">
        <f t="shared" si="263"/>
        <v>Yes</v>
      </c>
    </row>
    <row r="1534" spans="1:34">
      <c r="A1534">
        <v>5437</v>
      </c>
      <c r="B1534" t="s">
        <v>42</v>
      </c>
      <c r="C1534" t="s">
        <v>82</v>
      </c>
      <c r="D1534" t="s">
        <v>83</v>
      </c>
      <c r="E1534" t="s">
        <v>1611</v>
      </c>
      <c r="F1534" t="s">
        <v>36</v>
      </c>
      <c r="G1534">
        <f t="shared" si="253"/>
        <v>1</v>
      </c>
      <c r="H1534">
        <f t="shared" si="254"/>
        <v>1</v>
      </c>
      <c r="I1534">
        <f t="shared" si="255"/>
        <v>2</v>
      </c>
      <c r="J1534">
        <f t="shared" si="256"/>
        <v>1</v>
      </c>
      <c r="K1534">
        <f t="shared" si="257"/>
        <v>1</v>
      </c>
      <c r="L1534">
        <v>4</v>
      </c>
      <c r="M1534">
        <v>2</v>
      </c>
      <c r="N1534">
        <f>Needs[[#This Row],[Male]]-Needs[[#This Row],[Hasuband]]</f>
        <v>3</v>
      </c>
      <c r="O1534">
        <f>Needs[[#This Row],[Female]]-Needs[[#This Row],[Wife]]</f>
        <v>1</v>
      </c>
      <c r="P1534">
        <v>1</v>
      </c>
      <c r="Q1534">
        <v>1</v>
      </c>
      <c r="R1534">
        <v>1</v>
      </c>
      <c r="S1534">
        <v>0</v>
      </c>
      <c r="T1534">
        <v>3</v>
      </c>
      <c r="U1534" t="s">
        <v>37</v>
      </c>
      <c r="W1534">
        <v>1</v>
      </c>
      <c r="X1534" t="str">
        <f t="shared" si="258"/>
        <v>No</v>
      </c>
      <c r="Z1534" t="str">
        <f t="shared" si="259"/>
        <v>No</v>
      </c>
      <c r="AB1534" t="str">
        <f t="shared" si="260"/>
        <v>No</v>
      </c>
      <c r="AD1534" t="str">
        <f t="shared" si="261"/>
        <v>No</v>
      </c>
      <c r="AE1534">
        <v>1</v>
      </c>
      <c r="AF1534" t="str">
        <f t="shared" si="262"/>
        <v>Yes</v>
      </c>
      <c r="AG1534">
        <v>1</v>
      </c>
      <c r="AH1534" s="11" t="str">
        <f t="shared" si="263"/>
        <v>Yes</v>
      </c>
    </row>
    <row r="1535" spans="1:34">
      <c r="A1535">
        <v>5566</v>
      </c>
      <c r="B1535" t="s">
        <v>42</v>
      </c>
      <c r="C1535" t="s">
        <v>43</v>
      </c>
      <c r="D1535" t="s">
        <v>44</v>
      </c>
      <c r="E1535" t="s">
        <v>1612</v>
      </c>
      <c r="F1535" t="s">
        <v>36</v>
      </c>
      <c r="G1535">
        <f t="shared" si="253"/>
        <v>1</v>
      </c>
      <c r="H1535">
        <f t="shared" si="254"/>
        <v>1</v>
      </c>
      <c r="I1535">
        <f t="shared" si="255"/>
        <v>3</v>
      </c>
      <c r="J1535">
        <f t="shared" si="256"/>
        <v>2</v>
      </c>
      <c r="K1535">
        <f t="shared" si="257"/>
        <v>1</v>
      </c>
      <c r="L1535">
        <v>6</v>
      </c>
      <c r="M1535">
        <v>2</v>
      </c>
      <c r="N1535">
        <f>Needs[[#This Row],[Male]]-Needs[[#This Row],[Hasuband]]</f>
        <v>5</v>
      </c>
      <c r="O1535">
        <f>Needs[[#This Row],[Female]]-Needs[[#This Row],[Wife]]</f>
        <v>1</v>
      </c>
      <c r="P1535">
        <v>2</v>
      </c>
      <c r="Q1535">
        <v>1</v>
      </c>
      <c r="R1535">
        <v>2</v>
      </c>
      <c r="S1535">
        <v>0</v>
      </c>
      <c r="T1535">
        <v>3</v>
      </c>
      <c r="U1535" t="s">
        <v>46</v>
      </c>
      <c r="V1535">
        <v>1</v>
      </c>
      <c r="X1535" t="str">
        <f t="shared" si="258"/>
        <v>Yes</v>
      </c>
      <c r="Y1535">
        <v>220</v>
      </c>
      <c r="Z1535" t="str">
        <f t="shared" si="259"/>
        <v>Yes</v>
      </c>
      <c r="AA1535">
        <v>1</v>
      </c>
      <c r="AB1535" t="str">
        <f t="shared" si="260"/>
        <v>Yes</v>
      </c>
      <c r="AC1535">
        <v>1</v>
      </c>
      <c r="AD1535" t="str">
        <f t="shared" si="261"/>
        <v>Yes</v>
      </c>
      <c r="AF1535" t="str">
        <f t="shared" si="262"/>
        <v>No</v>
      </c>
      <c r="AG1535">
        <v>1</v>
      </c>
      <c r="AH1535" s="11" t="str">
        <f t="shared" si="263"/>
        <v>Yes</v>
      </c>
    </row>
    <row r="1536" spans="1:34">
      <c r="A1536">
        <v>5507</v>
      </c>
      <c r="B1536" t="s">
        <v>42</v>
      </c>
      <c r="C1536" t="s">
        <v>43</v>
      </c>
      <c r="D1536" t="s">
        <v>44</v>
      </c>
      <c r="E1536" t="s">
        <v>1613</v>
      </c>
      <c r="F1536" t="s">
        <v>51</v>
      </c>
      <c r="G1536">
        <f t="shared" si="253"/>
        <v>0</v>
      </c>
      <c r="H1536">
        <f t="shared" si="254"/>
        <v>1</v>
      </c>
      <c r="I1536">
        <f t="shared" si="255"/>
        <v>2</v>
      </c>
      <c r="J1536">
        <f t="shared" si="256"/>
        <v>1</v>
      </c>
      <c r="K1536">
        <f t="shared" si="257"/>
        <v>3</v>
      </c>
      <c r="L1536">
        <v>5</v>
      </c>
      <c r="M1536">
        <v>2</v>
      </c>
      <c r="N1536">
        <f>Needs[[#This Row],[Male]]-Needs[[#This Row],[Hasuband]]</f>
        <v>5</v>
      </c>
      <c r="O1536">
        <f>Needs[[#This Row],[Female]]-Needs[[#This Row],[Wife]]</f>
        <v>1</v>
      </c>
      <c r="P1536">
        <v>1</v>
      </c>
      <c r="Q1536">
        <v>1</v>
      </c>
      <c r="R1536">
        <v>1</v>
      </c>
      <c r="S1536">
        <v>0</v>
      </c>
      <c r="T1536">
        <v>4</v>
      </c>
      <c r="U1536" t="s">
        <v>61</v>
      </c>
      <c r="W1536">
        <v>1</v>
      </c>
      <c r="X1536" t="str">
        <f t="shared" si="258"/>
        <v>No</v>
      </c>
      <c r="Z1536" t="str">
        <f t="shared" si="259"/>
        <v>No</v>
      </c>
      <c r="AA1536">
        <v>1</v>
      </c>
      <c r="AB1536" t="str">
        <f t="shared" si="260"/>
        <v>Yes</v>
      </c>
      <c r="AC1536">
        <v>1</v>
      </c>
      <c r="AD1536" t="str">
        <f t="shared" si="261"/>
        <v>Yes</v>
      </c>
      <c r="AE1536">
        <v>1</v>
      </c>
      <c r="AF1536" t="str">
        <f t="shared" si="262"/>
        <v>Yes</v>
      </c>
      <c r="AG1536">
        <v>1</v>
      </c>
      <c r="AH1536" s="11" t="str">
        <f t="shared" si="263"/>
        <v>Yes</v>
      </c>
    </row>
    <row r="1537" spans="1:34">
      <c r="A1537">
        <v>5008</v>
      </c>
      <c r="B1537" t="s">
        <v>32</v>
      </c>
      <c r="C1537" t="s">
        <v>126</v>
      </c>
      <c r="D1537" t="s">
        <v>127</v>
      </c>
      <c r="E1537" t="s">
        <v>1614</v>
      </c>
      <c r="F1537" t="s">
        <v>36</v>
      </c>
      <c r="G1537">
        <f t="shared" si="253"/>
        <v>1</v>
      </c>
      <c r="H1537">
        <f t="shared" si="254"/>
        <v>1</v>
      </c>
      <c r="I1537">
        <f t="shared" si="255"/>
        <v>2</v>
      </c>
      <c r="J1537">
        <f t="shared" si="256"/>
        <v>2</v>
      </c>
      <c r="K1537">
        <f t="shared" si="257"/>
        <v>1</v>
      </c>
      <c r="L1537">
        <v>5</v>
      </c>
      <c r="M1537">
        <v>2</v>
      </c>
      <c r="N1537">
        <f>Needs[[#This Row],[Male]]-Needs[[#This Row],[Hasuband]]</f>
        <v>4</v>
      </c>
      <c r="O1537">
        <f>Needs[[#This Row],[Female]]-Needs[[#This Row],[Wife]]</f>
        <v>1</v>
      </c>
      <c r="P1537">
        <v>1</v>
      </c>
      <c r="Q1537">
        <v>1</v>
      </c>
      <c r="R1537">
        <v>2</v>
      </c>
      <c r="S1537">
        <v>0</v>
      </c>
      <c r="T1537">
        <v>3</v>
      </c>
      <c r="U1537" t="s">
        <v>61</v>
      </c>
      <c r="V1537">
        <v>1</v>
      </c>
      <c r="X1537" t="str">
        <f t="shared" si="258"/>
        <v>Yes</v>
      </c>
      <c r="Y1537">
        <v>143</v>
      </c>
      <c r="Z1537" t="str">
        <f t="shared" si="259"/>
        <v>Yes</v>
      </c>
      <c r="AB1537" t="str">
        <f t="shared" si="260"/>
        <v>No</v>
      </c>
      <c r="AD1537" t="str">
        <f t="shared" si="261"/>
        <v>No</v>
      </c>
      <c r="AF1537" t="str">
        <f t="shared" si="262"/>
        <v>No</v>
      </c>
      <c r="AH1537" s="11" t="str">
        <f t="shared" si="263"/>
        <v>No</v>
      </c>
    </row>
    <row r="1538" spans="1:34">
      <c r="A1538">
        <v>5733</v>
      </c>
      <c r="B1538" t="s">
        <v>42</v>
      </c>
      <c r="C1538" t="s">
        <v>71</v>
      </c>
      <c r="D1538" t="s">
        <v>72</v>
      </c>
      <c r="E1538" t="s">
        <v>1615</v>
      </c>
      <c r="F1538" t="s">
        <v>36</v>
      </c>
      <c r="G1538">
        <f t="shared" ref="G1538:G1601" si="264">IF(F1538="Father",1,0)</f>
        <v>1</v>
      </c>
      <c r="H1538">
        <f t="shared" ref="H1538:H1601" si="265">IF(F1538="Mother",1,1)</f>
        <v>1</v>
      </c>
      <c r="I1538">
        <f t="shared" ref="I1538:I1601" si="266">P1538+Q1538</f>
        <v>2</v>
      </c>
      <c r="J1538">
        <f t="shared" ref="J1538:J1601" si="267">R1538+S1538</f>
        <v>1</v>
      </c>
      <c r="K1538">
        <f t="shared" ref="K1538:K1601" si="268">T1538-(G1538+H1538)</f>
        <v>1</v>
      </c>
      <c r="L1538">
        <v>4</v>
      </c>
      <c r="M1538">
        <v>2</v>
      </c>
      <c r="N1538">
        <f>Needs[[#This Row],[Male]]-Needs[[#This Row],[Hasuband]]</f>
        <v>3</v>
      </c>
      <c r="O1538">
        <f>Needs[[#This Row],[Female]]-Needs[[#This Row],[Wife]]</f>
        <v>1</v>
      </c>
      <c r="P1538">
        <v>1</v>
      </c>
      <c r="Q1538">
        <v>1</v>
      </c>
      <c r="R1538">
        <v>1</v>
      </c>
      <c r="S1538">
        <v>0</v>
      </c>
      <c r="T1538">
        <v>3</v>
      </c>
      <c r="U1538" t="s">
        <v>61</v>
      </c>
      <c r="V1538">
        <v>1</v>
      </c>
      <c r="X1538" t="str">
        <f t="shared" ref="X1538:X1601" si="269">IF(V1538=1,"Yes",IF(V1538="","No"))</f>
        <v>Yes</v>
      </c>
      <c r="Y1538">
        <v>153</v>
      </c>
      <c r="Z1538" t="str">
        <f t="shared" ref="Z1538:Z1601" si="270">IF(Y1538="","No","Yes")</f>
        <v>Yes</v>
      </c>
      <c r="AA1538">
        <v>1</v>
      </c>
      <c r="AB1538" t="str">
        <f t="shared" ref="AB1538:AB1601" si="271">IF(AA1538=1,"Yes",IF(AA1538="","No"))</f>
        <v>Yes</v>
      </c>
      <c r="AD1538" t="str">
        <f t="shared" ref="AD1538:AD1601" si="272">IF(AC1538=1,"Yes",IF(AC1538="","No"))</f>
        <v>No</v>
      </c>
      <c r="AF1538" t="str">
        <f t="shared" ref="AF1538:AF1601" si="273">IF(AE1538=1,"Yes",IF(AE1538="","No"))</f>
        <v>No</v>
      </c>
      <c r="AH1538" s="11" t="str">
        <f t="shared" ref="AH1538:AH1601" si="274">IF(AG1538=1,"Yes",IF(AG1538="","No"))</f>
        <v>No</v>
      </c>
    </row>
    <row r="1539" spans="1:34">
      <c r="A1539">
        <v>5531</v>
      </c>
      <c r="B1539" t="s">
        <v>42</v>
      </c>
      <c r="C1539" t="s">
        <v>43</v>
      </c>
      <c r="D1539" t="s">
        <v>44</v>
      </c>
      <c r="E1539" t="s">
        <v>1616</v>
      </c>
      <c r="F1539" t="s">
        <v>51</v>
      </c>
      <c r="G1539">
        <f t="shared" si="264"/>
        <v>0</v>
      </c>
      <c r="H1539">
        <f t="shared" si="265"/>
        <v>1</v>
      </c>
      <c r="I1539">
        <f t="shared" si="266"/>
        <v>2</v>
      </c>
      <c r="J1539">
        <f t="shared" si="267"/>
        <v>2</v>
      </c>
      <c r="K1539">
        <f t="shared" si="268"/>
        <v>2</v>
      </c>
      <c r="L1539">
        <v>2</v>
      </c>
      <c r="M1539">
        <v>5</v>
      </c>
      <c r="N1539">
        <f>Needs[[#This Row],[Male]]-Needs[[#This Row],[Hasuband]]</f>
        <v>2</v>
      </c>
      <c r="O1539">
        <f>Needs[[#This Row],[Female]]-Needs[[#This Row],[Wife]]</f>
        <v>4</v>
      </c>
      <c r="P1539">
        <v>1</v>
      </c>
      <c r="Q1539">
        <v>1</v>
      </c>
      <c r="R1539">
        <v>0</v>
      </c>
      <c r="S1539">
        <v>2</v>
      </c>
      <c r="T1539">
        <v>3</v>
      </c>
      <c r="U1539" t="s">
        <v>46</v>
      </c>
      <c r="W1539">
        <v>1</v>
      </c>
      <c r="X1539" t="str">
        <f t="shared" si="269"/>
        <v>No</v>
      </c>
      <c r="Y1539">
        <v>52</v>
      </c>
      <c r="Z1539" t="str">
        <f t="shared" si="270"/>
        <v>Yes</v>
      </c>
      <c r="AA1539">
        <v>1</v>
      </c>
      <c r="AB1539" t="str">
        <f t="shared" si="271"/>
        <v>Yes</v>
      </c>
      <c r="AD1539" t="str">
        <f t="shared" si="272"/>
        <v>No</v>
      </c>
      <c r="AE1539">
        <v>1</v>
      </c>
      <c r="AF1539" t="str">
        <f t="shared" si="273"/>
        <v>Yes</v>
      </c>
      <c r="AG1539">
        <v>1</v>
      </c>
      <c r="AH1539" s="11" t="str">
        <f t="shared" si="274"/>
        <v>Yes</v>
      </c>
    </row>
    <row r="1540" spans="1:34">
      <c r="A1540">
        <v>5662</v>
      </c>
      <c r="B1540" t="s">
        <v>42</v>
      </c>
      <c r="C1540" t="s">
        <v>71</v>
      </c>
      <c r="D1540" t="s">
        <v>72</v>
      </c>
      <c r="E1540" t="s">
        <v>1617</v>
      </c>
      <c r="F1540" t="s">
        <v>36</v>
      </c>
      <c r="G1540">
        <f t="shared" si="264"/>
        <v>1</v>
      </c>
      <c r="H1540">
        <f t="shared" si="265"/>
        <v>1</v>
      </c>
      <c r="I1540">
        <f t="shared" si="266"/>
        <v>3</v>
      </c>
      <c r="J1540">
        <f t="shared" si="267"/>
        <v>2</v>
      </c>
      <c r="K1540">
        <f t="shared" si="268"/>
        <v>3</v>
      </c>
      <c r="L1540">
        <v>5</v>
      </c>
      <c r="M1540">
        <v>5</v>
      </c>
      <c r="N1540">
        <f>Needs[[#This Row],[Male]]-Needs[[#This Row],[Hasuband]]</f>
        <v>4</v>
      </c>
      <c r="O1540">
        <f>Needs[[#This Row],[Female]]-Needs[[#This Row],[Wife]]</f>
        <v>4</v>
      </c>
      <c r="P1540">
        <v>2</v>
      </c>
      <c r="Q1540">
        <v>1</v>
      </c>
      <c r="R1540">
        <v>1</v>
      </c>
      <c r="S1540">
        <v>1</v>
      </c>
      <c r="T1540">
        <v>5</v>
      </c>
      <c r="U1540" t="s">
        <v>37</v>
      </c>
      <c r="W1540">
        <v>1</v>
      </c>
      <c r="X1540" t="str">
        <f t="shared" si="269"/>
        <v>No</v>
      </c>
      <c r="Y1540">
        <v>88</v>
      </c>
      <c r="Z1540" t="str">
        <f t="shared" si="270"/>
        <v>Yes</v>
      </c>
      <c r="AB1540" t="str">
        <f t="shared" si="271"/>
        <v>No</v>
      </c>
      <c r="AD1540" t="str">
        <f t="shared" si="272"/>
        <v>No</v>
      </c>
      <c r="AF1540" t="str">
        <f t="shared" si="273"/>
        <v>No</v>
      </c>
      <c r="AG1540">
        <v>1</v>
      </c>
      <c r="AH1540" s="11" t="str">
        <f t="shared" si="274"/>
        <v>Yes</v>
      </c>
    </row>
    <row r="1541" spans="1:34">
      <c r="A1541">
        <v>5254</v>
      </c>
      <c r="B1541" t="s">
        <v>42</v>
      </c>
      <c r="C1541" t="s">
        <v>52</v>
      </c>
      <c r="D1541" t="s">
        <v>53</v>
      </c>
      <c r="E1541" t="s">
        <v>1618</v>
      </c>
      <c r="F1541" t="s">
        <v>36</v>
      </c>
      <c r="G1541">
        <f t="shared" si="264"/>
        <v>1</v>
      </c>
      <c r="H1541">
        <f t="shared" si="265"/>
        <v>1</v>
      </c>
      <c r="I1541">
        <f t="shared" si="266"/>
        <v>1</v>
      </c>
      <c r="J1541">
        <f t="shared" si="267"/>
        <v>1</v>
      </c>
      <c r="K1541">
        <f t="shared" si="268"/>
        <v>0</v>
      </c>
      <c r="L1541">
        <v>3</v>
      </c>
      <c r="M1541">
        <v>1</v>
      </c>
      <c r="N1541">
        <f>Needs[[#This Row],[Male]]-Needs[[#This Row],[Hasuband]]</f>
        <v>2</v>
      </c>
      <c r="O1541">
        <f>Needs[[#This Row],[Female]]-Needs[[#This Row],[Wife]]</f>
        <v>0</v>
      </c>
      <c r="P1541">
        <v>1</v>
      </c>
      <c r="Q1541">
        <v>0</v>
      </c>
      <c r="R1541">
        <v>1</v>
      </c>
      <c r="S1541">
        <v>0</v>
      </c>
      <c r="T1541">
        <v>2</v>
      </c>
      <c r="U1541" t="s">
        <v>37</v>
      </c>
      <c r="W1541">
        <v>1</v>
      </c>
      <c r="X1541" t="str">
        <f t="shared" si="269"/>
        <v>No</v>
      </c>
      <c r="Y1541">
        <v>54</v>
      </c>
      <c r="Z1541" t="str">
        <f t="shared" si="270"/>
        <v>Yes</v>
      </c>
      <c r="AA1541">
        <v>1</v>
      </c>
      <c r="AB1541" t="str">
        <f t="shared" si="271"/>
        <v>Yes</v>
      </c>
      <c r="AD1541" t="str">
        <f t="shared" si="272"/>
        <v>No</v>
      </c>
      <c r="AE1541">
        <v>1</v>
      </c>
      <c r="AF1541" t="str">
        <f t="shared" si="273"/>
        <v>Yes</v>
      </c>
      <c r="AG1541">
        <v>1</v>
      </c>
      <c r="AH1541" s="11" t="str">
        <f t="shared" si="274"/>
        <v>Yes</v>
      </c>
    </row>
    <row r="1542" spans="1:34">
      <c r="A1542">
        <v>5009</v>
      </c>
      <c r="B1542" t="s">
        <v>32</v>
      </c>
      <c r="C1542" t="s">
        <v>126</v>
      </c>
      <c r="D1542" t="s">
        <v>127</v>
      </c>
      <c r="E1542" t="s">
        <v>1619</v>
      </c>
      <c r="F1542" t="s">
        <v>51</v>
      </c>
      <c r="G1542">
        <f t="shared" si="264"/>
        <v>0</v>
      </c>
      <c r="H1542">
        <f t="shared" si="265"/>
        <v>1</v>
      </c>
      <c r="I1542">
        <f t="shared" si="266"/>
        <v>2</v>
      </c>
      <c r="J1542">
        <f t="shared" si="267"/>
        <v>2</v>
      </c>
      <c r="K1542">
        <f t="shared" si="268"/>
        <v>4</v>
      </c>
      <c r="L1542">
        <v>5</v>
      </c>
      <c r="M1542">
        <v>4</v>
      </c>
      <c r="N1542">
        <f>Needs[[#This Row],[Male]]-Needs[[#This Row],[Hasuband]]</f>
        <v>5</v>
      </c>
      <c r="O1542">
        <f>Needs[[#This Row],[Female]]-Needs[[#This Row],[Wife]]</f>
        <v>3</v>
      </c>
      <c r="P1542">
        <v>1</v>
      </c>
      <c r="Q1542">
        <v>1</v>
      </c>
      <c r="R1542">
        <v>1</v>
      </c>
      <c r="S1542">
        <v>1</v>
      </c>
      <c r="T1542">
        <v>5</v>
      </c>
      <c r="U1542" t="s">
        <v>37</v>
      </c>
      <c r="W1542">
        <v>1</v>
      </c>
      <c r="X1542" t="str">
        <f t="shared" si="269"/>
        <v>No</v>
      </c>
      <c r="Y1542">
        <v>64</v>
      </c>
      <c r="Z1542" t="str">
        <f t="shared" si="270"/>
        <v>Yes</v>
      </c>
      <c r="AA1542">
        <v>1</v>
      </c>
      <c r="AB1542" t="str">
        <f t="shared" si="271"/>
        <v>Yes</v>
      </c>
      <c r="AC1542">
        <v>1</v>
      </c>
      <c r="AD1542" t="str">
        <f t="shared" si="272"/>
        <v>Yes</v>
      </c>
      <c r="AF1542" t="str">
        <f t="shared" si="273"/>
        <v>No</v>
      </c>
      <c r="AG1542">
        <v>1</v>
      </c>
      <c r="AH1542" s="11" t="str">
        <f t="shared" si="274"/>
        <v>Yes</v>
      </c>
    </row>
    <row r="1543" spans="1:34">
      <c r="A1543">
        <v>6349</v>
      </c>
      <c r="B1543" t="s">
        <v>47</v>
      </c>
      <c r="C1543" t="s">
        <v>104</v>
      </c>
      <c r="D1543" t="s">
        <v>105</v>
      </c>
      <c r="E1543" t="s">
        <v>1620</v>
      </c>
      <c r="F1543" t="s">
        <v>51</v>
      </c>
      <c r="G1543">
        <f t="shared" si="264"/>
        <v>0</v>
      </c>
      <c r="H1543">
        <f t="shared" si="265"/>
        <v>1</v>
      </c>
      <c r="I1543">
        <f t="shared" si="266"/>
        <v>2</v>
      </c>
      <c r="J1543">
        <f t="shared" si="267"/>
        <v>2</v>
      </c>
      <c r="K1543">
        <f t="shared" si="268"/>
        <v>3</v>
      </c>
      <c r="L1543">
        <v>2</v>
      </c>
      <c r="M1543">
        <v>6</v>
      </c>
      <c r="N1543">
        <f>Needs[[#This Row],[Male]]-Needs[[#This Row],[Hasuband]]</f>
        <v>2</v>
      </c>
      <c r="O1543">
        <f>Needs[[#This Row],[Female]]-Needs[[#This Row],[Wife]]</f>
        <v>5</v>
      </c>
      <c r="P1543">
        <v>1</v>
      </c>
      <c r="Q1543">
        <v>1</v>
      </c>
      <c r="R1543">
        <v>0</v>
      </c>
      <c r="S1543">
        <v>2</v>
      </c>
      <c r="T1543">
        <v>4</v>
      </c>
      <c r="U1543" t="s">
        <v>18</v>
      </c>
      <c r="V1543">
        <v>1</v>
      </c>
      <c r="X1543" t="str">
        <f t="shared" si="269"/>
        <v>Yes</v>
      </c>
      <c r="Y1543">
        <v>177</v>
      </c>
      <c r="Z1543" t="str">
        <f t="shared" si="270"/>
        <v>Yes</v>
      </c>
      <c r="AA1543">
        <v>1</v>
      </c>
      <c r="AB1543" t="str">
        <f t="shared" si="271"/>
        <v>Yes</v>
      </c>
      <c r="AD1543" t="str">
        <f t="shared" si="272"/>
        <v>No</v>
      </c>
      <c r="AE1543">
        <v>1</v>
      </c>
      <c r="AF1543" t="str">
        <f t="shared" si="273"/>
        <v>Yes</v>
      </c>
      <c r="AH1543" s="11" t="str">
        <f t="shared" si="274"/>
        <v>No</v>
      </c>
    </row>
    <row r="1544" spans="1:34">
      <c r="A1544">
        <v>5134</v>
      </c>
      <c r="B1544" t="s">
        <v>42</v>
      </c>
      <c r="C1544" t="s">
        <v>64</v>
      </c>
      <c r="D1544" t="s">
        <v>65</v>
      </c>
      <c r="E1544" t="s">
        <v>1621</v>
      </c>
      <c r="F1544" t="s">
        <v>36</v>
      </c>
      <c r="G1544">
        <f t="shared" si="264"/>
        <v>1</v>
      </c>
      <c r="H1544">
        <f t="shared" si="265"/>
        <v>1</v>
      </c>
      <c r="I1544">
        <f t="shared" si="266"/>
        <v>2</v>
      </c>
      <c r="J1544">
        <f t="shared" si="267"/>
        <v>2</v>
      </c>
      <c r="K1544">
        <f t="shared" si="268"/>
        <v>1</v>
      </c>
      <c r="L1544">
        <v>6</v>
      </c>
      <c r="M1544">
        <v>1</v>
      </c>
      <c r="N1544">
        <f>Needs[[#This Row],[Male]]-Needs[[#This Row],[Hasuband]]</f>
        <v>5</v>
      </c>
      <c r="O1544">
        <f>Needs[[#This Row],[Female]]-Needs[[#This Row],[Wife]]</f>
        <v>0</v>
      </c>
      <c r="P1544">
        <v>2</v>
      </c>
      <c r="Q1544">
        <v>0</v>
      </c>
      <c r="R1544">
        <v>2</v>
      </c>
      <c r="S1544">
        <v>0</v>
      </c>
      <c r="T1544">
        <v>3</v>
      </c>
      <c r="U1544" t="s">
        <v>61</v>
      </c>
      <c r="V1544">
        <v>1</v>
      </c>
      <c r="X1544" t="str">
        <f t="shared" si="269"/>
        <v>Yes</v>
      </c>
      <c r="Y1544">
        <v>223</v>
      </c>
      <c r="Z1544" t="str">
        <f t="shared" si="270"/>
        <v>Yes</v>
      </c>
      <c r="AA1544">
        <v>1</v>
      </c>
      <c r="AB1544" t="str">
        <f t="shared" si="271"/>
        <v>Yes</v>
      </c>
      <c r="AC1544">
        <v>1</v>
      </c>
      <c r="AD1544" t="str">
        <f t="shared" si="272"/>
        <v>Yes</v>
      </c>
      <c r="AE1544">
        <v>1</v>
      </c>
      <c r="AF1544" t="str">
        <f t="shared" si="273"/>
        <v>Yes</v>
      </c>
      <c r="AG1544">
        <v>1</v>
      </c>
      <c r="AH1544" s="11" t="str">
        <f t="shared" si="274"/>
        <v>Yes</v>
      </c>
    </row>
    <row r="1545" spans="1:34">
      <c r="A1545">
        <v>4812</v>
      </c>
      <c r="B1545" t="s">
        <v>38</v>
      </c>
      <c r="C1545" t="s">
        <v>116</v>
      </c>
      <c r="D1545" t="s">
        <v>117</v>
      </c>
      <c r="E1545" t="s">
        <v>1622</v>
      </c>
      <c r="F1545" t="s">
        <v>36</v>
      </c>
      <c r="G1545">
        <f t="shared" si="264"/>
        <v>1</v>
      </c>
      <c r="H1545">
        <f t="shared" si="265"/>
        <v>1</v>
      </c>
      <c r="I1545">
        <f t="shared" si="266"/>
        <v>2</v>
      </c>
      <c r="J1545">
        <f t="shared" si="267"/>
        <v>2</v>
      </c>
      <c r="K1545">
        <f t="shared" si="268"/>
        <v>2</v>
      </c>
      <c r="L1545">
        <v>7</v>
      </c>
      <c r="M1545">
        <v>1</v>
      </c>
      <c r="N1545">
        <f>Needs[[#This Row],[Male]]-Needs[[#This Row],[Hasuband]]</f>
        <v>6</v>
      </c>
      <c r="O1545">
        <f>Needs[[#This Row],[Female]]-Needs[[#This Row],[Wife]]</f>
        <v>0</v>
      </c>
      <c r="P1545">
        <v>2</v>
      </c>
      <c r="Q1545">
        <v>0</v>
      </c>
      <c r="R1545">
        <v>2</v>
      </c>
      <c r="S1545">
        <v>0</v>
      </c>
      <c r="T1545">
        <v>4</v>
      </c>
      <c r="U1545" t="s">
        <v>18</v>
      </c>
      <c r="V1545">
        <v>1</v>
      </c>
      <c r="X1545" t="str">
        <f t="shared" si="269"/>
        <v>Yes</v>
      </c>
      <c r="Y1545">
        <v>228</v>
      </c>
      <c r="Z1545" t="str">
        <f t="shared" si="270"/>
        <v>Yes</v>
      </c>
      <c r="AA1545">
        <v>1</v>
      </c>
      <c r="AB1545" t="str">
        <f t="shared" si="271"/>
        <v>Yes</v>
      </c>
      <c r="AC1545">
        <v>1</v>
      </c>
      <c r="AD1545" t="str">
        <f t="shared" si="272"/>
        <v>Yes</v>
      </c>
      <c r="AE1545">
        <v>1</v>
      </c>
      <c r="AF1545" t="str">
        <f t="shared" si="273"/>
        <v>Yes</v>
      </c>
      <c r="AH1545" s="11" t="str">
        <f t="shared" si="274"/>
        <v>No</v>
      </c>
    </row>
    <row r="1546" spans="1:34">
      <c r="A1546">
        <v>6313</v>
      </c>
      <c r="B1546" t="s">
        <v>47</v>
      </c>
      <c r="C1546" t="s">
        <v>104</v>
      </c>
      <c r="D1546" t="s">
        <v>105</v>
      </c>
      <c r="E1546" t="s">
        <v>1623</v>
      </c>
      <c r="F1546" t="s">
        <v>36</v>
      </c>
      <c r="G1546">
        <f t="shared" si="264"/>
        <v>1</v>
      </c>
      <c r="H1546">
        <f t="shared" si="265"/>
        <v>1</v>
      </c>
      <c r="I1546">
        <f t="shared" si="266"/>
        <v>0</v>
      </c>
      <c r="J1546">
        <f t="shared" si="267"/>
        <v>4</v>
      </c>
      <c r="K1546">
        <f t="shared" si="268"/>
        <v>3</v>
      </c>
      <c r="L1546">
        <v>8</v>
      </c>
      <c r="M1546">
        <v>1</v>
      </c>
      <c r="N1546">
        <f>Needs[[#This Row],[Male]]-Needs[[#This Row],[Hasuband]]</f>
        <v>7</v>
      </c>
      <c r="O1546">
        <f>Needs[[#This Row],[Female]]-Needs[[#This Row],[Wife]]</f>
        <v>0</v>
      </c>
      <c r="P1546">
        <v>0</v>
      </c>
      <c r="Q1546">
        <v>0</v>
      </c>
      <c r="R1546">
        <v>4</v>
      </c>
      <c r="S1546">
        <v>0</v>
      </c>
      <c r="T1546">
        <v>5</v>
      </c>
      <c r="U1546" t="s">
        <v>37</v>
      </c>
      <c r="V1546">
        <v>1</v>
      </c>
      <c r="X1546" t="str">
        <f t="shared" si="269"/>
        <v>Yes</v>
      </c>
      <c r="Y1546">
        <v>202</v>
      </c>
      <c r="Z1546" t="str">
        <f t="shared" si="270"/>
        <v>Yes</v>
      </c>
      <c r="AA1546">
        <v>1</v>
      </c>
      <c r="AB1546" t="str">
        <f t="shared" si="271"/>
        <v>Yes</v>
      </c>
      <c r="AD1546" t="str">
        <f t="shared" si="272"/>
        <v>No</v>
      </c>
      <c r="AF1546" t="str">
        <f t="shared" si="273"/>
        <v>No</v>
      </c>
      <c r="AH1546" s="11" t="str">
        <f t="shared" si="274"/>
        <v>No</v>
      </c>
    </row>
    <row r="1547" spans="1:34">
      <c r="A1547">
        <v>4900</v>
      </c>
      <c r="B1547" t="s">
        <v>32</v>
      </c>
      <c r="C1547" t="s">
        <v>96</v>
      </c>
      <c r="D1547" t="s">
        <v>97</v>
      </c>
      <c r="E1547" t="s">
        <v>1624</v>
      </c>
      <c r="F1547" t="s">
        <v>51</v>
      </c>
      <c r="G1547">
        <f t="shared" si="264"/>
        <v>0</v>
      </c>
      <c r="H1547">
        <f t="shared" si="265"/>
        <v>1</v>
      </c>
      <c r="I1547">
        <f t="shared" si="266"/>
        <v>2</v>
      </c>
      <c r="J1547">
        <f t="shared" si="267"/>
        <v>1</v>
      </c>
      <c r="K1547">
        <f t="shared" si="268"/>
        <v>1</v>
      </c>
      <c r="L1547">
        <v>2</v>
      </c>
      <c r="M1547">
        <v>3</v>
      </c>
      <c r="N1547">
        <f>Needs[[#This Row],[Male]]-Needs[[#This Row],[Hasuband]]</f>
        <v>2</v>
      </c>
      <c r="O1547">
        <f>Needs[[#This Row],[Female]]-Needs[[#This Row],[Wife]]</f>
        <v>2</v>
      </c>
      <c r="P1547">
        <v>1</v>
      </c>
      <c r="Q1547">
        <v>1</v>
      </c>
      <c r="R1547">
        <v>0</v>
      </c>
      <c r="S1547">
        <v>1</v>
      </c>
      <c r="T1547">
        <v>2</v>
      </c>
      <c r="U1547" t="s">
        <v>37</v>
      </c>
      <c r="W1547">
        <v>1</v>
      </c>
      <c r="X1547" t="str">
        <f t="shared" si="269"/>
        <v>No</v>
      </c>
      <c r="Z1547" t="str">
        <f t="shared" si="270"/>
        <v>No</v>
      </c>
      <c r="AA1547">
        <v>1</v>
      </c>
      <c r="AB1547" t="str">
        <f t="shared" si="271"/>
        <v>Yes</v>
      </c>
      <c r="AD1547" t="str">
        <f t="shared" si="272"/>
        <v>No</v>
      </c>
      <c r="AF1547" t="str">
        <f t="shared" si="273"/>
        <v>No</v>
      </c>
      <c r="AG1547">
        <v>1</v>
      </c>
      <c r="AH1547" s="11" t="str">
        <f t="shared" si="274"/>
        <v>Yes</v>
      </c>
    </row>
    <row r="1548" spans="1:34">
      <c r="A1548">
        <v>5523</v>
      </c>
      <c r="B1548" t="s">
        <v>42</v>
      </c>
      <c r="C1548" t="s">
        <v>43</v>
      </c>
      <c r="D1548" t="s">
        <v>44</v>
      </c>
      <c r="E1548" t="s">
        <v>1625</v>
      </c>
      <c r="F1548" t="s">
        <v>51</v>
      </c>
      <c r="G1548">
        <f t="shared" si="264"/>
        <v>0</v>
      </c>
      <c r="H1548">
        <f t="shared" si="265"/>
        <v>1</v>
      </c>
      <c r="I1548">
        <f t="shared" si="266"/>
        <v>2</v>
      </c>
      <c r="J1548">
        <f t="shared" si="267"/>
        <v>1</v>
      </c>
      <c r="K1548">
        <f t="shared" si="268"/>
        <v>2</v>
      </c>
      <c r="L1548">
        <v>2</v>
      </c>
      <c r="M1548">
        <v>4</v>
      </c>
      <c r="N1548">
        <f>Needs[[#This Row],[Male]]-Needs[[#This Row],[Hasuband]]</f>
        <v>2</v>
      </c>
      <c r="O1548">
        <f>Needs[[#This Row],[Female]]-Needs[[#This Row],[Wife]]</f>
        <v>3</v>
      </c>
      <c r="P1548">
        <v>1</v>
      </c>
      <c r="Q1548">
        <v>1</v>
      </c>
      <c r="R1548">
        <v>0</v>
      </c>
      <c r="S1548">
        <v>1</v>
      </c>
      <c r="T1548">
        <v>3</v>
      </c>
      <c r="U1548" t="s">
        <v>61</v>
      </c>
      <c r="W1548">
        <v>1</v>
      </c>
      <c r="X1548" t="str">
        <f t="shared" si="269"/>
        <v>No</v>
      </c>
      <c r="Z1548" t="str">
        <f t="shared" si="270"/>
        <v>No</v>
      </c>
      <c r="AA1548">
        <v>1</v>
      </c>
      <c r="AB1548" t="str">
        <f t="shared" si="271"/>
        <v>Yes</v>
      </c>
      <c r="AD1548" t="str">
        <f t="shared" si="272"/>
        <v>No</v>
      </c>
      <c r="AF1548" t="str">
        <f t="shared" si="273"/>
        <v>No</v>
      </c>
      <c r="AG1548">
        <v>1</v>
      </c>
      <c r="AH1548" s="11" t="str">
        <f t="shared" si="274"/>
        <v>Yes</v>
      </c>
    </row>
    <row r="1549" spans="1:34">
      <c r="A1549">
        <v>5833</v>
      </c>
      <c r="B1549" t="s">
        <v>47</v>
      </c>
      <c r="C1549" t="s">
        <v>79</v>
      </c>
      <c r="D1549" t="s">
        <v>80</v>
      </c>
      <c r="E1549" t="s">
        <v>1626</v>
      </c>
      <c r="F1549" t="s">
        <v>36</v>
      </c>
      <c r="G1549">
        <f t="shared" si="264"/>
        <v>1</v>
      </c>
      <c r="H1549">
        <f t="shared" si="265"/>
        <v>1</v>
      </c>
      <c r="I1549">
        <f t="shared" si="266"/>
        <v>2</v>
      </c>
      <c r="J1549">
        <f t="shared" si="267"/>
        <v>1</v>
      </c>
      <c r="K1549">
        <f t="shared" si="268"/>
        <v>0</v>
      </c>
      <c r="L1549">
        <v>3</v>
      </c>
      <c r="M1549">
        <v>2</v>
      </c>
      <c r="N1549">
        <f>Needs[[#This Row],[Male]]-Needs[[#This Row],[Hasuband]]</f>
        <v>2</v>
      </c>
      <c r="O1549">
        <f>Needs[[#This Row],[Female]]-Needs[[#This Row],[Wife]]</f>
        <v>1</v>
      </c>
      <c r="P1549">
        <v>1</v>
      </c>
      <c r="Q1549">
        <v>1</v>
      </c>
      <c r="R1549">
        <v>1</v>
      </c>
      <c r="S1549">
        <v>0</v>
      </c>
      <c r="T1549">
        <v>2</v>
      </c>
      <c r="U1549" t="s">
        <v>46</v>
      </c>
      <c r="W1549">
        <v>1</v>
      </c>
      <c r="X1549" t="str">
        <f t="shared" si="269"/>
        <v>No</v>
      </c>
      <c r="Z1549" t="str">
        <f t="shared" si="270"/>
        <v>No</v>
      </c>
      <c r="AA1549">
        <v>1</v>
      </c>
      <c r="AB1549" t="str">
        <f t="shared" si="271"/>
        <v>Yes</v>
      </c>
      <c r="AD1549" t="str">
        <f t="shared" si="272"/>
        <v>No</v>
      </c>
      <c r="AF1549" t="str">
        <f t="shared" si="273"/>
        <v>No</v>
      </c>
      <c r="AG1549">
        <v>1</v>
      </c>
      <c r="AH1549" s="11" t="str">
        <f t="shared" si="274"/>
        <v>Yes</v>
      </c>
    </row>
    <row r="1550" spans="1:34">
      <c r="A1550">
        <v>5288</v>
      </c>
      <c r="B1550" t="s">
        <v>42</v>
      </c>
      <c r="C1550" t="s">
        <v>52</v>
      </c>
      <c r="D1550" t="s">
        <v>53</v>
      </c>
      <c r="E1550" t="s">
        <v>1627</v>
      </c>
      <c r="F1550" t="s">
        <v>51</v>
      </c>
      <c r="G1550">
        <f t="shared" si="264"/>
        <v>0</v>
      </c>
      <c r="H1550">
        <f t="shared" si="265"/>
        <v>1</v>
      </c>
      <c r="I1550">
        <f t="shared" si="266"/>
        <v>2</v>
      </c>
      <c r="J1550">
        <f t="shared" si="267"/>
        <v>2</v>
      </c>
      <c r="K1550">
        <f t="shared" si="268"/>
        <v>2</v>
      </c>
      <c r="L1550">
        <v>3</v>
      </c>
      <c r="M1550">
        <v>4</v>
      </c>
      <c r="N1550">
        <f>Needs[[#This Row],[Male]]-Needs[[#This Row],[Hasuband]]</f>
        <v>3</v>
      </c>
      <c r="O1550">
        <f>Needs[[#This Row],[Female]]-Needs[[#This Row],[Wife]]</f>
        <v>3</v>
      </c>
      <c r="P1550">
        <v>1</v>
      </c>
      <c r="Q1550">
        <v>1</v>
      </c>
      <c r="R1550">
        <v>1</v>
      </c>
      <c r="S1550">
        <v>1</v>
      </c>
      <c r="T1550">
        <v>3</v>
      </c>
      <c r="U1550" t="s">
        <v>37</v>
      </c>
      <c r="V1550">
        <v>1</v>
      </c>
      <c r="X1550" t="str">
        <f t="shared" si="269"/>
        <v>Yes</v>
      </c>
      <c r="Y1550">
        <v>229</v>
      </c>
      <c r="Z1550" t="str">
        <f t="shared" si="270"/>
        <v>Yes</v>
      </c>
      <c r="AB1550" t="str">
        <f t="shared" si="271"/>
        <v>No</v>
      </c>
      <c r="AD1550" t="str">
        <f t="shared" si="272"/>
        <v>No</v>
      </c>
      <c r="AF1550" t="str">
        <f t="shared" si="273"/>
        <v>No</v>
      </c>
      <c r="AH1550" s="11" t="str">
        <f t="shared" si="274"/>
        <v>No</v>
      </c>
    </row>
    <row r="1551" spans="1:34">
      <c r="A1551">
        <v>5727</v>
      </c>
      <c r="B1551" t="s">
        <v>42</v>
      </c>
      <c r="C1551" t="s">
        <v>71</v>
      </c>
      <c r="D1551" t="s">
        <v>72</v>
      </c>
      <c r="E1551" t="s">
        <v>1628</v>
      </c>
      <c r="F1551" t="s">
        <v>36</v>
      </c>
      <c r="G1551">
        <f t="shared" si="264"/>
        <v>1</v>
      </c>
      <c r="H1551">
        <f t="shared" si="265"/>
        <v>1</v>
      </c>
      <c r="I1551">
        <f t="shared" si="266"/>
        <v>2</v>
      </c>
      <c r="J1551">
        <f t="shared" si="267"/>
        <v>2</v>
      </c>
      <c r="K1551">
        <f t="shared" si="268"/>
        <v>3</v>
      </c>
      <c r="L1551">
        <v>2</v>
      </c>
      <c r="M1551">
        <v>7</v>
      </c>
      <c r="N1551">
        <f>Needs[[#This Row],[Male]]-Needs[[#This Row],[Hasuband]]</f>
        <v>1</v>
      </c>
      <c r="O1551">
        <f>Needs[[#This Row],[Female]]-Needs[[#This Row],[Wife]]</f>
        <v>6</v>
      </c>
      <c r="P1551">
        <v>1</v>
      </c>
      <c r="Q1551">
        <v>1</v>
      </c>
      <c r="R1551">
        <v>0</v>
      </c>
      <c r="S1551">
        <v>2</v>
      </c>
      <c r="T1551">
        <v>5</v>
      </c>
      <c r="U1551" t="s">
        <v>61</v>
      </c>
      <c r="W1551">
        <v>1</v>
      </c>
      <c r="X1551" t="str">
        <f t="shared" si="269"/>
        <v>No</v>
      </c>
      <c r="Z1551" t="str">
        <f t="shared" si="270"/>
        <v>No</v>
      </c>
      <c r="AB1551" t="str">
        <f t="shared" si="271"/>
        <v>No</v>
      </c>
      <c r="AD1551" t="str">
        <f t="shared" si="272"/>
        <v>No</v>
      </c>
      <c r="AF1551" t="str">
        <f t="shared" si="273"/>
        <v>No</v>
      </c>
      <c r="AG1551">
        <v>1</v>
      </c>
      <c r="AH1551" s="11" t="str">
        <f t="shared" si="274"/>
        <v>Yes</v>
      </c>
    </row>
    <row r="1552" spans="1:34">
      <c r="A1552">
        <v>4883</v>
      </c>
      <c r="B1552" t="s">
        <v>38</v>
      </c>
      <c r="C1552" t="s">
        <v>176</v>
      </c>
      <c r="D1552" t="s">
        <v>177</v>
      </c>
      <c r="E1552" t="s">
        <v>1629</v>
      </c>
      <c r="F1552" t="s">
        <v>51</v>
      </c>
      <c r="G1552">
        <f t="shared" si="264"/>
        <v>0</v>
      </c>
      <c r="H1552">
        <f t="shared" si="265"/>
        <v>1</v>
      </c>
      <c r="I1552">
        <f t="shared" si="266"/>
        <v>1</v>
      </c>
      <c r="J1552">
        <f t="shared" si="267"/>
        <v>1</v>
      </c>
      <c r="K1552">
        <f t="shared" si="268"/>
        <v>2</v>
      </c>
      <c r="L1552">
        <v>4</v>
      </c>
      <c r="M1552">
        <v>1</v>
      </c>
      <c r="N1552">
        <f>Needs[[#This Row],[Male]]-Needs[[#This Row],[Hasuband]]</f>
        <v>4</v>
      </c>
      <c r="O1552">
        <f>Needs[[#This Row],[Female]]-Needs[[#This Row],[Wife]]</f>
        <v>0</v>
      </c>
      <c r="P1552">
        <v>1</v>
      </c>
      <c r="Q1552">
        <v>0</v>
      </c>
      <c r="R1552">
        <v>1</v>
      </c>
      <c r="S1552">
        <v>0</v>
      </c>
      <c r="T1552">
        <v>3</v>
      </c>
      <c r="U1552" t="s">
        <v>61</v>
      </c>
      <c r="W1552">
        <v>1</v>
      </c>
      <c r="X1552" t="str">
        <f t="shared" si="269"/>
        <v>No</v>
      </c>
      <c r="Y1552">
        <v>95</v>
      </c>
      <c r="Z1552" t="str">
        <f t="shared" si="270"/>
        <v>Yes</v>
      </c>
      <c r="AA1552">
        <v>1</v>
      </c>
      <c r="AB1552" t="str">
        <f t="shared" si="271"/>
        <v>Yes</v>
      </c>
      <c r="AC1552">
        <v>1</v>
      </c>
      <c r="AD1552" t="str">
        <f t="shared" si="272"/>
        <v>Yes</v>
      </c>
      <c r="AF1552" t="str">
        <f t="shared" si="273"/>
        <v>No</v>
      </c>
      <c r="AG1552">
        <v>1</v>
      </c>
      <c r="AH1552" s="11" t="str">
        <f t="shared" si="274"/>
        <v>Yes</v>
      </c>
    </row>
    <row r="1553" spans="1:34">
      <c r="A1553">
        <v>5135</v>
      </c>
      <c r="B1553" t="s">
        <v>42</v>
      </c>
      <c r="C1553" t="s">
        <v>64</v>
      </c>
      <c r="D1553" t="s">
        <v>65</v>
      </c>
      <c r="E1553" t="s">
        <v>1630</v>
      </c>
      <c r="F1553" t="s">
        <v>36</v>
      </c>
      <c r="G1553">
        <f t="shared" si="264"/>
        <v>1</v>
      </c>
      <c r="H1553">
        <f t="shared" si="265"/>
        <v>1</v>
      </c>
      <c r="I1553">
        <f t="shared" si="266"/>
        <v>2</v>
      </c>
      <c r="J1553">
        <f t="shared" si="267"/>
        <v>1</v>
      </c>
      <c r="K1553">
        <f t="shared" si="268"/>
        <v>0</v>
      </c>
      <c r="L1553">
        <v>2</v>
      </c>
      <c r="M1553">
        <v>3</v>
      </c>
      <c r="N1553">
        <f>Needs[[#This Row],[Male]]-Needs[[#This Row],[Hasuband]]</f>
        <v>1</v>
      </c>
      <c r="O1553">
        <f>Needs[[#This Row],[Female]]-Needs[[#This Row],[Wife]]</f>
        <v>2</v>
      </c>
      <c r="P1553">
        <v>1</v>
      </c>
      <c r="Q1553">
        <v>1</v>
      </c>
      <c r="R1553">
        <v>0</v>
      </c>
      <c r="S1553">
        <v>1</v>
      </c>
      <c r="T1553">
        <v>2</v>
      </c>
      <c r="U1553" t="s">
        <v>37</v>
      </c>
      <c r="W1553">
        <v>1</v>
      </c>
      <c r="X1553" t="str">
        <f t="shared" si="269"/>
        <v>No</v>
      </c>
      <c r="Z1553" t="str">
        <f t="shared" si="270"/>
        <v>No</v>
      </c>
      <c r="AB1553" t="str">
        <f t="shared" si="271"/>
        <v>No</v>
      </c>
      <c r="AD1553" t="str">
        <f t="shared" si="272"/>
        <v>No</v>
      </c>
      <c r="AF1553" t="str">
        <f t="shared" si="273"/>
        <v>No</v>
      </c>
      <c r="AG1553">
        <v>1</v>
      </c>
      <c r="AH1553" s="11" t="str">
        <f t="shared" si="274"/>
        <v>Yes</v>
      </c>
    </row>
    <row r="1554" spans="1:34">
      <c r="A1554">
        <v>5969</v>
      </c>
      <c r="B1554" t="s">
        <v>47</v>
      </c>
      <c r="C1554" t="s">
        <v>48</v>
      </c>
      <c r="D1554" t="s">
        <v>49</v>
      </c>
      <c r="E1554" t="s">
        <v>1631</v>
      </c>
      <c r="F1554" t="s">
        <v>36</v>
      </c>
      <c r="G1554">
        <f t="shared" si="264"/>
        <v>1</v>
      </c>
      <c r="H1554">
        <f t="shared" si="265"/>
        <v>1</v>
      </c>
      <c r="I1554">
        <f t="shared" si="266"/>
        <v>2</v>
      </c>
      <c r="J1554">
        <f t="shared" si="267"/>
        <v>3</v>
      </c>
      <c r="K1554">
        <f t="shared" si="268"/>
        <v>3</v>
      </c>
      <c r="L1554">
        <v>6</v>
      </c>
      <c r="M1554">
        <v>4</v>
      </c>
      <c r="N1554">
        <f>Needs[[#This Row],[Male]]-Needs[[#This Row],[Hasuband]]</f>
        <v>5</v>
      </c>
      <c r="O1554">
        <f>Needs[[#This Row],[Female]]-Needs[[#This Row],[Wife]]</f>
        <v>3</v>
      </c>
      <c r="P1554">
        <v>1</v>
      </c>
      <c r="Q1554">
        <v>1</v>
      </c>
      <c r="R1554">
        <v>2</v>
      </c>
      <c r="S1554">
        <v>1</v>
      </c>
      <c r="T1554">
        <v>5</v>
      </c>
      <c r="U1554" t="s">
        <v>61</v>
      </c>
      <c r="W1554">
        <v>1</v>
      </c>
      <c r="X1554" t="str">
        <f t="shared" si="269"/>
        <v>No</v>
      </c>
      <c r="Z1554" t="str">
        <f t="shared" si="270"/>
        <v>No</v>
      </c>
      <c r="AA1554">
        <v>1</v>
      </c>
      <c r="AB1554" t="str">
        <f t="shared" si="271"/>
        <v>Yes</v>
      </c>
      <c r="AD1554" t="str">
        <f t="shared" si="272"/>
        <v>No</v>
      </c>
      <c r="AF1554" t="str">
        <f t="shared" si="273"/>
        <v>No</v>
      </c>
      <c r="AG1554">
        <v>1</v>
      </c>
      <c r="AH1554" s="11" t="str">
        <f t="shared" si="274"/>
        <v>Yes</v>
      </c>
    </row>
    <row r="1555" spans="1:34">
      <c r="A1555">
        <v>5094</v>
      </c>
      <c r="B1555" t="s">
        <v>32</v>
      </c>
      <c r="C1555" t="s">
        <v>55</v>
      </c>
      <c r="D1555" t="s">
        <v>56</v>
      </c>
      <c r="E1555" t="s">
        <v>1632</v>
      </c>
      <c r="F1555" t="s">
        <v>36</v>
      </c>
      <c r="G1555">
        <f t="shared" si="264"/>
        <v>1</v>
      </c>
      <c r="H1555">
        <f t="shared" si="265"/>
        <v>1</v>
      </c>
      <c r="I1555">
        <f t="shared" si="266"/>
        <v>3</v>
      </c>
      <c r="J1555">
        <f t="shared" si="267"/>
        <v>2</v>
      </c>
      <c r="K1555">
        <f t="shared" si="268"/>
        <v>3</v>
      </c>
      <c r="L1555">
        <v>2</v>
      </c>
      <c r="M1555">
        <v>8</v>
      </c>
      <c r="N1555">
        <f>Needs[[#This Row],[Male]]-Needs[[#This Row],[Hasuband]]</f>
        <v>1</v>
      </c>
      <c r="O1555">
        <f>Needs[[#This Row],[Female]]-Needs[[#This Row],[Wife]]</f>
        <v>7</v>
      </c>
      <c r="P1555">
        <v>1</v>
      </c>
      <c r="Q1555">
        <v>2</v>
      </c>
      <c r="R1555">
        <v>0</v>
      </c>
      <c r="S1555">
        <v>2</v>
      </c>
      <c r="T1555">
        <v>5</v>
      </c>
      <c r="U1555" t="s">
        <v>37</v>
      </c>
      <c r="W1555">
        <v>1</v>
      </c>
      <c r="X1555" t="str">
        <f t="shared" si="269"/>
        <v>No</v>
      </c>
      <c r="Y1555">
        <v>120</v>
      </c>
      <c r="Z1555" t="str">
        <f t="shared" si="270"/>
        <v>Yes</v>
      </c>
      <c r="AA1555">
        <v>1</v>
      </c>
      <c r="AB1555" t="str">
        <f t="shared" si="271"/>
        <v>Yes</v>
      </c>
      <c r="AD1555" t="str">
        <f t="shared" si="272"/>
        <v>No</v>
      </c>
      <c r="AE1555">
        <v>1</v>
      </c>
      <c r="AF1555" t="str">
        <f t="shared" si="273"/>
        <v>Yes</v>
      </c>
      <c r="AG1555">
        <v>1</v>
      </c>
      <c r="AH1555" s="11" t="str">
        <f t="shared" si="274"/>
        <v>Yes</v>
      </c>
    </row>
    <row r="1556" spans="1:34">
      <c r="A1556">
        <v>6220</v>
      </c>
      <c r="B1556" t="s">
        <v>47</v>
      </c>
      <c r="C1556" t="s">
        <v>58</v>
      </c>
      <c r="D1556" t="s">
        <v>59</v>
      </c>
      <c r="E1556" t="s">
        <v>1633</v>
      </c>
      <c r="F1556" t="s">
        <v>51</v>
      </c>
      <c r="G1556">
        <f t="shared" si="264"/>
        <v>0</v>
      </c>
      <c r="H1556">
        <f t="shared" si="265"/>
        <v>1</v>
      </c>
      <c r="I1556">
        <f t="shared" si="266"/>
        <v>2</v>
      </c>
      <c r="J1556">
        <f t="shared" si="267"/>
        <v>3</v>
      </c>
      <c r="K1556">
        <f t="shared" si="268"/>
        <v>3</v>
      </c>
      <c r="L1556">
        <v>3</v>
      </c>
      <c r="M1556">
        <v>6</v>
      </c>
      <c r="N1556">
        <f>Needs[[#This Row],[Male]]-Needs[[#This Row],[Hasuband]]</f>
        <v>3</v>
      </c>
      <c r="O1556">
        <f>Needs[[#This Row],[Female]]-Needs[[#This Row],[Wife]]</f>
        <v>5</v>
      </c>
      <c r="P1556">
        <v>1</v>
      </c>
      <c r="Q1556">
        <v>1</v>
      </c>
      <c r="R1556">
        <v>1</v>
      </c>
      <c r="S1556">
        <v>2</v>
      </c>
      <c r="T1556">
        <v>4</v>
      </c>
      <c r="U1556" t="s">
        <v>37</v>
      </c>
      <c r="V1556">
        <v>1</v>
      </c>
      <c r="X1556" t="str">
        <f t="shared" si="269"/>
        <v>Yes</v>
      </c>
      <c r="Y1556">
        <v>196</v>
      </c>
      <c r="Z1556" t="str">
        <f t="shared" si="270"/>
        <v>Yes</v>
      </c>
      <c r="AA1556">
        <v>1</v>
      </c>
      <c r="AB1556" t="str">
        <f t="shared" si="271"/>
        <v>Yes</v>
      </c>
      <c r="AD1556" t="str">
        <f t="shared" si="272"/>
        <v>No</v>
      </c>
      <c r="AE1556">
        <v>1</v>
      </c>
      <c r="AF1556" t="str">
        <f t="shared" si="273"/>
        <v>Yes</v>
      </c>
      <c r="AH1556" s="11" t="str">
        <f t="shared" si="274"/>
        <v>No</v>
      </c>
    </row>
    <row r="1557" spans="1:34">
      <c r="A1557">
        <v>5208</v>
      </c>
      <c r="B1557" t="s">
        <v>42</v>
      </c>
      <c r="C1557" t="s">
        <v>64</v>
      </c>
      <c r="D1557" t="s">
        <v>65</v>
      </c>
      <c r="E1557" t="s">
        <v>1634</v>
      </c>
      <c r="F1557" t="s">
        <v>36</v>
      </c>
      <c r="G1557">
        <f t="shared" si="264"/>
        <v>1</v>
      </c>
      <c r="H1557">
        <f t="shared" si="265"/>
        <v>1</v>
      </c>
      <c r="I1557">
        <f t="shared" si="266"/>
        <v>2</v>
      </c>
      <c r="J1557">
        <f t="shared" si="267"/>
        <v>5</v>
      </c>
      <c r="K1557">
        <f t="shared" si="268"/>
        <v>1</v>
      </c>
      <c r="L1557">
        <v>4</v>
      </c>
      <c r="M1557">
        <v>6</v>
      </c>
      <c r="N1557">
        <f>Needs[[#This Row],[Male]]-Needs[[#This Row],[Hasuband]]</f>
        <v>3</v>
      </c>
      <c r="O1557">
        <f>Needs[[#This Row],[Female]]-Needs[[#This Row],[Wife]]</f>
        <v>5</v>
      </c>
      <c r="P1557">
        <v>1</v>
      </c>
      <c r="Q1557">
        <v>1</v>
      </c>
      <c r="R1557">
        <v>2</v>
      </c>
      <c r="S1557">
        <v>3</v>
      </c>
      <c r="T1557">
        <v>3</v>
      </c>
      <c r="U1557" t="s">
        <v>46</v>
      </c>
      <c r="W1557">
        <v>1</v>
      </c>
      <c r="X1557" t="str">
        <f t="shared" si="269"/>
        <v>No</v>
      </c>
      <c r="Z1557" t="str">
        <f t="shared" si="270"/>
        <v>No</v>
      </c>
      <c r="AB1557" t="str">
        <f t="shared" si="271"/>
        <v>No</v>
      </c>
      <c r="AC1557">
        <v>1</v>
      </c>
      <c r="AD1557" t="str">
        <f t="shared" si="272"/>
        <v>Yes</v>
      </c>
      <c r="AF1557" t="str">
        <f t="shared" si="273"/>
        <v>No</v>
      </c>
      <c r="AG1557">
        <v>1</v>
      </c>
      <c r="AH1557" s="11" t="str">
        <f t="shared" si="274"/>
        <v>Yes</v>
      </c>
    </row>
    <row r="1558" spans="1:34">
      <c r="A1558">
        <v>5322</v>
      </c>
      <c r="B1558" t="s">
        <v>42</v>
      </c>
      <c r="C1558" t="s">
        <v>52</v>
      </c>
      <c r="D1558" t="s">
        <v>53</v>
      </c>
      <c r="E1558" t="s">
        <v>1635</v>
      </c>
      <c r="F1558" t="s">
        <v>51</v>
      </c>
      <c r="G1558">
        <f t="shared" si="264"/>
        <v>0</v>
      </c>
      <c r="H1558">
        <f t="shared" si="265"/>
        <v>1</v>
      </c>
      <c r="I1558">
        <f t="shared" si="266"/>
        <v>2</v>
      </c>
      <c r="J1558">
        <f t="shared" si="267"/>
        <v>1</v>
      </c>
      <c r="K1558">
        <f t="shared" si="268"/>
        <v>0</v>
      </c>
      <c r="L1558">
        <v>2</v>
      </c>
      <c r="M1558">
        <v>2</v>
      </c>
      <c r="N1558">
        <f>Needs[[#This Row],[Male]]-Needs[[#This Row],[Hasuband]]</f>
        <v>2</v>
      </c>
      <c r="O1558">
        <f>Needs[[#This Row],[Female]]-Needs[[#This Row],[Wife]]</f>
        <v>1</v>
      </c>
      <c r="P1558">
        <v>1</v>
      </c>
      <c r="Q1558">
        <v>1</v>
      </c>
      <c r="R1558">
        <v>1</v>
      </c>
      <c r="S1558">
        <v>0</v>
      </c>
      <c r="T1558">
        <v>1</v>
      </c>
      <c r="U1558" t="s">
        <v>37</v>
      </c>
      <c r="W1558">
        <v>1</v>
      </c>
      <c r="X1558" t="str">
        <f t="shared" si="269"/>
        <v>No</v>
      </c>
      <c r="Z1558" t="str">
        <f t="shared" si="270"/>
        <v>No</v>
      </c>
      <c r="AA1558">
        <v>1</v>
      </c>
      <c r="AB1558" t="str">
        <f t="shared" si="271"/>
        <v>Yes</v>
      </c>
      <c r="AD1558" t="str">
        <f t="shared" si="272"/>
        <v>No</v>
      </c>
      <c r="AF1558" t="str">
        <f t="shared" si="273"/>
        <v>No</v>
      </c>
      <c r="AG1558">
        <v>1</v>
      </c>
      <c r="AH1558" s="11" t="str">
        <f t="shared" si="274"/>
        <v>Yes</v>
      </c>
    </row>
    <row r="1559" spans="1:34">
      <c r="A1559">
        <v>5279</v>
      </c>
      <c r="B1559" t="s">
        <v>42</v>
      </c>
      <c r="C1559" t="s">
        <v>52</v>
      </c>
      <c r="D1559" t="s">
        <v>53</v>
      </c>
      <c r="E1559" t="s">
        <v>1636</v>
      </c>
      <c r="F1559" t="s">
        <v>36</v>
      </c>
      <c r="G1559">
        <f t="shared" si="264"/>
        <v>1</v>
      </c>
      <c r="H1559">
        <f t="shared" si="265"/>
        <v>1</v>
      </c>
      <c r="I1559">
        <f t="shared" si="266"/>
        <v>2</v>
      </c>
      <c r="J1559">
        <f t="shared" si="267"/>
        <v>1</v>
      </c>
      <c r="K1559">
        <f t="shared" si="268"/>
        <v>1</v>
      </c>
      <c r="L1559">
        <v>2</v>
      </c>
      <c r="M1559">
        <v>4</v>
      </c>
      <c r="N1559">
        <f>Needs[[#This Row],[Male]]-Needs[[#This Row],[Hasuband]]</f>
        <v>1</v>
      </c>
      <c r="O1559">
        <f>Needs[[#This Row],[Female]]-Needs[[#This Row],[Wife]]</f>
        <v>3</v>
      </c>
      <c r="P1559">
        <v>1</v>
      </c>
      <c r="Q1559">
        <v>1</v>
      </c>
      <c r="R1559">
        <v>0</v>
      </c>
      <c r="S1559">
        <v>1</v>
      </c>
      <c r="T1559">
        <v>3</v>
      </c>
      <c r="U1559" t="s">
        <v>61</v>
      </c>
      <c r="V1559">
        <v>1</v>
      </c>
      <c r="X1559" t="str">
        <f t="shared" si="269"/>
        <v>Yes</v>
      </c>
      <c r="Y1559">
        <v>160</v>
      </c>
      <c r="Z1559" t="str">
        <f t="shared" si="270"/>
        <v>Yes</v>
      </c>
      <c r="AA1559">
        <v>1</v>
      </c>
      <c r="AB1559" t="str">
        <f t="shared" si="271"/>
        <v>Yes</v>
      </c>
      <c r="AC1559">
        <v>1</v>
      </c>
      <c r="AD1559" t="str">
        <f t="shared" si="272"/>
        <v>Yes</v>
      </c>
      <c r="AE1559">
        <v>1</v>
      </c>
      <c r="AF1559" t="str">
        <f t="shared" si="273"/>
        <v>Yes</v>
      </c>
      <c r="AH1559" s="11" t="str">
        <f t="shared" si="274"/>
        <v>No</v>
      </c>
    </row>
    <row r="1560" spans="1:34">
      <c r="A1560">
        <v>6325</v>
      </c>
      <c r="B1560" t="s">
        <v>47</v>
      </c>
      <c r="C1560" t="s">
        <v>104</v>
      </c>
      <c r="D1560" t="s">
        <v>105</v>
      </c>
      <c r="E1560" t="s">
        <v>1637</v>
      </c>
      <c r="F1560" t="s">
        <v>36</v>
      </c>
      <c r="G1560">
        <f t="shared" si="264"/>
        <v>1</v>
      </c>
      <c r="H1560">
        <f t="shared" si="265"/>
        <v>1</v>
      </c>
      <c r="I1560">
        <f t="shared" si="266"/>
        <v>2</v>
      </c>
      <c r="J1560">
        <f t="shared" si="267"/>
        <v>3</v>
      </c>
      <c r="K1560">
        <f t="shared" si="268"/>
        <v>3</v>
      </c>
      <c r="L1560">
        <v>3</v>
      </c>
      <c r="M1560">
        <v>7</v>
      </c>
      <c r="N1560">
        <f>Needs[[#This Row],[Male]]-Needs[[#This Row],[Hasuband]]</f>
        <v>2</v>
      </c>
      <c r="O1560">
        <f>Needs[[#This Row],[Female]]-Needs[[#This Row],[Wife]]</f>
        <v>6</v>
      </c>
      <c r="P1560">
        <v>1</v>
      </c>
      <c r="Q1560">
        <v>1</v>
      </c>
      <c r="R1560">
        <v>1</v>
      </c>
      <c r="S1560">
        <v>2</v>
      </c>
      <c r="T1560">
        <v>5</v>
      </c>
      <c r="U1560" t="s">
        <v>37</v>
      </c>
      <c r="W1560">
        <v>1</v>
      </c>
      <c r="X1560" t="str">
        <f t="shared" si="269"/>
        <v>No</v>
      </c>
      <c r="Y1560">
        <v>83</v>
      </c>
      <c r="Z1560" t="str">
        <f t="shared" si="270"/>
        <v>Yes</v>
      </c>
      <c r="AA1560">
        <v>1</v>
      </c>
      <c r="AB1560" t="str">
        <f t="shared" si="271"/>
        <v>Yes</v>
      </c>
      <c r="AD1560" t="str">
        <f t="shared" si="272"/>
        <v>No</v>
      </c>
      <c r="AF1560" t="str">
        <f t="shared" si="273"/>
        <v>No</v>
      </c>
      <c r="AG1560">
        <v>1</v>
      </c>
      <c r="AH1560" s="11" t="str">
        <f t="shared" si="274"/>
        <v>Yes</v>
      </c>
    </row>
    <row r="1561" spans="1:34">
      <c r="A1561">
        <v>5073</v>
      </c>
      <c r="B1561" t="s">
        <v>32</v>
      </c>
      <c r="C1561" t="s">
        <v>55</v>
      </c>
      <c r="D1561" t="s">
        <v>56</v>
      </c>
      <c r="E1561" t="s">
        <v>1638</v>
      </c>
      <c r="F1561" t="s">
        <v>51</v>
      </c>
      <c r="G1561">
        <f t="shared" si="264"/>
        <v>0</v>
      </c>
      <c r="H1561">
        <f t="shared" si="265"/>
        <v>1</v>
      </c>
      <c r="I1561">
        <f t="shared" si="266"/>
        <v>1</v>
      </c>
      <c r="J1561">
        <f t="shared" si="267"/>
        <v>1</v>
      </c>
      <c r="K1561">
        <f t="shared" si="268"/>
        <v>2</v>
      </c>
      <c r="L1561">
        <v>4</v>
      </c>
      <c r="M1561">
        <v>1</v>
      </c>
      <c r="N1561">
        <f>Needs[[#This Row],[Male]]-Needs[[#This Row],[Hasuband]]</f>
        <v>4</v>
      </c>
      <c r="O1561">
        <f>Needs[[#This Row],[Female]]-Needs[[#This Row],[Wife]]</f>
        <v>0</v>
      </c>
      <c r="P1561">
        <v>1</v>
      </c>
      <c r="Q1561">
        <v>0</v>
      </c>
      <c r="R1561">
        <v>1</v>
      </c>
      <c r="S1561">
        <v>0</v>
      </c>
      <c r="T1561">
        <v>3</v>
      </c>
      <c r="U1561" t="s">
        <v>18</v>
      </c>
      <c r="W1561">
        <v>1</v>
      </c>
      <c r="X1561" t="str">
        <f t="shared" si="269"/>
        <v>No</v>
      </c>
      <c r="Z1561" t="str">
        <f t="shared" si="270"/>
        <v>No</v>
      </c>
      <c r="AA1561">
        <v>1</v>
      </c>
      <c r="AB1561" t="str">
        <f t="shared" si="271"/>
        <v>Yes</v>
      </c>
      <c r="AC1561">
        <v>1</v>
      </c>
      <c r="AD1561" t="str">
        <f t="shared" si="272"/>
        <v>Yes</v>
      </c>
      <c r="AF1561" t="str">
        <f t="shared" si="273"/>
        <v>No</v>
      </c>
      <c r="AG1561">
        <v>1</v>
      </c>
      <c r="AH1561" s="11" t="str">
        <f t="shared" si="274"/>
        <v>Yes</v>
      </c>
    </row>
    <row r="1562" spans="1:34">
      <c r="A1562">
        <v>5055</v>
      </c>
      <c r="B1562" t="s">
        <v>32</v>
      </c>
      <c r="C1562" t="s">
        <v>55</v>
      </c>
      <c r="D1562" t="s">
        <v>56</v>
      </c>
      <c r="E1562" t="s">
        <v>1639</v>
      </c>
      <c r="F1562" t="s">
        <v>36</v>
      </c>
      <c r="G1562">
        <f t="shared" si="264"/>
        <v>1</v>
      </c>
      <c r="H1562">
        <f t="shared" si="265"/>
        <v>1</v>
      </c>
      <c r="I1562">
        <f t="shared" si="266"/>
        <v>2</v>
      </c>
      <c r="J1562">
        <f t="shared" si="267"/>
        <v>0</v>
      </c>
      <c r="K1562">
        <f t="shared" si="268"/>
        <v>0</v>
      </c>
      <c r="L1562">
        <v>2</v>
      </c>
      <c r="M1562">
        <v>2</v>
      </c>
      <c r="N1562">
        <f>Needs[[#This Row],[Male]]-Needs[[#This Row],[Hasuband]]</f>
        <v>1</v>
      </c>
      <c r="O1562">
        <f>Needs[[#This Row],[Female]]-Needs[[#This Row],[Wife]]</f>
        <v>1</v>
      </c>
      <c r="P1562">
        <v>1</v>
      </c>
      <c r="Q1562">
        <v>1</v>
      </c>
      <c r="R1562">
        <v>0</v>
      </c>
      <c r="S1562">
        <v>0</v>
      </c>
      <c r="T1562">
        <v>2</v>
      </c>
      <c r="U1562" t="s">
        <v>46</v>
      </c>
      <c r="W1562">
        <v>1</v>
      </c>
      <c r="X1562" t="str">
        <f t="shared" si="269"/>
        <v>No</v>
      </c>
      <c r="Y1562">
        <v>51</v>
      </c>
      <c r="Z1562" t="str">
        <f t="shared" si="270"/>
        <v>Yes</v>
      </c>
      <c r="AA1562">
        <v>1</v>
      </c>
      <c r="AB1562" t="str">
        <f t="shared" si="271"/>
        <v>Yes</v>
      </c>
      <c r="AD1562" t="str">
        <f t="shared" si="272"/>
        <v>No</v>
      </c>
      <c r="AF1562" t="str">
        <f t="shared" si="273"/>
        <v>No</v>
      </c>
      <c r="AG1562">
        <v>1</v>
      </c>
      <c r="AH1562" s="11" t="str">
        <f t="shared" si="274"/>
        <v>Yes</v>
      </c>
    </row>
    <row r="1563" spans="1:34">
      <c r="A1563">
        <v>5575</v>
      </c>
      <c r="B1563" t="s">
        <v>42</v>
      </c>
      <c r="C1563" t="s">
        <v>43</v>
      </c>
      <c r="D1563" t="s">
        <v>44</v>
      </c>
      <c r="E1563" t="s">
        <v>1640</v>
      </c>
      <c r="F1563" t="s">
        <v>36</v>
      </c>
      <c r="G1563">
        <f t="shared" si="264"/>
        <v>1</v>
      </c>
      <c r="H1563">
        <f t="shared" si="265"/>
        <v>1</v>
      </c>
      <c r="I1563">
        <f t="shared" si="266"/>
        <v>1</v>
      </c>
      <c r="J1563">
        <f t="shared" si="267"/>
        <v>1</v>
      </c>
      <c r="K1563">
        <f t="shared" si="268"/>
        <v>1</v>
      </c>
      <c r="L1563">
        <v>4</v>
      </c>
      <c r="M1563">
        <v>1</v>
      </c>
      <c r="N1563">
        <f>Needs[[#This Row],[Male]]-Needs[[#This Row],[Hasuband]]</f>
        <v>3</v>
      </c>
      <c r="O1563">
        <f>Needs[[#This Row],[Female]]-Needs[[#This Row],[Wife]]</f>
        <v>0</v>
      </c>
      <c r="P1563">
        <v>1</v>
      </c>
      <c r="Q1563">
        <v>0</v>
      </c>
      <c r="R1563">
        <v>1</v>
      </c>
      <c r="S1563">
        <v>0</v>
      </c>
      <c r="T1563">
        <v>3</v>
      </c>
      <c r="U1563" t="s">
        <v>37</v>
      </c>
      <c r="W1563">
        <v>1</v>
      </c>
      <c r="X1563" t="str">
        <f t="shared" si="269"/>
        <v>No</v>
      </c>
      <c r="Z1563" t="str">
        <f t="shared" si="270"/>
        <v>No</v>
      </c>
      <c r="AA1563">
        <v>1</v>
      </c>
      <c r="AB1563" t="str">
        <f t="shared" si="271"/>
        <v>Yes</v>
      </c>
      <c r="AD1563" t="str">
        <f t="shared" si="272"/>
        <v>No</v>
      </c>
      <c r="AE1563">
        <v>1</v>
      </c>
      <c r="AF1563" t="str">
        <f t="shared" si="273"/>
        <v>Yes</v>
      </c>
      <c r="AG1563">
        <v>1</v>
      </c>
      <c r="AH1563" s="11" t="str">
        <f t="shared" si="274"/>
        <v>Yes</v>
      </c>
    </row>
    <row r="1564" spans="1:34">
      <c r="A1564">
        <v>5863</v>
      </c>
      <c r="B1564" t="s">
        <v>47</v>
      </c>
      <c r="C1564" t="s">
        <v>85</v>
      </c>
      <c r="D1564" t="s">
        <v>86</v>
      </c>
      <c r="E1564" t="s">
        <v>1641</v>
      </c>
      <c r="F1564" t="s">
        <v>51</v>
      </c>
      <c r="G1564">
        <f t="shared" si="264"/>
        <v>0</v>
      </c>
      <c r="H1564">
        <f t="shared" si="265"/>
        <v>1</v>
      </c>
      <c r="I1564">
        <f t="shared" si="266"/>
        <v>2</v>
      </c>
      <c r="J1564">
        <f t="shared" si="267"/>
        <v>1</v>
      </c>
      <c r="K1564">
        <f t="shared" si="268"/>
        <v>1</v>
      </c>
      <c r="L1564">
        <v>3</v>
      </c>
      <c r="M1564">
        <v>2</v>
      </c>
      <c r="N1564">
        <f>Needs[[#This Row],[Male]]-Needs[[#This Row],[Hasuband]]</f>
        <v>3</v>
      </c>
      <c r="O1564">
        <f>Needs[[#This Row],[Female]]-Needs[[#This Row],[Wife]]</f>
        <v>1</v>
      </c>
      <c r="P1564">
        <v>1</v>
      </c>
      <c r="Q1564">
        <v>1</v>
      </c>
      <c r="R1564">
        <v>1</v>
      </c>
      <c r="S1564">
        <v>0</v>
      </c>
      <c r="T1564">
        <v>2</v>
      </c>
      <c r="U1564" t="s">
        <v>61</v>
      </c>
      <c r="W1564">
        <v>1</v>
      </c>
      <c r="X1564" t="str">
        <f t="shared" si="269"/>
        <v>No</v>
      </c>
      <c r="Y1564">
        <v>94</v>
      </c>
      <c r="Z1564" t="str">
        <f t="shared" si="270"/>
        <v>Yes</v>
      </c>
      <c r="AA1564">
        <v>1</v>
      </c>
      <c r="AB1564" t="str">
        <f t="shared" si="271"/>
        <v>Yes</v>
      </c>
      <c r="AC1564">
        <v>1</v>
      </c>
      <c r="AD1564" t="str">
        <f t="shared" si="272"/>
        <v>Yes</v>
      </c>
      <c r="AE1564">
        <v>1</v>
      </c>
      <c r="AF1564" t="str">
        <f t="shared" si="273"/>
        <v>Yes</v>
      </c>
      <c r="AG1564">
        <v>1</v>
      </c>
      <c r="AH1564" s="11" t="str">
        <f t="shared" si="274"/>
        <v>Yes</v>
      </c>
    </row>
    <row r="1565" spans="1:34">
      <c r="A1565">
        <v>5179</v>
      </c>
      <c r="B1565" t="s">
        <v>42</v>
      </c>
      <c r="C1565" t="s">
        <v>64</v>
      </c>
      <c r="D1565" t="s">
        <v>65</v>
      </c>
      <c r="E1565" t="s">
        <v>1642</v>
      </c>
      <c r="F1565" t="s">
        <v>36</v>
      </c>
      <c r="G1565">
        <f t="shared" si="264"/>
        <v>1</v>
      </c>
      <c r="H1565">
        <f t="shared" si="265"/>
        <v>1</v>
      </c>
      <c r="I1565">
        <f t="shared" si="266"/>
        <v>2</v>
      </c>
      <c r="J1565">
        <f t="shared" si="267"/>
        <v>1</v>
      </c>
      <c r="K1565">
        <f t="shared" si="268"/>
        <v>1</v>
      </c>
      <c r="L1565">
        <v>2</v>
      </c>
      <c r="M1565">
        <v>4</v>
      </c>
      <c r="N1565">
        <f>Needs[[#This Row],[Male]]-Needs[[#This Row],[Hasuband]]</f>
        <v>1</v>
      </c>
      <c r="O1565">
        <f>Needs[[#This Row],[Female]]-Needs[[#This Row],[Wife]]</f>
        <v>3</v>
      </c>
      <c r="P1565">
        <v>1</v>
      </c>
      <c r="Q1565">
        <v>1</v>
      </c>
      <c r="R1565">
        <v>0</v>
      </c>
      <c r="S1565">
        <v>1</v>
      </c>
      <c r="T1565">
        <v>3</v>
      </c>
      <c r="U1565" t="s">
        <v>46</v>
      </c>
      <c r="W1565">
        <v>1</v>
      </c>
      <c r="X1565" t="str">
        <f t="shared" si="269"/>
        <v>No</v>
      </c>
      <c r="Y1565">
        <v>55</v>
      </c>
      <c r="Z1565" t="str">
        <f t="shared" si="270"/>
        <v>Yes</v>
      </c>
      <c r="AB1565" t="str">
        <f t="shared" si="271"/>
        <v>No</v>
      </c>
      <c r="AC1565">
        <v>1</v>
      </c>
      <c r="AD1565" t="str">
        <f t="shared" si="272"/>
        <v>Yes</v>
      </c>
      <c r="AF1565" t="str">
        <f t="shared" si="273"/>
        <v>No</v>
      </c>
      <c r="AG1565">
        <v>1</v>
      </c>
      <c r="AH1565" s="11" t="str">
        <f t="shared" si="274"/>
        <v>Yes</v>
      </c>
    </row>
    <row r="1566" spans="1:34">
      <c r="A1566">
        <v>5329</v>
      </c>
      <c r="B1566" t="s">
        <v>42</v>
      </c>
      <c r="C1566" t="s">
        <v>52</v>
      </c>
      <c r="D1566" t="s">
        <v>53</v>
      </c>
      <c r="E1566" t="s">
        <v>1643</v>
      </c>
      <c r="F1566" t="s">
        <v>36</v>
      </c>
      <c r="G1566">
        <f t="shared" si="264"/>
        <v>1</v>
      </c>
      <c r="H1566">
        <f t="shared" si="265"/>
        <v>1</v>
      </c>
      <c r="I1566">
        <f t="shared" si="266"/>
        <v>2</v>
      </c>
      <c r="J1566">
        <f t="shared" si="267"/>
        <v>1</v>
      </c>
      <c r="K1566">
        <f t="shared" si="268"/>
        <v>1</v>
      </c>
      <c r="L1566">
        <v>2</v>
      </c>
      <c r="M1566">
        <v>4</v>
      </c>
      <c r="N1566">
        <f>Needs[[#This Row],[Male]]-Needs[[#This Row],[Hasuband]]</f>
        <v>1</v>
      </c>
      <c r="O1566">
        <f>Needs[[#This Row],[Female]]-Needs[[#This Row],[Wife]]</f>
        <v>3</v>
      </c>
      <c r="P1566">
        <v>1</v>
      </c>
      <c r="Q1566">
        <v>1</v>
      </c>
      <c r="R1566">
        <v>0</v>
      </c>
      <c r="S1566">
        <v>1</v>
      </c>
      <c r="T1566">
        <v>3</v>
      </c>
      <c r="U1566" t="s">
        <v>46</v>
      </c>
      <c r="V1566">
        <v>1</v>
      </c>
      <c r="X1566" t="str">
        <f t="shared" si="269"/>
        <v>Yes</v>
      </c>
      <c r="Y1566">
        <v>180</v>
      </c>
      <c r="Z1566" t="str">
        <f t="shared" si="270"/>
        <v>Yes</v>
      </c>
      <c r="AB1566" t="str">
        <f t="shared" si="271"/>
        <v>No</v>
      </c>
      <c r="AC1566">
        <v>1</v>
      </c>
      <c r="AD1566" t="str">
        <f t="shared" si="272"/>
        <v>Yes</v>
      </c>
      <c r="AF1566" t="str">
        <f t="shared" si="273"/>
        <v>No</v>
      </c>
      <c r="AG1566">
        <v>1</v>
      </c>
      <c r="AH1566" s="11" t="str">
        <f t="shared" si="274"/>
        <v>Yes</v>
      </c>
    </row>
    <row r="1567" spans="1:34">
      <c r="A1567">
        <v>4682</v>
      </c>
      <c r="B1567" t="s">
        <v>38</v>
      </c>
      <c r="C1567" t="s">
        <v>39</v>
      </c>
      <c r="D1567" t="s">
        <v>40</v>
      </c>
      <c r="E1567" t="s">
        <v>1644</v>
      </c>
      <c r="F1567" t="s">
        <v>51</v>
      </c>
      <c r="G1567">
        <f t="shared" si="264"/>
        <v>0</v>
      </c>
      <c r="H1567">
        <f t="shared" si="265"/>
        <v>1</v>
      </c>
      <c r="I1567">
        <f t="shared" si="266"/>
        <v>2</v>
      </c>
      <c r="J1567">
        <f t="shared" si="267"/>
        <v>1</v>
      </c>
      <c r="K1567">
        <f t="shared" si="268"/>
        <v>1</v>
      </c>
      <c r="L1567">
        <v>3</v>
      </c>
      <c r="M1567">
        <v>2</v>
      </c>
      <c r="N1567">
        <f>Needs[[#This Row],[Male]]-Needs[[#This Row],[Hasuband]]</f>
        <v>3</v>
      </c>
      <c r="O1567">
        <f>Needs[[#This Row],[Female]]-Needs[[#This Row],[Wife]]</f>
        <v>1</v>
      </c>
      <c r="P1567">
        <v>1</v>
      </c>
      <c r="Q1567">
        <v>1</v>
      </c>
      <c r="R1567">
        <v>1</v>
      </c>
      <c r="S1567">
        <v>0</v>
      </c>
      <c r="T1567">
        <v>2</v>
      </c>
      <c r="U1567" t="s">
        <v>46</v>
      </c>
      <c r="V1567">
        <v>1</v>
      </c>
      <c r="X1567" t="str">
        <f t="shared" si="269"/>
        <v>Yes</v>
      </c>
      <c r="Y1567">
        <v>158</v>
      </c>
      <c r="Z1567" t="str">
        <f t="shared" si="270"/>
        <v>Yes</v>
      </c>
      <c r="AA1567">
        <v>1</v>
      </c>
      <c r="AB1567" t="str">
        <f t="shared" si="271"/>
        <v>Yes</v>
      </c>
      <c r="AD1567" t="str">
        <f t="shared" si="272"/>
        <v>No</v>
      </c>
      <c r="AF1567" t="str">
        <f t="shared" si="273"/>
        <v>No</v>
      </c>
      <c r="AH1567" s="11" t="str">
        <f t="shared" si="274"/>
        <v>No</v>
      </c>
    </row>
    <row r="1568" spans="1:34">
      <c r="A1568">
        <v>5024</v>
      </c>
      <c r="B1568" t="s">
        <v>32</v>
      </c>
      <c r="C1568" t="s">
        <v>126</v>
      </c>
      <c r="D1568" t="s">
        <v>127</v>
      </c>
      <c r="E1568" t="s">
        <v>1645</v>
      </c>
      <c r="F1568" t="s">
        <v>36</v>
      </c>
      <c r="G1568">
        <f t="shared" si="264"/>
        <v>1</v>
      </c>
      <c r="H1568">
        <f t="shared" si="265"/>
        <v>1</v>
      </c>
      <c r="I1568">
        <f t="shared" si="266"/>
        <v>2</v>
      </c>
      <c r="J1568">
        <f t="shared" si="267"/>
        <v>1</v>
      </c>
      <c r="K1568">
        <f t="shared" si="268"/>
        <v>1</v>
      </c>
      <c r="L1568">
        <v>2</v>
      </c>
      <c r="M1568">
        <v>4</v>
      </c>
      <c r="N1568">
        <f>Needs[[#This Row],[Male]]-Needs[[#This Row],[Hasuband]]</f>
        <v>1</v>
      </c>
      <c r="O1568">
        <f>Needs[[#This Row],[Female]]-Needs[[#This Row],[Wife]]</f>
        <v>3</v>
      </c>
      <c r="P1568">
        <v>1</v>
      </c>
      <c r="Q1568">
        <v>1</v>
      </c>
      <c r="R1568">
        <v>0</v>
      </c>
      <c r="S1568">
        <v>1</v>
      </c>
      <c r="T1568">
        <v>3</v>
      </c>
      <c r="U1568" t="s">
        <v>46</v>
      </c>
      <c r="V1568">
        <v>1</v>
      </c>
      <c r="X1568" t="str">
        <f t="shared" si="269"/>
        <v>Yes</v>
      </c>
      <c r="Y1568">
        <v>192</v>
      </c>
      <c r="Z1568" t="str">
        <f t="shared" si="270"/>
        <v>Yes</v>
      </c>
      <c r="AB1568" t="str">
        <f t="shared" si="271"/>
        <v>No</v>
      </c>
      <c r="AD1568" t="str">
        <f t="shared" si="272"/>
        <v>No</v>
      </c>
      <c r="AF1568" t="str">
        <f t="shared" si="273"/>
        <v>No</v>
      </c>
      <c r="AH1568" s="11" t="str">
        <f t="shared" si="274"/>
        <v>No</v>
      </c>
    </row>
    <row r="1569" spans="1:34">
      <c r="A1569">
        <v>6123</v>
      </c>
      <c r="B1569" t="s">
        <v>47</v>
      </c>
      <c r="C1569" t="s">
        <v>67</v>
      </c>
      <c r="D1569" t="s">
        <v>68</v>
      </c>
      <c r="E1569" t="s">
        <v>1646</v>
      </c>
      <c r="F1569" t="s">
        <v>36</v>
      </c>
      <c r="G1569">
        <f t="shared" si="264"/>
        <v>1</v>
      </c>
      <c r="H1569">
        <f t="shared" si="265"/>
        <v>1</v>
      </c>
      <c r="I1569">
        <f t="shared" si="266"/>
        <v>2</v>
      </c>
      <c r="J1569">
        <f t="shared" si="267"/>
        <v>1</v>
      </c>
      <c r="K1569">
        <f t="shared" si="268"/>
        <v>1</v>
      </c>
      <c r="L1569">
        <v>2</v>
      </c>
      <c r="M1569">
        <v>4</v>
      </c>
      <c r="N1569">
        <f>Needs[[#This Row],[Male]]-Needs[[#This Row],[Hasuband]]</f>
        <v>1</v>
      </c>
      <c r="O1569">
        <f>Needs[[#This Row],[Female]]-Needs[[#This Row],[Wife]]</f>
        <v>3</v>
      </c>
      <c r="P1569">
        <v>1</v>
      </c>
      <c r="Q1569">
        <v>1</v>
      </c>
      <c r="R1569">
        <v>0</v>
      </c>
      <c r="S1569">
        <v>1</v>
      </c>
      <c r="T1569">
        <v>3</v>
      </c>
      <c r="U1569" t="s">
        <v>37</v>
      </c>
      <c r="V1569">
        <v>1</v>
      </c>
      <c r="X1569" t="str">
        <f t="shared" si="269"/>
        <v>Yes</v>
      </c>
      <c r="Y1569">
        <v>174</v>
      </c>
      <c r="Z1569" t="str">
        <f t="shared" si="270"/>
        <v>Yes</v>
      </c>
      <c r="AA1569">
        <v>1</v>
      </c>
      <c r="AB1569" t="str">
        <f t="shared" si="271"/>
        <v>Yes</v>
      </c>
      <c r="AC1569">
        <v>1</v>
      </c>
      <c r="AD1569" t="str">
        <f t="shared" si="272"/>
        <v>Yes</v>
      </c>
      <c r="AF1569" t="str">
        <f t="shared" si="273"/>
        <v>No</v>
      </c>
      <c r="AG1569">
        <v>1</v>
      </c>
      <c r="AH1569" s="11" t="str">
        <f t="shared" si="274"/>
        <v>Yes</v>
      </c>
    </row>
    <row r="1570" spans="1:34">
      <c r="A1570">
        <v>6229</v>
      </c>
      <c r="B1570" t="s">
        <v>47</v>
      </c>
      <c r="C1570" t="s">
        <v>58</v>
      </c>
      <c r="D1570" t="s">
        <v>59</v>
      </c>
      <c r="E1570" t="s">
        <v>1647</v>
      </c>
      <c r="F1570" t="s">
        <v>36</v>
      </c>
      <c r="G1570">
        <f t="shared" si="264"/>
        <v>1</v>
      </c>
      <c r="H1570">
        <f t="shared" si="265"/>
        <v>1</v>
      </c>
      <c r="I1570">
        <f t="shared" si="266"/>
        <v>2</v>
      </c>
      <c r="J1570">
        <f t="shared" si="267"/>
        <v>1</v>
      </c>
      <c r="K1570">
        <f t="shared" si="268"/>
        <v>0</v>
      </c>
      <c r="L1570">
        <v>3</v>
      </c>
      <c r="M1570">
        <v>2</v>
      </c>
      <c r="N1570">
        <f>Needs[[#This Row],[Male]]-Needs[[#This Row],[Hasuband]]</f>
        <v>2</v>
      </c>
      <c r="O1570">
        <f>Needs[[#This Row],[Female]]-Needs[[#This Row],[Wife]]</f>
        <v>1</v>
      </c>
      <c r="P1570">
        <v>1</v>
      </c>
      <c r="Q1570">
        <v>1</v>
      </c>
      <c r="R1570">
        <v>1</v>
      </c>
      <c r="S1570">
        <v>0</v>
      </c>
      <c r="T1570">
        <v>2</v>
      </c>
      <c r="U1570" t="s">
        <v>18</v>
      </c>
      <c r="W1570">
        <v>1</v>
      </c>
      <c r="X1570" t="str">
        <f t="shared" si="269"/>
        <v>No</v>
      </c>
      <c r="Y1570">
        <v>106</v>
      </c>
      <c r="Z1570" t="str">
        <f t="shared" si="270"/>
        <v>Yes</v>
      </c>
      <c r="AA1570">
        <v>1</v>
      </c>
      <c r="AB1570" t="str">
        <f t="shared" si="271"/>
        <v>Yes</v>
      </c>
      <c r="AC1570">
        <v>1</v>
      </c>
      <c r="AD1570" t="str">
        <f t="shared" si="272"/>
        <v>Yes</v>
      </c>
      <c r="AF1570" t="str">
        <f t="shared" si="273"/>
        <v>No</v>
      </c>
      <c r="AG1570">
        <v>1</v>
      </c>
      <c r="AH1570" s="11" t="str">
        <f t="shared" si="274"/>
        <v>Yes</v>
      </c>
    </row>
    <row r="1571" spans="1:34">
      <c r="A1571">
        <v>5714</v>
      </c>
      <c r="B1571" t="s">
        <v>42</v>
      </c>
      <c r="C1571" t="s">
        <v>71</v>
      </c>
      <c r="D1571" t="s">
        <v>72</v>
      </c>
      <c r="E1571" t="s">
        <v>1648</v>
      </c>
      <c r="F1571" t="s">
        <v>36</v>
      </c>
      <c r="G1571">
        <f t="shared" si="264"/>
        <v>1</v>
      </c>
      <c r="H1571">
        <f t="shared" si="265"/>
        <v>1</v>
      </c>
      <c r="I1571">
        <f t="shared" si="266"/>
        <v>1</v>
      </c>
      <c r="J1571">
        <f t="shared" si="267"/>
        <v>4</v>
      </c>
      <c r="K1571">
        <f t="shared" si="268"/>
        <v>2</v>
      </c>
      <c r="L1571">
        <v>8</v>
      </c>
      <c r="M1571">
        <v>1</v>
      </c>
      <c r="N1571">
        <f>Needs[[#This Row],[Male]]-Needs[[#This Row],[Hasuband]]</f>
        <v>7</v>
      </c>
      <c r="O1571">
        <f>Needs[[#This Row],[Female]]-Needs[[#This Row],[Wife]]</f>
        <v>0</v>
      </c>
      <c r="P1571">
        <v>1</v>
      </c>
      <c r="Q1571">
        <v>0</v>
      </c>
      <c r="R1571">
        <v>4</v>
      </c>
      <c r="S1571">
        <v>0</v>
      </c>
      <c r="T1571">
        <v>4</v>
      </c>
      <c r="U1571" t="s">
        <v>18</v>
      </c>
      <c r="V1571">
        <v>1</v>
      </c>
      <c r="X1571" t="str">
        <f t="shared" si="269"/>
        <v>Yes</v>
      </c>
      <c r="Y1571">
        <v>201</v>
      </c>
      <c r="Z1571" t="str">
        <f t="shared" si="270"/>
        <v>Yes</v>
      </c>
      <c r="AA1571">
        <v>1</v>
      </c>
      <c r="AB1571" t="str">
        <f t="shared" si="271"/>
        <v>Yes</v>
      </c>
      <c r="AD1571" t="str">
        <f t="shared" si="272"/>
        <v>No</v>
      </c>
      <c r="AE1571">
        <v>1</v>
      </c>
      <c r="AF1571" t="str">
        <f t="shared" si="273"/>
        <v>Yes</v>
      </c>
      <c r="AH1571" s="11" t="str">
        <f t="shared" si="274"/>
        <v>No</v>
      </c>
    </row>
    <row r="1572" spans="1:34">
      <c r="A1572">
        <v>5586</v>
      </c>
      <c r="B1572" t="s">
        <v>42</v>
      </c>
      <c r="C1572" t="s">
        <v>43</v>
      </c>
      <c r="D1572" t="s">
        <v>44</v>
      </c>
      <c r="E1572" t="s">
        <v>1649</v>
      </c>
      <c r="F1572" t="s">
        <v>36</v>
      </c>
      <c r="G1572">
        <f t="shared" si="264"/>
        <v>1</v>
      </c>
      <c r="H1572">
        <f t="shared" si="265"/>
        <v>1</v>
      </c>
      <c r="I1572">
        <f t="shared" si="266"/>
        <v>2</v>
      </c>
      <c r="J1572">
        <f t="shared" si="267"/>
        <v>1</v>
      </c>
      <c r="K1572">
        <f t="shared" si="268"/>
        <v>0</v>
      </c>
      <c r="L1572">
        <v>3</v>
      </c>
      <c r="M1572">
        <v>2</v>
      </c>
      <c r="N1572">
        <f>Needs[[#This Row],[Male]]-Needs[[#This Row],[Hasuband]]</f>
        <v>2</v>
      </c>
      <c r="O1572">
        <f>Needs[[#This Row],[Female]]-Needs[[#This Row],[Wife]]</f>
        <v>1</v>
      </c>
      <c r="P1572">
        <v>1</v>
      </c>
      <c r="Q1572">
        <v>1</v>
      </c>
      <c r="R1572">
        <v>1</v>
      </c>
      <c r="S1572">
        <v>0</v>
      </c>
      <c r="T1572">
        <v>2</v>
      </c>
      <c r="U1572" t="s">
        <v>61</v>
      </c>
      <c r="W1572">
        <v>1</v>
      </c>
      <c r="X1572" t="str">
        <f t="shared" si="269"/>
        <v>No</v>
      </c>
      <c r="Z1572" t="str">
        <f t="shared" si="270"/>
        <v>No</v>
      </c>
      <c r="AA1572">
        <v>1</v>
      </c>
      <c r="AB1572" t="str">
        <f t="shared" si="271"/>
        <v>Yes</v>
      </c>
      <c r="AD1572" t="str">
        <f t="shared" si="272"/>
        <v>No</v>
      </c>
      <c r="AF1572" t="str">
        <f t="shared" si="273"/>
        <v>No</v>
      </c>
      <c r="AG1572">
        <v>1</v>
      </c>
      <c r="AH1572" s="11" t="str">
        <f t="shared" si="274"/>
        <v>Yes</v>
      </c>
    </row>
    <row r="1573" spans="1:34">
      <c r="A1573">
        <v>5517</v>
      </c>
      <c r="B1573" t="s">
        <v>42</v>
      </c>
      <c r="C1573" t="s">
        <v>43</v>
      </c>
      <c r="D1573" t="s">
        <v>44</v>
      </c>
      <c r="E1573" t="s">
        <v>1650</v>
      </c>
      <c r="F1573" t="s">
        <v>36</v>
      </c>
      <c r="G1573">
        <f t="shared" si="264"/>
        <v>1</v>
      </c>
      <c r="H1573">
        <f t="shared" si="265"/>
        <v>1</v>
      </c>
      <c r="I1573">
        <f t="shared" si="266"/>
        <v>2</v>
      </c>
      <c r="J1573">
        <f t="shared" si="267"/>
        <v>1</v>
      </c>
      <c r="K1573">
        <f t="shared" si="268"/>
        <v>0</v>
      </c>
      <c r="L1573">
        <v>2</v>
      </c>
      <c r="M1573">
        <v>3</v>
      </c>
      <c r="N1573">
        <f>Needs[[#This Row],[Male]]-Needs[[#This Row],[Hasuband]]</f>
        <v>1</v>
      </c>
      <c r="O1573">
        <f>Needs[[#This Row],[Female]]-Needs[[#This Row],[Wife]]</f>
        <v>2</v>
      </c>
      <c r="P1573">
        <v>1</v>
      </c>
      <c r="Q1573">
        <v>1</v>
      </c>
      <c r="R1573">
        <v>0</v>
      </c>
      <c r="S1573">
        <v>1</v>
      </c>
      <c r="T1573">
        <v>2</v>
      </c>
      <c r="U1573" t="s">
        <v>18</v>
      </c>
      <c r="W1573">
        <v>1</v>
      </c>
      <c r="X1573" t="str">
        <f t="shared" si="269"/>
        <v>No</v>
      </c>
      <c r="Y1573">
        <v>108</v>
      </c>
      <c r="Z1573" t="str">
        <f t="shared" si="270"/>
        <v>Yes</v>
      </c>
      <c r="AB1573" t="str">
        <f t="shared" si="271"/>
        <v>No</v>
      </c>
      <c r="AC1573">
        <v>1</v>
      </c>
      <c r="AD1573" t="str">
        <f t="shared" si="272"/>
        <v>Yes</v>
      </c>
      <c r="AF1573" t="str">
        <f t="shared" si="273"/>
        <v>No</v>
      </c>
      <c r="AG1573">
        <v>1</v>
      </c>
      <c r="AH1573" s="11" t="str">
        <f t="shared" si="274"/>
        <v>Yes</v>
      </c>
    </row>
    <row r="1574" spans="1:34">
      <c r="A1574">
        <v>5034</v>
      </c>
      <c r="B1574" t="s">
        <v>32</v>
      </c>
      <c r="C1574" t="s">
        <v>126</v>
      </c>
      <c r="D1574" t="s">
        <v>127</v>
      </c>
      <c r="E1574" t="s">
        <v>1651</v>
      </c>
      <c r="F1574" t="s">
        <v>51</v>
      </c>
      <c r="G1574">
        <f t="shared" si="264"/>
        <v>0</v>
      </c>
      <c r="H1574">
        <f t="shared" si="265"/>
        <v>1</v>
      </c>
      <c r="I1574">
        <f t="shared" si="266"/>
        <v>2</v>
      </c>
      <c r="J1574">
        <f t="shared" si="267"/>
        <v>1</v>
      </c>
      <c r="K1574">
        <f t="shared" si="268"/>
        <v>2</v>
      </c>
      <c r="L1574">
        <v>4</v>
      </c>
      <c r="M1574">
        <v>2</v>
      </c>
      <c r="N1574">
        <f>Needs[[#This Row],[Male]]-Needs[[#This Row],[Hasuband]]</f>
        <v>4</v>
      </c>
      <c r="O1574">
        <f>Needs[[#This Row],[Female]]-Needs[[#This Row],[Wife]]</f>
        <v>1</v>
      </c>
      <c r="P1574">
        <v>1</v>
      </c>
      <c r="Q1574">
        <v>1</v>
      </c>
      <c r="R1574">
        <v>1</v>
      </c>
      <c r="S1574">
        <v>0</v>
      </c>
      <c r="T1574">
        <v>3</v>
      </c>
      <c r="U1574" t="s">
        <v>18</v>
      </c>
      <c r="W1574">
        <v>1</v>
      </c>
      <c r="X1574" t="str">
        <f t="shared" si="269"/>
        <v>No</v>
      </c>
      <c r="Z1574" t="str">
        <f t="shared" si="270"/>
        <v>No</v>
      </c>
      <c r="AA1574">
        <v>1</v>
      </c>
      <c r="AB1574" t="str">
        <f t="shared" si="271"/>
        <v>Yes</v>
      </c>
      <c r="AC1574">
        <v>1</v>
      </c>
      <c r="AD1574" t="str">
        <f t="shared" si="272"/>
        <v>Yes</v>
      </c>
      <c r="AF1574" t="str">
        <f t="shared" si="273"/>
        <v>No</v>
      </c>
      <c r="AG1574">
        <v>1</v>
      </c>
      <c r="AH1574" s="11" t="str">
        <f t="shared" si="274"/>
        <v>Yes</v>
      </c>
    </row>
    <row r="1575" spans="1:34">
      <c r="A1575">
        <v>5591</v>
      </c>
      <c r="B1575" t="s">
        <v>42</v>
      </c>
      <c r="C1575" t="s">
        <v>43</v>
      </c>
      <c r="D1575" t="s">
        <v>44</v>
      </c>
      <c r="E1575" t="s">
        <v>1652</v>
      </c>
      <c r="F1575" t="s">
        <v>36</v>
      </c>
      <c r="G1575">
        <f t="shared" si="264"/>
        <v>1</v>
      </c>
      <c r="H1575">
        <f t="shared" si="265"/>
        <v>1</v>
      </c>
      <c r="I1575">
        <f t="shared" si="266"/>
        <v>0</v>
      </c>
      <c r="J1575">
        <f t="shared" si="267"/>
        <v>4</v>
      </c>
      <c r="K1575">
        <f t="shared" si="268"/>
        <v>3</v>
      </c>
      <c r="L1575">
        <v>8</v>
      </c>
      <c r="M1575">
        <v>1</v>
      </c>
      <c r="N1575">
        <f>Needs[[#This Row],[Male]]-Needs[[#This Row],[Hasuband]]</f>
        <v>7</v>
      </c>
      <c r="O1575">
        <f>Needs[[#This Row],[Female]]-Needs[[#This Row],[Wife]]</f>
        <v>0</v>
      </c>
      <c r="P1575">
        <v>0</v>
      </c>
      <c r="Q1575">
        <v>0</v>
      </c>
      <c r="R1575">
        <v>4</v>
      </c>
      <c r="S1575">
        <v>0</v>
      </c>
      <c r="T1575">
        <v>5</v>
      </c>
      <c r="U1575" t="s">
        <v>46</v>
      </c>
      <c r="V1575">
        <v>1</v>
      </c>
      <c r="X1575" t="str">
        <f t="shared" si="269"/>
        <v>Yes</v>
      </c>
      <c r="Y1575">
        <v>136</v>
      </c>
      <c r="Z1575" t="str">
        <f t="shared" si="270"/>
        <v>Yes</v>
      </c>
      <c r="AA1575">
        <v>1</v>
      </c>
      <c r="AB1575" t="str">
        <f t="shared" si="271"/>
        <v>Yes</v>
      </c>
      <c r="AC1575">
        <v>1</v>
      </c>
      <c r="AD1575" t="str">
        <f t="shared" si="272"/>
        <v>Yes</v>
      </c>
      <c r="AF1575" t="str">
        <f t="shared" si="273"/>
        <v>No</v>
      </c>
      <c r="AH1575" s="11" t="str">
        <f t="shared" si="274"/>
        <v>No</v>
      </c>
    </row>
    <row r="1576" spans="1:34">
      <c r="A1576">
        <v>4832</v>
      </c>
      <c r="B1576" t="s">
        <v>38</v>
      </c>
      <c r="C1576" t="s">
        <v>116</v>
      </c>
      <c r="D1576" t="s">
        <v>117</v>
      </c>
      <c r="E1576" t="s">
        <v>1653</v>
      </c>
      <c r="F1576" t="s">
        <v>36</v>
      </c>
      <c r="G1576">
        <f t="shared" si="264"/>
        <v>1</v>
      </c>
      <c r="H1576">
        <f t="shared" si="265"/>
        <v>1</v>
      </c>
      <c r="I1576">
        <f t="shared" si="266"/>
        <v>1</v>
      </c>
      <c r="J1576">
        <f t="shared" si="267"/>
        <v>1</v>
      </c>
      <c r="K1576">
        <f t="shared" si="268"/>
        <v>0</v>
      </c>
      <c r="L1576">
        <v>2</v>
      </c>
      <c r="M1576">
        <v>2</v>
      </c>
      <c r="N1576">
        <f>Needs[[#This Row],[Male]]-Needs[[#This Row],[Hasuband]]</f>
        <v>1</v>
      </c>
      <c r="O1576">
        <f>Needs[[#This Row],[Female]]-Needs[[#This Row],[Wife]]</f>
        <v>1</v>
      </c>
      <c r="P1576">
        <v>1</v>
      </c>
      <c r="Q1576">
        <v>0</v>
      </c>
      <c r="R1576">
        <v>0</v>
      </c>
      <c r="S1576">
        <v>1</v>
      </c>
      <c r="T1576">
        <v>2</v>
      </c>
      <c r="U1576" t="s">
        <v>61</v>
      </c>
      <c r="W1576">
        <v>1</v>
      </c>
      <c r="X1576" t="str">
        <f t="shared" si="269"/>
        <v>No</v>
      </c>
      <c r="Y1576">
        <v>66</v>
      </c>
      <c r="Z1576" t="str">
        <f t="shared" si="270"/>
        <v>Yes</v>
      </c>
      <c r="AA1576">
        <v>1</v>
      </c>
      <c r="AB1576" t="str">
        <f t="shared" si="271"/>
        <v>Yes</v>
      </c>
      <c r="AC1576">
        <v>1</v>
      </c>
      <c r="AD1576" t="str">
        <f t="shared" si="272"/>
        <v>Yes</v>
      </c>
      <c r="AF1576" t="str">
        <f t="shared" si="273"/>
        <v>No</v>
      </c>
      <c r="AG1576">
        <v>1</v>
      </c>
      <c r="AH1576" s="11" t="str">
        <f t="shared" si="274"/>
        <v>Yes</v>
      </c>
    </row>
    <row r="1577" spans="1:34">
      <c r="A1577">
        <v>6338</v>
      </c>
      <c r="B1577" t="s">
        <v>47</v>
      </c>
      <c r="C1577" t="s">
        <v>104</v>
      </c>
      <c r="D1577" t="s">
        <v>105</v>
      </c>
      <c r="E1577" t="s">
        <v>1654</v>
      </c>
      <c r="F1577" t="s">
        <v>36</v>
      </c>
      <c r="G1577">
        <f t="shared" si="264"/>
        <v>1</v>
      </c>
      <c r="H1577">
        <f t="shared" si="265"/>
        <v>1</v>
      </c>
      <c r="I1577">
        <f t="shared" si="266"/>
        <v>1</v>
      </c>
      <c r="J1577">
        <f t="shared" si="267"/>
        <v>4</v>
      </c>
      <c r="K1577">
        <f t="shared" si="268"/>
        <v>2</v>
      </c>
      <c r="L1577">
        <v>8</v>
      </c>
      <c r="M1577">
        <v>1</v>
      </c>
      <c r="N1577">
        <f>Needs[[#This Row],[Male]]-Needs[[#This Row],[Hasuband]]</f>
        <v>7</v>
      </c>
      <c r="O1577">
        <f>Needs[[#This Row],[Female]]-Needs[[#This Row],[Wife]]</f>
        <v>0</v>
      </c>
      <c r="P1577">
        <v>1</v>
      </c>
      <c r="Q1577">
        <v>0</v>
      </c>
      <c r="R1577">
        <v>4</v>
      </c>
      <c r="S1577">
        <v>0</v>
      </c>
      <c r="T1577">
        <v>4</v>
      </c>
      <c r="U1577" t="s">
        <v>18</v>
      </c>
      <c r="V1577">
        <v>1</v>
      </c>
      <c r="X1577" t="str">
        <f t="shared" si="269"/>
        <v>Yes</v>
      </c>
      <c r="Y1577">
        <v>229</v>
      </c>
      <c r="Z1577" t="str">
        <f t="shared" si="270"/>
        <v>Yes</v>
      </c>
      <c r="AA1577">
        <v>1</v>
      </c>
      <c r="AB1577" t="str">
        <f t="shared" si="271"/>
        <v>Yes</v>
      </c>
      <c r="AC1577">
        <v>1</v>
      </c>
      <c r="AD1577" t="str">
        <f t="shared" si="272"/>
        <v>Yes</v>
      </c>
      <c r="AF1577" t="str">
        <f t="shared" si="273"/>
        <v>No</v>
      </c>
      <c r="AH1577" s="11" t="str">
        <f t="shared" si="274"/>
        <v>No</v>
      </c>
    </row>
    <row r="1578" spans="1:34">
      <c r="A1578">
        <v>5192</v>
      </c>
      <c r="B1578" t="s">
        <v>42</v>
      </c>
      <c r="C1578" t="s">
        <v>64</v>
      </c>
      <c r="D1578" t="s">
        <v>65</v>
      </c>
      <c r="E1578" t="s">
        <v>1655</v>
      </c>
      <c r="F1578" t="s">
        <v>51</v>
      </c>
      <c r="G1578">
        <f t="shared" si="264"/>
        <v>0</v>
      </c>
      <c r="H1578">
        <f t="shared" si="265"/>
        <v>1</v>
      </c>
      <c r="I1578">
        <f t="shared" si="266"/>
        <v>2</v>
      </c>
      <c r="J1578">
        <f t="shared" si="267"/>
        <v>1</v>
      </c>
      <c r="K1578">
        <f t="shared" si="268"/>
        <v>2</v>
      </c>
      <c r="L1578">
        <v>2</v>
      </c>
      <c r="M1578">
        <v>4</v>
      </c>
      <c r="N1578">
        <f>Needs[[#This Row],[Male]]-Needs[[#This Row],[Hasuband]]</f>
        <v>2</v>
      </c>
      <c r="O1578">
        <f>Needs[[#This Row],[Female]]-Needs[[#This Row],[Wife]]</f>
        <v>3</v>
      </c>
      <c r="P1578">
        <v>1</v>
      </c>
      <c r="Q1578">
        <v>1</v>
      </c>
      <c r="R1578">
        <v>0</v>
      </c>
      <c r="S1578">
        <v>1</v>
      </c>
      <c r="T1578">
        <v>3</v>
      </c>
      <c r="U1578" t="s">
        <v>37</v>
      </c>
      <c r="W1578">
        <v>1</v>
      </c>
      <c r="X1578" t="str">
        <f t="shared" si="269"/>
        <v>No</v>
      </c>
      <c r="Z1578" t="str">
        <f t="shared" si="270"/>
        <v>No</v>
      </c>
      <c r="AB1578" t="str">
        <f t="shared" si="271"/>
        <v>No</v>
      </c>
      <c r="AD1578" t="str">
        <f t="shared" si="272"/>
        <v>No</v>
      </c>
      <c r="AE1578">
        <v>1</v>
      </c>
      <c r="AF1578" t="str">
        <f t="shared" si="273"/>
        <v>Yes</v>
      </c>
      <c r="AG1578">
        <v>1</v>
      </c>
      <c r="AH1578" s="11" t="str">
        <f t="shared" si="274"/>
        <v>Yes</v>
      </c>
    </row>
    <row r="1579" spans="1:34">
      <c r="A1579">
        <v>4977</v>
      </c>
      <c r="B1579" t="s">
        <v>32</v>
      </c>
      <c r="C1579" t="s">
        <v>33</v>
      </c>
      <c r="D1579" t="s">
        <v>34</v>
      </c>
      <c r="E1579" t="s">
        <v>1656</v>
      </c>
      <c r="F1579" t="s">
        <v>36</v>
      </c>
      <c r="G1579">
        <f t="shared" si="264"/>
        <v>1</v>
      </c>
      <c r="H1579">
        <f t="shared" si="265"/>
        <v>1</v>
      </c>
      <c r="I1579">
        <f t="shared" si="266"/>
        <v>2</v>
      </c>
      <c r="J1579">
        <f t="shared" si="267"/>
        <v>1</v>
      </c>
      <c r="K1579">
        <f t="shared" si="268"/>
        <v>0</v>
      </c>
      <c r="L1579">
        <v>2</v>
      </c>
      <c r="M1579">
        <v>3</v>
      </c>
      <c r="N1579">
        <f>Needs[[#This Row],[Male]]-Needs[[#This Row],[Hasuband]]</f>
        <v>1</v>
      </c>
      <c r="O1579">
        <f>Needs[[#This Row],[Female]]-Needs[[#This Row],[Wife]]</f>
        <v>2</v>
      </c>
      <c r="P1579">
        <v>1</v>
      </c>
      <c r="Q1579">
        <v>1</v>
      </c>
      <c r="R1579">
        <v>0</v>
      </c>
      <c r="S1579">
        <v>1</v>
      </c>
      <c r="T1579">
        <v>2</v>
      </c>
      <c r="U1579" t="s">
        <v>61</v>
      </c>
      <c r="W1579">
        <v>1</v>
      </c>
      <c r="X1579" t="str">
        <f t="shared" si="269"/>
        <v>No</v>
      </c>
      <c r="Z1579" t="str">
        <f t="shared" si="270"/>
        <v>No</v>
      </c>
      <c r="AA1579">
        <v>1</v>
      </c>
      <c r="AB1579" t="str">
        <f t="shared" si="271"/>
        <v>Yes</v>
      </c>
      <c r="AD1579" t="str">
        <f t="shared" si="272"/>
        <v>No</v>
      </c>
      <c r="AE1579">
        <v>1</v>
      </c>
      <c r="AF1579" t="str">
        <f t="shared" si="273"/>
        <v>Yes</v>
      </c>
      <c r="AG1579">
        <v>1</v>
      </c>
      <c r="AH1579" s="11" t="str">
        <f t="shared" si="274"/>
        <v>Yes</v>
      </c>
    </row>
    <row r="1580" spans="1:34">
      <c r="A1580">
        <v>5748</v>
      </c>
      <c r="B1580" t="s">
        <v>42</v>
      </c>
      <c r="C1580" t="s">
        <v>71</v>
      </c>
      <c r="D1580" t="s">
        <v>72</v>
      </c>
      <c r="E1580" t="s">
        <v>1657</v>
      </c>
      <c r="F1580" t="s">
        <v>51</v>
      </c>
      <c r="G1580">
        <f t="shared" si="264"/>
        <v>0</v>
      </c>
      <c r="H1580">
        <f t="shared" si="265"/>
        <v>1</v>
      </c>
      <c r="I1580">
        <f t="shared" si="266"/>
        <v>2</v>
      </c>
      <c r="J1580">
        <f t="shared" si="267"/>
        <v>2</v>
      </c>
      <c r="K1580">
        <f t="shared" si="268"/>
        <v>2</v>
      </c>
      <c r="L1580">
        <v>2</v>
      </c>
      <c r="M1580">
        <v>5</v>
      </c>
      <c r="N1580">
        <f>Needs[[#This Row],[Male]]-Needs[[#This Row],[Hasuband]]</f>
        <v>2</v>
      </c>
      <c r="O1580">
        <f>Needs[[#This Row],[Female]]-Needs[[#This Row],[Wife]]</f>
        <v>4</v>
      </c>
      <c r="P1580">
        <v>1</v>
      </c>
      <c r="Q1580">
        <v>1</v>
      </c>
      <c r="R1580">
        <v>0</v>
      </c>
      <c r="S1580">
        <v>2</v>
      </c>
      <c r="T1580">
        <v>3</v>
      </c>
      <c r="U1580" t="s">
        <v>18</v>
      </c>
      <c r="V1580">
        <v>1</v>
      </c>
      <c r="X1580" t="str">
        <f t="shared" si="269"/>
        <v>Yes</v>
      </c>
      <c r="Y1580">
        <v>133</v>
      </c>
      <c r="Z1580" t="str">
        <f t="shared" si="270"/>
        <v>Yes</v>
      </c>
      <c r="AA1580">
        <v>1</v>
      </c>
      <c r="AB1580" t="str">
        <f t="shared" si="271"/>
        <v>Yes</v>
      </c>
      <c r="AD1580" t="str">
        <f t="shared" si="272"/>
        <v>No</v>
      </c>
      <c r="AE1580">
        <v>1</v>
      </c>
      <c r="AF1580" t="str">
        <f t="shared" si="273"/>
        <v>Yes</v>
      </c>
      <c r="AH1580" s="11" t="str">
        <f t="shared" si="274"/>
        <v>No</v>
      </c>
    </row>
    <row r="1581" spans="1:34">
      <c r="A1581">
        <v>5372</v>
      </c>
      <c r="B1581" t="s">
        <v>42</v>
      </c>
      <c r="C1581" t="s">
        <v>52</v>
      </c>
      <c r="D1581" t="s">
        <v>53</v>
      </c>
      <c r="E1581" t="s">
        <v>1658</v>
      </c>
      <c r="F1581" t="s">
        <v>36</v>
      </c>
      <c r="G1581">
        <f t="shared" si="264"/>
        <v>1</v>
      </c>
      <c r="H1581">
        <f t="shared" si="265"/>
        <v>1</v>
      </c>
      <c r="I1581">
        <f t="shared" si="266"/>
        <v>2</v>
      </c>
      <c r="J1581">
        <f t="shared" si="267"/>
        <v>3</v>
      </c>
      <c r="K1581">
        <f t="shared" si="268"/>
        <v>3</v>
      </c>
      <c r="L1581">
        <v>2</v>
      </c>
      <c r="M1581">
        <v>8</v>
      </c>
      <c r="N1581">
        <f>Needs[[#This Row],[Male]]-Needs[[#This Row],[Hasuband]]</f>
        <v>1</v>
      </c>
      <c r="O1581">
        <f>Needs[[#This Row],[Female]]-Needs[[#This Row],[Wife]]</f>
        <v>7</v>
      </c>
      <c r="P1581">
        <v>1</v>
      </c>
      <c r="Q1581">
        <v>1</v>
      </c>
      <c r="R1581">
        <v>0</v>
      </c>
      <c r="S1581">
        <v>3</v>
      </c>
      <c r="T1581">
        <v>5</v>
      </c>
      <c r="U1581" t="s">
        <v>37</v>
      </c>
      <c r="W1581">
        <v>1</v>
      </c>
      <c r="X1581" t="str">
        <f t="shared" si="269"/>
        <v>No</v>
      </c>
      <c r="Z1581" t="str">
        <f t="shared" si="270"/>
        <v>No</v>
      </c>
      <c r="AA1581">
        <v>1</v>
      </c>
      <c r="AB1581" t="str">
        <f t="shared" si="271"/>
        <v>Yes</v>
      </c>
      <c r="AC1581">
        <v>1</v>
      </c>
      <c r="AD1581" t="str">
        <f t="shared" si="272"/>
        <v>Yes</v>
      </c>
      <c r="AF1581" t="str">
        <f t="shared" si="273"/>
        <v>No</v>
      </c>
      <c r="AG1581">
        <v>1</v>
      </c>
      <c r="AH1581" s="11" t="str">
        <f t="shared" si="274"/>
        <v>Yes</v>
      </c>
    </row>
    <row r="1582" spans="1:34">
      <c r="A1582">
        <v>4837</v>
      </c>
      <c r="B1582" t="s">
        <v>38</v>
      </c>
      <c r="C1582" t="s">
        <v>176</v>
      </c>
      <c r="D1582" t="s">
        <v>177</v>
      </c>
      <c r="E1582" t="s">
        <v>1659</v>
      </c>
      <c r="F1582" t="s">
        <v>51</v>
      </c>
      <c r="G1582">
        <f t="shared" si="264"/>
        <v>0</v>
      </c>
      <c r="H1582">
        <f t="shared" si="265"/>
        <v>1</v>
      </c>
      <c r="I1582">
        <f t="shared" si="266"/>
        <v>1</v>
      </c>
      <c r="J1582">
        <f t="shared" si="267"/>
        <v>2</v>
      </c>
      <c r="K1582">
        <f t="shared" si="268"/>
        <v>2</v>
      </c>
      <c r="L1582">
        <v>5</v>
      </c>
      <c r="M1582">
        <v>1</v>
      </c>
      <c r="N1582">
        <f>Needs[[#This Row],[Male]]-Needs[[#This Row],[Hasuband]]</f>
        <v>5</v>
      </c>
      <c r="O1582">
        <f>Needs[[#This Row],[Female]]-Needs[[#This Row],[Wife]]</f>
        <v>0</v>
      </c>
      <c r="P1582">
        <v>1</v>
      </c>
      <c r="Q1582">
        <v>0</v>
      </c>
      <c r="R1582">
        <v>2</v>
      </c>
      <c r="S1582">
        <v>0</v>
      </c>
      <c r="T1582">
        <v>3</v>
      </c>
      <c r="U1582" t="s">
        <v>37</v>
      </c>
      <c r="W1582">
        <v>1</v>
      </c>
      <c r="X1582" t="str">
        <f t="shared" si="269"/>
        <v>No</v>
      </c>
      <c r="Y1582">
        <v>79</v>
      </c>
      <c r="Z1582" t="str">
        <f t="shared" si="270"/>
        <v>Yes</v>
      </c>
      <c r="AA1582">
        <v>1</v>
      </c>
      <c r="AB1582" t="str">
        <f t="shared" si="271"/>
        <v>Yes</v>
      </c>
      <c r="AC1582">
        <v>1</v>
      </c>
      <c r="AD1582" t="str">
        <f t="shared" si="272"/>
        <v>Yes</v>
      </c>
      <c r="AE1582">
        <v>1</v>
      </c>
      <c r="AF1582" t="str">
        <f t="shared" si="273"/>
        <v>Yes</v>
      </c>
      <c r="AG1582">
        <v>1</v>
      </c>
      <c r="AH1582" s="11" t="str">
        <f t="shared" si="274"/>
        <v>Yes</v>
      </c>
    </row>
    <row r="1583" spans="1:34">
      <c r="A1583">
        <v>6060</v>
      </c>
      <c r="B1583" t="s">
        <v>47</v>
      </c>
      <c r="C1583" t="s">
        <v>67</v>
      </c>
      <c r="D1583" t="s">
        <v>68</v>
      </c>
      <c r="E1583" t="s">
        <v>1660</v>
      </c>
      <c r="F1583" t="s">
        <v>36</v>
      </c>
      <c r="G1583">
        <f t="shared" si="264"/>
        <v>1</v>
      </c>
      <c r="H1583">
        <f t="shared" si="265"/>
        <v>1</v>
      </c>
      <c r="I1583">
        <f t="shared" si="266"/>
        <v>1</v>
      </c>
      <c r="J1583">
        <f t="shared" si="267"/>
        <v>1</v>
      </c>
      <c r="K1583">
        <f t="shared" si="268"/>
        <v>0</v>
      </c>
      <c r="L1583">
        <v>3</v>
      </c>
      <c r="M1583">
        <v>1</v>
      </c>
      <c r="N1583">
        <f>Needs[[#This Row],[Male]]-Needs[[#This Row],[Hasuband]]</f>
        <v>2</v>
      </c>
      <c r="O1583">
        <f>Needs[[#This Row],[Female]]-Needs[[#This Row],[Wife]]</f>
        <v>0</v>
      </c>
      <c r="P1583">
        <v>1</v>
      </c>
      <c r="Q1583">
        <v>0</v>
      </c>
      <c r="R1583">
        <v>1</v>
      </c>
      <c r="S1583">
        <v>0</v>
      </c>
      <c r="T1583">
        <v>2</v>
      </c>
      <c r="U1583" t="s">
        <v>46</v>
      </c>
      <c r="V1583">
        <v>1</v>
      </c>
      <c r="X1583" t="str">
        <f t="shared" si="269"/>
        <v>Yes</v>
      </c>
      <c r="Y1583">
        <v>153</v>
      </c>
      <c r="Z1583" t="str">
        <f t="shared" si="270"/>
        <v>Yes</v>
      </c>
      <c r="AA1583">
        <v>1</v>
      </c>
      <c r="AB1583" t="str">
        <f t="shared" si="271"/>
        <v>Yes</v>
      </c>
      <c r="AC1583">
        <v>1</v>
      </c>
      <c r="AD1583" t="str">
        <f t="shared" si="272"/>
        <v>Yes</v>
      </c>
      <c r="AF1583" t="str">
        <f t="shared" si="273"/>
        <v>No</v>
      </c>
      <c r="AH1583" s="11" t="str">
        <f t="shared" si="274"/>
        <v>No</v>
      </c>
    </row>
    <row r="1584" spans="1:34">
      <c r="A1584">
        <v>5793</v>
      </c>
      <c r="B1584" t="s">
        <v>47</v>
      </c>
      <c r="C1584" t="s">
        <v>79</v>
      </c>
      <c r="D1584" t="s">
        <v>80</v>
      </c>
      <c r="E1584" t="s">
        <v>1661</v>
      </c>
      <c r="F1584" t="s">
        <v>51</v>
      </c>
      <c r="G1584">
        <f t="shared" si="264"/>
        <v>0</v>
      </c>
      <c r="H1584">
        <f t="shared" si="265"/>
        <v>1</v>
      </c>
      <c r="I1584">
        <f t="shared" si="266"/>
        <v>1</v>
      </c>
      <c r="J1584">
        <f t="shared" si="267"/>
        <v>2</v>
      </c>
      <c r="K1584">
        <f t="shared" si="268"/>
        <v>4</v>
      </c>
      <c r="L1584">
        <v>4</v>
      </c>
      <c r="M1584">
        <v>4</v>
      </c>
      <c r="N1584">
        <f>Needs[[#This Row],[Male]]-Needs[[#This Row],[Hasuband]]</f>
        <v>4</v>
      </c>
      <c r="O1584">
        <f>Needs[[#This Row],[Female]]-Needs[[#This Row],[Wife]]</f>
        <v>3</v>
      </c>
      <c r="P1584">
        <v>0</v>
      </c>
      <c r="Q1584">
        <v>1</v>
      </c>
      <c r="R1584">
        <v>1</v>
      </c>
      <c r="S1584">
        <v>1</v>
      </c>
      <c r="T1584">
        <v>5</v>
      </c>
      <c r="U1584" t="s">
        <v>46</v>
      </c>
      <c r="W1584">
        <v>1</v>
      </c>
      <c r="X1584" t="str">
        <f t="shared" si="269"/>
        <v>No</v>
      </c>
      <c r="Z1584" t="str">
        <f t="shared" si="270"/>
        <v>No</v>
      </c>
      <c r="AA1584">
        <v>1</v>
      </c>
      <c r="AB1584" t="str">
        <f t="shared" si="271"/>
        <v>Yes</v>
      </c>
      <c r="AC1584">
        <v>1</v>
      </c>
      <c r="AD1584" t="str">
        <f t="shared" si="272"/>
        <v>Yes</v>
      </c>
      <c r="AF1584" t="str">
        <f t="shared" si="273"/>
        <v>No</v>
      </c>
      <c r="AG1584">
        <v>1</v>
      </c>
      <c r="AH1584" s="11" t="str">
        <f t="shared" si="274"/>
        <v>Yes</v>
      </c>
    </row>
    <row r="1585" spans="1:34">
      <c r="A1585">
        <v>6203</v>
      </c>
      <c r="B1585" t="s">
        <v>47</v>
      </c>
      <c r="C1585" t="s">
        <v>58</v>
      </c>
      <c r="D1585" t="s">
        <v>59</v>
      </c>
      <c r="E1585" t="s">
        <v>1662</v>
      </c>
      <c r="F1585" t="s">
        <v>36</v>
      </c>
      <c r="G1585">
        <f t="shared" si="264"/>
        <v>1</v>
      </c>
      <c r="H1585">
        <f t="shared" si="265"/>
        <v>1</v>
      </c>
      <c r="I1585">
        <f t="shared" si="266"/>
        <v>3</v>
      </c>
      <c r="J1585">
        <f t="shared" si="267"/>
        <v>2</v>
      </c>
      <c r="K1585">
        <f t="shared" si="268"/>
        <v>2</v>
      </c>
      <c r="L1585">
        <v>5</v>
      </c>
      <c r="M1585">
        <v>4</v>
      </c>
      <c r="N1585">
        <f>Needs[[#This Row],[Male]]-Needs[[#This Row],[Hasuband]]</f>
        <v>4</v>
      </c>
      <c r="O1585">
        <f>Needs[[#This Row],[Female]]-Needs[[#This Row],[Wife]]</f>
        <v>3</v>
      </c>
      <c r="P1585">
        <v>2</v>
      </c>
      <c r="Q1585">
        <v>1</v>
      </c>
      <c r="R1585">
        <v>1</v>
      </c>
      <c r="S1585">
        <v>1</v>
      </c>
      <c r="T1585">
        <v>4</v>
      </c>
      <c r="U1585" t="s">
        <v>18</v>
      </c>
      <c r="W1585">
        <v>1</v>
      </c>
      <c r="X1585" t="str">
        <f t="shared" si="269"/>
        <v>No</v>
      </c>
      <c r="Z1585" t="str">
        <f t="shared" si="270"/>
        <v>No</v>
      </c>
      <c r="AA1585">
        <v>1</v>
      </c>
      <c r="AB1585" t="str">
        <f t="shared" si="271"/>
        <v>Yes</v>
      </c>
      <c r="AC1585">
        <v>1</v>
      </c>
      <c r="AD1585" t="str">
        <f t="shared" si="272"/>
        <v>Yes</v>
      </c>
      <c r="AF1585" t="str">
        <f t="shared" si="273"/>
        <v>No</v>
      </c>
      <c r="AG1585">
        <v>1</v>
      </c>
      <c r="AH1585" s="11" t="str">
        <f t="shared" si="274"/>
        <v>Yes</v>
      </c>
    </row>
    <row r="1586" spans="1:34">
      <c r="A1586">
        <v>6153</v>
      </c>
      <c r="B1586" t="s">
        <v>47</v>
      </c>
      <c r="C1586" t="s">
        <v>58</v>
      </c>
      <c r="D1586" t="s">
        <v>59</v>
      </c>
      <c r="E1586" t="s">
        <v>1663</v>
      </c>
      <c r="F1586" t="s">
        <v>36</v>
      </c>
      <c r="G1586">
        <f t="shared" si="264"/>
        <v>1</v>
      </c>
      <c r="H1586">
        <f t="shared" si="265"/>
        <v>1</v>
      </c>
      <c r="I1586">
        <f t="shared" si="266"/>
        <v>2</v>
      </c>
      <c r="J1586">
        <f t="shared" si="267"/>
        <v>3</v>
      </c>
      <c r="K1586">
        <f t="shared" si="268"/>
        <v>2</v>
      </c>
      <c r="L1586">
        <v>6</v>
      </c>
      <c r="M1586">
        <v>3</v>
      </c>
      <c r="N1586">
        <f>Needs[[#This Row],[Male]]-Needs[[#This Row],[Hasuband]]</f>
        <v>5</v>
      </c>
      <c r="O1586">
        <f>Needs[[#This Row],[Female]]-Needs[[#This Row],[Wife]]</f>
        <v>2</v>
      </c>
      <c r="P1586">
        <v>1</v>
      </c>
      <c r="Q1586">
        <v>1</v>
      </c>
      <c r="R1586">
        <v>2</v>
      </c>
      <c r="S1586">
        <v>1</v>
      </c>
      <c r="T1586">
        <v>4</v>
      </c>
      <c r="U1586" t="s">
        <v>37</v>
      </c>
      <c r="W1586">
        <v>1</v>
      </c>
      <c r="X1586" t="str">
        <f t="shared" si="269"/>
        <v>No</v>
      </c>
      <c r="Y1586">
        <v>61</v>
      </c>
      <c r="Z1586" t="str">
        <f t="shared" si="270"/>
        <v>Yes</v>
      </c>
      <c r="AA1586">
        <v>1</v>
      </c>
      <c r="AB1586" t="str">
        <f t="shared" si="271"/>
        <v>Yes</v>
      </c>
      <c r="AD1586" t="str">
        <f t="shared" si="272"/>
        <v>No</v>
      </c>
      <c r="AF1586" t="str">
        <f t="shared" si="273"/>
        <v>No</v>
      </c>
      <c r="AG1586">
        <v>1</v>
      </c>
      <c r="AH1586" s="11" t="str">
        <f t="shared" si="274"/>
        <v>Yes</v>
      </c>
    </row>
    <row r="1587" spans="1:34">
      <c r="A1587">
        <v>6062</v>
      </c>
      <c r="B1587" t="s">
        <v>47</v>
      </c>
      <c r="C1587" t="s">
        <v>67</v>
      </c>
      <c r="D1587" t="s">
        <v>68</v>
      </c>
      <c r="E1587" t="s">
        <v>1664</v>
      </c>
      <c r="F1587" t="s">
        <v>36</v>
      </c>
      <c r="G1587">
        <f t="shared" si="264"/>
        <v>1</v>
      </c>
      <c r="H1587">
        <f t="shared" si="265"/>
        <v>1</v>
      </c>
      <c r="I1587">
        <f t="shared" si="266"/>
        <v>3</v>
      </c>
      <c r="J1587">
        <f t="shared" si="267"/>
        <v>2</v>
      </c>
      <c r="K1587">
        <f t="shared" si="268"/>
        <v>2</v>
      </c>
      <c r="L1587">
        <v>7</v>
      </c>
      <c r="M1587">
        <v>2</v>
      </c>
      <c r="N1587">
        <f>Needs[[#This Row],[Male]]-Needs[[#This Row],[Hasuband]]</f>
        <v>6</v>
      </c>
      <c r="O1587">
        <f>Needs[[#This Row],[Female]]-Needs[[#This Row],[Wife]]</f>
        <v>1</v>
      </c>
      <c r="P1587">
        <v>2</v>
      </c>
      <c r="Q1587">
        <v>1</v>
      </c>
      <c r="R1587">
        <v>2</v>
      </c>
      <c r="S1587">
        <v>0</v>
      </c>
      <c r="T1587">
        <v>4</v>
      </c>
      <c r="U1587" t="s">
        <v>18</v>
      </c>
      <c r="W1587">
        <v>1</v>
      </c>
      <c r="X1587" t="str">
        <f t="shared" si="269"/>
        <v>No</v>
      </c>
      <c r="Z1587" t="str">
        <f t="shared" si="270"/>
        <v>No</v>
      </c>
      <c r="AA1587">
        <v>1</v>
      </c>
      <c r="AB1587" t="str">
        <f t="shared" si="271"/>
        <v>Yes</v>
      </c>
      <c r="AD1587" t="str">
        <f t="shared" si="272"/>
        <v>No</v>
      </c>
      <c r="AE1587">
        <v>1</v>
      </c>
      <c r="AF1587" t="str">
        <f t="shared" si="273"/>
        <v>Yes</v>
      </c>
      <c r="AG1587">
        <v>1</v>
      </c>
      <c r="AH1587" s="11" t="str">
        <f t="shared" si="274"/>
        <v>Yes</v>
      </c>
    </row>
    <row r="1588" spans="1:34">
      <c r="A1588">
        <v>6280</v>
      </c>
      <c r="B1588" t="s">
        <v>47</v>
      </c>
      <c r="C1588" t="s">
        <v>104</v>
      </c>
      <c r="D1588" t="s">
        <v>105</v>
      </c>
      <c r="E1588" t="s">
        <v>1665</v>
      </c>
      <c r="F1588" t="s">
        <v>51</v>
      </c>
      <c r="G1588">
        <f t="shared" si="264"/>
        <v>0</v>
      </c>
      <c r="H1588">
        <f t="shared" si="265"/>
        <v>1</v>
      </c>
      <c r="I1588">
        <f t="shared" si="266"/>
        <v>2</v>
      </c>
      <c r="J1588">
        <f t="shared" si="267"/>
        <v>1</v>
      </c>
      <c r="K1588">
        <f t="shared" si="268"/>
        <v>3</v>
      </c>
      <c r="L1588">
        <v>2</v>
      </c>
      <c r="M1588">
        <v>5</v>
      </c>
      <c r="N1588">
        <f>Needs[[#This Row],[Male]]-Needs[[#This Row],[Hasuband]]</f>
        <v>2</v>
      </c>
      <c r="O1588">
        <f>Needs[[#This Row],[Female]]-Needs[[#This Row],[Wife]]</f>
        <v>4</v>
      </c>
      <c r="P1588">
        <v>1</v>
      </c>
      <c r="Q1588">
        <v>1</v>
      </c>
      <c r="R1588">
        <v>0</v>
      </c>
      <c r="S1588">
        <v>1</v>
      </c>
      <c r="T1588">
        <v>4</v>
      </c>
      <c r="U1588" t="s">
        <v>37</v>
      </c>
      <c r="V1588">
        <v>1</v>
      </c>
      <c r="X1588" t="str">
        <f t="shared" si="269"/>
        <v>Yes</v>
      </c>
      <c r="Y1588">
        <v>109</v>
      </c>
      <c r="Z1588" t="str">
        <f t="shared" si="270"/>
        <v>Yes</v>
      </c>
      <c r="AB1588" t="str">
        <f t="shared" si="271"/>
        <v>No</v>
      </c>
      <c r="AD1588" t="str">
        <f t="shared" si="272"/>
        <v>No</v>
      </c>
      <c r="AE1588">
        <v>1</v>
      </c>
      <c r="AF1588" t="str">
        <f t="shared" si="273"/>
        <v>Yes</v>
      </c>
      <c r="AH1588" s="11" t="str">
        <f t="shared" si="274"/>
        <v>No</v>
      </c>
    </row>
    <row r="1589" spans="1:34">
      <c r="A1589">
        <v>6136</v>
      </c>
      <c r="B1589" t="s">
        <v>47</v>
      </c>
      <c r="C1589" t="s">
        <v>67</v>
      </c>
      <c r="D1589" t="s">
        <v>68</v>
      </c>
      <c r="E1589" t="s">
        <v>1666</v>
      </c>
      <c r="F1589" t="s">
        <v>36</v>
      </c>
      <c r="G1589">
        <f t="shared" si="264"/>
        <v>1</v>
      </c>
      <c r="H1589">
        <f t="shared" si="265"/>
        <v>1</v>
      </c>
      <c r="I1589">
        <f t="shared" si="266"/>
        <v>2</v>
      </c>
      <c r="J1589">
        <f t="shared" si="267"/>
        <v>2</v>
      </c>
      <c r="K1589">
        <f t="shared" si="268"/>
        <v>1</v>
      </c>
      <c r="L1589">
        <v>2</v>
      </c>
      <c r="M1589">
        <v>5</v>
      </c>
      <c r="N1589">
        <f>Needs[[#This Row],[Male]]-Needs[[#This Row],[Hasuband]]</f>
        <v>1</v>
      </c>
      <c r="O1589">
        <f>Needs[[#This Row],[Female]]-Needs[[#This Row],[Wife]]</f>
        <v>4</v>
      </c>
      <c r="P1589">
        <v>1</v>
      </c>
      <c r="Q1589">
        <v>1</v>
      </c>
      <c r="R1589">
        <v>0</v>
      </c>
      <c r="S1589">
        <v>2</v>
      </c>
      <c r="T1589">
        <v>3</v>
      </c>
      <c r="U1589" t="s">
        <v>37</v>
      </c>
      <c r="W1589">
        <v>1</v>
      </c>
      <c r="X1589" t="str">
        <f t="shared" si="269"/>
        <v>No</v>
      </c>
      <c r="Z1589" t="str">
        <f t="shared" si="270"/>
        <v>No</v>
      </c>
      <c r="AB1589" t="str">
        <f t="shared" si="271"/>
        <v>No</v>
      </c>
      <c r="AD1589" t="str">
        <f t="shared" si="272"/>
        <v>No</v>
      </c>
      <c r="AF1589" t="str">
        <f t="shared" si="273"/>
        <v>No</v>
      </c>
      <c r="AG1589">
        <v>1</v>
      </c>
      <c r="AH1589" s="11" t="str">
        <f t="shared" si="274"/>
        <v>Yes</v>
      </c>
    </row>
    <row r="1590" spans="1:34">
      <c r="A1590">
        <v>5581</v>
      </c>
      <c r="B1590" t="s">
        <v>42</v>
      </c>
      <c r="C1590" t="s">
        <v>43</v>
      </c>
      <c r="D1590" t="s">
        <v>44</v>
      </c>
      <c r="E1590" t="s">
        <v>1667</v>
      </c>
      <c r="F1590" t="s">
        <v>36</v>
      </c>
      <c r="G1590">
        <f t="shared" si="264"/>
        <v>1</v>
      </c>
      <c r="H1590">
        <f t="shared" si="265"/>
        <v>1</v>
      </c>
      <c r="I1590">
        <f t="shared" si="266"/>
        <v>2</v>
      </c>
      <c r="J1590">
        <f t="shared" si="267"/>
        <v>2</v>
      </c>
      <c r="K1590">
        <f t="shared" si="268"/>
        <v>2</v>
      </c>
      <c r="L1590">
        <v>4</v>
      </c>
      <c r="M1590">
        <v>4</v>
      </c>
      <c r="N1590">
        <f>Needs[[#This Row],[Male]]-Needs[[#This Row],[Hasuband]]</f>
        <v>3</v>
      </c>
      <c r="O1590">
        <f>Needs[[#This Row],[Female]]-Needs[[#This Row],[Wife]]</f>
        <v>3</v>
      </c>
      <c r="P1590">
        <v>1</v>
      </c>
      <c r="Q1590">
        <v>1</v>
      </c>
      <c r="R1590">
        <v>1</v>
      </c>
      <c r="S1590">
        <v>1</v>
      </c>
      <c r="T1590">
        <v>4</v>
      </c>
      <c r="U1590" t="s">
        <v>37</v>
      </c>
      <c r="V1590">
        <v>1</v>
      </c>
      <c r="X1590" t="str">
        <f t="shared" si="269"/>
        <v>Yes</v>
      </c>
      <c r="Y1590">
        <v>109</v>
      </c>
      <c r="Z1590" t="str">
        <f t="shared" si="270"/>
        <v>Yes</v>
      </c>
      <c r="AB1590" t="str">
        <f t="shared" si="271"/>
        <v>No</v>
      </c>
      <c r="AD1590" t="str">
        <f t="shared" si="272"/>
        <v>No</v>
      </c>
      <c r="AF1590" t="str">
        <f t="shared" si="273"/>
        <v>No</v>
      </c>
      <c r="AH1590" s="11" t="str">
        <f t="shared" si="274"/>
        <v>No</v>
      </c>
    </row>
    <row r="1591" spans="1:34">
      <c r="A1591">
        <v>6276</v>
      </c>
      <c r="B1591" t="s">
        <v>47</v>
      </c>
      <c r="C1591" t="s">
        <v>104</v>
      </c>
      <c r="D1591" t="s">
        <v>105</v>
      </c>
      <c r="E1591" t="s">
        <v>1668</v>
      </c>
      <c r="F1591" t="s">
        <v>36</v>
      </c>
      <c r="G1591">
        <f t="shared" si="264"/>
        <v>1</v>
      </c>
      <c r="H1591">
        <f t="shared" si="265"/>
        <v>1</v>
      </c>
      <c r="I1591">
        <f t="shared" si="266"/>
        <v>2</v>
      </c>
      <c r="J1591">
        <f t="shared" si="267"/>
        <v>1</v>
      </c>
      <c r="K1591">
        <f t="shared" si="268"/>
        <v>0</v>
      </c>
      <c r="L1591">
        <v>2</v>
      </c>
      <c r="M1591">
        <v>3</v>
      </c>
      <c r="N1591">
        <f>Needs[[#This Row],[Male]]-Needs[[#This Row],[Hasuband]]</f>
        <v>1</v>
      </c>
      <c r="O1591">
        <f>Needs[[#This Row],[Female]]-Needs[[#This Row],[Wife]]</f>
        <v>2</v>
      </c>
      <c r="P1591">
        <v>1</v>
      </c>
      <c r="Q1591">
        <v>1</v>
      </c>
      <c r="R1591">
        <v>0</v>
      </c>
      <c r="S1591">
        <v>1</v>
      </c>
      <c r="T1591">
        <v>2</v>
      </c>
      <c r="U1591" t="s">
        <v>37</v>
      </c>
      <c r="V1591">
        <v>1</v>
      </c>
      <c r="X1591" t="str">
        <f t="shared" si="269"/>
        <v>Yes</v>
      </c>
      <c r="Y1591">
        <v>197</v>
      </c>
      <c r="Z1591" t="str">
        <f t="shared" si="270"/>
        <v>Yes</v>
      </c>
      <c r="AA1591">
        <v>1</v>
      </c>
      <c r="AB1591" t="str">
        <f t="shared" si="271"/>
        <v>Yes</v>
      </c>
      <c r="AD1591" t="str">
        <f t="shared" si="272"/>
        <v>No</v>
      </c>
      <c r="AE1591">
        <v>1</v>
      </c>
      <c r="AF1591" t="str">
        <f t="shared" si="273"/>
        <v>Yes</v>
      </c>
      <c r="AH1591" s="11" t="str">
        <f t="shared" si="274"/>
        <v>No</v>
      </c>
    </row>
    <row r="1592" spans="1:34">
      <c r="A1592">
        <v>6122</v>
      </c>
      <c r="B1592" t="s">
        <v>47</v>
      </c>
      <c r="C1592" t="s">
        <v>67</v>
      </c>
      <c r="D1592" t="s">
        <v>68</v>
      </c>
      <c r="E1592" t="s">
        <v>1669</v>
      </c>
      <c r="F1592" t="s">
        <v>51</v>
      </c>
      <c r="G1592">
        <f t="shared" si="264"/>
        <v>0</v>
      </c>
      <c r="H1592">
        <f t="shared" si="265"/>
        <v>1</v>
      </c>
      <c r="I1592">
        <f t="shared" si="266"/>
        <v>2</v>
      </c>
      <c r="J1592">
        <f t="shared" si="267"/>
        <v>1</v>
      </c>
      <c r="K1592">
        <f t="shared" si="268"/>
        <v>1</v>
      </c>
      <c r="L1592">
        <v>2</v>
      </c>
      <c r="M1592">
        <v>3</v>
      </c>
      <c r="N1592">
        <f>Needs[[#This Row],[Male]]-Needs[[#This Row],[Hasuband]]</f>
        <v>2</v>
      </c>
      <c r="O1592">
        <f>Needs[[#This Row],[Female]]-Needs[[#This Row],[Wife]]</f>
        <v>2</v>
      </c>
      <c r="P1592">
        <v>1</v>
      </c>
      <c r="Q1592">
        <v>1</v>
      </c>
      <c r="R1592">
        <v>0</v>
      </c>
      <c r="S1592">
        <v>1</v>
      </c>
      <c r="T1592">
        <v>2</v>
      </c>
      <c r="U1592" t="s">
        <v>37</v>
      </c>
      <c r="W1592">
        <v>1</v>
      </c>
      <c r="X1592" t="str">
        <f t="shared" si="269"/>
        <v>No</v>
      </c>
      <c r="Y1592">
        <v>79</v>
      </c>
      <c r="Z1592" t="str">
        <f t="shared" si="270"/>
        <v>Yes</v>
      </c>
      <c r="AB1592" t="str">
        <f t="shared" si="271"/>
        <v>No</v>
      </c>
      <c r="AD1592" t="str">
        <f t="shared" si="272"/>
        <v>No</v>
      </c>
      <c r="AE1592">
        <v>1</v>
      </c>
      <c r="AF1592" t="str">
        <f t="shared" si="273"/>
        <v>Yes</v>
      </c>
      <c r="AG1592">
        <v>1</v>
      </c>
      <c r="AH1592" s="11" t="str">
        <f t="shared" si="274"/>
        <v>Yes</v>
      </c>
    </row>
    <row r="1593" spans="1:34">
      <c r="A1593">
        <v>6023</v>
      </c>
      <c r="B1593" t="s">
        <v>47</v>
      </c>
      <c r="C1593" t="s">
        <v>48</v>
      </c>
      <c r="D1593" t="s">
        <v>49</v>
      </c>
      <c r="E1593" t="s">
        <v>1670</v>
      </c>
      <c r="F1593" t="s">
        <v>36</v>
      </c>
      <c r="G1593">
        <f t="shared" si="264"/>
        <v>1</v>
      </c>
      <c r="H1593">
        <f t="shared" si="265"/>
        <v>1</v>
      </c>
      <c r="I1593">
        <f t="shared" si="266"/>
        <v>2</v>
      </c>
      <c r="J1593">
        <f t="shared" si="267"/>
        <v>1</v>
      </c>
      <c r="K1593">
        <f t="shared" si="268"/>
        <v>0</v>
      </c>
      <c r="L1593">
        <v>3</v>
      </c>
      <c r="M1593">
        <v>2</v>
      </c>
      <c r="N1593">
        <f>Needs[[#This Row],[Male]]-Needs[[#This Row],[Hasuband]]</f>
        <v>2</v>
      </c>
      <c r="O1593">
        <f>Needs[[#This Row],[Female]]-Needs[[#This Row],[Wife]]</f>
        <v>1</v>
      </c>
      <c r="P1593">
        <v>1</v>
      </c>
      <c r="Q1593">
        <v>1</v>
      </c>
      <c r="R1593">
        <v>1</v>
      </c>
      <c r="S1593">
        <v>0</v>
      </c>
      <c r="T1593">
        <v>2</v>
      </c>
      <c r="U1593" t="s">
        <v>37</v>
      </c>
      <c r="V1593">
        <v>1</v>
      </c>
      <c r="X1593" t="str">
        <f t="shared" si="269"/>
        <v>Yes</v>
      </c>
      <c r="Y1593">
        <v>125</v>
      </c>
      <c r="Z1593" t="str">
        <f t="shared" si="270"/>
        <v>Yes</v>
      </c>
      <c r="AB1593" t="str">
        <f t="shared" si="271"/>
        <v>No</v>
      </c>
      <c r="AD1593" t="str">
        <f t="shared" si="272"/>
        <v>No</v>
      </c>
      <c r="AF1593" t="str">
        <f t="shared" si="273"/>
        <v>No</v>
      </c>
      <c r="AG1593">
        <v>1</v>
      </c>
      <c r="AH1593" s="11" t="str">
        <f t="shared" si="274"/>
        <v>Yes</v>
      </c>
    </row>
    <row r="1594" spans="1:34">
      <c r="A1594">
        <v>5904</v>
      </c>
      <c r="B1594" t="s">
        <v>47</v>
      </c>
      <c r="C1594" t="s">
        <v>85</v>
      </c>
      <c r="D1594" t="s">
        <v>86</v>
      </c>
      <c r="E1594" t="s">
        <v>1671</v>
      </c>
      <c r="F1594" t="s">
        <v>51</v>
      </c>
      <c r="G1594">
        <f t="shared" si="264"/>
        <v>0</v>
      </c>
      <c r="H1594">
        <f t="shared" si="265"/>
        <v>1</v>
      </c>
      <c r="I1594">
        <f t="shared" si="266"/>
        <v>2</v>
      </c>
      <c r="J1594">
        <f t="shared" si="267"/>
        <v>1</v>
      </c>
      <c r="K1594">
        <f t="shared" si="268"/>
        <v>2</v>
      </c>
      <c r="L1594">
        <v>2</v>
      </c>
      <c r="M1594">
        <v>4</v>
      </c>
      <c r="N1594">
        <f>Needs[[#This Row],[Male]]-Needs[[#This Row],[Hasuband]]</f>
        <v>2</v>
      </c>
      <c r="O1594">
        <f>Needs[[#This Row],[Female]]-Needs[[#This Row],[Wife]]</f>
        <v>3</v>
      </c>
      <c r="P1594">
        <v>1</v>
      </c>
      <c r="Q1594">
        <v>1</v>
      </c>
      <c r="R1594">
        <v>0</v>
      </c>
      <c r="S1594">
        <v>1</v>
      </c>
      <c r="T1594">
        <v>3</v>
      </c>
      <c r="U1594" t="s">
        <v>37</v>
      </c>
      <c r="V1594">
        <v>1</v>
      </c>
      <c r="X1594" t="str">
        <f t="shared" si="269"/>
        <v>Yes</v>
      </c>
      <c r="Y1594">
        <v>213</v>
      </c>
      <c r="Z1594" t="str">
        <f t="shared" si="270"/>
        <v>Yes</v>
      </c>
      <c r="AA1594">
        <v>1</v>
      </c>
      <c r="AB1594" t="str">
        <f t="shared" si="271"/>
        <v>Yes</v>
      </c>
      <c r="AD1594" t="str">
        <f t="shared" si="272"/>
        <v>No</v>
      </c>
      <c r="AE1594">
        <v>1</v>
      </c>
      <c r="AF1594" t="str">
        <f t="shared" si="273"/>
        <v>Yes</v>
      </c>
      <c r="AH1594" s="11" t="str">
        <f t="shared" si="274"/>
        <v>No</v>
      </c>
    </row>
    <row r="1595" spans="1:34">
      <c r="A1595">
        <v>6018</v>
      </c>
      <c r="B1595" t="s">
        <v>47</v>
      </c>
      <c r="C1595" t="s">
        <v>48</v>
      </c>
      <c r="D1595" t="s">
        <v>49</v>
      </c>
      <c r="E1595" t="s">
        <v>1672</v>
      </c>
      <c r="F1595" t="s">
        <v>51</v>
      </c>
      <c r="G1595">
        <f t="shared" si="264"/>
        <v>0</v>
      </c>
      <c r="H1595">
        <f t="shared" si="265"/>
        <v>1</v>
      </c>
      <c r="I1595">
        <f t="shared" si="266"/>
        <v>3</v>
      </c>
      <c r="J1595">
        <f t="shared" si="267"/>
        <v>3</v>
      </c>
      <c r="K1595">
        <f t="shared" si="268"/>
        <v>2</v>
      </c>
      <c r="L1595">
        <v>6</v>
      </c>
      <c r="M1595">
        <v>3</v>
      </c>
      <c r="N1595">
        <f>Needs[[#This Row],[Male]]-Needs[[#This Row],[Hasuband]]</f>
        <v>6</v>
      </c>
      <c r="O1595">
        <f>Needs[[#This Row],[Female]]-Needs[[#This Row],[Wife]]</f>
        <v>2</v>
      </c>
      <c r="P1595">
        <v>2</v>
      </c>
      <c r="Q1595">
        <v>1</v>
      </c>
      <c r="R1595">
        <v>2</v>
      </c>
      <c r="S1595">
        <v>1</v>
      </c>
      <c r="T1595">
        <v>3</v>
      </c>
      <c r="U1595" t="s">
        <v>37</v>
      </c>
      <c r="V1595">
        <v>1</v>
      </c>
      <c r="X1595" t="str">
        <f t="shared" si="269"/>
        <v>Yes</v>
      </c>
      <c r="Y1595">
        <v>208</v>
      </c>
      <c r="Z1595" t="str">
        <f t="shared" si="270"/>
        <v>Yes</v>
      </c>
      <c r="AB1595" t="str">
        <f t="shared" si="271"/>
        <v>No</v>
      </c>
      <c r="AD1595" t="str">
        <f t="shared" si="272"/>
        <v>No</v>
      </c>
      <c r="AF1595" t="str">
        <f t="shared" si="273"/>
        <v>No</v>
      </c>
      <c r="AG1595">
        <v>1</v>
      </c>
      <c r="AH1595" s="11" t="str">
        <f t="shared" si="274"/>
        <v>Yes</v>
      </c>
    </row>
    <row r="1596" spans="1:34">
      <c r="A1596">
        <v>5845</v>
      </c>
      <c r="B1596" t="s">
        <v>47</v>
      </c>
      <c r="C1596" t="s">
        <v>79</v>
      </c>
      <c r="D1596" t="s">
        <v>80</v>
      </c>
      <c r="E1596" t="s">
        <v>1673</v>
      </c>
      <c r="F1596" t="s">
        <v>51</v>
      </c>
      <c r="G1596">
        <f t="shared" si="264"/>
        <v>0</v>
      </c>
      <c r="H1596">
        <f t="shared" si="265"/>
        <v>1</v>
      </c>
      <c r="I1596">
        <f t="shared" si="266"/>
        <v>2</v>
      </c>
      <c r="J1596">
        <f t="shared" si="267"/>
        <v>1</v>
      </c>
      <c r="K1596">
        <f t="shared" si="268"/>
        <v>2</v>
      </c>
      <c r="L1596">
        <v>4</v>
      </c>
      <c r="M1596">
        <v>2</v>
      </c>
      <c r="N1596">
        <f>Needs[[#This Row],[Male]]-Needs[[#This Row],[Hasuband]]</f>
        <v>4</v>
      </c>
      <c r="O1596">
        <f>Needs[[#This Row],[Female]]-Needs[[#This Row],[Wife]]</f>
        <v>1</v>
      </c>
      <c r="P1596">
        <v>1</v>
      </c>
      <c r="Q1596">
        <v>1</v>
      </c>
      <c r="R1596">
        <v>1</v>
      </c>
      <c r="S1596">
        <v>0</v>
      </c>
      <c r="T1596">
        <v>3</v>
      </c>
      <c r="U1596" t="s">
        <v>46</v>
      </c>
      <c r="W1596">
        <v>1</v>
      </c>
      <c r="X1596" t="str">
        <f t="shared" si="269"/>
        <v>No</v>
      </c>
      <c r="Y1596">
        <v>100</v>
      </c>
      <c r="Z1596" t="str">
        <f t="shared" si="270"/>
        <v>Yes</v>
      </c>
      <c r="AA1596">
        <v>1</v>
      </c>
      <c r="AB1596" t="str">
        <f t="shared" si="271"/>
        <v>Yes</v>
      </c>
      <c r="AC1596">
        <v>1</v>
      </c>
      <c r="AD1596" t="str">
        <f t="shared" si="272"/>
        <v>Yes</v>
      </c>
      <c r="AF1596" t="str">
        <f t="shared" si="273"/>
        <v>No</v>
      </c>
      <c r="AG1596">
        <v>1</v>
      </c>
      <c r="AH1596" s="11" t="str">
        <f t="shared" si="274"/>
        <v>Yes</v>
      </c>
    </row>
    <row r="1597" spans="1:34">
      <c r="A1597">
        <v>6069</v>
      </c>
      <c r="B1597" t="s">
        <v>47</v>
      </c>
      <c r="C1597" t="s">
        <v>67</v>
      </c>
      <c r="D1597" t="s">
        <v>68</v>
      </c>
      <c r="E1597" t="s">
        <v>1674</v>
      </c>
      <c r="F1597" t="s">
        <v>36</v>
      </c>
      <c r="G1597">
        <f t="shared" si="264"/>
        <v>1</v>
      </c>
      <c r="H1597">
        <f t="shared" si="265"/>
        <v>1</v>
      </c>
      <c r="I1597">
        <f t="shared" si="266"/>
        <v>2</v>
      </c>
      <c r="J1597">
        <f t="shared" si="267"/>
        <v>3</v>
      </c>
      <c r="K1597">
        <f t="shared" si="268"/>
        <v>3</v>
      </c>
      <c r="L1597">
        <v>9</v>
      </c>
      <c r="M1597">
        <v>1</v>
      </c>
      <c r="N1597">
        <f>Needs[[#This Row],[Male]]-Needs[[#This Row],[Hasuband]]</f>
        <v>8</v>
      </c>
      <c r="O1597">
        <f>Needs[[#This Row],[Female]]-Needs[[#This Row],[Wife]]</f>
        <v>0</v>
      </c>
      <c r="P1597">
        <v>2</v>
      </c>
      <c r="Q1597">
        <v>0</v>
      </c>
      <c r="R1597">
        <v>3</v>
      </c>
      <c r="S1597">
        <v>0</v>
      </c>
      <c r="T1597">
        <v>5</v>
      </c>
      <c r="U1597" t="s">
        <v>61</v>
      </c>
      <c r="V1597">
        <v>1</v>
      </c>
      <c r="X1597" t="str">
        <f t="shared" si="269"/>
        <v>Yes</v>
      </c>
      <c r="Y1597">
        <v>117</v>
      </c>
      <c r="Z1597" t="str">
        <f t="shared" si="270"/>
        <v>Yes</v>
      </c>
      <c r="AA1597">
        <v>1</v>
      </c>
      <c r="AB1597" t="str">
        <f t="shared" si="271"/>
        <v>Yes</v>
      </c>
      <c r="AC1597">
        <v>1</v>
      </c>
      <c r="AD1597" t="str">
        <f t="shared" si="272"/>
        <v>Yes</v>
      </c>
      <c r="AF1597" t="str">
        <f t="shared" si="273"/>
        <v>No</v>
      </c>
      <c r="AG1597">
        <v>1</v>
      </c>
      <c r="AH1597" s="11" t="str">
        <f t="shared" si="274"/>
        <v>Yes</v>
      </c>
    </row>
    <row r="1598" spans="1:34">
      <c r="A1598">
        <v>5409</v>
      </c>
      <c r="B1598" t="s">
        <v>42</v>
      </c>
      <c r="C1598" t="s">
        <v>82</v>
      </c>
      <c r="D1598" t="s">
        <v>83</v>
      </c>
      <c r="E1598" t="s">
        <v>1675</v>
      </c>
      <c r="F1598" t="s">
        <v>36</v>
      </c>
      <c r="G1598">
        <f t="shared" si="264"/>
        <v>1</v>
      </c>
      <c r="H1598">
        <f t="shared" si="265"/>
        <v>1</v>
      </c>
      <c r="I1598">
        <f t="shared" si="266"/>
        <v>3</v>
      </c>
      <c r="J1598">
        <f t="shared" si="267"/>
        <v>2</v>
      </c>
      <c r="K1598">
        <f t="shared" si="268"/>
        <v>1</v>
      </c>
      <c r="L1598">
        <v>6</v>
      </c>
      <c r="M1598">
        <v>2</v>
      </c>
      <c r="N1598">
        <f>Needs[[#This Row],[Male]]-Needs[[#This Row],[Hasuband]]</f>
        <v>5</v>
      </c>
      <c r="O1598">
        <f>Needs[[#This Row],[Female]]-Needs[[#This Row],[Wife]]</f>
        <v>1</v>
      </c>
      <c r="P1598">
        <v>2</v>
      </c>
      <c r="Q1598">
        <v>1</v>
      </c>
      <c r="R1598">
        <v>2</v>
      </c>
      <c r="S1598">
        <v>0</v>
      </c>
      <c r="T1598">
        <v>3</v>
      </c>
      <c r="U1598" t="s">
        <v>18</v>
      </c>
      <c r="V1598">
        <v>1</v>
      </c>
      <c r="X1598" t="str">
        <f t="shared" si="269"/>
        <v>Yes</v>
      </c>
      <c r="Y1598">
        <v>209</v>
      </c>
      <c r="Z1598" t="str">
        <f t="shared" si="270"/>
        <v>Yes</v>
      </c>
      <c r="AB1598" t="str">
        <f t="shared" si="271"/>
        <v>No</v>
      </c>
      <c r="AD1598" t="str">
        <f t="shared" si="272"/>
        <v>No</v>
      </c>
      <c r="AF1598" t="str">
        <f t="shared" si="273"/>
        <v>No</v>
      </c>
      <c r="AH1598" s="11" t="str">
        <f t="shared" si="274"/>
        <v>No</v>
      </c>
    </row>
    <row r="1599" spans="1:34">
      <c r="A1599">
        <v>5207</v>
      </c>
      <c r="B1599" t="s">
        <v>42</v>
      </c>
      <c r="C1599" t="s">
        <v>64</v>
      </c>
      <c r="D1599" t="s">
        <v>65</v>
      </c>
      <c r="E1599" t="s">
        <v>1676</v>
      </c>
      <c r="F1599" t="s">
        <v>36</v>
      </c>
      <c r="G1599">
        <f t="shared" si="264"/>
        <v>1</v>
      </c>
      <c r="H1599">
        <f t="shared" si="265"/>
        <v>1</v>
      </c>
      <c r="I1599">
        <f t="shared" si="266"/>
        <v>2</v>
      </c>
      <c r="J1599">
        <f t="shared" si="267"/>
        <v>2</v>
      </c>
      <c r="K1599">
        <f t="shared" si="268"/>
        <v>2</v>
      </c>
      <c r="L1599">
        <v>2</v>
      </c>
      <c r="M1599">
        <v>6</v>
      </c>
      <c r="N1599">
        <f>Needs[[#This Row],[Male]]-Needs[[#This Row],[Hasuband]]</f>
        <v>1</v>
      </c>
      <c r="O1599">
        <f>Needs[[#This Row],[Female]]-Needs[[#This Row],[Wife]]</f>
        <v>5</v>
      </c>
      <c r="P1599">
        <v>1</v>
      </c>
      <c r="Q1599">
        <v>1</v>
      </c>
      <c r="R1599">
        <v>0</v>
      </c>
      <c r="S1599">
        <v>2</v>
      </c>
      <c r="T1599">
        <v>4</v>
      </c>
      <c r="U1599" t="s">
        <v>37</v>
      </c>
      <c r="V1599">
        <v>1</v>
      </c>
      <c r="X1599" t="str">
        <f t="shared" si="269"/>
        <v>Yes</v>
      </c>
      <c r="Y1599">
        <v>184</v>
      </c>
      <c r="Z1599" t="str">
        <f t="shared" si="270"/>
        <v>Yes</v>
      </c>
      <c r="AB1599" t="str">
        <f t="shared" si="271"/>
        <v>No</v>
      </c>
      <c r="AC1599">
        <v>1</v>
      </c>
      <c r="AD1599" t="str">
        <f t="shared" si="272"/>
        <v>Yes</v>
      </c>
      <c r="AF1599" t="str">
        <f t="shared" si="273"/>
        <v>No</v>
      </c>
      <c r="AH1599" s="11" t="str">
        <f t="shared" si="274"/>
        <v>No</v>
      </c>
    </row>
    <row r="1600" spans="1:34">
      <c r="A1600">
        <v>5874</v>
      </c>
      <c r="B1600" t="s">
        <v>47</v>
      </c>
      <c r="C1600" t="s">
        <v>85</v>
      </c>
      <c r="D1600" t="s">
        <v>86</v>
      </c>
      <c r="E1600" t="s">
        <v>1677</v>
      </c>
      <c r="F1600" t="s">
        <v>36</v>
      </c>
      <c r="G1600">
        <f t="shared" si="264"/>
        <v>1</v>
      </c>
      <c r="H1600">
        <f t="shared" si="265"/>
        <v>1</v>
      </c>
      <c r="I1600">
        <f t="shared" si="266"/>
        <v>2</v>
      </c>
      <c r="J1600">
        <f t="shared" si="267"/>
        <v>0</v>
      </c>
      <c r="K1600">
        <f t="shared" si="268"/>
        <v>0</v>
      </c>
      <c r="L1600">
        <v>2</v>
      </c>
      <c r="M1600">
        <v>2</v>
      </c>
      <c r="N1600">
        <f>Needs[[#This Row],[Male]]-Needs[[#This Row],[Hasuband]]</f>
        <v>1</v>
      </c>
      <c r="O1600">
        <f>Needs[[#This Row],[Female]]-Needs[[#This Row],[Wife]]</f>
        <v>1</v>
      </c>
      <c r="P1600">
        <v>1</v>
      </c>
      <c r="Q1600">
        <v>1</v>
      </c>
      <c r="R1600">
        <v>0</v>
      </c>
      <c r="S1600">
        <v>0</v>
      </c>
      <c r="T1600">
        <v>2</v>
      </c>
      <c r="U1600" t="s">
        <v>37</v>
      </c>
      <c r="W1600">
        <v>1</v>
      </c>
      <c r="X1600" t="str">
        <f t="shared" si="269"/>
        <v>No</v>
      </c>
      <c r="Y1600">
        <v>108</v>
      </c>
      <c r="Z1600" t="str">
        <f t="shared" si="270"/>
        <v>Yes</v>
      </c>
      <c r="AA1600">
        <v>1</v>
      </c>
      <c r="AB1600" t="str">
        <f t="shared" si="271"/>
        <v>Yes</v>
      </c>
      <c r="AD1600" t="str">
        <f t="shared" si="272"/>
        <v>No</v>
      </c>
      <c r="AE1600">
        <v>1</v>
      </c>
      <c r="AF1600" t="str">
        <f t="shared" si="273"/>
        <v>Yes</v>
      </c>
      <c r="AG1600">
        <v>1</v>
      </c>
      <c r="AH1600" s="11" t="str">
        <f t="shared" si="274"/>
        <v>Yes</v>
      </c>
    </row>
    <row r="1601" spans="1:34">
      <c r="A1601">
        <v>5357</v>
      </c>
      <c r="B1601" t="s">
        <v>42</v>
      </c>
      <c r="C1601" t="s">
        <v>52</v>
      </c>
      <c r="D1601" t="s">
        <v>53</v>
      </c>
      <c r="E1601" t="s">
        <v>1678</v>
      </c>
      <c r="F1601" t="s">
        <v>36</v>
      </c>
      <c r="G1601">
        <f t="shared" si="264"/>
        <v>1</v>
      </c>
      <c r="H1601">
        <f t="shared" si="265"/>
        <v>1</v>
      </c>
      <c r="I1601">
        <f t="shared" si="266"/>
        <v>2</v>
      </c>
      <c r="J1601">
        <f t="shared" si="267"/>
        <v>1</v>
      </c>
      <c r="K1601">
        <f t="shared" si="268"/>
        <v>1</v>
      </c>
      <c r="L1601">
        <v>4</v>
      </c>
      <c r="M1601">
        <v>2</v>
      </c>
      <c r="N1601">
        <f>Needs[[#This Row],[Male]]-Needs[[#This Row],[Hasuband]]</f>
        <v>3</v>
      </c>
      <c r="O1601">
        <f>Needs[[#This Row],[Female]]-Needs[[#This Row],[Wife]]</f>
        <v>1</v>
      </c>
      <c r="P1601">
        <v>1</v>
      </c>
      <c r="Q1601">
        <v>1</v>
      </c>
      <c r="R1601">
        <v>1</v>
      </c>
      <c r="S1601">
        <v>0</v>
      </c>
      <c r="T1601">
        <v>3</v>
      </c>
      <c r="U1601" t="s">
        <v>46</v>
      </c>
      <c r="V1601">
        <v>1</v>
      </c>
      <c r="X1601" t="str">
        <f t="shared" si="269"/>
        <v>Yes</v>
      </c>
      <c r="Y1601">
        <v>127</v>
      </c>
      <c r="Z1601" t="str">
        <f t="shared" si="270"/>
        <v>Yes</v>
      </c>
      <c r="AA1601">
        <v>1</v>
      </c>
      <c r="AB1601" t="str">
        <f t="shared" si="271"/>
        <v>Yes</v>
      </c>
      <c r="AC1601">
        <v>1</v>
      </c>
      <c r="AD1601" t="str">
        <f t="shared" si="272"/>
        <v>Yes</v>
      </c>
      <c r="AE1601">
        <v>1</v>
      </c>
      <c r="AF1601" t="str">
        <f t="shared" si="273"/>
        <v>Yes</v>
      </c>
      <c r="AH1601" s="11" t="str">
        <f t="shared" si="274"/>
        <v>No</v>
      </c>
    </row>
    <row r="1602" spans="1:34">
      <c r="A1602">
        <v>5944</v>
      </c>
      <c r="B1602" t="s">
        <v>47</v>
      </c>
      <c r="C1602" t="s">
        <v>85</v>
      </c>
      <c r="D1602" t="s">
        <v>86</v>
      </c>
      <c r="E1602" t="s">
        <v>1679</v>
      </c>
      <c r="F1602" t="s">
        <v>36</v>
      </c>
      <c r="G1602">
        <f t="shared" ref="G1602:G1665" si="275">IF(F1602="Father",1,0)</f>
        <v>1</v>
      </c>
      <c r="H1602">
        <f t="shared" ref="H1602:H1665" si="276">IF(F1602="Mother",1,1)</f>
        <v>1</v>
      </c>
      <c r="I1602">
        <f t="shared" ref="I1602:I1665" si="277">P1602+Q1602</f>
        <v>2</v>
      </c>
      <c r="J1602">
        <f t="shared" ref="J1602:J1665" si="278">R1602+S1602</f>
        <v>2</v>
      </c>
      <c r="K1602">
        <f t="shared" ref="K1602:K1665" si="279">T1602-(G1602+H1602)</f>
        <v>1</v>
      </c>
      <c r="L1602">
        <v>3</v>
      </c>
      <c r="M1602">
        <v>4</v>
      </c>
      <c r="N1602">
        <f>Needs[[#This Row],[Male]]-Needs[[#This Row],[Hasuband]]</f>
        <v>2</v>
      </c>
      <c r="O1602">
        <f>Needs[[#This Row],[Female]]-Needs[[#This Row],[Wife]]</f>
        <v>3</v>
      </c>
      <c r="P1602">
        <v>1</v>
      </c>
      <c r="Q1602">
        <v>1</v>
      </c>
      <c r="R1602">
        <v>1</v>
      </c>
      <c r="S1602">
        <v>1</v>
      </c>
      <c r="T1602">
        <v>3</v>
      </c>
      <c r="U1602" t="s">
        <v>18</v>
      </c>
      <c r="W1602">
        <v>1</v>
      </c>
      <c r="X1602" t="str">
        <f t="shared" ref="X1602:X1665" si="280">IF(V1602=1,"Yes",IF(V1602="","No"))</f>
        <v>No</v>
      </c>
      <c r="Y1602">
        <v>55</v>
      </c>
      <c r="Z1602" t="str">
        <f t="shared" ref="Z1602:Z1665" si="281">IF(Y1602="","No","Yes")</f>
        <v>Yes</v>
      </c>
      <c r="AA1602">
        <v>1</v>
      </c>
      <c r="AB1602" t="str">
        <f t="shared" ref="AB1602:AB1665" si="282">IF(AA1602=1,"Yes",IF(AA1602="","No"))</f>
        <v>Yes</v>
      </c>
      <c r="AD1602" t="str">
        <f t="shared" ref="AD1602:AD1665" si="283">IF(AC1602=1,"Yes",IF(AC1602="","No"))</f>
        <v>No</v>
      </c>
      <c r="AE1602">
        <v>1</v>
      </c>
      <c r="AF1602" t="str">
        <f t="shared" ref="AF1602:AF1665" si="284">IF(AE1602=1,"Yes",IF(AE1602="","No"))</f>
        <v>Yes</v>
      </c>
      <c r="AG1602">
        <v>1</v>
      </c>
      <c r="AH1602" s="11" t="str">
        <f t="shared" ref="AH1602:AH1665" si="285">IF(AG1602=1,"Yes",IF(AG1602="","No"))</f>
        <v>Yes</v>
      </c>
    </row>
    <row r="1603" spans="1:34">
      <c r="A1603">
        <v>6346</v>
      </c>
      <c r="B1603" t="s">
        <v>47</v>
      </c>
      <c r="C1603" t="s">
        <v>104</v>
      </c>
      <c r="D1603" t="s">
        <v>105</v>
      </c>
      <c r="E1603" t="s">
        <v>1680</v>
      </c>
      <c r="F1603" t="s">
        <v>51</v>
      </c>
      <c r="G1603">
        <f t="shared" si="275"/>
        <v>0</v>
      </c>
      <c r="H1603">
        <f t="shared" si="276"/>
        <v>1</v>
      </c>
      <c r="I1603">
        <f t="shared" si="277"/>
        <v>2</v>
      </c>
      <c r="J1603">
        <f t="shared" si="278"/>
        <v>2</v>
      </c>
      <c r="K1603">
        <f t="shared" si="279"/>
        <v>5</v>
      </c>
      <c r="L1603">
        <v>9</v>
      </c>
      <c r="M1603">
        <v>1</v>
      </c>
      <c r="N1603">
        <f>Needs[[#This Row],[Male]]-Needs[[#This Row],[Hasuband]]</f>
        <v>9</v>
      </c>
      <c r="O1603">
        <f>Needs[[#This Row],[Female]]-Needs[[#This Row],[Wife]]</f>
        <v>0</v>
      </c>
      <c r="P1603">
        <v>2</v>
      </c>
      <c r="Q1603">
        <v>0</v>
      </c>
      <c r="R1603">
        <v>2</v>
      </c>
      <c r="S1603">
        <v>0</v>
      </c>
      <c r="T1603">
        <v>6</v>
      </c>
      <c r="U1603" t="s">
        <v>37</v>
      </c>
      <c r="V1603">
        <v>1</v>
      </c>
      <c r="X1603" t="str">
        <f t="shared" si="280"/>
        <v>Yes</v>
      </c>
      <c r="Y1603">
        <v>144</v>
      </c>
      <c r="Z1603" t="str">
        <f t="shared" si="281"/>
        <v>Yes</v>
      </c>
      <c r="AA1603">
        <v>1</v>
      </c>
      <c r="AB1603" t="str">
        <f t="shared" si="282"/>
        <v>Yes</v>
      </c>
      <c r="AD1603" t="str">
        <f t="shared" si="283"/>
        <v>No</v>
      </c>
      <c r="AE1603">
        <v>1</v>
      </c>
      <c r="AF1603" t="str">
        <f t="shared" si="284"/>
        <v>Yes</v>
      </c>
      <c r="AH1603" s="11" t="str">
        <f t="shared" si="285"/>
        <v>No</v>
      </c>
    </row>
    <row r="1604" spans="1:34">
      <c r="A1604">
        <v>5031</v>
      </c>
      <c r="B1604" t="s">
        <v>32</v>
      </c>
      <c r="C1604" t="s">
        <v>126</v>
      </c>
      <c r="D1604" t="s">
        <v>127</v>
      </c>
      <c r="E1604" t="s">
        <v>1681</v>
      </c>
      <c r="F1604" t="s">
        <v>36</v>
      </c>
      <c r="G1604">
        <f t="shared" si="275"/>
        <v>1</v>
      </c>
      <c r="H1604">
        <f t="shared" si="276"/>
        <v>1</v>
      </c>
      <c r="I1604">
        <f t="shared" si="277"/>
        <v>3</v>
      </c>
      <c r="J1604">
        <f t="shared" si="278"/>
        <v>2</v>
      </c>
      <c r="K1604">
        <f t="shared" si="279"/>
        <v>3</v>
      </c>
      <c r="L1604">
        <v>2</v>
      </c>
      <c r="M1604">
        <v>8</v>
      </c>
      <c r="N1604">
        <f>Needs[[#This Row],[Male]]-Needs[[#This Row],[Hasuband]]</f>
        <v>1</v>
      </c>
      <c r="O1604">
        <f>Needs[[#This Row],[Female]]-Needs[[#This Row],[Wife]]</f>
        <v>7</v>
      </c>
      <c r="P1604">
        <v>1</v>
      </c>
      <c r="Q1604">
        <v>2</v>
      </c>
      <c r="R1604">
        <v>0</v>
      </c>
      <c r="S1604">
        <v>2</v>
      </c>
      <c r="T1604">
        <v>5</v>
      </c>
      <c r="U1604" t="s">
        <v>46</v>
      </c>
      <c r="V1604">
        <v>1</v>
      </c>
      <c r="X1604" t="str">
        <f t="shared" si="280"/>
        <v>Yes</v>
      </c>
      <c r="Y1604">
        <v>121</v>
      </c>
      <c r="Z1604" t="str">
        <f t="shared" si="281"/>
        <v>Yes</v>
      </c>
      <c r="AB1604" t="str">
        <f t="shared" si="282"/>
        <v>No</v>
      </c>
      <c r="AC1604">
        <v>1</v>
      </c>
      <c r="AD1604" t="str">
        <f t="shared" si="283"/>
        <v>Yes</v>
      </c>
      <c r="AF1604" t="str">
        <f t="shared" si="284"/>
        <v>No</v>
      </c>
      <c r="AH1604" s="11" t="str">
        <f t="shared" si="285"/>
        <v>No</v>
      </c>
    </row>
    <row r="1605" spans="1:34">
      <c r="A1605">
        <v>6116</v>
      </c>
      <c r="B1605" t="s">
        <v>47</v>
      </c>
      <c r="C1605" t="s">
        <v>67</v>
      </c>
      <c r="D1605" t="s">
        <v>68</v>
      </c>
      <c r="E1605" t="s">
        <v>1682</v>
      </c>
      <c r="F1605" t="s">
        <v>51</v>
      </c>
      <c r="G1605">
        <f t="shared" si="275"/>
        <v>0</v>
      </c>
      <c r="H1605">
        <f t="shared" si="276"/>
        <v>1</v>
      </c>
      <c r="I1605">
        <f t="shared" si="277"/>
        <v>1</v>
      </c>
      <c r="J1605">
        <f t="shared" si="278"/>
        <v>3</v>
      </c>
      <c r="K1605">
        <f t="shared" si="279"/>
        <v>5</v>
      </c>
      <c r="L1605">
        <v>8</v>
      </c>
      <c r="M1605">
        <v>2</v>
      </c>
      <c r="N1605">
        <f>Needs[[#This Row],[Male]]-Needs[[#This Row],[Hasuband]]</f>
        <v>8</v>
      </c>
      <c r="O1605">
        <f>Needs[[#This Row],[Female]]-Needs[[#This Row],[Wife]]</f>
        <v>1</v>
      </c>
      <c r="P1605">
        <v>0</v>
      </c>
      <c r="Q1605">
        <v>1</v>
      </c>
      <c r="R1605">
        <v>3</v>
      </c>
      <c r="S1605">
        <v>0</v>
      </c>
      <c r="T1605">
        <v>6</v>
      </c>
      <c r="U1605" t="s">
        <v>37</v>
      </c>
      <c r="W1605">
        <v>1</v>
      </c>
      <c r="X1605" t="str">
        <f t="shared" si="280"/>
        <v>No</v>
      </c>
      <c r="Z1605" t="str">
        <f t="shared" si="281"/>
        <v>No</v>
      </c>
      <c r="AA1605">
        <v>1</v>
      </c>
      <c r="AB1605" t="str">
        <f t="shared" si="282"/>
        <v>Yes</v>
      </c>
      <c r="AD1605" t="str">
        <f t="shared" si="283"/>
        <v>No</v>
      </c>
      <c r="AF1605" t="str">
        <f t="shared" si="284"/>
        <v>No</v>
      </c>
      <c r="AG1605">
        <v>1</v>
      </c>
      <c r="AH1605" s="11" t="str">
        <f t="shared" si="285"/>
        <v>Yes</v>
      </c>
    </row>
    <row r="1606" spans="1:34">
      <c r="A1606">
        <v>6193</v>
      </c>
      <c r="B1606" t="s">
        <v>47</v>
      </c>
      <c r="C1606" t="s">
        <v>58</v>
      </c>
      <c r="D1606" t="s">
        <v>59</v>
      </c>
      <c r="E1606" t="s">
        <v>1683</v>
      </c>
      <c r="F1606" t="s">
        <v>36</v>
      </c>
      <c r="G1606">
        <f t="shared" si="275"/>
        <v>1</v>
      </c>
      <c r="H1606">
        <f t="shared" si="276"/>
        <v>1</v>
      </c>
      <c r="I1606">
        <f t="shared" si="277"/>
        <v>2</v>
      </c>
      <c r="J1606">
        <f t="shared" si="278"/>
        <v>1</v>
      </c>
      <c r="K1606">
        <f t="shared" si="279"/>
        <v>0</v>
      </c>
      <c r="L1606">
        <v>2</v>
      </c>
      <c r="M1606">
        <v>3</v>
      </c>
      <c r="N1606">
        <f>Needs[[#This Row],[Male]]-Needs[[#This Row],[Hasuband]]</f>
        <v>1</v>
      </c>
      <c r="O1606">
        <f>Needs[[#This Row],[Female]]-Needs[[#This Row],[Wife]]</f>
        <v>2</v>
      </c>
      <c r="P1606">
        <v>1</v>
      </c>
      <c r="Q1606">
        <v>1</v>
      </c>
      <c r="R1606">
        <v>0</v>
      </c>
      <c r="S1606">
        <v>1</v>
      </c>
      <c r="T1606">
        <v>2</v>
      </c>
      <c r="U1606" t="s">
        <v>46</v>
      </c>
      <c r="W1606">
        <v>1</v>
      </c>
      <c r="X1606" t="str">
        <f t="shared" si="280"/>
        <v>No</v>
      </c>
      <c r="Z1606" t="str">
        <f t="shared" si="281"/>
        <v>No</v>
      </c>
      <c r="AA1606">
        <v>1</v>
      </c>
      <c r="AB1606" t="str">
        <f t="shared" si="282"/>
        <v>Yes</v>
      </c>
      <c r="AC1606">
        <v>1</v>
      </c>
      <c r="AD1606" t="str">
        <f t="shared" si="283"/>
        <v>Yes</v>
      </c>
      <c r="AE1606">
        <v>1</v>
      </c>
      <c r="AF1606" t="str">
        <f t="shared" si="284"/>
        <v>Yes</v>
      </c>
      <c r="AG1606">
        <v>1</v>
      </c>
      <c r="AH1606" s="11" t="str">
        <f t="shared" si="285"/>
        <v>Yes</v>
      </c>
    </row>
    <row r="1607" spans="1:34">
      <c r="A1607">
        <v>5915</v>
      </c>
      <c r="B1607" t="s">
        <v>47</v>
      </c>
      <c r="C1607" t="s">
        <v>85</v>
      </c>
      <c r="D1607" t="s">
        <v>86</v>
      </c>
      <c r="E1607" t="s">
        <v>1684</v>
      </c>
      <c r="F1607" t="s">
        <v>51</v>
      </c>
      <c r="G1607">
        <f t="shared" si="275"/>
        <v>0</v>
      </c>
      <c r="H1607">
        <f t="shared" si="276"/>
        <v>1</v>
      </c>
      <c r="I1607">
        <f t="shared" si="277"/>
        <v>2</v>
      </c>
      <c r="J1607">
        <f t="shared" si="278"/>
        <v>5</v>
      </c>
      <c r="K1607">
        <f t="shared" si="279"/>
        <v>2</v>
      </c>
      <c r="L1607">
        <v>4</v>
      </c>
      <c r="M1607">
        <v>6</v>
      </c>
      <c r="N1607">
        <f>Needs[[#This Row],[Male]]-Needs[[#This Row],[Hasuband]]</f>
        <v>4</v>
      </c>
      <c r="O1607">
        <f>Needs[[#This Row],[Female]]-Needs[[#This Row],[Wife]]</f>
        <v>5</v>
      </c>
      <c r="P1607">
        <v>1</v>
      </c>
      <c r="Q1607">
        <v>1</v>
      </c>
      <c r="R1607">
        <v>2</v>
      </c>
      <c r="S1607">
        <v>3</v>
      </c>
      <c r="T1607">
        <v>3</v>
      </c>
      <c r="U1607" t="s">
        <v>46</v>
      </c>
      <c r="V1607">
        <v>1</v>
      </c>
      <c r="X1607" t="str">
        <f t="shared" si="280"/>
        <v>Yes</v>
      </c>
      <c r="Y1607">
        <v>175</v>
      </c>
      <c r="Z1607" t="str">
        <f t="shared" si="281"/>
        <v>Yes</v>
      </c>
      <c r="AA1607">
        <v>1</v>
      </c>
      <c r="AB1607" t="str">
        <f t="shared" si="282"/>
        <v>Yes</v>
      </c>
      <c r="AD1607" t="str">
        <f t="shared" si="283"/>
        <v>No</v>
      </c>
      <c r="AE1607">
        <v>1</v>
      </c>
      <c r="AF1607" t="str">
        <f t="shared" si="284"/>
        <v>Yes</v>
      </c>
      <c r="AG1607">
        <v>1</v>
      </c>
      <c r="AH1607" s="11" t="str">
        <f t="shared" si="285"/>
        <v>Yes</v>
      </c>
    </row>
    <row r="1608" spans="1:34">
      <c r="A1608">
        <v>5889</v>
      </c>
      <c r="B1608" t="s">
        <v>47</v>
      </c>
      <c r="C1608" t="s">
        <v>85</v>
      </c>
      <c r="D1608" t="s">
        <v>86</v>
      </c>
      <c r="E1608" t="s">
        <v>1685</v>
      </c>
      <c r="F1608" t="s">
        <v>36</v>
      </c>
      <c r="G1608">
        <f t="shared" si="275"/>
        <v>1</v>
      </c>
      <c r="H1608">
        <f t="shared" si="276"/>
        <v>1</v>
      </c>
      <c r="I1608">
        <f t="shared" si="277"/>
        <v>2</v>
      </c>
      <c r="J1608">
        <f t="shared" si="278"/>
        <v>1</v>
      </c>
      <c r="K1608">
        <f t="shared" si="279"/>
        <v>0</v>
      </c>
      <c r="L1608">
        <v>3</v>
      </c>
      <c r="M1608">
        <v>2</v>
      </c>
      <c r="N1608">
        <f>Needs[[#This Row],[Male]]-Needs[[#This Row],[Hasuband]]</f>
        <v>2</v>
      </c>
      <c r="O1608">
        <f>Needs[[#This Row],[Female]]-Needs[[#This Row],[Wife]]</f>
        <v>1</v>
      </c>
      <c r="P1608">
        <v>1</v>
      </c>
      <c r="Q1608">
        <v>1</v>
      </c>
      <c r="R1608">
        <v>1</v>
      </c>
      <c r="S1608">
        <v>0</v>
      </c>
      <c r="T1608">
        <v>2</v>
      </c>
      <c r="U1608" t="s">
        <v>46</v>
      </c>
      <c r="V1608">
        <v>1</v>
      </c>
      <c r="X1608" t="str">
        <f t="shared" si="280"/>
        <v>Yes</v>
      </c>
      <c r="Y1608">
        <v>140</v>
      </c>
      <c r="Z1608" t="str">
        <f t="shared" si="281"/>
        <v>Yes</v>
      </c>
      <c r="AA1608">
        <v>1</v>
      </c>
      <c r="AB1608" t="str">
        <f t="shared" si="282"/>
        <v>Yes</v>
      </c>
      <c r="AD1608" t="str">
        <f t="shared" si="283"/>
        <v>No</v>
      </c>
      <c r="AF1608" t="str">
        <f t="shared" si="284"/>
        <v>No</v>
      </c>
      <c r="AH1608" s="11" t="str">
        <f t="shared" si="285"/>
        <v>No</v>
      </c>
    </row>
    <row r="1609" spans="1:34">
      <c r="A1609">
        <v>4708</v>
      </c>
      <c r="B1609" t="s">
        <v>38</v>
      </c>
      <c r="C1609" t="s">
        <v>39</v>
      </c>
      <c r="D1609" t="s">
        <v>40</v>
      </c>
      <c r="E1609" t="s">
        <v>1686</v>
      </c>
      <c r="F1609" t="s">
        <v>51</v>
      </c>
      <c r="G1609">
        <f t="shared" si="275"/>
        <v>0</v>
      </c>
      <c r="H1609">
        <f t="shared" si="276"/>
        <v>1</v>
      </c>
      <c r="I1609">
        <f t="shared" si="277"/>
        <v>2</v>
      </c>
      <c r="J1609">
        <f t="shared" si="278"/>
        <v>1</v>
      </c>
      <c r="K1609">
        <f t="shared" si="279"/>
        <v>0</v>
      </c>
      <c r="L1609">
        <v>2</v>
      </c>
      <c r="M1609">
        <v>2</v>
      </c>
      <c r="N1609">
        <f>Needs[[#This Row],[Male]]-Needs[[#This Row],[Hasuband]]</f>
        <v>2</v>
      </c>
      <c r="O1609">
        <f>Needs[[#This Row],[Female]]-Needs[[#This Row],[Wife]]</f>
        <v>1</v>
      </c>
      <c r="P1609">
        <v>1</v>
      </c>
      <c r="Q1609">
        <v>1</v>
      </c>
      <c r="R1609">
        <v>1</v>
      </c>
      <c r="S1609">
        <v>0</v>
      </c>
      <c r="T1609">
        <v>1</v>
      </c>
      <c r="U1609" t="s">
        <v>37</v>
      </c>
      <c r="V1609">
        <v>1</v>
      </c>
      <c r="X1609" t="str">
        <f t="shared" si="280"/>
        <v>Yes</v>
      </c>
      <c r="Y1609">
        <v>217</v>
      </c>
      <c r="Z1609" t="str">
        <f t="shared" si="281"/>
        <v>Yes</v>
      </c>
      <c r="AB1609" t="str">
        <f t="shared" si="282"/>
        <v>No</v>
      </c>
      <c r="AC1609">
        <v>1</v>
      </c>
      <c r="AD1609" t="str">
        <f t="shared" si="283"/>
        <v>Yes</v>
      </c>
      <c r="AF1609" t="str">
        <f t="shared" si="284"/>
        <v>No</v>
      </c>
      <c r="AH1609" s="11" t="str">
        <f t="shared" si="285"/>
        <v>No</v>
      </c>
    </row>
    <row r="1610" spans="1:34">
      <c r="A1610">
        <v>4893</v>
      </c>
      <c r="B1610" t="s">
        <v>32</v>
      </c>
      <c r="C1610" t="s">
        <v>96</v>
      </c>
      <c r="D1610" t="s">
        <v>97</v>
      </c>
      <c r="E1610" t="s">
        <v>1687</v>
      </c>
      <c r="F1610" t="s">
        <v>36</v>
      </c>
      <c r="G1610">
        <f t="shared" si="275"/>
        <v>1</v>
      </c>
      <c r="H1610">
        <f t="shared" si="276"/>
        <v>1</v>
      </c>
      <c r="I1610">
        <f t="shared" si="277"/>
        <v>1</v>
      </c>
      <c r="J1610">
        <f t="shared" si="278"/>
        <v>1</v>
      </c>
      <c r="K1610">
        <f t="shared" si="279"/>
        <v>0</v>
      </c>
      <c r="L1610">
        <v>3</v>
      </c>
      <c r="M1610">
        <v>1</v>
      </c>
      <c r="N1610">
        <f>Needs[[#This Row],[Male]]-Needs[[#This Row],[Hasuband]]</f>
        <v>2</v>
      </c>
      <c r="O1610">
        <f>Needs[[#This Row],[Female]]-Needs[[#This Row],[Wife]]</f>
        <v>0</v>
      </c>
      <c r="P1610">
        <v>1</v>
      </c>
      <c r="Q1610">
        <v>0</v>
      </c>
      <c r="R1610">
        <v>1</v>
      </c>
      <c r="S1610">
        <v>0</v>
      </c>
      <c r="T1610">
        <v>2</v>
      </c>
      <c r="U1610" t="s">
        <v>46</v>
      </c>
      <c r="W1610">
        <v>1</v>
      </c>
      <c r="X1610" t="str">
        <f t="shared" si="280"/>
        <v>No</v>
      </c>
      <c r="Z1610" t="str">
        <f t="shared" si="281"/>
        <v>No</v>
      </c>
      <c r="AA1610">
        <v>1</v>
      </c>
      <c r="AB1610" t="str">
        <f t="shared" si="282"/>
        <v>Yes</v>
      </c>
      <c r="AC1610">
        <v>1</v>
      </c>
      <c r="AD1610" t="str">
        <f t="shared" si="283"/>
        <v>Yes</v>
      </c>
      <c r="AF1610" t="str">
        <f t="shared" si="284"/>
        <v>No</v>
      </c>
      <c r="AG1610">
        <v>1</v>
      </c>
      <c r="AH1610" s="11" t="str">
        <f t="shared" si="285"/>
        <v>Yes</v>
      </c>
    </row>
    <row r="1611" spans="1:34">
      <c r="A1611">
        <v>5569</v>
      </c>
      <c r="B1611" t="s">
        <v>42</v>
      </c>
      <c r="C1611" t="s">
        <v>43</v>
      </c>
      <c r="D1611" t="s">
        <v>44</v>
      </c>
      <c r="E1611" t="s">
        <v>1688</v>
      </c>
      <c r="F1611" t="s">
        <v>51</v>
      </c>
      <c r="G1611">
        <f t="shared" si="275"/>
        <v>0</v>
      </c>
      <c r="H1611">
        <f t="shared" si="276"/>
        <v>1</v>
      </c>
      <c r="I1611">
        <f t="shared" si="277"/>
        <v>1</v>
      </c>
      <c r="J1611">
        <f t="shared" si="278"/>
        <v>3</v>
      </c>
      <c r="K1611">
        <f t="shared" si="279"/>
        <v>4</v>
      </c>
      <c r="L1611">
        <v>6</v>
      </c>
      <c r="M1611">
        <v>3</v>
      </c>
      <c r="N1611">
        <f>Needs[[#This Row],[Male]]-Needs[[#This Row],[Hasuband]]</f>
        <v>6</v>
      </c>
      <c r="O1611">
        <f>Needs[[#This Row],[Female]]-Needs[[#This Row],[Wife]]</f>
        <v>2</v>
      </c>
      <c r="P1611">
        <v>0</v>
      </c>
      <c r="Q1611">
        <v>1</v>
      </c>
      <c r="R1611">
        <v>2</v>
      </c>
      <c r="S1611">
        <v>1</v>
      </c>
      <c r="T1611">
        <v>5</v>
      </c>
      <c r="U1611" t="s">
        <v>61</v>
      </c>
      <c r="W1611">
        <v>1</v>
      </c>
      <c r="X1611" t="str">
        <f t="shared" si="280"/>
        <v>No</v>
      </c>
      <c r="Z1611" t="str">
        <f t="shared" si="281"/>
        <v>No</v>
      </c>
      <c r="AA1611">
        <v>1</v>
      </c>
      <c r="AB1611" t="str">
        <f t="shared" si="282"/>
        <v>Yes</v>
      </c>
      <c r="AC1611">
        <v>1</v>
      </c>
      <c r="AD1611" t="str">
        <f t="shared" si="283"/>
        <v>Yes</v>
      </c>
      <c r="AF1611" t="str">
        <f t="shared" si="284"/>
        <v>No</v>
      </c>
      <c r="AG1611">
        <v>1</v>
      </c>
      <c r="AH1611" s="11" t="str">
        <f t="shared" si="285"/>
        <v>Yes</v>
      </c>
    </row>
    <row r="1612" spans="1:34">
      <c r="A1612">
        <v>6114</v>
      </c>
      <c r="B1612" t="s">
        <v>47</v>
      </c>
      <c r="C1612" t="s">
        <v>67</v>
      </c>
      <c r="D1612" t="s">
        <v>68</v>
      </c>
      <c r="E1612" t="s">
        <v>1689</v>
      </c>
      <c r="F1612" t="s">
        <v>36</v>
      </c>
      <c r="G1612">
        <f t="shared" si="275"/>
        <v>1</v>
      </c>
      <c r="H1612">
        <f t="shared" si="276"/>
        <v>1</v>
      </c>
      <c r="I1612">
        <f t="shared" si="277"/>
        <v>2</v>
      </c>
      <c r="J1612">
        <f t="shared" si="278"/>
        <v>1</v>
      </c>
      <c r="K1612">
        <f t="shared" si="279"/>
        <v>1</v>
      </c>
      <c r="L1612">
        <v>4</v>
      </c>
      <c r="M1612">
        <v>2</v>
      </c>
      <c r="N1612">
        <f>Needs[[#This Row],[Male]]-Needs[[#This Row],[Hasuband]]</f>
        <v>3</v>
      </c>
      <c r="O1612">
        <f>Needs[[#This Row],[Female]]-Needs[[#This Row],[Wife]]</f>
        <v>1</v>
      </c>
      <c r="P1612">
        <v>1</v>
      </c>
      <c r="Q1612">
        <v>1</v>
      </c>
      <c r="R1612">
        <v>1</v>
      </c>
      <c r="S1612">
        <v>0</v>
      </c>
      <c r="T1612">
        <v>3</v>
      </c>
      <c r="U1612" t="s">
        <v>46</v>
      </c>
      <c r="W1612">
        <v>1</v>
      </c>
      <c r="X1612" t="str">
        <f t="shared" si="280"/>
        <v>No</v>
      </c>
      <c r="Z1612" t="str">
        <f t="shared" si="281"/>
        <v>No</v>
      </c>
      <c r="AA1612">
        <v>1</v>
      </c>
      <c r="AB1612" t="str">
        <f t="shared" si="282"/>
        <v>Yes</v>
      </c>
      <c r="AD1612" t="str">
        <f t="shared" si="283"/>
        <v>No</v>
      </c>
      <c r="AF1612" t="str">
        <f t="shared" si="284"/>
        <v>No</v>
      </c>
      <c r="AG1612">
        <v>1</v>
      </c>
      <c r="AH1612" s="11" t="str">
        <f t="shared" si="285"/>
        <v>Yes</v>
      </c>
    </row>
    <row r="1613" spans="1:34">
      <c r="A1613">
        <v>6198</v>
      </c>
      <c r="B1613" t="s">
        <v>47</v>
      </c>
      <c r="C1613" t="s">
        <v>58</v>
      </c>
      <c r="D1613" t="s">
        <v>59</v>
      </c>
      <c r="E1613" t="s">
        <v>1690</v>
      </c>
      <c r="F1613" t="s">
        <v>51</v>
      </c>
      <c r="G1613">
        <f t="shared" si="275"/>
        <v>0</v>
      </c>
      <c r="H1613">
        <f t="shared" si="276"/>
        <v>1</v>
      </c>
      <c r="I1613">
        <f t="shared" si="277"/>
        <v>1</v>
      </c>
      <c r="J1613">
        <f t="shared" si="278"/>
        <v>2</v>
      </c>
      <c r="K1613">
        <f t="shared" si="279"/>
        <v>3</v>
      </c>
      <c r="L1613">
        <v>6</v>
      </c>
      <c r="M1613">
        <v>1</v>
      </c>
      <c r="N1613">
        <f>Needs[[#This Row],[Male]]-Needs[[#This Row],[Hasuband]]</f>
        <v>6</v>
      </c>
      <c r="O1613">
        <f>Needs[[#This Row],[Female]]-Needs[[#This Row],[Wife]]</f>
        <v>0</v>
      </c>
      <c r="P1613">
        <v>1</v>
      </c>
      <c r="Q1613">
        <v>0</v>
      </c>
      <c r="R1613">
        <v>2</v>
      </c>
      <c r="S1613">
        <v>0</v>
      </c>
      <c r="T1613">
        <v>4</v>
      </c>
      <c r="U1613" t="s">
        <v>37</v>
      </c>
      <c r="W1613">
        <v>1</v>
      </c>
      <c r="X1613" t="str">
        <f t="shared" si="280"/>
        <v>No</v>
      </c>
      <c r="Z1613" t="str">
        <f t="shared" si="281"/>
        <v>No</v>
      </c>
      <c r="AA1613">
        <v>1</v>
      </c>
      <c r="AB1613" t="str">
        <f t="shared" si="282"/>
        <v>Yes</v>
      </c>
      <c r="AD1613" t="str">
        <f t="shared" si="283"/>
        <v>No</v>
      </c>
      <c r="AF1613" t="str">
        <f t="shared" si="284"/>
        <v>No</v>
      </c>
      <c r="AG1613">
        <v>1</v>
      </c>
      <c r="AH1613" s="11" t="str">
        <f t="shared" si="285"/>
        <v>Yes</v>
      </c>
    </row>
    <row r="1614" spans="1:34">
      <c r="A1614">
        <v>5362</v>
      </c>
      <c r="B1614" t="s">
        <v>42</v>
      </c>
      <c r="C1614" t="s">
        <v>52</v>
      </c>
      <c r="D1614" t="s">
        <v>53</v>
      </c>
      <c r="E1614" t="s">
        <v>1691</v>
      </c>
      <c r="F1614" t="s">
        <v>51</v>
      </c>
      <c r="G1614">
        <f t="shared" si="275"/>
        <v>0</v>
      </c>
      <c r="H1614">
        <f t="shared" si="276"/>
        <v>1</v>
      </c>
      <c r="I1614">
        <f t="shared" si="277"/>
        <v>2</v>
      </c>
      <c r="J1614">
        <f t="shared" si="278"/>
        <v>1</v>
      </c>
      <c r="K1614">
        <f t="shared" si="279"/>
        <v>0</v>
      </c>
      <c r="L1614">
        <v>1</v>
      </c>
      <c r="M1614">
        <v>3</v>
      </c>
      <c r="N1614">
        <f>Needs[[#This Row],[Male]]-Needs[[#This Row],[Hasuband]]</f>
        <v>1</v>
      </c>
      <c r="O1614">
        <f>Needs[[#This Row],[Female]]-Needs[[#This Row],[Wife]]</f>
        <v>2</v>
      </c>
      <c r="P1614">
        <v>1</v>
      </c>
      <c r="Q1614">
        <v>1</v>
      </c>
      <c r="R1614">
        <v>0</v>
      </c>
      <c r="S1614">
        <v>1</v>
      </c>
      <c r="T1614">
        <v>1</v>
      </c>
      <c r="U1614" t="s">
        <v>37</v>
      </c>
      <c r="W1614">
        <v>1</v>
      </c>
      <c r="X1614" t="str">
        <f t="shared" si="280"/>
        <v>No</v>
      </c>
      <c r="Z1614" t="str">
        <f t="shared" si="281"/>
        <v>No</v>
      </c>
      <c r="AA1614">
        <v>1</v>
      </c>
      <c r="AB1614" t="str">
        <f t="shared" si="282"/>
        <v>Yes</v>
      </c>
      <c r="AC1614">
        <v>1</v>
      </c>
      <c r="AD1614" t="str">
        <f t="shared" si="283"/>
        <v>Yes</v>
      </c>
      <c r="AF1614" t="str">
        <f t="shared" si="284"/>
        <v>No</v>
      </c>
      <c r="AG1614">
        <v>1</v>
      </c>
      <c r="AH1614" s="11" t="str">
        <f t="shared" si="285"/>
        <v>Yes</v>
      </c>
    </row>
    <row r="1615" spans="1:34">
      <c r="A1615">
        <v>6331</v>
      </c>
      <c r="B1615" t="s">
        <v>47</v>
      </c>
      <c r="C1615" t="s">
        <v>104</v>
      </c>
      <c r="D1615" t="s">
        <v>105</v>
      </c>
      <c r="E1615" t="s">
        <v>1692</v>
      </c>
      <c r="F1615" t="s">
        <v>36</v>
      </c>
      <c r="G1615">
        <f t="shared" si="275"/>
        <v>1</v>
      </c>
      <c r="H1615">
        <f t="shared" si="276"/>
        <v>1</v>
      </c>
      <c r="I1615">
        <f t="shared" si="277"/>
        <v>2</v>
      </c>
      <c r="J1615">
        <f t="shared" si="278"/>
        <v>1</v>
      </c>
      <c r="K1615">
        <f t="shared" si="279"/>
        <v>0</v>
      </c>
      <c r="L1615">
        <v>2</v>
      </c>
      <c r="M1615">
        <v>3</v>
      </c>
      <c r="N1615">
        <f>Needs[[#This Row],[Male]]-Needs[[#This Row],[Hasuband]]</f>
        <v>1</v>
      </c>
      <c r="O1615">
        <f>Needs[[#This Row],[Female]]-Needs[[#This Row],[Wife]]</f>
        <v>2</v>
      </c>
      <c r="P1615">
        <v>1</v>
      </c>
      <c r="Q1615">
        <v>1</v>
      </c>
      <c r="R1615">
        <v>0</v>
      </c>
      <c r="S1615">
        <v>1</v>
      </c>
      <c r="T1615">
        <v>2</v>
      </c>
      <c r="U1615" t="s">
        <v>37</v>
      </c>
      <c r="W1615">
        <v>1</v>
      </c>
      <c r="X1615" t="str">
        <f t="shared" si="280"/>
        <v>No</v>
      </c>
      <c r="Y1615">
        <v>97</v>
      </c>
      <c r="Z1615" t="str">
        <f t="shared" si="281"/>
        <v>Yes</v>
      </c>
      <c r="AB1615" t="str">
        <f t="shared" si="282"/>
        <v>No</v>
      </c>
      <c r="AD1615" t="str">
        <f t="shared" si="283"/>
        <v>No</v>
      </c>
      <c r="AF1615" t="str">
        <f t="shared" si="284"/>
        <v>No</v>
      </c>
      <c r="AG1615">
        <v>1</v>
      </c>
      <c r="AH1615" s="11" t="str">
        <f t="shared" si="285"/>
        <v>Yes</v>
      </c>
    </row>
    <row r="1616" spans="1:34">
      <c r="A1616">
        <v>6053</v>
      </c>
      <c r="B1616" t="s">
        <v>47</v>
      </c>
      <c r="C1616" t="s">
        <v>48</v>
      </c>
      <c r="D1616" t="s">
        <v>49</v>
      </c>
      <c r="E1616" t="s">
        <v>1693</v>
      </c>
      <c r="F1616" t="s">
        <v>51</v>
      </c>
      <c r="G1616">
        <f t="shared" si="275"/>
        <v>0</v>
      </c>
      <c r="H1616">
        <f t="shared" si="276"/>
        <v>1</v>
      </c>
      <c r="I1616">
        <f t="shared" si="277"/>
        <v>3</v>
      </c>
      <c r="J1616">
        <f t="shared" si="278"/>
        <v>5</v>
      </c>
      <c r="K1616">
        <f t="shared" si="279"/>
        <v>1</v>
      </c>
      <c r="L1616">
        <v>5</v>
      </c>
      <c r="M1616">
        <v>5</v>
      </c>
      <c r="N1616">
        <f>Needs[[#This Row],[Male]]-Needs[[#This Row],[Hasuband]]</f>
        <v>5</v>
      </c>
      <c r="O1616">
        <f>Needs[[#This Row],[Female]]-Needs[[#This Row],[Wife]]</f>
        <v>4</v>
      </c>
      <c r="P1616">
        <v>2</v>
      </c>
      <c r="Q1616">
        <v>1</v>
      </c>
      <c r="R1616">
        <v>2</v>
      </c>
      <c r="S1616">
        <v>3</v>
      </c>
      <c r="T1616">
        <v>2</v>
      </c>
      <c r="U1616" t="s">
        <v>37</v>
      </c>
      <c r="V1616">
        <v>1</v>
      </c>
      <c r="X1616" t="str">
        <f t="shared" si="280"/>
        <v>Yes</v>
      </c>
      <c r="Y1616">
        <v>197</v>
      </c>
      <c r="Z1616" t="str">
        <f t="shared" si="281"/>
        <v>Yes</v>
      </c>
      <c r="AB1616" t="str">
        <f t="shared" si="282"/>
        <v>No</v>
      </c>
      <c r="AD1616" t="str">
        <f t="shared" si="283"/>
        <v>No</v>
      </c>
      <c r="AF1616" t="str">
        <f t="shared" si="284"/>
        <v>No</v>
      </c>
      <c r="AG1616">
        <v>1</v>
      </c>
      <c r="AH1616" s="11" t="str">
        <f t="shared" si="285"/>
        <v>Yes</v>
      </c>
    </row>
    <row r="1617" spans="1:34">
      <c r="A1617">
        <v>5522</v>
      </c>
      <c r="B1617" t="s">
        <v>42</v>
      </c>
      <c r="C1617" t="s">
        <v>43</v>
      </c>
      <c r="D1617" t="s">
        <v>44</v>
      </c>
      <c r="E1617" t="s">
        <v>1694</v>
      </c>
      <c r="F1617" t="s">
        <v>36</v>
      </c>
      <c r="G1617">
        <f t="shared" si="275"/>
        <v>1</v>
      </c>
      <c r="H1617">
        <f t="shared" si="276"/>
        <v>1</v>
      </c>
      <c r="I1617">
        <f t="shared" si="277"/>
        <v>2</v>
      </c>
      <c r="J1617">
        <f t="shared" si="278"/>
        <v>0</v>
      </c>
      <c r="K1617">
        <f t="shared" si="279"/>
        <v>0</v>
      </c>
      <c r="L1617">
        <v>2</v>
      </c>
      <c r="M1617">
        <v>2</v>
      </c>
      <c r="N1617">
        <f>Needs[[#This Row],[Male]]-Needs[[#This Row],[Hasuband]]</f>
        <v>1</v>
      </c>
      <c r="O1617">
        <f>Needs[[#This Row],[Female]]-Needs[[#This Row],[Wife]]</f>
        <v>1</v>
      </c>
      <c r="P1617">
        <v>1</v>
      </c>
      <c r="Q1617">
        <v>1</v>
      </c>
      <c r="R1617">
        <v>0</v>
      </c>
      <c r="S1617">
        <v>0</v>
      </c>
      <c r="T1617">
        <v>2</v>
      </c>
      <c r="U1617" t="s">
        <v>46</v>
      </c>
      <c r="W1617">
        <v>1</v>
      </c>
      <c r="X1617" t="str">
        <f t="shared" si="280"/>
        <v>No</v>
      </c>
      <c r="Y1617">
        <v>59</v>
      </c>
      <c r="Z1617" t="str">
        <f t="shared" si="281"/>
        <v>Yes</v>
      </c>
      <c r="AA1617">
        <v>1</v>
      </c>
      <c r="AB1617" t="str">
        <f t="shared" si="282"/>
        <v>Yes</v>
      </c>
      <c r="AD1617" t="str">
        <f t="shared" si="283"/>
        <v>No</v>
      </c>
      <c r="AF1617" t="str">
        <f t="shared" si="284"/>
        <v>No</v>
      </c>
      <c r="AG1617">
        <v>1</v>
      </c>
      <c r="AH1617" s="11" t="str">
        <f t="shared" si="285"/>
        <v>Yes</v>
      </c>
    </row>
    <row r="1618" spans="1:34">
      <c r="A1618">
        <v>6243</v>
      </c>
      <c r="B1618" t="s">
        <v>47</v>
      </c>
      <c r="C1618" t="s">
        <v>58</v>
      </c>
      <c r="D1618" t="s">
        <v>59</v>
      </c>
      <c r="E1618" t="s">
        <v>1695</v>
      </c>
      <c r="F1618" t="s">
        <v>36</v>
      </c>
      <c r="G1618">
        <f t="shared" si="275"/>
        <v>1</v>
      </c>
      <c r="H1618">
        <f t="shared" si="276"/>
        <v>1</v>
      </c>
      <c r="I1618">
        <f t="shared" si="277"/>
        <v>2</v>
      </c>
      <c r="J1618">
        <f t="shared" si="278"/>
        <v>2</v>
      </c>
      <c r="K1618">
        <f t="shared" si="279"/>
        <v>1</v>
      </c>
      <c r="L1618">
        <v>5</v>
      </c>
      <c r="M1618">
        <v>2</v>
      </c>
      <c r="N1618">
        <f>Needs[[#This Row],[Male]]-Needs[[#This Row],[Hasuband]]</f>
        <v>4</v>
      </c>
      <c r="O1618">
        <f>Needs[[#This Row],[Female]]-Needs[[#This Row],[Wife]]</f>
        <v>1</v>
      </c>
      <c r="P1618">
        <v>1</v>
      </c>
      <c r="Q1618">
        <v>1</v>
      </c>
      <c r="R1618">
        <v>2</v>
      </c>
      <c r="S1618">
        <v>0</v>
      </c>
      <c r="T1618">
        <v>3</v>
      </c>
      <c r="U1618" t="s">
        <v>61</v>
      </c>
      <c r="V1618">
        <v>1</v>
      </c>
      <c r="X1618" t="str">
        <f t="shared" si="280"/>
        <v>Yes</v>
      </c>
      <c r="Y1618">
        <v>176</v>
      </c>
      <c r="Z1618" t="str">
        <f t="shared" si="281"/>
        <v>Yes</v>
      </c>
      <c r="AA1618">
        <v>1</v>
      </c>
      <c r="AB1618" t="str">
        <f t="shared" si="282"/>
        <v>Yes</v>
      </c>
      <c r="AD1618" t="str">
        <f t="shared" si="283"/>
        <v>No</v>
      </c>
      <c r="AF1618" t="str">
        <f t="shared" si="284"/>
        <v>No</v>
      </c>
      <c r="AH1618" s="11" t="str">
        <f t="shared" si="285"/>
        <v>No</v>
      </c>
    </row>
    <row r="1619" spans="1:34">
      <c r="A1619">
        <v>6040</v>
      </c>
      <c r="B1619" t="s">
        <v>47</v>
      </c>
      <c r="C1619" t="s">
        <v>48</v>
      </c>
      <c r="D1619" t="s">
        <v>49</v>
      </c>
      <c r="E1619" t="s">
        <v>1696</v>
      </c>
      <c r="F1619" t="s">
        <v>51</v>
      </c>
      <c r="G1619">
        <f t="shared" si="275"/>
        <v>0</v>
      </c>
      <c r="H1619">
        <f t="shared" si="276"/>
        <v>1</v>
      </c>
      <c r="I1619">
        <f t="shared" si="277"/>
        <v>2</v>
      </c>
      <c r="J1619">
        <f t="shared" si="278"/>
        <v>6</v>
      </c>
      <c r="K1619">
        <f t="shared" si="279"/>
        <v>1</v>
      </c>
      <c r="L1619">
        <v>5</v>
      </c>
      <c r="M1619">
        <v>5</v>
      </c>
      <c r="N1619">
        <f>Needs[[#This Row],[Male]]-Needs[[#This Row],[Hasuband]]</f>
        <v>5</v>
      </c>
      <c r="O1619">
        <f>Needs[[#This Row],[Female]]-Needs[[#This Row],[Wife]]</f>
        <v>4</v>
      </c>
      <c r="P1619">
        <v>1</v>
      </c>
      <c r="Q1619">
        <v>1</v>
      </c>
      <c r="R1619">
        <v>3</v>
      </c>
      <c r="S1619">
        <v>3</v>
      </c>
      <c r="T1619">
        <v>2</v>
      </c>
      <c r="U1619" t="s">
        <v>37</v>
      </c>
      <c r="V1619">
        <v>1</v>
      </c>
      <c r="X1619" t="str">
        <f t="shared" si="280"/>
        <v>Yes</v>
      </c>
      <c r="Y1619">
        <v>168</v>
      </c>
      <c r="Z1619" t="str">
        <f t="shared" si="281"/>
        <v>Yes</v>
      </c>
      <c r="AB1619" t="str">
        <f t="shared" si="282"/>
        <v>No</v>
      </c>
      <c r="AD1619" t="str">
        <f t="shared" si="283"/>
        <v>No</v>
      </c>
      <c r="AF1619" t="str">
        <f t="shared" si="284"/>
        <v>No</v>
      </c>
      <c r="AH1619" s="11" t="str">
        <f t="shared" si="285"/>
        <v>No</v>
      </c>
    </row>
    <row r="1620" spans="1:34">
      <c r="A1620">
        <v>4720</v>
      </c>
      <c r="B1620" t="s">
        <v>38</v>
      </c>
      <c r="C1620" t="s">
        <v>107</v>
      </c>
      <c r="D1620" t="s">
        <v>108</v>
      </c>
      <c r="E1620" t="s">
        <v>1697</v>
      </c>
      <c r="F1620" t="s">
        <v>36</v>
      </c>
      <c r="G1620">
        <f t="shared" si="275"/>
        <v>1</v>
      </c>
      <c r="H1620">
        <f t="shared" si="276"/>
        <v>1</v>
      </c>
      <c r="I1620">
        <f t="shared" si="277"/>
        <v>2</v>
      </c>
      <c r="J1620">
        <f t="shared" si="278"/>
        <v>3</v>
      </c>
      <c r="K1620">
        <f t="shared" si="279"/>
        <v>3</v>
      </c>
      <c r="L1620">
        <v>6</v>
      </c>
      <c r="M1620">
        <v>4</v>
      </c>
      <c r="N1620">
        <f>Needs[[#This Row],[Male]]-Needs[[#This Row],[Hasuband]]</f>
        <v>5</v>
      </c>
      <c r="O1620">
        <f>Needs[[#This Row],[Female]]-Needs[[#This Row],[Wife]]</f>
        <v>3</v>
      </c>
      <c r="P1620">
        <v>1</v>
      </c>
      <c r="Q1620">
        <v>1</v>
      </c>
      <c r="R1620">
        <v>2</v>
      </c>
      <c r="S1620">
        <v>1</v>
      </c>
      <c r="T1620">
        <v>5</v>
      </c>
      <c r="U1620" t="s">
        <v>61</v>
      </c>
      <c r="V1620">
        <v>1</v>
      </c>
      <c r="X1620" t="str">
        <f t="shared" si="280"/>
        <v>Yes</v>
      </c>
      <c r="Y1620">
        <v>168</v>
      </c>
      <c r="Z1620" t="str">
        <f t="shared" si="281"/>
        <v>Yes</v>
      </c>
      <c r="AB1620" t="str">
        <f t="shared" si="282"/>
        <v>No</v>
      </c>
      <c r="AD1620" t="str">
        <f t="shared" si="283"/>
        <v>No</v>
      </c>
      <c r="AF1620" t="str">
        <f t="shared" si="284"/>
        <v>No</v>
      </c>
      <c r="AH1620" s="11" t="str">
        <f t="shared" si="285"/>
        <v>No</v>
      </c>
    </row>
    <row r="1621" spans="1:34">
      <c r="A1621">
        <v>5245</v>
      </c>
      <c r="B1621" t="s">
        <v>42</v>
      </c>
      <c r="C1621" t="s">
        <v>52</v>
      </c>
      <c r="D1621" t="s">
        <v>53</v>
      </c>
      <c r="E1621" t="s">
        <v>1698</v>
      </c>
      <c r="F1621" t="s">
        <v>51</v>
      </c>
      <c r="G1621">
        <f t="shared" si="275"/>
        <v>0</v>
      </c>
      <c r="H1621">
        <f t="shared" si="276"/>
        <v>1</v>
      </c>
      <c r="I1621">
        <f t="shared" si="277"/>
        <v>2</v>
      </c>
      <c r="J1621">
        <f t="shared" si="278"/>
        <v>1</v>
      </c>
      <c r="K1621">
        <f t="shared" si="279"/>
        <v>0</v>
      </c>
      <c r="L1621">
        <v>1</v>
      </c>
      <c r="M1621">
        <v>3</v>
      </c>
      <c r="N1621">
        <f>Needs[[#This Row],[Male]]-Needs[[#This Row],[Hasuband]]</f>
        <v>1</v>
      </c>
      <c r="O1621">
        <f>Needs[[#This Row],[Female]]-Needs[[#This Row],[Wife]]</f>
        <v>2</v>
      </c>
      <c r="P1621">
        <v>1</v>
      </c>
      <c r="Q1621">
        <v>1</v>
      </c>
      <c r="R1621">
        <v>0</v>
      </c>
      <c r="S1621">
        <v>1</v>
      </c>
      <c r="T1621">
        <v>1</v>
      </c>
      <c r="U1621" t="s">
        <v>61</v>
      </c>
      <c r="W1621">
        <v>1</v>
      </c>
      <c r="X1621" t="str">
        <f t="shared" si="280"/>
        <v>No</v>
      </c>
      <c r="Z1621" t="str">
        <f t="shared" si="281"/>
        <v>No</v>
      </c>
      <c r="AA1621">
        <v>1</v>
      </c>
      <c r="AB1621" t="str">
        <f t="shared" si="282"/>
        <v>Yes</v>
      </c>
      <c r="AC1621">
        <v>1</v>
      </c>
      <c r="AD1621" t="str">
        <f t="shared" si="283"/>
        <v>Yes</v>
      </c>
      <c r="AE1621">
        <v>1</v>
      </c>
      <c r="AF1621" t="str">
        <f t="shared" si="284"/>
        <v>Yes</v>
      </c>
      <c r="AG1621">
        <v>1</v>
      </c>
      <c r="AH1621" s="11" t="str">
        <f t="shared" si="285"/>
        <v>Yes</v>
      </c>
    </row>
    <row r="1622" spans="1:34">
      <c r="A1622">
        <v>5041</v>
      </c>
      <c r="B1622" t="s">
        <v>32</v>
      </c>
      <c r="C1622" t="s">
        <v>126</v>
      </c>
      <c r="D1622" t="s">
        <v>127</v>
      </c>
      <c r="E1622" t="s">
        <v>1699</v>
      </c>
      <c r="F1622" t="s">
        <v>36</v>
      </c>
      <c r="G1622">
        <f t="shared" si="275"/>
        <v>1</v>
      </c>
      <c r="H1622">
        <f t="shared" si="276"/>
        <v>1</v>
      </c>
      <c r="I1622">
        <f t="shared" si="277"/>
        <v>1</v>
      </c>
      <c r="J1622">
        <f t="shared" si="278"/>
        <v>1</v>
      </c>
      <c r="K1622">
        <f t="shared" si="279"/>
        <v>0</v>
      </c>
      <c r="L1622">
        <v>3</v>
      </c>
      <c r="M1622">
        <v>1</v>
      </c>
      <c r="N1622">
        <f>Needs[[#This Row],[Male]]-Needs[[#This Row],[Hasuband]]</f>
        <v>2</v>
      </c>
      <c r="O1622">
        <f>Needs[[#This Row],[Female]]-Needs[[#This Row],[Wife]]</f>
        <v>0</v>
      </c>
      <c r="P1622">
        <v>1</v>
      </c>
      <c r="Q1622">
        <v>0</v>
      </c>
      <c r="R1622">
        <v>1</v>
      </c>
      <c r="S1622">
        <v>0</v>
      </c>
      <c r="T1622">
        <v>2</v>
      </c>
      <c r="U1622" t="s">
        <v>61</v>
      </c>
      <c r="W1622">
        <v>1</v>
      </c>
      <c r="X1622" t="str">
        <f t="shared" si="280"/>
        <v>No</v>
      </c>
      <c r="Z1622" t="str">
        <f t="shared" si="281"/>
        <v>No</v>
      </c>
      <c r="AA1622">
        <v>1</v>
      </c>
      <c r="AB1622" t="str">
        <f t="shared" si="282"/>
        <v>Yes</v>
      </c>
      <c r="AD1622" t="str">
        <f t="shared" si="283"/>
        <v>No</v>
      </c>
      <c r="AF1622" t="str">
        <f t="shared" si="284"/>
        <v>No</v>
      </c>
      <c r="AG1622">
        <v>1</v>
      </c>
      <c r="AH1622" s="11" t="str">
        <f t="shared" si="285"/>
        <v>Yes</v>
      </c>
    </row>
    <row r="1623" spans="1:34">
      <c r="A1623">
        <v>5992</v>
      </c>
      <c r="B1623" t="s">
        <v>47</v>
      </c>
      <c r="C1623" t="s">
        <v>48</v>
      </c>
      <c r="D1623" t="s">
        <v>49</v>
      </c>
      <c r="E1623" t="s">
        <v>1700</v>
      </c>
      <c r="F1623" t="s">
        <v>51</v>
      </c>
      <c r="G1623">
        <f t="shared" si="275"/>
        <v>0</v>
      </c>
      <c r="H1623">
        <f t="shared" si="276"/>
        <v>1</v>
      </c>
      <c r="I1623">
        <f t="shared" si="277"/>
        <v>1</v>
      </c>
      <c r="J1623">
        <f t="shared" si="278"/>
        <v>4</v>
      </c>
      <c r="K1623">
        <f t="shared" si="279"/>
        <v>4</v>
      </c>
      <c r="L1623">
        <v>5</v>
      </c>
      <c r="M1623">
        <v>5</v>
      </c>
      <c r="N1623">
        <f>Needs[[#This Row],[Male]]-Needs[[#This Row],[Hasuband]]</f>
        <v>5</v>
      </c>
      <c r="O1623">
        <f>Needs[[#This Row],[Female]]-Needs[[#This Row],[Wife]]</f>
        <v>4</v>
      </c>
      <c r="P1623">
        <v>0</v>
      </c>
      <c r="Q1623">
        <v>1</v>
      </c>
      <c r="R1623">
        <v>1</v>
      </c>
      <c r="S1623">
        <v>3</v>
      </c>
      <c r="T1623">
        <v>5</v>
      </c>
      <c r="U1623" t="s">
        <v>18</v>
      </c>
      <c r="V1623">
        <v>1</v>
      </c>
      <c r="X1623" t="str">
        <f t="shared" si="280"/>
        <v>Yes</v>
      </c>
      <c r="Y1623">
        <v>174</v>
      </c>
      <c r="Z1623" t="str">
        <f t="shared" si="281"/>
        <v>Yes</v>
      </c>
      <c r="AA1623">
        <v>1</v>
      </c>
      <c r="AB1623" t="str">
        <f t="shared" si="282"/>
        <v>Yes</v>
      </c>
      <c r="AD1623" t="str">
        <f t="shared" si="283"/>
        <v>No</v>
      </c>
      <c r="AF1623" t="str">
        <f t="shared" si="284"/>
        <v>No</v>
      </c>
      <c r="AG1623">
        <v>1</v>
      </c>
      <c r="AH1623" s="11" t="str">
        <f t="shared" si="285"/>
        <v>Yes</v>
      </c>
    </row>
    <row r="1624" spans="1:34">
      <c r="A1624">
        <v>5406</v>
      </c>
      <c r="B1624" t="s">
        <v>42</v>
      </c>
      <c r="C1624" t="s">
        <v>82</v>
      </c>
      <c r="D1624" t="s">
        <v>83</v>
      </c>
      <c r="E1624" t="s">
        <v>1701</v>
      </c>
      <c r="F1624" t="s">
        <v>36</v>
      </c>
      <c r="G1624">
        <f t="shared" si="275"/>
        <v>1</v>
      </c>
      <c r="H1624">
        <f t="shared" si="276"/>
        <v>1</v>
      </c>
      <c r="I1624">
        <f t="shared" si="277"/>
        <v>2</v>
      </c>
      <c r="J1624">
        <f t="shared" si="278"/>
        <v>4</v>
      </c>
      <c r="K1624">
        <f t="shared" si="279"/>
        <v>2</v>
      </c>
      <c r="L1624">
        <v>3</v>
      </c>
      <c r="M1624">
        <v>7</v>
      </c>
      <c r="N1624">
        <f>Needs[[#This Row],[Male]]-Needs[[#This Row],[Hasuband]]</f>
        <v>2</v>
      </c>
      <c r="O1624">
        <f>Needs[[#This Row],[Female]]-Needs[[#This Row],[Wife]]</f>
        <v>6</v>
      </c>
      <c r="P1624">
        <v>1</v>
      </c>
      <c r="Q1624">
        <v>1</v>
      </c>
      <c r="R1624">
        <v>1</v>
      </c>
      <c r="S1624">
        <v>3</v>
      </c>
      <c r="T1624">
        <v>4</v>
      </c>
      <c r="U1624" t="s">
        <v>37</v>
      </c>
      <c r="W1624">
        <v>1</v>
      </c>
      <c r="X1624" t="str">
        <f t="shared" si="280"/>
        <v>No</v>
      </c>
      <c r="Y1624">
        <v>74</v>
      </c>
      <c r="Z1624" t="str">
        <f t="shared" si="281"/>
        <v>Yes</v>
      </c>
      <c r="AA1624">
        <v>1</v>
      </c>
      <c r="AB1624" t="str">
        <f t="shared" si="282"/>
        <v>Yes</v>
      </c>
      <c r="AC1624">
        <v>1</v>
      </c>
      <c r="AD1624" t="str">
        <f t="shared" si="283"/>
        <v>Yes</v>
      </c>
      <c r="AF1624" t="str">
        <f t="shared" si="284"/>
        <v>No</v>
      </c>
      <c r="AG1624">
        <v>1</v>
      </c>
      <c r="AH1624" s="11" t="str">
        <f t="shared" si="285"/>
        <v>Yes</v>
      </c>
    </row>
    <row r="1625" spans="1:34">
      <c r="A1625">
        <v>4680</v>
      </c>
      <c r="B1625" t="s">
        <v>38</v>
      </c>
      <c r="C1625" t="s">
        <v>39</v>
      </c>
      <c r="D1625" t="s">
        <v>40</v>
      </c>
      <c r="E1625" t="s">
        <v>1702</v>
      </c>
      <c r="F1625" t="s">
        <v>36</v>
      </c>
      <c r="G1625">
        <f t="shared" si="275"/>
        <v>1</v>
      </c>
      <c r="H1625">
        <f t="shared" si="276"/>
        <v>1</v>
      </c>
      <c r="I1625">
        <f t="shared" si="277"/>
        <v>2</v>
      </c>
      <c r="J1625">
        <f t="shared" si="278"/>
        <v>2</v>
      </c>
      <c r="K1625">
        <f t="shared" si="279"/>
        <v>0</v>
      </c>
      <c r="L1625">
        <v>3</v>
      </c>
      <c r="M1625">
        <v>3</v>
      </c>
      <c r="N1625">
        <f>Needs[[#This Row],[Male]]-Needs[[#This Row],[Hasuband]]</f>
        <v>2</v>
      </c>
      <c r="O1625">
        <f>Needs[[#This Row],[Female]]-Needs[[#This Row],[Wife]]</f>
        <v>2</v>
      </c>
      <c r="P1625">
        <v>1</v>
      </c>
      <c r="Q1625">
        <v>1</v>
      </c>
      <c r="R1625">
        <v>1</v>
      </c>
      <c r="S1625">
        <v>1</v>
      </c>
      <c r="T1625">
        <v>2</v>
      </c>
      <c r="U1625" t="s">
        <v>46</v>
      </c>
      <c r="V1625">
        <v>1</v>
      </c>
      <c r="X1625" t="str">
        <f t="shared" si="280"/>
        <v>Yes</v>
      </c>
      <c r="Y1625">
        <v>225</v>
      </c>
      <c r="Z1625" t="str">
        <f t="shared" si="281"/>
        <v>Yes</v>
      </c>
      <c r="AA1625">
        <v>1</v>
      </c>
      <c r="AB1625" t="str">
        <f t="shared" si="282"/>
        <v>Yes</v>
      </c>
      <c r="AD1625" t="str">
        <f t="shared" si="283"/>
        <v>No</v>
      </c>
      <c r="AE1625">
        <v>1</v>
      </c>
      <c r="AF1625" t="str">
        <f t="shared" si="284"/>
        <v>Yes</v>
      </c>
      <c r="AG1625">
        <v>1</v>
      </c>
      <c r="AH1625" s="11" t="str">
        <f t="shared" si="285"/>
        <v>Yes</v>
      </c>
    </row>
    <row r="1626" spans="1:34">
      <c r="A1626">
        <v>6155</v>
      </c>
      <c r="B1626" t="s">
        <v>47</v>
      </c>
      <c r="C1626" t="s">
        <v>58</v>
      </c>
      <c r="D1626" t="s">
        <v>59</v>
      </c>
      <c r="E1626" t="s">
        <v>1703</v>
      </c>
      <c r="F1626" t="s">
        <v>36</v>
      </c>
      <c r="G1626">
        <f t="shared" si="275"/>
        <v>1</v>
      </c>
      <c r="H1626">
        <f t="shared" si="276"/>
        <v>1</v>
      </c>
      <c r="I1626">
        <f t="shared" si="277"/>
        <v>1</v>
      </c>
      <c r="J1626">
        <f t="shared" si="278"/>
        <v>2</v>
      </c>
      <c r="K1626">
        <f t="shared" si="279"/>
        <v>3</v>
      </c>
      <c r="L1626">
        <v>6</v>
      </c>
      <c r="M1626">
        <v>2</v>
      </c>
      <c r="N1626">
        <f>Needs[[#This Row],[Male]]-Needs[[#This Row],[Hasuband]]</f>
        <v>5</v>
      </c>
      <c r="O1626">
        <f>Needs[[#This Row],[Female]]-Needs[[#This Row],[Wife]]</f>
        <v>1</v>
      </c>
      <c r="P1626">
        <v>0</v>
      </c>
      <c r="Q1626">
        <v>1</v>
      </c>
      <c r="R1626">
        <v>2</v>
      </c>
      <c r="S1626">
        <v>0</v>
      </c>
      <c r="T1626">
        <v>5</v>
      </c>
      <c r="U1626" t="s">
        <v>37</v>
      </c>
      <c r="V1626">
        <v>1</v>
      </c>
      <c r="X1626" t="str">
        <f t="shared" si="280"/>
        <v>Yes</v>
      </c>
      <c r="Y1626">
        <v>182</v>
      </c>
      <c r="Z1626" t="str">
        <f t="shared" si="281"/>
        <v>Yes</v>
      </c>
      <c r="AB1626" t="str">
        <f t="shared" si="282"/>
        <v>No</v>
      </c>
      <c r="AC1626">
        <v>1</v>
      </c>
      <c r="AD1626" t="str">
        <f t="shared" si="283"/>
        <v>Yes</v>
      </c>
      <c r="AF1626" t="str">
        <f t="shared" si="284"/>
        <v>No</v>
      </c>
      <c r="AH1626" s="11" t="str">
        <f t="shared" si="285"/>
        <v>No</v>
      </c>
    </row>
    <row r="1627" spans="1:34">
      <c r="A1627">
        <v>5897</v>
      </c>
      <c r="B1627" t="s">
        <v>47</v>
      </c>
      <c r="C1627" t="s">
        <v>85</v>
      </c>
      <c r="D1627" t="s">
        <v>86</v>
      </c>
      <c r="E1627" t="s">
        <v>1704</v>
      </c>
      <c r="F1627" t="s">
        <v>51</v>
      </c>
      <c r="G1627">
        <f t="shared" si="275"/>
        <v>0</v>
      </c>
      <c r="H1627">
        <f t="shared" si="276"/>
        <v>1</v>
      </c>
      <c r="I1627">
        <f t="shared" si="277"/>
        <v>2</v>
      </c>
      <c r="J1627">
        <f t="shared" si="278"/>
        <v>1</v>
      </c>
      <c r="K1627">
        <f t="shared" si="279"/>
        <v>2</v>
      </c>
      <c r="L1627">
        <v>4</v>
      </c>
      <c r="M1627">
        <v>2</v>
      </c>
      <c r="N1627">
        <f>Needs[[#This Row],[Male]]-Needs[[#This Row],[Hasuband]]</f>
        <v>4</v>
      </c>
      <c r="O1627">
        <f>Needs[[#This Row],[Female]]-Needs[[#This Row],[Wife]]</f>
        <v>1</v>
      </c>
      <c r="P1627">
        <v>1</v>
      </c>
      <c r="Q1627">
        <v>1</v>
      </c>
      <c r="R1627">
        <v>1</v>
      </c>
      <c r="S1627">
        <v>0</v>
      </c>
      <c r="T1627">
        <v>3</v>
      </c>
      <c r="U1627" t="s">
        <v>61</v>
      </c>
      <c r="W1627">
        <v>1</v>
      </c>
      <c r="X1627" t="str">
        <f t="shared" si="280"/>
        <v>No</v>
      </c>
      <c r="Z1627" t="str">
        <f t="shared" si="281"/>
        <v>No</v>
      </c>
      <c r="AA1627">
        <v>1</v>
      </c>
      <c r="AB1627" t="str">
        <f t="shared" si="282"/>
        <v>Yes</v>
      </c>
      <c r="AD1627" t="str">
        <f t="shared" si="283"/>
        <v>No</v>
      </c>
      <c r="AF1627" t="str">
        <f t="shared" si="284"/>
        <v>No</v>
      </c>
      <c r="AG1627">
        <v>1</v>
      </c>
      <c r="AH1627" s="11" t="str">
        <f t="shared" si="285"/>
        <v>Yes</v>
      </c>
    </row>
    <row r="1628" spans="1:34">
      <c r="A1628">
        <v>5751</v>
      </c>
      <c r="B1628" t="s">
        <v>42</v>
      </c>
      <c r="C1628" t="s">
        <v>71</v>
      </c>
      <c r="D1628" t="s">
        <v>72</v>
      </c>
      <c r="E1628" t="s">
        <v>1705</v>
      </c>
      <c r="F1628" t="s">
        <v>36</v>
      </c>
      <c r="G1628">
        <f t="shared" si="275"/>
        <v>1</v>
      </c>
      <c r="H1628">
        <f t="shared" si="276"/>
        <v>1</v>
      </c>
      <c r="I1628">
        <f t="shared" si="277"/>
        <v>1</v>
      </c>
      <c r="J1628">
        <f t="shared" si="278"/>
        <v>1</v>
      </c>
      <c r="K1628">
        <f t="shared" si="279"/>
        <v>1</v>
      </c>
      <c r="L1628">
        <v>4</v>
      </c>
      <c r="M1628">
        <v>1</v>
      </c>
      <c r="N1628">
        <f>Needs[[#This Row],[Male]]-Needs[[#This Row],[Hasuband]]</f>
        <v>3</v>
      </c>
      <c r="O1628">
        <f>Needs[[#This Row],[Female]]-Needs[[#This Row],[Wife]]</f>
        <v>0</v>
      </c>
      <c r="P1628">
        <v>1</v>
      </c>
      <c r="Q1628">
        <v>0</v>
      </c>
      <c r="R1628">
        <v>1</v>
      </c>
      <c r="S1628">
        <v>0</v>
      </c>
      <c r="T1628">
        <v>3</v>
      </c>
      <c r="U1628" t="s">
        <v>37</v>
      </c>
      <c r="W1628">
        <v>1</v>
      </c>
      <c r="X1628" t="str">
        <f t="shared" si="280"/>
        <v>No</v>
      </c>
      <c r="Y1628">
        <v>69</v>
      </c>
      <c r="Z1628" t="str">
        <f t="shared" si="281"/>
        <v>Yes</v>
      </c>
      <c r="AB1628" t="str">
        <f t="shared" si="282"/>
        <v>No</v>
      </c>
      <c r="AD1628" t="str">
        <f t="shared" si="283"/>
        <v>No</v>
      </c>
      <c r="AE1628">
        <v>1</v>
      </c>
      <c r="AF1628" t="str">
        <f t="shared" si="284"/>
        <v>Yes</v>
      </c>
      <c r="AG1628">
        <v>1</v>
      </c>
      <c r="AH1628" s="11" t="str">
        <f t="shared" si="285"/>
        <v>Yes</v>
      </c>
    </row>
    <row r="1629" spans="1:34">
      <c r="A1629">
        <v>6140</v>
      </c>
      <c r="B1629" t="s">
        <v>47</v>
      </c>
      <c r="C1629" t="s">
        <v>67</v>
      </c>
      <c r="D1629" t="s">
        <v>68</v>
      </c>
      <c r="E1629" t="s">
        <v>1706</v>
      </c>
      <c r="F1629" t="s">
        <v>36</v>
      </c>
      <c r="G1629">
        <f t="shared" si="275"/>
        <v>1</v>
      </c>
      <c r="H1629">
        <f t="shared" si="276"/>
        <v>1</v>
      </c>
      <c r="I1629">
        <f t="shared" si="277"/>
        <v>2</v>
      </c>
      <c r="J1629">
        <f t="shared" si="278"/>
        <v>1</v>
      </c>
      <c r="K1629">
        <f t="shared" si="279"/>
        <v>0</v>
      </c>
      <c r="L1629">
        <v>3</v>
      </c>
      <c r="M1629">
        <v>2</v>
      </c>
      <c r="N1629">
        <f>Needs[[#This Row],[Male]]-Needs[[#This Row],[Hasuband]]</f>
        <v>2</v>
      </c>
      <c r="O1629">
        <f>Needs[[#This Row],[Female]]-Needs[[#This Row],[Wife]]</f>
        <v>1</v>
      </c>
      <c r="P1629">
        <v>1</v>
      </c>
      <c r="Q1629">
        <v>1</v>
      </c>
      <c r="R1629">
        <v>1</v>
      </c>
      <c r="S1629">
        <v>0</v>
      </c>
      <c r="T1629">
        <v>2</v>
      </c>
      <c r="U1629" t="s">
        <v>61</v>
      </c>
      <c r="W1629">
        <v>1</v>
      </c>
      <c r="X1629" t="str">
        <f t="shared" si="280"/>
        <v>No</v>
      </c>
      <c r="Z1629" t="str">
        <f t="shared" si="281"/>
        <v>No</v>
      </c>
      <c r="AA1629">
        <v>1</v>
      </c>
      <c r="AB1629" t="str">
        <f t="shared" si="282"/>
        <v>Yes</v>
      </c>
      <c r="AC1629">
        <v>1</v>
      </c>
      <c r="AD1629" t="str">
        <f t="shared" si="283"/>
        <v>Yes</v>
      </c>
      <c r="AF1629" t="str">
        <f t="shared" si="284"/>
        <v>No</v>
      </c>
      <c r="AG1629">
        <v>1</v>
      </c>
      <c r="AH1629" s="11" t="str">
        <f t="shared" si="285"/>
        <v>Yes</v>
      </c>
    </row>
    <row r="1630" spans="1:34">
      <c r="A1630">
        <v>5837</v>
      </c>
      <c r="B1630" t="s">
        <v>47</v>
      </c>
      <c r="C1630" t="s">
        <v>79</v>
      </c>
      <c r="D1630" t="s">
        <v>80</v>
      </c>
      <c r="E1630" t="s">
        <v>1707</v>
      </c>
      <c r="F1630" t="s">
        <v>36</v>
      </c>
      <c r="G1630">
        <f t="shared" si="275"/>
        <v>1</v>
      </c>
      <c r="H1630">
        <f t="shared" si="276"/>
        <v>1</v>
      </c>
      <c r="I1630">
        <f t="shared" si="277"/>
        <v>2</v>
      </c>
      <c r="J1630">
        <f t="shared" si="278"/>
        <v>2</v>
      </c>
      <c r="K1630">
        <f t="shared" si="279"/>
        <v>1</v>
      </c>
      <c r="L1630">
        <v>2</v>
      </c>
      <c r="M1630">
        <v>5</v>
      </c>
      <c r="N1630">
        <f>Needs[[#This Row],[Male]]-Needs[[#This Row],[Hasuband]]</f>
        <v>1</v>
      </c>
      <c r="O1630">
        <f>Needs[[#This Row],[Female]]-Needs[[#This Row],[Wife]]</f>
        <v>4</v>
      </c>
      <c r="P1630">
        <v>1</v>
      </c>
      <c r="Q1630">
        <v>1</v>
      </c>
      <c r="R1630">
        <v>0</v>
      </c>
      <c r="S1630">
        <v>2</v>
      </c>
      <c r="T1630">
        <v>3</v>
      </c>
      <c r="U1630" t="s">
        <v>61</v>
      </c>
      <c r="V1630">
        <v>1</v>
      </c>
      <c r="X1630" t="str">
        <f t="shared" si="280"/>
        <v>Yes</v>
      </c>
      <c r="Y1630">
        <v>122</v>
      </c>
      <c r="Z1630" t="str">
        <f t="shared" si="281"/>
        <v>Yes</v>
      </c>
      <c r="AB1630" t="str">
        <f t="shared" si="282"/>
        <v>No</v>
      </c>
      <c r="AC1630">
        <v>1</v>
      </c>
      <c r="AD1630" t="str">
        <f t="shared" si="283"/>
        <v>Yes</v>
      </c>
      <c r="AF1630" t="str">
        <f t="shared" si="284"/>
        <v>No</v>
      </c>
      <c r="AH1630" s="11" t="str">
        <f t="shared" si="285"/>
        <v>No</v>
      </c>
    </row>
    <row r="1631" spans="1:34">
      <c r="A1631">
        <v>6072</v>
      </c>
      <c r="B1631" t="s">
        <v>47</v>
      </c>
      <c r="C1631" t="s">
        <v>67</v>
      </c>
      <c r="D1631" t="s">
        <v>68</v>
      </c>
      <c r="E1631" t="s">
        <v>1708</v>
      </c>
      <c r="F1631" t="s">
        <v>36</v>
      </c>
      <c r="G1631">
        <f t="shared" si="275"/>
        <v>1</v>
      </c>
      <c r="H1631">
        <f t="shared" si="276"/>
        <v>1</v>
      </c>
      <c r="I1631">
        <f t="shared" si="277"/>
        <v>2</v>
      </c>
      <c r="J1631">
        <f t="shared" si="278"/>
        <v>2</v>
      </c>
      <c r="K1631">
        <f t="shared" si="279"/>
        <v>2</v>
      </c>
      <c r="L1631">
        <v>2</v>
      </c>
      <c r="M1631">
        <v>6</v>
      </c>
      <c r="N1631">
        <f>Needs[[#This Row],[Male]]-Needs[[#This Row],[Hasuband]]</f>
        <v>1</v>
      </c>
      <c r="O1631">
        <f>Needs[[#This Row],[Female]]-Needs[[#This Row],[Wife]]</f>
        <v>5</v>
      </c>
      <c r="P1631">
        <v>1</v>
      </c>
      <c r="Q1631">
        <v>1</v>
      </c>
      <c r="R1631">
        <v>0</v>
      </c>
      <c r="S1631">
        <v>2</v>
      </c>
      <c r="T1631">
        <v>4</v>
      </c>
      <c r="U1631" t="s">
        <v>37</v>
      </c>
      <c r="W1631">
        <v>1</v>
      </c>
      <c r="X1631" t="str">
        <f t="shared" si="280"/>
        <v>No</v>
      </c>
      <c r="Z1631" t="str">
        <f t="shared" si="281"/>
        <v>No</v>
      </c>
      <c r="AA1631">
        <v>1</v>
      </c>
      <c r="AB1631" t="str">
        <f t="shared" si="282"/>
        <v>Yes</v>
      </c>
      <c r="AD1631" t="str">
        <f t="shared" si="283"/>
        <v>No</v>
      </c>
      <c r="AE1631">
        <v>1</v>
      </c>
      <c r="AF1631" t="str">
        <f t="shared" si="284"/>
        <v>Yes</v>
      </c>
      <c r="AG1631">
        <v>1</v>
      </c>
      <c r="AH1631" s="11" t="str">
        <f t="shared" si="285"/>
        <v>Yes</v>
      </c>
    </row>
    <row r="1632" spans="1:34">
      <c r="A1632">
        <v>5277</v>
      </c>
      <c r="B1632" t="s">
        <v>42</v>
      </c>
      <c r="C1632" t="s">
        <v>52</v>
      </c>
      <c r="D1632" t="s">
        <v>53</v>
      </c>
      <c r="E1632" t="s">
        <v>1709</v>
      </c>
      <c r="F1632" t="s">
        <v>36</v>
      </c>
      <c r="G1632">
        <f t="shared" si="275"/>
        <v>1</v>
      </c>
      <c r="H1632">
        <f t="shared" si="276"/>
        <v>1</v>
      </c>
      <c r="I1632">
        <f t="shared" si="277"/>
        <v>2</v>
      </c>
      <c r="J1632">
        <f t="shared" si="278"/>
        <v>2</v>
      </c>
      <c r="K1632">
        <f t="shared" si="279"/>
        <v>3</v>
      </c>
      <c r="L1632">
        <v>2</v>
      </c>
      <c r="M1632">
        <v>7</v>
      </c>
      <c r="N1632">
        <f>Needs[[#This Row],[Male]]-Needs[[#This Row],[Hasuband]]</f>
        <v>1</v>
      </c>
      <c r="O1632">
        <f>Needs[[#This Row],[Female]]-Needs[[#This Row],[Wife]]</f>
        <v>6</v>
      </c>
      <c r="P1632">
        <v>1</v>
      </c>
      <c r="Q1632">
        <v>1</v>
      </c>
      <c r="R1632">
        <v>0</v>
      </c>
      <c r="S1632">
        <v>2</v>
      </c>
      <c r="T1632">
        <v>5</v>
      </c>
      <c r="U1632" t="s">
        <v>61</v>
      </c>
      <c r="W1632">
        <v>1</v>
      </c>
      <c r="X1632" t="str">
        <f t="shared" si="280"/>
        <v>No</v>
      </c>
      <c r="Y1632">
        <v>92</v>
      </c>
      <c r="Z1632" t="str">
        <f t="shared" si="281"/>
        <v>Yes</v>
      </c>
      <c r="AA1632">
        <v>1</v>
      </c>
      <c r="AB1632" t="str">
        <f t="shared" si="282"/>
        <v>Yes</v>
      </c>
      <c r="AD1632" t="str">
        <f t="shared" si="283"/>
        <v>No</v>
      </c>
      <c r="AF1632" t="str">
        <f t="shared" si="284"/>
        <v>No</v>
      </c>
      <c r="AG1632">
        <v>1</v>
      </c>
      <c r="AH1632" s="11" t="str">
        <f t="shared" si="285"/>
        <v>Yes</v>
      </c>
    </row>
    <row r="1633" spans="1:34">
      <c r="A1633">
        <v>4973</v>
      </c>
      <c r="B1633" t="s">
        <v>32</v>
      </c>
      <c r="C1633" t="s">
        <v>33</v>
      </c>
      <c r="D1633" t="s">
        <v>34</v>
      </c>
      <c r="E1633" t="s">
        <v>1710</v>
      </c>
      <c r="F1633" t="s">
        <v>51</v>
      </c>
      <c r="G1633">
        <f t="shared" si="275"/>
        <v>0</v>
      </c>
      <c r="H1633">
        <f t="shared" si="276"/>
        <v>1</v>
      </c>
      <c r="I1633">
        <f t="shared" si="277"/>
        <v>2</v>
      </c>
      <c r="J1633">
        <f t="shared" si="278"/>
        <v>3</v>
      </c>
      <c r="K1633">
        <f t="shared" si="279"/>
        <v>4</v>
      </c>
      <c r="L1633">
        <v>4</v>
      </c>
      <c r="M1633">
        <v>6</v>
      </c>
      <c r="N1633">
        <f>Needs[[#This Row],[Male]]-Needs[[#This Row],[Hasuband]]</f>
        <v>4</v>
      </c>
      <c r="O1633">
        <f>Needs[[#This Row],[Female]]-Needs[[#This Row],[Wife]]</f>
        <v>5</v>
      </c>
      <c r="P1633">
        <v>1</v>
      </c>
      <c r="Q1633">
        <v>1</v>
      </c>
      <c r="R1633">
        <v>1</v>
      </c>
      <c r="S1633">
        <v>2</v>
      </c>
      <c r="T1633">
        <v>5</v>
      </c>
      <c r="U1633" t="s">
        <v>46</v>
      </c>
      <c r="W1633">
        <v>1</v>
      </c>
      <c r="X1633" t="str">
        <f t="shared" si="280"/>
        <v>No</v>
      </c>
      <c r="Z1633" t="str">
        <f t="shared" si="281"/>
        <v>No</v>
      </c>
      <c r="AA1633">
        <v>1</v>
      </c>
      <c r="AB1633" t="str">
        <f t="shared" si="282"/>
        <v>Yes</v>
      </c>
      <c r="AC1633">
        <v>1</v>
      </c>
      <c r="AD1633" t="str">
        <f t="shared" si="283"/>
        <v>Yes</v>
      </c>
      <c r="AF1633" t="str">
        <f t="shared" si="284"/>
        <v>No</v>
      </c>
      <c r="AG1633">
        <v>1</v>
      </c>
      <c r="AH1633" s="11" t="str">
        <f t="shared" si="285"/>
        <v>Yes</v>
      </c>
    </row>
    <row r="1634" spans="1:34">
      <c r="A1634">
        <v>5399</v>
      </c>
      <c r="B1634" t="s">
        <v>42</v>
      </c>
      <c r="C1634" t="s">
        <v>82</v>
      </c>
      <c r="D1634" t="s">
        <v>83</v>
      </c>
      <c r="E1634" t="s">
        <v>1711</v>
      </c>
      <c r="F1634" t="s">
        <v>36</v>
      </c>
      <c r="G1634">
        <f t="shared" si="275"/>
        <v>1</v>
      </c>
      <c r="H1634">
        <f t="shared" si="276"/>
        <v>1</v>
      </c>
      <c r="I1634">
        <f t="shared" si="277"/>
        <v>2</v>
      </c>
      <c r="J1634">
        <f t="shared" si="278"/>
        <v>1</v>
      </c>
      <c r="K1634">
        <f t="shared" si="279"/>
        <v>1</v>
      </c>
      <c r="L1634">
        <v>2</v>
      </c>
      <c r="M1634">
        <v>4</v>
      </c>
      <c r="N1634">
        <f>Needs[[#This Row],[Male]]-Needs[[#This Row],[Hasuband]]</f>
        <v>1</v>
      </c>
      <c r="O1634">
        <f>Needs[[#This Row],[Female]]-Needs[[#This Row],[Wife]]</f>
        <v>3</v>
      </c>
      <c r="P1634">
        <v>1</v>
      </c>
      <c r="Q1634">
        <v>1</v>
      </c>
      <c r="R1634">
        <v>0</v>
      </c>
      <c r="S1634">
        <v>1</v>
      </c>
      <c r="T1634">
        <v>3</v>
      </c>
      <c r="U1634" t="s">
        <v>46</v>
      </c>
      <c r="V1634">
        <v>1</v>
      </c>
      <c r="X1634" t="str">
        <f t="shared" si="280"/>
        <v>Yes</v>
      </c>
      <c r="Y1634">
        <v>134</v>
      </c>
      <c r="Z1634" t="str">
        <f t="shared" si="281"/>
        <v>Yes</v>
      </c>
      <c r="AA1634">
        <v>1</v>
      </c>
      <c r="AB1634" t="str">
        <f t="shared" si="282"/>
        <v>Yes</v>
      </c>
      <c r="AD1634" t="str">
        <f t="shared" si="283"/>
        <v>No</v>
      </c>
      <c r="AF1634" t="str">
        <f t="shared" si="284"/>
        <v>No</v>
      </c>
      <c r="AG1634">
        <v>1</v>
      </c>
      <c r="AH1634" s="11" t="str">
        <f t="shared" si="285"/>
        <v>Yes</v>
      </c>
    </row>
    <row r="1635" spans="1:34">
      <c r="A1635">
        <v>5269</v>
      </c>
      <c r="B1635" t="s">
        <v>42</v>
      </c>
      <c r="C1635" t="s">
        <v>52</v>
      </c>
      <c r="D1635" t="s">
        <v>53</v>
      </c>
      <c r="E1635" t="s">
        <v>1712</v>
      </c>
      <c r="F1635" t="s">
        <v>51</v>
      </c>
      <c r="G1635">
        <f t="shared" si="275"/>
        <v>0</v>
      </c>
      <c r="H1635">
        <f t="shared" si="276"/>
        <v>1</v>
      </c>
      <c r="I1635">
        <f t="shared" si="277"/>
        <v>2</v>
      </c>
      <c r="J1635">
        <f t="shared" si="278"/>
        <v>1</v>
      </c>
      <c r="K1635">
        <f t="shared" si="279"/>
        <v>0</v>
      </c>
      <c r="L1635">
        <v>1</v>
      </c>
      <c r="M1635">
        <v>3</v>
      </c>
      <c r="N1635">
        <f>Needs[[#This Row],[Male]]-Needs[[#This Row],[Hasuband]]</f>
        <v>1</v>
      </c>
      <c r="O1635">
        <f>Needs[[#This Row],[Female]]-Needs[[#This Row],[Wife]]</f>
        <v>2</v>
      </c>
      <c r="P1635">
        <v>1</v>
      </c>
      <c r="Q1635">
        <v>1</v>
      </c>
      <c r="R1635">
        <v>0</v>
      </c>
      <c r="S1635">
        <v>1</v>
      </c>
      <c r="T1635">
        <v>1</v>
      </c>
      <c r="U1635" t="s">
        <v>46</v>
      </c>
      <c r="W1635">
        <v>1</v>
      </c>
      <c r="X1635" t="str">
        <f t="shared" si="280"/>
        <v>No</v>
      </c>
      <c r="Z1635" t="str">
        <f t="shared" si="281"/>
        <v>No</v>
      </c>
      <c r="AA1635">
        <v>1</v>
      </c>
      <c r="AB1635" t="str">
        <f t="shared" si="282"/>
        <v>Yes</v>
      </c>
      <c r="AD1635" t="str">
        <f t="shared" si="283"/>
        <v>No</v>
      </c>
      <c r="AF1635" t="str">
        <f t="shared" si="284"/>
        <v>No</v>
      </c>
      <c r="AG1635">
        <v>1</v>
      </c>
      <c r="AH1635" s="11" t="str">
        <f t="shared" si="285"/>
        <v>Yes</v>
      </c>
    </row>
    <row r="1636" spans="1:34">
      <c r="A1636">
        <v>6048</v>
      </c>
      <c r="B1636" t="s">
        <v>47</v>
      </c>
      <c r="C1636" t="s">
        <v>48</v>
      </c>
      <c r="D1636" t="s">
        <v>49</v>
      </c>
      <c r="E1636" t="s">
        <v>1713</v>
      </c>
      <c r="F1636" t="s">
        <v>36</v>
      </c>
      <c r="G1636">
        <f t="shared" si="275"/>
        <v>1</v>
      </c>
      <c r="H1636">
        <f t="shared" si="276"/>
        <v>1</v>
      </c>
      <c r="I1636">
        <f t="shared" si="277"/>
        <v>3</v>
      </c>
      <c r="J1636">
        <f t="shared" si="278"/>
        <v>2</v>
      </c>
      <c r="K1636">
        <f t="shared" si="279"/>
        <v>2</v>
      </c>
      <c r="L1636">
        <v>5</v>
      </c>
      <c r="M1636">
        <v>4</v>
      </c>
      <c r="N1636">
        <f>Needs[[#This Row],[Male]]-Needs[[#This Row],[Hasuband]]</f>
        <v>4</v>
      </c>
      <c r="O1636">
        <f>Needs[[#This Row],[Female]]-Needs[[#This Row],[Wife]]</f>
        <v>3</v>
      </c>
      <c r="P1636">
        <v>2</v>
      </c>
      <c r="Q1636">
        <v>1</v>
      </c>
      <c r="R1636">
        <v>1</v>
      </c>
      <c r="S1636">
        <v>1</v>
      </c>
      <c r="T1636">
        <v>4</v>
      </c>
      <c r="U1636" t="s">
        <v>46</v>
      </c>
      <c r="W1636">
        <v>1</v>
      </c>
      <c r="X1636" t="str">
        <f t="shared" si="280"/>
        <v>No</v>
      </c>
      <c r="Z1636" t="str">
        <f t="shared" si="281"/>
        <v>No</v>
      </c>
      <c r="AA1636">
        <v>1</v>
      </c>
      <c r="AB1636" t="str">
        <f t="shared" si="282"/>
        <v>Yes</v>
      </c>
      <c r="AD1636" t="str">
        <f t="shared" si="283"/>
        <v>No</v>
      </c>
      <c r="AF1636" t="str">
        <f t="shared" si="284"/>
        <v>No</v>
      </c>
      <c r="AG1636">
        <v>1</v>
      </c>
      <c r="AH1636" s="11" t="str">
        <f t="shared" si="285"/>
        <v>Yes</v>
      </c>
    </row>
    <row r="1637" spans="1:34">
      <c r="A1637">
        <v>5766</v>
      </c>
      <c r="B1637" t="s">
        <v>47</v>
      </c>
      <c r="C1637" t="s">
        <v>79</v>
      </c>
      <c r="D1637" t="s">
        <v>80</v>
      </c>
      <c r="E1637" t="s">
        <v>1714</v>
      </c>
      <c r="F1637" t="s">
        <v>51</v>
      </c>
      <c r="G1637">
        <f t="shared" si="275"/>
        <v>0</v>
      </c>
      <c r="H1637">
        <f t="shared" si="276"/>
        <v>1</v>
      </c>
      <c r="I1637">
        <f t="shared" si="277"/>
        <v>3</v>
      </c>
      <c r="J1637">
        <f t="shared" si="278"/>
        <v>3</v>
      </c>
      <c r="K1637">
        <f t="shared" si="279"/>
        <v>3</v>
      </c>
      <c r="L1637">
        <v>4</v>
      </c>
      <c r="M1637">
        <v>6</v>
      </c>
      <c r="N1637">
        <f>Needs[[#This Row],[Male]]-Needs[[#This Row],[Hasuband]]</f>
        <v>4</v>
      </c>
      <c r="O1637">
        <f>Needs[[#This Row],[Female]]-Needs[[#This Row],[Wife]]</f>
        <v>5</v>
      </c>
      <c r="P1637">
        <v>2</v>
      </c>
      <c r="Q1637">
        <v>1</v>
      </c>
      <c r="R1637">
        <v>1</v>
      </c>
      <c r="S1637">
        <v>2</v>
      </c>
      <c r="T1637">
        <v>4</v>
      </c>
      <c r="U1637" t="s">
        <v>37</v>
      </c>
      <c r="W1637">
        <v>1</v>
      </c>
      <c r="X1637" t="str">
        <f t="shared" si="280"/>
        <v>No</v>
      </c>
      <c r="Z1637" t="str">
        <f t="shared" si="281"/>
        <v>No</v>
      </c>
      <c r="AA1637">
        <v>1</v>
      </c>
      <c r="AB1637" t="str">
        <f t="shared" si="282"/>
        <v>Yes</v>
      </c>
      <c r="AD1637" t="str">
        <f t="shared" si="283"/>
        <v>No</v>
      </c>
      <c r="AE1637">
        <v>1</v>
      </c>
      <c r="AF1637" t="str">
        <f t="shared" si="284"/>
        <v>Yes</v>
      </c>
      <c r="AG1637">
        <v>1</v>
      </c>
      <c r="AH1637" s="11" t="str">
        <f t="shared" si="285"/>
        <v>Yes</v>
      </c>
    </row>
    <row r="1638" spans="1:34">
      <c r="A1638">
        <v>5788</v>
      </c>
      <c r="B1638" t="s">
        <v>47</v>
      </c>
      <c r="C1638" t="s">
        <v>79</v>
      </c>
      <c r="D1638" t="s">
        <v>80</v>
      </c>
      <c r="E1638" t="s">
        <v>1715</v>
      </c>
      <c r="F1638" t="s">
        <v>51</v>
      </c>
      <c r="G1638">
        <f t="shared" si="275"/>
        <v>0</v>
      </c>
      <c r="H1638">
        <f t="shared" si="276"/>
        <v>1</v>
      </c>
      <c r="I1638">
        <f t="shared" si="277"/>
        <v>1</v>
      </c>
      <c r="J1638">
        <f t="shared" si="278"/>
        <v>1</v>
      </c>
      <c r="K1638">
        <f t="shared" si="279"/>
        <v>2</v>
      </c>
      <c r="L1638">
        <v>4</v>
      </c>
      <c r="M1638">
        <v>1</v>
      </c>
      <c r="N1638">
        <f>Needs[[#This Row],[Male]]-Needs[[#This Row],[Hasuband]]</f>
        <v>4</v>
      </c>
      <c r="O1638">
        <f>Needs[[#This Row],[Female]]-Needs[[#This Row],[Wife]]</f>
        <v>0</v>
      </c>
      <c r="P1638">
        <v>1</v>
      </c>
      <c r="Q1638">
        <v>0</v>
      </c>
      <c r="R1638">
        <v>1</v>
      </c>
      <c r="S1638">
        <v>0</v>
      </c>
      <c r="T1638">
        <v>3</v>
      </c>
      <c r="U1638" t="s">
        <v>61</v>
      </c>
      <c r="W1638">
        <v>1</v>
      </c>
      <c r="X1638" t="str">
        <f t="shared" si="280"/>
        <v>No</v>
      </c>
      <c r="Y1638">
        <v>112</v>
      </c>
      <c r="Z1638" t="str">
        <f t="shared" si="281"/>
        <v>Yes</v>
      </c>
      <c r="AA1638">
        <v>1</v>
      </c>
      <c r="AB1638" t="str">
        <f t="shared" si="282"/>
        <v>Yes</v>
      </c>
      <c r="AC1638">
        <v>1</v>
      </c>
      <c r="AD1638" t="str">
        <f t="shared" si="283"/>
        <v>Yes</v>
      </c>
      <c r="AE1638">
        <v>1</v>
      </c>
      <c r="AF1638" t="str">
        <f t="shared" si="284"/>
        <v>Yes</v>
      </c>
      <c r="AG1638">
        <v>1</v>
      </c>
      <c r="AH1638" s="11" t="str">
        <f t="shared" si="285"/>
        <v>Yes</v>
      </c>
    </row>
    <row r="1639" spans="1:34">
      <c r="A1639">
        <v>5585</v>
      </c>
      <c r="B1639" t="s">
        <v>42</v>
      </c>
      <c r="C1639" t="s">
        <v>43</v>
      </c>
      <c r="D1639" t="s">
        <v>44</v>
      </c>
      <c r="E1639" t="s">
        <v>1716</v>
      </c>
      <c r="F1639" t="s">
        <v>36</v>
      </c>
      <c r="G1639">
        <f t="shared" si="275"/>
        <v>1</v>
      </c>
      <c r="H1639">
        <f t="shared" si="276"/>
        <v>1</v>
      </c>
      <c r="I1639">
        <f t="shared" si="277"/>
        <v>2</v>
      </c>
      <c r="J1639">
        <f t="shared" si="278"/>
        <v>2</v>
      </c>
      <c r="K1639">
        <f t="shared" si="279"/>
        <v>1</v>
      </c>
      <c r="L1639">
        <v>4</v>
      </c>
      <c r="M1639">
        <v>3</v>
      </c>
      <c r="N1639">
        <f>Needs[[#This Row],[Male]]-Needs[[#This Row],[Hasuband]]</f>
        <v>3</v>
      </c>
      <c r="O1639">
        <f>Needs[[#This Row],[Female]]-Needs[[#This Row],[Wife]]</f>
        <v>2</v>
      </c>
      <c r="P1639">
        <v>1</v>
      </c>
      <c r="Q1639">
        <v>1</v>
      </c>
      <c r="R1639">
        <v>1</v>
      </c>
      <c r="S1639">
        <v>1</v>
      </c>
      <c r="T1639">
        <v>3</v>
      </c>
      <c r="U1639" t="s">
        <v>37</v>
      </c>
      <c r="W1639">
        <v>1</v>
      </c>
      <c r="X1639" t="str">
        <f t="shared" si="280"/>
        <v>No</v>
      </c>
      <c r="Z1639" t="str">
        <f t="shared" si="281"/>
        <v>No</v>
      </c>
      <c r="AA1639">
        <v>1</v>
      </c>
      <c r="AB1639" t="str">
        <f t="shared" si="282"/>
        <v>Yes</v>
      </c>
      <c r="AD1639" t="str">
        <f t="shared" si="283"/>
        <v>No</v>
      </c>
      <c r="AF1639" t="str">
        <f t="shared" si="284"/>
        <v>No</v>
      </c>
      <c r="AG1639">
        <v>1</v>
      </c>
      <c r="AH1639" s="11" t="str">
        <f t="shared" si="285"/>
        <v>Yes</v>
      </c>
    </row>
    <row r="1640" spans="1:34">
      <c r="A1640">
        <v>6264</v>
      </c>
      <c r="B1640" t="s">
        <v>47</v>
      </c>
      <c r="C1640" t="s">
        <v>58</v>
      </c>
      <c r="D1640" t="s">
        <v>59</v>
      </c>
      <c r="E1640" t="s">
        <v>1717</v>
      </c>
      <c r="F1640" t="s">
        <v>36</v>
      </c>
      <c r="G1640">
        <f t="shared" si="275"/>
        <v>1</v>
      </c>
      <c r="H1640">
        <f t="shared" si="276"/>
        <v>1</v>
      </c>
      <c r="I1640">
        <f t="shared" si="277"/>
        <v>1</v>
      </c>
      <c r="J1640">
        <f t="shared" si="278"/>
        <v>1</v>
      </c>
      <c r="K1640">
        <f t="shared" si="279"/>
        <v>0</v>
      </c>
      <c r="L1640">
        <v>2</v>
      </c>
      <c r="M1640">
        <v>2</v>
      </c>
      <c r="N1640">
        <f>Needs[[#This Row],[Male]]-Needs[[#This Row],[Hasuband]]</f>
        <v>1</v>
      </c>
      <c r="O1640">
        <f>Needs[[#This Row],[Female]]-Needs[[#This Row],[Wife]]</f>
        <v>1</v>
      </c>
      <c r="P1640">
        <v>0</v>
      </c>
      <c r="Q1640">
        <v>1</v>
      </c>
      <c r="R1640">
        <v>1</v>
      </c>
      <c r="S1640">
        <v>0</v>
      </c>
      <c r="T1640">
        <v>2</v>
      </c>
      <c r="U1640" t="s">
        <v>61</v>
      </c>
      <c r="W1640">
        <v>1</v>
      </c>
      <c r="X1640" t="str">
        <f t="shared" si="280"/>
        <v>No</v>
      </c>
      <c r="Y1640">
        <v>59</v>
      </c>
      <c r="Z1640" t="str">
        <f t="shared" si="281"/>
        <v>Yes</v>
      </c>
      <c r="AA1640">
        <v>1</v>
      </c>
      <c r="AB1640" t="str">
        <f t="shared" si="282"/>
        <v>Yes</v>
      </c>
      <c r="AD1640" t="str">
        <f t="shared" si="283"/>
        <v>No</v>
      </c>
      <c r="AF1640" t="str">
        <f t="shared" si="284"/>
        <v>No</v>
      </c>
      <c r="AG1640">
        <v>1</v>
      </c>
      <c r="AH1640" s="11" t="str">
        <f t="shared" si="285"/>
        <v>Yes</v>
      </c>
    </row>
    <row r="1641" spans="1:34">
      <c r="A1641">
        <v>5999</v>
      </c>
      <c r="B1641" t="s">
        <v>47</v>
      </c>
      <c r="C1641" t="s">
        <v>48</v>
      </c>
      <c r="D1641" t="s">
        <v>49</v>
      </c>
      <c r="E1641" t="s">
        <v>1718</v>
      </c>
      <c r="F1641" t="s">
        <v>36</v>
      </c>
      <c r="G1641">
        <f t="shared" si="275"/>
        <v>1</v>
      </c>
      <c r="H1641">
        <f t="shared" si="276"/>
        <v>1</v>
      </c>
      <c r="I1641">
        <f t="shared" si="277"/>
        <v>3</v>
      </c>
      <c r="J1641">
        <f t="shared" si="278"/>
        <v>3</v>
      </c>
      <c r="K1641">
        <f t="shared" si="279"/>
        <v>2</v>
      </c>
      <c r="L1641">
        <v>6</v>
      </c>
      <c r="M1641">
        <v>4</v>
      </c>
      <c r="N1641">
        <f>Needs[[#This Row],[Male]]-Needs[[#This Row],[Hasuband]]</f>
        <v>5</v>
      </c>
      <c r="O1641">
        <f>Needs[[#This Row],[Female]]-Needs[[#This Row],[Wife]]</f>
        <v>3</v>
      </c>
      <c r="P1641">
        <v>2</v>
      </c>
      <c r="Q1641">
        <v>1</v>
      </c>
      <c r="R1641">
        <v>2</v>
      </c>
      <c r="S1641">
        <v>1</v>
      </c>
      <c r="T1641">
        <v>4</v>
      </c>
      <c r="U1641" t="s">
        <v>46</v>
      </c>
      <c r="W1641">
        <v>1</v>
      </c>
      <c r="X1641" t="str">
        <f t="shared" si="280"/>
        <v>No</v>
      </c>
      <c r="Y1641">
        <v>79</v>
      </c>
      <c r="Z1641" t="str">
        <f t="shared" si="281"/>
        <v>Yes</v>
      </c>
      <c r="AA1641">
        <v>1</v>
      </c>
      <c r="AB1641" t="str">
        <f t="shared" si="282"/>
        <v>Yes</v>
      </c>
      <c r="AD1641" t="str">
        <f t="shared" si="283"/>
        <v>No</v>
      </c>
      <c r="AF1641" t="str">
        <f t="shared" si="284"/>
        <v>No</v>
      </c>
      <c r="AG1641">
        <v>1</v>
      </c>
      <c r="AH1641" s="11" t="str">
        <f t="shared" si="285"/>
        <v>Yes</v>
      </c>
    </row>
    <row r="1642" spans="1:34">
      <c r="A1642">
        <v>4803</v>
      </c>
      <c r="B1642" t="s">
        <v>38</v>
      </c>
      <c r="C1642" t="s">
        <v>116</v>
      </c>
      <c r="D1642" t="s">
        <v>117</v>
      </c>
      <c r="E1642" t="s">
        <v>1719</v>
      </c>
      <c r="F1642" t="s">
        <v>51</v>
      </c>
      <c r="G1642">
        <f t="shared" si="275"/>
        <v>0</v>
      </c>
      <c r="H1642">
        <f t="shared" si="276"/>
        <v>1</v>
      </c>
      <c r="I1642">
        <f t="shared" si="277"/>
        <v>1</v>
      </c>
      <c r="J1642">
        <f t="shared" si="278"/>
        <v>1</v>
      </c>
      <c r="K1642">
        <f t="shared" si="279"/>
        <v>2</v>
      </c>
      <c r="L1642">
        <v>4</v>
      </c>
      <c r="M1642">
        <v>1</v>
      </c>
      <c r="N1642">
        <f>Needs[[#This Row],[Male]]-Needs[[#This Row],[Hasuband]]</f>
        <v>4</v>
      </c>
      <c r="O1642">
        <f>Needs[[#This Row],[Female]]-Needs[[#This Row],[Wife]]</f>
        <v>0</v>
      </c>
      <c r="P1642">
        <v>1</v>
      </c>
      <c r="Q1642">
        <v>0</v>
      </c>
      <c r="R1642">
        <v>1</v>
      </c>
      <c r="S1642">
        <v>0</v>
      </c>
      <c r="T1642">
        <v>3</v>
      </c>
      <c r="U1642" t="s">
        <v>46</v>
      </c>
      <c r="W1642">
        <v>1</v>
      </c>
      <c r="X1642" t="str">
        <f t="shared" si="280"/>
        <v>No</v>
      </c>
      <c r="Z1642" t="str">
        <f t="shared" si="281"/>
        <v>No</v>
      </c>
      <c r="AA1642">
        <v>1</v>
      </c>
      <c r="AB1642" t="str">
        <f t="shared" si="282"/>
        <v>Yes</v>
      </c>
      <c r="AC1642">
        <v>1</v>
      </c>
      <c r="AD1642" t="str">
        <f t="shared" si="283"/>
        <v>Yes</v>
      </c>
      <c r="AF1642" t="str">
        <f t="shared" si="284"/>
        <v>No</v>
      </c>
      <c r="AG1642">
        <v>1</v>
      </c>
      <c r="AH1642" s="11" t="str">
        <f t="shared" si="285"/>
        <v>Yes</v>
      </c>
    </row>
    <row r="1643" spans="1:34">
      <c r="A1643">
        <v>6355</v>
      </c>
      <c r="B1643" t="s">
        <v>47</v>
      </c>
      <c r="C1643" t="s">
        <v>104</v>
      </c>
      <c r="D1643" t="s">
        <v>105</v>
      </c>
      <c r="E1643" t="s">
        <v>1720</v>
      </c>
      <c r="F1643" t="s">
        <v>36</v>
      </c>
      <c r="G1643">
        <f t="shared" si="275"/>
        <v>1</v>
      </c>
      <c r="H1643">
        <f t="shared" si="276"/>
        <v>1</v>
      </c>
      <c r="I1643">
        <f t="shared" si="277"/>
        <v>2</v>
      </c>
      <c r="J1643">
        <f t="shared" si="278"/>
        <v>3</v>
      </c>
      <c r="K1643">
        <f t="shared" si="279"/>
        <v>3</v>
      </c>
      <c r="L1643">
        <v>3</v>
      </c>
      <c r="M1643">
        <v>7</v>
      </c>
      <c r="N1643">
        <f>Needs[[#This Row],[Male]]-Needs[[#This Row],[Hasuband]]</f>
        <v>2</v>
      </c>
      <c r="O1643">
        <f>Needs[[#This Row],[Female]]-Needs[[#This Row],[Wife]]</f>
        <v>6</v>
      </c>
      <c r="P1643">
        <v>1</v>
      </c>
      <c r="Q1643">
        <v>1</v>
      </c>
      <c r="R1643">
        <v>1</v>
      </c>
      <c r="S1643">
        <v>2</v>
      </c>
      <c r="T1643">
        <v>5</v>
      </c>
      <c r="U1643" t="s">
        <v>46</v>
      </c>
      <c r="W1643">
        <v>1</v>
      </c>
      <c r="X1643" t="str">
        <f t="shared" si="280"/>
        <v>No</v>
      </c>
      <c r="Z1643" t="str">
        <f t="shared" si="281"/>
        <v>No</v>
      </c>
      <c r="AA1643">
        <v>1</v>
      </c>
      <c r="AB1643" t="str">
        <f t="shared" si="282"/>
        <v>Yes</v>
      </c>
      <c r="AC1643">
        <v>1</v>
      </c>
      <c r="AD1643" t="str">
        <f t="shared" si="283"/>
        <v>Yes</v>
      </c>
      <c r="AE1643">
        <v>1</v>
      </c>
      <c r="AF1643" t="str">
        <f t="shared" si="284"/>
        <v>Yes</v>
      </c>
      <c r="AG1643">
        <v>1</v>
      </c>
      <c r="AH1643" s="11" t="str">
        <f t="shared" si="285"/>
        <v>Yes</v>
      </c>
    </row>
    <row r="1644" spans="1:34">
      <c r="A1644">
        <v>5572</v>
      </c>
      <c r="B1644" t="s">
        <v>42</v>
      </c>
      <c r="C1644" t="s">
        <v>43</v>
      </c>
      <c r="D1644" t="s">
        <v>44</v>
      </c>
      <c r="E1644" t="s">
        <v>1721</v>
      </c>
      <c r="F1644" t="s">
        <v>51</v>
      </c>
      <c r="G1644">
        <f t="shared" si="275"/>
        <v>0</v>
      </c>
      <c r="H1644">
        <f t="shared" si="276"/>
        <v>1</v>
      </c>
      <c r="I1644">
        <f t="shared" si="277"/>
        <v>2</v>
      </c>
      <c r="J1644">
        <f t="shared" si="278"/>
        <v>1</v>
      </c>
      <c r="K1644">
        <f t="shared" si="279"/>
        <v>1</v>
      </c>
      <c r="L1644">
        <v>2</v>
      </c>
      <c r="M1644">
        <v>3</v>
      </c>
      <c r="N1644">
        <f>Needs[[#This Row],[Male]]-Needs[[#This Row],[Hasuband]]</f>
        <v>2</v>
      </c>
      <c r="O1644">
        <f>Needs[[#This Row],[Female]]-Needs[[#This Row],[Wife]]</f>
        <v>2</v>
      </c>
      <c r="P1644">
        <v>1</v>
      </c>
      <c r="Q1644">
        <v>1</v>
      </c>
      <c r="R1644">
        <v>0</v>
      </c>
      <c r="S1644">
        <v>1</v>
      </c>
      <c r="T1644">
        <v>2</v>
      </c>
      <c r="U1644" t="s">
        <v>37</v>
      </c>
      <c r="W1644">
        <v>1</v>
      </c>
      <c r="X1644" t="str">
        <f t="shared" si="280"/>
        <v>No</v>
      </c>
      <c r="Y1644">
        <v>95</v>
      </c>
      <c r="Z1644" t="str">
        <f t="shared" si="281"/>
        <v>Yes</v>
      </c>
      <c r="AA1644">
        <v>1</v>
      </c>
      <c r="AB1644" t="str">
        <f t="shared" si="282"/>
        <v>Yes</v>
      </c>
      <c r="AC1644">
        <v>1</v>
      </c>
      <c r="AD1644" t="str">
        <f t="shared" si="283"/>
        <v>Yes</v>
      </c>
      <c r="AE1644">
        <v>1</v>
      </c>
      <c r="AF1644" t="str">
        <f t="shared" si="284"/>
        <v>Yes</v>
      </c>
      <c r="AG1644">
        <v>1</v>
      </c>
      <c r="AH1644" s="11" t="str">
        <f t="shared" si="285"/>
        <v>Yes</v>
      </c>
    </row>
    <row r="1645" spans="1:34">
      <c r="A1645">
        <v>4681</v>
      </c>
      <c r="B1645" t="s">
        <v>38</v>
      </c>
      <c r="C1645" t="s">
        <v>39</v>
      </c>
      <c r="D1645" t="s">
        <v>40</v>
      </c>
      <c r="E1645" t="s">
        <v>1722</v>
      </c>
      <c r="F1645" t="s">
        <v>51</v>
      </c>
      <c r="G1645">
        <f t="shared" si="275"/>
        <v>0</v>
      </c>
      <c r="H1645">
        <f t="shared" si="276"/>
        <v>1</v>
      </c>
      <c r="I1645">
        <f t="shared" si="277"/>
        <v>1</v>
      </c>
      <c r="J1645">
        <f t="shared" si="278"/>
        <v>2</v>
      </c>
      <c r="K1645">
        <f t="shared" si="279"/>
        <v>4</v>
      </c>
      <c r="L1645">
        <v>6</v>
      </c>
      <c r="M1645">
        <v>2</v>
      </c>
      <c r="N1645">
        <f>Needs[[#This Row],[Male]]-Needs[[#This Row],[Hasuband]]</f>
        <v>6</v>
      </c>
      <c r="O1645">
        <f>Needs[[#This Row],[Female]]-Needs[[#This Row],[Wife]]</f>
        <v>1</v>
      </c>
      <c r="P1645">
        <v>0</v>
      </c>
      <c r="Q1645">
        <v>1</v>
      </c>
      <c r="R1645">
        <v>2</v>
      </c>
      <c r="S1645">
        <v>0</v>
      </c>
      <c r="T1645">
        <v>5</v>
      </c>
      <c r="U1645" t="s">
        <v>37</v>
      </c>
      <c r="V1645">
        <v>1</v>
      </c>
      <c r="X1645" t="str">
        <f t="shared" si="280"/>
        <v>Yes</v>
      </c>
      <c r="Y1645">
        <v>163</v>
      </c>
      <c r="Z1645" t="str">
        <f t="shared" si="281"/>
        <v>Yes</v>
      </c>
      <c r="AA1645">
        <v>1</v>
      </c>
      <c r="AB1645" t="str">
        <f t="shared" si="282"/>
        <v>Yes</v>
      </c>
      <c r="AD1645" t="str">
        <f t="shared" si="283"/>
        <v>No</v>
      </c>
      <c r="AE1645">
        <v>1</v>
      </c>
      <c r="AF1645" t="str">
        <f t="shared" si="284"/>
        <v>Yes</v>
      </c>
      <c r="AH1645" s="11" t="str">
        <f t="shared" si="285"/>
        <v>No</v>
      </c>
    </row>
    <row r="1646" spans="1:34">
      <c r="A1646">
        <v>5188</v>
      </c>
      <c r="B1646" t="s">
        <v>42</v>
      </c>
      <c r="C1646" t="s">
        <v>64</v>
      </c>
      <c r="D1646" t="s">
        <v>65</v>
      </c>
      <c r="E1646" t="s">
        <v>1723</v>
      </c>
      <c r="F1646" t="s">
        <v>36</v>
      </c>
      <c r="G1646">
        <f t="shared" si="275"/>
        <v>1</v>
      </c>
      <c r="H1646">
        <f t="shared" si="276"/>
        <v>1</v>
      </c>
      <c r="I1646">
        <f t="shared" si="277"/>
        <v>2</v>
      </c>
      <c r="J1646">
        <f t="shared" si="278"/>
        <v>2</v>
      </c>
      <c r="K1646">
        <f t="shared" si="279"/>
        <v>1</v>
      </c>
      <c r="L1646">
        <v>3</v>
      </c>
      <c r="M1646">
        <v>4</v>
      </c>
      <c r="N1646">
        <f>Needs[[#This Row],[Male]]-Needs[[#This Row],[Hasuband]]</f>
        <v>2</v>
      </c>
      <c r="O1646">
        <f>Needs[[#This Row],[Female]]-Needs[[#This Row],[Wife]]</f>
        <v>3</v>
      </c>
      <c r="P1646">
        <v>1</v>
      </c>
      <c r="Q1646">
        <v>1</v>
      </c>
      <c r="R1646">
        <v>1</v>
      </c>
      <c r="S1646">
        <v>1</v>
      </c>
      <c r="T1646">
        <v>3</v>
      </c>
      <c r="U1646" t="s">
        <v>61</v>
      </c>
      <c r="W1646">
        <v>1</v>
      </c>
      <c r="X1646" t="str">
        <f t="shared" si="280"/>
        <v>No</v>
      </c>
      <c r="Z1646" t="str">
        <f t="shared" si="281"/>
        <v>No</v>
      </c>
      <c r="AA1646">
        <v>1</v>
      </c>
      <c r="AB1646" t="str">
        <f t="shared" si="282"/>
        <v>Yes</v>
      </c>
      <c r="AD1646" t="str">
        <f t="shared" si="283"/>
        <v>No</v>
      </c>
      <c r="AE1646">
        <v>1</v>
      </c>
      <c r="AF1646" t="str">
        <f t="shared" si="284"/>
        <v>Yes</v>
      </c>
      <c r="AG1646">
        <v>1</v>
      </c>
      <c r="AH1646" s="11" t="str">
        <f t="shared" si="285"/>
        <v>Yes</v>
      </c>
    </row>
    <row r="1647" spans="1:34">
      <c r="A1647">
        <v>5637</v>
      </c>
      <c r="B1647" t="s">
        <v>42</v>
      </c>
      <c r="C1647" t="s">
        <v>43</v>
      </c>
      <c r="D1647" t="s">
        <v>44</v>
      </c>
      <c r="E1647" t="s">
        <v>1724</v>
      </c>
      <c r="F1647" t="s">
        <v>51</v>
      </c>
      <c r="G1647">
        <f t="shared" si="275"/>
        <v>0</v>
      </c>
      <c r="H1647">
        <f t="shared" si="276"/>
        <v>1</v>
      </c>
      <c r="I1647">
        <f t="shared" si="277"/>
        <v>2</v>
      </c>
      <c r="J1647">
        <f t="shared" si="278"/>
        <v>2</v>
      </c>
      <c r="K1647">
        <f t="shared" si="279"/>
        <v>1</v>
      </c>
      <c r="L1647">
        <v>3</v>
      </c>
      <c r="M1647">
        <v>3</v>
      </c>
      <c r="N1647">
        <f>Needs[[#This Row],[Male]]-Needs[[#This Row],[Hasuband]]</f>
        <v>3</v>
      </c>
      <c r="O1647">
        <f>Needs[[#This Row],[Female]]-Needs[[#This Row],[Wife]]</f>
        <v>2</v>
      </c>
      <c r="P1647">
        <v>1</v>
      </c>
      <c r="Q1647">
        <v>1</v>
      </c>
      <c r="R1647">
        <v>1</v>
      </c>
      <c r="S1647">
        <v>1</v>
      </c>
      <c r="T1647">
        <v>2</v>
      </c>
      <c r="U1647" t="s">
        <v>61</v>
      </c>
      <c r="W1647">
        <v>1</v>
      </c>
      <c r="X1647" t="str">
        <f t="shared" si="280"/>
        <v>No</v>
      </c>
      <c r="Z1647" t="str">
        <f t="shared" si="281"/>
        <v>No</v>
      </c>
      <c r="AA1647">
        <v>1</v>
      </c>
      <c r="AB1647" t="str">
        <f t="shared" si="282"/>
        <v>Yes</v>
      </c>
      <c r="AD1647" t="str">
        <f t="shared" si="283"/>
        <v>No</v>
      </c>
      <c r="AF1647" t="str">
        <f t="shared" si="284"/>
        <v>No</v>
      </c>
      <c r="AG1647">
        <v>1</v>
      </c>
      <c r="AH1647" s="11" t="str">
        <f t="shared" si="285"/>
        <v>Yes</v>
      </c>
    </row>
    <row r="1648" spans="1:34">
      <c r="A1648">
        <v>5439</v>
      </c>
      <c r="B1648" t="s">
        <v>42</v>
      </c>
      <c r="C1648" t="s">
        <v>82</v>
      </c>
      <c r="D1648" t="s">
        <v>83</v>
      </c>
      <c r="E1648" t="s">
        <v>1725</v>
      </c>
      <c r="F1648" t="s">
        <v>36</v>
      </c>
      <c r="G1648">
        <f t="shared" si="275"/>
        <v>1</v>
      </c>
      <c r="H1648">
        <f t="shared" si="276"/>
        <v>1</v>
      </c>
      <c r="I1648">
        <f t="shared" si="277"/>
        <v>2</v>
      </c>
      <c r="J1648">
        <f t="shared" si="278"/>
        <v>2</v>
      </c>
      <c r="K1648">
        <f t="shared" si="279"/>
        <v>2</v>
      </c>
      <c r="L1648">
        <v>5</v>
      </c>
      <c r="M1648">
        <v>3</v>
      </c>
      <c r="N1648">
        <f>Needs[[#This Row],[Male]]-Needs[[#This Row],[Hasuband]]</f>
        <v>4</v>
      </c>
      <c r="O1648">
        <f>Needs[[#This Row],[Female]]-Needs[[#This Row],[Wife]]</f>
        <v>2</v>
      </c>
      <c r="P1648">
        <v>1</v>
      </c>
      <c r="Q1648">
        <v>1</v>
      </c>
      <c r="R1648">
        <v>1</v>
      </c>
      <c r="S1648">
        <v>1</v>
      </c>
      <c r="T1648">
        <v>4</v>
      </c>
      <c r="U1648" t="s">
        <v>46</v>
      </c>
      <c r="V1648">
        <v>1</v>
      </c>
      <c r="X1648" t="str">
        <f t="shared" si="280"/>
        <v>Yes</v>
      </c>
      <c r="Y1648">
        <v>113</v>
      </c>
      <c r="Z1648" t="str">
        <f t="shared" si="281"/>
        <v>Yes</v>
      </c>
      <c r="AA1648">
        <v>1</v>
      </c>
      <c r="AB1648" t="str">
        <f t="shared" si="282"/>
        <v>Yes</v>
      </c>
      <c r="AD1648" t="str">
        <f t="shared" si="283"/>
        <v>No</v>
      </c>
      <c r="AF1648" t="str">
        <f t="shared" si="284"/>
        <v>No</v>
      </c>
      <c r="AH1648" s="11" t="str">
        <f t="shared" si="285"/>
        <v>No</v>
      </c>
    </row>
    <row r="1649" spans="1:34">
      <c r="A1649">
        <v>4869</v>
      </c>
      <c r="B1649" t="s">
        <v>38</v>
      </c>
      <c r="C1649" t="s">
        <v>176</v>
      </c>
      <c r="D1649" t="s">
        <v>177</v>
      </c>
      <c r="E1649" t="s">
        <v>1726</v>
      </c>
      <c r="F1649" t="s">
        <v>36</v>
      </c>
      <c r="G1649">
        <f t="shared" si="275"/>
        <v>1</v>
      </c>
      <c r="H1649">
        <f t="shared" si="276"/>
        <v>1</v>
      </c>
      <c r="I1649">
        <f t="shared" si="277"/>
        <v>2</v>
      </c>
      <c r="J1649">
        <f t="shared" si="278"/>
        <v>2</v>
      </c>
      <c r="K1649">
        <f t="shared" si="279"/>
        <v>2</v>
      </c>
      <c r="L1649">
        <v>2</v>
      </c>
      <c r="M1649">
        <v>6</v>
      </c>
      <c r="N1649">
        <f>Needs[[#This Row],[Male]]-Needs[[#This Row],[Hasuband]]</f>
        <v>1</v>
      </c>
      <c r="O1649">
        <f>Needs[[#This Row],[Female]]-Needs[[#This Row],[Wife]]</f>
        <v>5</v>
      </c>
      <c r="P1649">
        <v>1</v>
      </c>
      <c r="Q1649">
        <v>1</v>
      </c>
      <c r="R1649">
        <v>0</v>
      </c>
      <c r="S1649">
        <v>2</v>
      </c>
      <c r="T1649">
        <v>4</v>
      </c>
      <c r="U1649" t="s">
        <v>46</v>
      </c>
      <c r="W1649">
        <v>1</v>
      </c>
      <c r="X1649" t="str">
        <f t="shared" si="280"/>
        <v>No</v>
      </c>
      <c r="Y1649">
        <v>58</v>
      </c>
      <c r="Z1649" t="str">
        <f t="shared" si="281"/>
        <v>Yes</v>
      </c>
      <c r="AB1649" t="str">
        <f t="shared" si="282"/>
        <v>No</v>
      </c>
      <c r="AD1649" t="str">
        <f t="shared" si="283"/>
        <v>No</v>
      </c>
      <c r="AE1649">
        <v>1</v>
      </c>
      <c r="AF1649" t="str">
        <f t="shared" si="284"/>
        <v>Yes</v>
      </c>
      <c r="AG1649">
        <v>1</v>
      </c>
      <c r="AH1649" s="11" t="str">
        <f t="shared" si="285"/>
        <v>Yes</v>
      </c>
    </row>
    <row r="1650" spans="1:34">
      <c r="A1650">
        <v>5704</v>
      </c>
      <c r="B1650" t="s">
        <v>42</v>
      </c>
      <c r="C1650" t="s">
        <v>71</v>
      </c>
      <c r="D1650" t="s">
        <v>72</v>
      </c>
      <c r="E1650" t="s">
        <v>1727</v>
      </c>
      <c r="F1650" t="s">
        <v>36</v>
      </c>
      <c r="G1650">
        <f t="shared" si="275"/>
        <v>1</v>
      </c>
      <c r="H1650">
        <f t="shared" si="276"/>
        <v>1</v>
      </c>
      <c r="I1650">
        <f t="shared" si="277"/>
        <v>2</v>
      </c>
      <c r="J1650">
        <f t="shared" si="278"/>
        <v>2</v>
      </c>
      <c r="K1650">
        <f t="shared" si="279"/>
        <v>1</v>
      </c>
      <c r="L1650">
        <v>6</v>
      </c>
      <c r="M1650">
        <v>1</v>
      </c>
      <c r="N1650">
        <f>Needs[[#This Row],[Male]]-Needs[[#This Row],[Hasuband]]</f>
        <v>5</v>
      </c>
      <c r="O1650">
        <f>Needs[[#This Row],[Female]]-Needs[[#This Row],[Wife]]</f>
        <v>0</v>
      </c>
      <c r="P1650">
        <v>2</v>
      </c>
      <c r="Q1650">
        <v>0</v>
      </c>
      <c r="R1650">
        <v>2</v>
      </c>
      <c r="S1650">
        <v>0</v>
      </c>
      <c r="T1650">
        <v>3</v>
      </c>
      <c r="U1650" t="s">
        <v>61</v>
      </c>
      <c r="V1650">
        <v>1</v>
      </c>
      <c r="X1650" t="str">
        <f t="shared" si="280"/>
        <v>Yes</v>
      </c>
      <c r="Y1650">
        <v>142</v>
      </c>
      <c r="Z1650" t="str">
        <f t="shared" si="281"/>
        <v>Yes</v>
      </c>
      <c r="AB1650" t="str">
        <f t="shared" si="282"/>
        <v>No</v>
      </c>
      <c r="AC1650">
        <v>1</v>
      </c>
      <c r="AD1650" t="str">
        <f t="shared" si="283"/>
        <v>Yes</v>
      </c>
      <c r="AF1650" t="str">
        <f t="shared" si="284"/>
        <v>No</v>
      </c>
      <c r="AH1650" s="11" t="str">
        <f t="shared" si="285"/>
        <v>No</v>
      </c>
    </row>
    <row r="1651" spans="1:34">
      <c r="A1651">
        <v>5769</v>
      </c>
      <c r="B1651" t="s">
        <v>47</v>
      </c>
      <c r="C1651" t="s">
        <v>79</v>
      </c>
      <c r="D1651" t="s">
        <v>80</v>
      </c>
      <c r="E1651" t="s">
        <v>1728</v>
      </c>
      <c r="F1651" t="s">
        <v>51</v>
      </c>
      <c r="G1651">
        <f t="shared" si="275"/>
        <v>0</v>
      </c>
      <c r="H1651">
        <f t="shared" si="276"/>
        <v>1</v>
      </c>
      <c r="I1651">
        <f t="shared" si="277"/>
        <v>1</v>
      </c>
      <c r="J1651">
        <f t="shared" si="278"/>
        <v>2</v>
      </c>
      <c r="K1651">
        <f t="shared" si="279"/>
        <v>5</v>
      </c>
      <c r="L1651">
        <v>7</v>
      </c>
      <c r="M1651">
        <v>2</v>
      </c>
      <c r="N1651">
        <f>Needs[[#This Row],[Male]]-Needs[[#This Row],[Hasuband]]</f>
        <v>7</v>
      </c>
      <c r="O1651">
        <f>Needs[[#This Row],[Female]]-Needs[[#This Row],[Wife]]</f>
        <v>1</v>
      </c>
      <c r="P1651">
        <v>0</v>
      </c>
      <c r="Q1651">
        <v>1</v>
      </c>
      <c r="R1651">
        <v>2</v>
      </c>
      <c r="S1651">
        <v>0</v>
      </c>
      <c r="T1651">
        <v>6</v>
      </c>
      <c r="U1651" t="s">
        <v>37</v>
      </c>
      <c r="W1651">
        <v>1</v>
      </c>
      <c r="X1651" t="str">
        <f t="shared" si="280"/>
        <v>No</v>
      </c>
      <c r="Y1651">
        <v>79</v>
      </c>
      <c r="Z1651" t="str">
        <f t="shared" si="281"/>
        <v>Yes</v>
      </c>
      <c r="AA1651">
        <v>1</v>
      </c>
      <c r="AB1651" t="str">
        <f t="shared" si="282"/>
        <v>Yes</v>
      </c>
      <c r="AD1651" t="str">
        <f t="shared" si="283"/>
        <v>No</v>
      </c>
      <c r="AF1651" t="str">
        <f t="shared" si="284"/>
        <v>No</v>
      </c>
      <c r="AG1651">
        <v>1</v>
      </c>
      <c r="AH1651" s="11" t="str">
        <f t="shared" si="285"/>
        <v>Yes</v>
      </c>
    </row>
    <row r="1652" spans="1:34">
      <c r="A1652">
        <v>6294</v>
      </c>
      <c r="B1652" t="s">
        <v>47</v>
      </c>
      <c r="C1652" t="s">
        <v>104</v>
      </c>
      <c r="D1652" t="s">
        <v>105</v>
      </c>
      <c r="E1652" t="s">
        <v>1729</v>
      </c>
      <c r="F1652" t="s">
        <v>51</v>
      </c>
      <c r="G1652">
        <f t="shared" si="275"/>
        <v>0</v>
      </c>
      <c r="H1652">
        <f t="shared" si="276"/>
        <v>1</v>
      </c>
      <c r="I1652">
        <f t="shared" si="277"/>
        <v>2</v>
      </c>
      <c r="J1652">
        <f t="shared" si="278"/>
        <v>0</v>
      </c>
      <c r="K1652">
        <f t="shared" si="279"/>
        <v>1</v>
      </c>
      <c r="L1652">
        <v>2</v>
      </c>
      <c r="M1652">
        <v>2</v>
      </c>
      <c r="N1652">
        <f>Needs[[#This Row],[Male]]-Needs[[#This Row],[Hasuband]]</f>
        <v>2</v>
      </c>
      <c r="O1652">
        <f>Needs[[#This Row],[Female]]-Needs[[#This Row],[Wife]]</f>
        <v>1</v>
      </c>
      <c r="P1652">
        <v>1</v>
      </c>
      <c r="Q1652">
        <v>1</v>
      </c>
      <c r="R1652">
        <v>0</v>
      </c>
      <c r="S1652">
        <v>0</v>
      </c>
      <c r="T1652">
        <v>2</v>
      </c>
      <c r="U1652" t="s">
        <v>18</v>
      </c>
      <c r="W1652">
        <v>1</v>
      </c>
      <c r="X1652" t="str">
        <f t="shared" si="280"/>
        <v>No</v>
      </c>
      <c r="Z1652" t="str">
        <f t="shared" si="281"/>
        <v>No</v>
      </c>
      <c r="AA1652">
        <v>1</v>
      </c>
      <c r="AB1652" t="str">
        <f t="shared" si="282"/>
        <v>Yes</v>
      </c>
      <c r="AD1652" t="str">
        <f t="shared" si="283"/>
        <v>No</v>
      </c>
      <c r="AF1652" t="str">
        <f t="shared" si="284"/>
        <v>No</v>
      </c>
      <c r="AG1652">
        <v>1</v>
      </c>
      <c r="AH1652" s="11" t="str">
        <f t="shared" si="285"/>
        <v>Yes</v>
      </c>
    </row>
    <row r="1653" spans="1:34">
      <c r="A1653">
        <v>5366</v>
      </c>
      <c r="B1653" t="s">
        <v>42</v>
      </c>
      <c r="C1653" t="s">
        <v>52</v>
      </c>
      <c r="D1653" t="s">
        <v>53</v>
      </c>
      <c r="E1653" t="s">
        <v>1730</v>
      </c>
      <c r="F1653" t="s">
        <v>36</v>
      </c>
      <c r="G1653">
        <f t="shared" si="275"/>
        <v>1</v>
      </c>
      <c r="H1653">
        <f t="shared" si="276"/>
        <v>1</v>
      </c>
      <c r="I1653">
        <f t="shared" si="277"/>
        <v>2</v>
      </c>
      <c r="J1653">
        <f t="shared" si="278"/>
        <v>1</v>
      </c>
      <c r="K1653">
        <f t="shared" si="279"/>
        <v>2</v>
      </c>
      <c r="L1653">
        <v>2</v>
      </c>
      <c r="M1653">
        <v>5</v>
      </c>
      <c r="N1653">
        <f>Needs[[#This Row],[Male]]-Needs[[#This Row],[Hasuband]]</f>
        <v>1</v>
      </c>
      <c r="O1653">
        <f>Needs[[#This Row],[Female]]-Needs[[#This Row],[Wife]]</f>
        <v>4</v>
      </c>
      <c r="P1653">
        <v>1</v>
      </c>
      <c r="Q1653">
        <v>1</v>
      </c>
      <c r="R1653">
        <v>0</v>
      </c>
      <c r="S1653">
        <v>1</v>
      </c>
      <c r="T1653">
        <v>4</v>
      </c>
      <c r="U1653" t="s">
        <v>37</v>
      </c>
      <c r="W1653">
        <v>1</v>
      </c>
      <c r="X1653" t="str">
        <f t="shared" si="280"/>
        <v>No</v>
      </c>
      <c r="Z1653" t="str">
        <f t="shared" si="281"/>
        <v>No</v>
      </c>
      <c r="AB1653" t="str">
        <f t="shared" si="282"/>
        <v>No</v>
      </c>
      <c r="AD1653" t="str">
        <f t="shared" si="283"/>
        <v>No</v>
      </c>
      <c r="AF1653" t="str">
        <f t="shared" si="284"/>
        <v>No</v>
      </c>
      <c r="AG1653">
        <v>1</v>
      </c>
      <c r="AH1653" s="11" t="str">
        <f t="shared" si="285"/>
        <v>Yes</v>
      </c>
    </row>
    <row r="1654" spans="1:34">
      <c r="A1654">
        <v>5061</v>
      </c>
      <c r="B1654" t="s">
        <v>32</v>
      </c>
      <c r="C1654" t="s">
        <v>55</v>
      </c>
      <c r="D1654" t="s">
        <v>56</v>
      </c>
      <c r="E1654" t="s">
        <v>1731</v>
      </c>
      <c r="F1654" t="s">
        <v>51</v>
      </c>
      <c r="G1654">
        <f t="shared" si="275"/>
        <v>0</v>
      </c>
      <c r="H1654">
        <f t="shared" si="276"/>
        <v>1</v>
      </c>
      <c r="I1654">
        <f t="shared" si="277"/>
        <v>2</v>
      </c>
      <c r="J1654">
        <f t="shared" si="278"/>
        <v>1</v>
      </c>
      <c r="K1654">
        <f t="shared" si="279"/>
        <v>1</v>
      </c>
      <c r="L1654">
        <v>2</v>
      </c>
      <c r="M1654">
        <v>3</v>
      </c>
      <c r="N1654">
        <f>Needs[[#This Row],[Male]]-Needs[[#This Row],[Hasuband]]</f>
        <v>2</v>
      </c>
      <c r="O1654">
        <f>Needs[[#This Row],[Female]]-Needs[[#This Row],[Wife]]</f>
        <v>2</v>
      </c>
      <c r="P1654">
        <v>1</v>
      </c>
      <c r="Q1654">
        <v>1</v>
      </c>
      <c r="R1654">
        <v>0</v>
      </c>
      <c r="S1654">
        <v>1</v>
      </c>
      <c r="T1654">
        <v>2</v>
      </c>
      <c r="U1654" t="s">
        <v>61</v>
      </c>
      <c r="W1654">
        <v>1</v>
      </c>
      <c r="X1654" t="str">
        <f t="shared" si="280"/>
        <v>No</v>
      </c>
      <c r="Y1654">
        <v>71</v>
      </c>
      <c r="Z1654" t="str">
        <f t="shared" si="281"/>
        <v>Yes</v>
      </c>
      <c r="AB1654" t="str">
        <f t="shared" si="282"/>
        <v>No</v>
      </c>
      <c r="AD1654" t="str">
        <f t="shared" si="283"/>
        <v>No</v>
      </c>
      <c r="AF1654" t="str">
        <f t="shared" si="284"/>
        <v>No</v>
      </c>
      <c r="AG1654">
        <v>1</v>
      </c>
      <c r="AH1654" s="11" t="str">
        <f t="shared" si="285"/>
        <v>Yes</v>
      </c>
    </row>
    <row r="1655" spans="1:34">
      <c r="A1655">
        <v>5042</v>
      </c>
      <c r="B1655" t="s">
        <v>32</v>
      </c>
      <c r="C1655" t="s">
        <v>126</v>
      </c>
      <c r="D1655" t="s">
        <v>127</v>
      </c>
      <c r="E1655" t="s">
        <v>1732</v>
      </c>
      <c r="F1655" t="s">
        <v>36</v>
      </c>
      <c r="G1655">
        <f t="shared" si="275"/>
        <v>1</v>
      </c>
      <c r="H1655">
        <f t="shared" si="276"/>
        <v>1</v>
      </c>
      <c r="I1655">
        <f t="shared" si="277"/>
        <v>1</v>
      </c>
      <c r="J1655">
        <f t="shared" si="278"/>
        <v>1</v>
      </c>
      <c r="K1655">
        <f t="shared" si="279"/>
        <v>1</v>
      </c>
      <c r="L1655">
        <v>4</v>
      </c>
      <c r="M1655">
        <v>1</v>
      </c>
      <c r="N1655">
        <f>Needs[[#This Row],[Male]]-Needs[[#This Row],[Hasuband]]</f>
        <v>3</v>
      </c>
      <c r="O1655">
        <f>Needs[[#This Row],[Female]]-Needs[[#This Row],[Wife]]</f>
        <v>0</v>
      </c>
      <c r="P1655">
        <v>1</v>
      </c>
      <c r="Q1655">
        <v>0</v>
      </c>
      <c r="R1655">
        <v>1</v>
      </c>
      <c r="S1655">
        <v>0</v>
      </c>
      <c r="T1655">
        <v>3</v>
      </c>
      <c r="U1655" t="s">
        <v>61</v>
      </c>
      <c r="V1655">
        <v>1</v>
      </c>
      <c r="X1655" t="str">
        <f t="shared" si="280"/>
        <v>Yes</v>
      </c>
      <c r="Y1655">
        <v>188</v>
      </c>
      <c r="Z1655" t="str">
        <f t="shared" si="281"/>
        <v>Yes</v>
      </c>
      <c r="AA1655">
        <v>1</v>
      </c>
      <c r="AB1655" t="str">
        <f t="shared" si="282"/>
        <v>Yes</v>
      </c>
      <c r="AC1655">
        <v>1</v>
      </c>
      <c r="AD1655" t="str">
        <f t="shared" si="283"/>
        <v>Yes</v>
      </c>
      <c r="AF1655" t="str">
        <f t="shared" si="284"/>
        <v>No</v>
      </c>
      <c r="AH1655" s="11" t="str">
        <f t="shared" si="285"/>
        <v>No</v>
      </c>
    </row>
    <row r="1656" spans="1:34">
      <c r="A1656">
        <v>5533</v>
      </c>
      <c r="B1656" t="s">
        <v>42</v>
      </c>
      <c r="C1656" t="s">
        <v>43</v>
      </c>
      <c r="D1656" t="s">
        <v>44</v>
      </c>
      <c r="E1656" t="s">
        <v>1733</v>
      </c>
      <c r="F1656" t="s">
        <v>51</v>
      </c>
      <c r="G1656">
        <f t="shared" si="275"/>
        <v>0</v>
      </c>
      <c r="H1656">
        <f t="shared" si="276"/>
        <v>1</v>
      </c>
      <c r="I1656">
        <f t="shared" si="277"/>
        <v>1</v>
      </c>
      <c r="J1656">
        <f t="shared" si="278"/>
        <v>2</v>
      </c>
      <c r="K1656">
        <f t="shared" si="279"/>
        <v>2</v>
      </c>
      <c r="L1656">
        <v>5</v>
      </c>
      <c r="M1656">
        <v>1</v>
      </c>
      <c r="N1656">
        <f>Needs[[#This Row],[Male]]-Needs[[#This Row],[Hasuband]]</f>
        <v>5</v>
      </c>
      <c r="O1656">
        <f>Needs[[#This Row],[Female]]-Needs[[#This Row],[Wife]]</f>
        <v>0</v>
      </c>
      <c r="P1656">
        <v>1</v>
      </c>
      <c r="Q1656">
        <v>0</v>
      </c>
      <c r="R1656">
        <v>2</v>
      </c>
      <c r="S1656">
        <v>0</v>
      </c>
      <c r="T1656">
        <v>3</v>
      </c>
      <c r="U1656" t="s">
        <v>46</v>
      </c>
      <c r="V1656">
        <v>1</v>
      </c>
      <c r="X1656" t="str">
        <f t="shared" si="280"/>
        <v>Yes</v>
      </c>
      <c r="Y1656">
        <v>131</v>
      </c>
      <c r="Z1656" t="str">
        <f t="shared" si="281"/>
        <v>Yes</v>
      </c>
      <c r="AA1656">
        <v>1</v>
      </c>
      <c r="AB1656" t="str">
        <f t="shared" si="282"/>
        <v>Yes</v>
      </c>
      <c r="AD1656" t="str">
        <f t="shared" si="283"/>
        <v>No</v>
      </c>
      <c r="AF1656" t="str">
        <f t="shared" si="284"/>
        <v>No</v>
      </c>
      <c r="AH1656" s="11" t="str">
        <f t="shared" si="285"/>
        <v>No</v>
      </c>
    </row>
    <row r="1657" spans="1:34">
      <c r="A1657">
        <v>5618</v>
      </c>
      <c r="B1657" t="s">
        <v>42</v>
      </c>
      <c r="C1657" t="s">
        <v>43</v>
      </c>
      <c r="D1657" t="s">
        <v>44</v>
      </c>
      <c r="E1657" t="s">
        <v>1734</v>
      </c>
      <c r="F1657" t="s">
        <v>51</v>
      </c>
      <c r="G1657">
        <f t="shared" si="275"/>
        <v>0</v>
      </c>
      <c r="H1657">
        <f t="shared" si="276"/>
        <v>1</v>
      </c>
      <c r="I1657">
        <f t="shared" si="277"/>
        <v>2</v>
      </c>
      <c r="J1657">
        <f t="shared" si="278"/>
        <v>1</v>
      </c>
      <c r="K1657">
        <f t="shared" si="279"/>
        <v>0</v>
      </c>
      <c r="L1657">
        <v>1</v>
      </c>
      <c r="M1657">
        <v>3</v>
      </c>
      <c r="N1657">
        <f>Needs[[#This Row],[Male]]-Needs[[#This Row],[Hasuband]]</f>
        <v>1</v>
      </c>
      <c r="O1657">
        <f>Needs[[#This Row],[Female]]-Needs[[#This Row],[Wife]]</f>
        <v>2</v>
      </c>
      <c r="P1657">
        <v>1</v>
      </c>
      <c r="Q1657">
        <v>1</v>
      </c>
      <c r="R1657">
        <v>0</v>
      </c>
      <c r="S1657">
        <v>1</v>
      </c>
      <c r="T1657">
        <v>1</v>
      </c>
      <c r="U1657" t="s">
        <v>18</v>
      </c>
      <c r="W1657">
        <v>1</v>
      </c>
      <c r="X1657" t="str">
        <f t="shared" si="280"/>
        <v>No</v>
      </c>
      <c r="Z1657" t="str">
        <f t="shared" si="281"/>
        <v>No</v>
      </c>
      <c r="AA1657">
        <v>1</v>
      </c>
      <c r="AB1657" t="str">
        <f t="shared" si="282"/>
        <v>Yes</v>
      </c>
      <c r="AC1657">
        <v>1</v>
      </c>
      <c r="AD1657" t="str">
        <f t="shared" si="283"/>
        <v>Yes</v>
      </c>
      <c r="AF1657" t="str">
        <f t="shared" si="284"/>
        <v>No</v>
      </c>
      <c r="AG1657">
        <v>1</v>
      </c>
      <c r="AH1657" s="11" t="str">
        <f t="shared" si="285"/>
        <v>Yes</v>
      </c>
    </row>
    <row r="1658" spans="1:34">
      <c r="A1658">
        <v>4908</v>
      </c>
      <c r="B1658" t="s">
        <v>32</v>
      </c>
      <c r="C1658" t="s">
        <v>96</v>
      </c>
      <c r="D1658" t="s">
        <v>97</v>
      </c>
      <c r="E1658" t="s">
        <v>1735</v>
      </c>
      <c r="F1658" t="s">
        <v>51</v>
      </c>
      <c r="G1658">
        <f t="shared" si="275"/>
        <v>0</v>
      </c>
      <c r="H1658">
        <f t="shared" si="276"/>
        <v>1</v>
      </c>
      <c r="I1658">
        <f t="shared" si="277"/>
        <v>2</v>
      </c>
      <c r="J1658">
        <f t="shared" si="278"/>
        <v>2</v>
      </c>
      <c r="K1658">
        <f t="shared" si="279"/>
        <v>2</v>
      </c>
      <c r="L1658">
        <v>4</v>
      </c>
      <c r="M1658">
        <v>3</v>
      </c>
      <c r="N1658">
        <f>Needs[[#This Row],[Male]]-Needs[[#This Row],[Hasuband]]</f>
        <v>4</v>
      </c>
      <c r="O1658">
        <f>Needs[[#This Row],[Female]]-Needs[[#This Row],[Wife]]</f>
        <v>2</v>
      </c>
      <c r="P1658">
        <v>1</v>
      </c>
      <c r="Q1658">
        <v>1</v>
      </c>
      <c r="R1658">
        <v>1</v>
      </c>
      <c r="S1658">
        <v>1</v>
      </c>
      <c r="T1658">
        <v>3</v>
      </c>
      <c r="U1658" t="s">
        <v>46</v>
      </c>
      <c r="W1658">
        <v>1</v>
      </c>
      <c r="X1658" t="str">
        <f t="shared" si="280"/>
        <v>No</v>
      </c>
      <c r="Z1658" t="str">
        <f t="shared" si="281"/>
        <v>No</v>
      </c>
      <c r="AB1658" t="str">
        <f t="shared" si="282"/>
        <v>No</v>
      </c>
      <c r="AD1658" t="str">
        <f t="shared" si="283"/>
        <v>No</v>
      </c>
      <c r="AF1658" t="str">
        <f t="shared" si="284"/>
        <v>No</v>
      </c>
      <c r="AG1658">
        <v>1</v>
      </c>
      <c r="AH1658" s="11" t="str">
        <f t="shared" si="285"/>
        <v>Yes</v>
      </c>
    </row>
    <row r="1659" spans="1:34">
      <c r="A1659">
        <v>5370</v>
      </c>
      <c r="B1659" t="s">
        <v>42</v>
      </c>
      <c r="C1659" t="s">
        <v>52</v>
      </c>
      <c r="D1659" t="s">
        <v>53</v>
      </c>
      <c r="E1659" t="s">
        <v>1736</v>
      </c>
      <c r="F1659" t="s">
        <v>51</v>
      </c>
      <c r="G1659">
        <f t="shared" si="275"/>
        <v>0</v>
      </c>
      <c r="H1659">
        <f t="shared" si="276"/>
        <v>1</v>
      </c>
      <c r="I1659">
        <f t="shared" si="277"/>
        <v>3</v>
      </c>
      <c r="J1659">
        <f t="shared" si="278"/>
        <v>3</v>
      </c>
      <c r="K1659">
        <f t="shared" si="279"/>
        <v>3</v>
      </c>
      <c r="L1659">
        <v>4</v>
      </c>
      <c r="M1659">
        <v>6</v>
      </c>
      <c r="N1659">
        <f>Needs[[#This Row],[Male]]-Needs[[#This Row],[Hasuband]]</f>
        <v>4</v>
      </c>
      <c r="O1659">
        <f>Needs[[#This Row],[Female]]-Needs[[#This Row],[Wife]]</f>
        <v>5</v>
      </c>
      <c r="P1659">
        <v>2</v>
      </c>
      <c r="Q1659">
        <v>1</v>
      </c>
      <c r="R1659">
        <v>1</v>
      </c>
      <c r="S1659">
        <v>2</v>
      </c>
      <c r="T1659">
        <v>4</v>
      </c>
      <c r="U1659" t="s">
        <v>37</v>
      </c>
      <c r="V1659">
        <v>1</v>
      </c>
      <c r="X1659" t="str">
        <f t="shared" si="280"/>
        <v>Yes</v>
      </c>
      <c r="Y1659">
        <v>180</v>
      </c>
      <c r="Z1659" t="str">
        <f t="shared" si="281"/>
        <v>Yes</v>
      </c>
      <c r="AA1659">
        <v>1</v>
      </c>
      <c r="AB1659" t="str">
        <f t="shared" si="282"/>
        <v>Yes</v>
      </c>
      <c r="AC1659">
        <v>1</v>
      </c>
      <c r="AD1659" t="str">
        <f t="shared" si="283"/>
        <v>Yes</v>
      </c>
      <c r="AF1659" t="str">
        <f t="shared" si="284"/>
        <v>No</v>
      </c>
      <c r="AH1659" s="11" t="str">
        <f t="shared" si="285"/>
        <v>No</v>
      </c>
    </row>
    <row r="1660" spans="1:34">
      <c r="A1660">
        <v>6296</v>
      </c>
      <c r="B1660" t="s">
        <v>47</v>
      </c>
      <c r="C1660" t="s">
        <v>104</v>
      </c>
      <c r="D1660" t="s">
        <v>105</v>
      </c>
      <c r="E1660" t="s">
        <v>1737</v>
      </c>
      <c r="F1660" t="s">
        <v>51</v>
      </c>
      <c r="G1660">
        <f t="shared" si="275"/>
        <v>0</v>
      </c>
      <c r="H1660">
        <f t="shared" si="276"/>
        <v>1</v>
      </c>
      <c r="I1660">
        <f t="shared" si="277"/>
        <v>2</v>
      </c>
      <c r="J1660">
        <f t="shared" si="278"/>
        <v>3</v>
      </c>
      <c r="K1660">
        <f t="shared" si="279"/>
        <v>3</v>
      </c>
      <c r="L1660">
        <v>3</v>
      </c>
      <c r="M1660">
        <v>6</v>
      </c>
      <c r="N1660">
        <f>Needs[[#This Row],[Male]]-Needs[[#This Row],[Hasuband]]</f>
        <v>3</v>
      </c>
      <c r="O1660">
        <f>Needs[[#This Row],[Female]]-Needs[[#This Row],[Wife]]</f>
        <v>5</v>
      </c>
      <c r="P1660">
        <v>1</v>
      </c>
      <c r="Q1660">
        <v>1</v>
      </c>
      <c r="R1660">
        <v>1</v>
      </c>
      <c r="S1660">
        <v>2</v>
      </c>
      <c r="T1660">
        <v>4</v>
      </c>
      <c r="U1660" t="s">
        <v>18</v>
      </c>
      <c r="W1660">
        <v>1</v>
      </c>
      <c r="X1660" t="str">
        <f t="shared" si="280"/>
        <v>No</v>
      </c>
      <c r="Z1660" t="str">
        <f t="shared" si="281"/>
        <v>No</v>
      </c>
      <c r="AA1660">
        <v>1</v>
      </c>
      <c r="AB1660" t="str">
        <f t="shared" si="282"/>
        <v>Yes</v>
      </c>
      <c r="AC1660">
        <v>1</v>
      </c>
      <c r="AD1660" t="str">
        <f t="shared" si="283"/>
        <v>Yes</v>
      </c>
      <c r="AF1660" t="str">
        <f t="shared" si="284"/>
        <v>No</v>
      </c>
      <c r="AG1660">
        <v>1</v>
      </c>
      <c r="AH1660" s="11" t="str">
        <f t="shared" si="285"/>
        <v>Yes</v>
      </c>
    </row>
    <row r="1661" spans="1:34">
      <c r="A1661">
        <v>5299</v>
      </c>
      <c r="B1661" t="s">
        <v>42</v>
      </c>
      <c r="C1661" t="s">
        <v>52</v>
      </c>
      <c r="D1661" t="s">
        <v>53</v>
      </c>
      <c r="E1661" t="s">
        <v>1738</v>
      </c>
      <c r="F1661" t="s">
        <v>36</v>
      </c>
      <c r="G1661">
        <f t="shared" si="275"/>
        <v>1</v>
      </c>
      <c r="H1661">
        <f t="shared" si="276"/>
        <v>1</v>
      </c>
      <c r="I1661">
        <f t="shared" si="277"/>
        <v>2</v>
      </c>
      <c r="J1661">
        <f t="shared" si="278"/>
        <v>3</v>
      </c>
      <c r="K1661">
        <f t="shared" si="279"/>
        <v>2</v>
      </c>
      <c r="L1661">
        <v>3</v>
      </c>
      <c r="M1661">
        <v>6</v>
      </c>
      <c r="N1661">
        <f>Needs[[#This Row],[Male]]-Needs[[#This Row],[Hasuband]]</f>
        <v>2</v>
      </c>
      <c r="O1661">
        <f>Needs[[#This Row],[Female]]-Needs[[#This Row],[Wife]]</f>
        <v>5</v>
      </c>
      <c r="P1661">
        <v>1</v>
      </c>
      <c r="Q1661">
        <v>1</v>
      </c>
      <c r="R1661">
        <v>1</v>
      </c>
      <c r="S1661">
        <v>2</v>
      </c>
      <c r="T1661">
        <v>4</v>
      </c>
      <c r="U1661" t="s">
        <v>37</v>
      </c>
      <c r="W1661">
        <v>1</v>
      </c>
      <c r="X1661" t="str">
        <f t="shared" si="280"/>
        <v>No</v>
      </c>
      <c r="Z1661" t="str">
        <f t="shared" si="281"/>
        <v>No</v>
      </c>
      <c r="AA1661">
        <v>1</v>
      </c>
      <c r="AB1661" t="str">
        <f t="shared" si="282"/>
        <v>Yes</v>
      </c>
      <c r="AC1661">
        <v>1</v>
      </c>
      <c r="AD1661" t="str">
        <f t="shared" si="283"/>
        <v>Yes</v>
      </c>
      <c r="AE1661">
        <v>1</v>
      </c>
      <c r="AF1661" t="str">
        <f t="shared" si="284"/>
        <v>Yes</v>
      </c>
      <c r="AG1661">
        <v>1</v>
      </c>
      <c r="AH1661" s="11" t="str">
        <f t="shared" si="285"/>
        <v>Yes</v>
      </c>
    </row>
    <row r="1662" spans="1:34">
      <c r="A1662">
        <v>5649</v>
      </c>
      <c r="B1662" t="s">
        <v>42</v>
      </c>
      <c r="C1662" t="s">
        <v>71</v>
      </c>
      <c r="D1662" t="s">
        <v>72</v>
      </c>
      <c r="E1662" t="s">
        <v>1739</v>
      </c>
      <c r="F1662" t="s">
        <v>36</v>
      </c>
      <c r="G1662">
        <f t="shared" si="275"/>
        <v>1</v>
      </c>
      <c r="H1662">
        <f t="shared" si="276"/>
        <v>1</v>
      </c>
      <c r="I1662">
        <f t="shared" si="277"/>
        <v>2</v>
      </c>
      <c r="J1662">
        <f t="shared" si="278"/>
        <v>1</v>
      </c>
      <c r="K1662">
        <f t="shared" si="279"/>
        <v>0</v>
      </c>
      <c r="L1662">
        <v>3</v>
      </c>
      <c r="M1662">
        <v>2</v>
      </c>
      <c r="N1662">
        <f>Needs[[#This Row],[Male]]-Needs[[#This Row],[Hasuband]]</f>
        <v>2</v>
      </c>
      <c r="O1662">
        <f>Needs[[#This Row],[Female]]-Needs[[#This Row],[Wife]]</f>
        <v>1</v>
      </c>
      <c r="P1662">
        <v>1</v>
      </c>
      <c r="Q1662">
        <v>1</v>
      </c>
      <c r="R1662">
        <v>1</v>
      </c>
      <c r="S1662">
        <v>0</v>
      </c>
      <c r="T1662">
        <v>2</v>
      </c>
      <c r="U1662" t="s">
        <v>37</v>
      </c>
      <c r="V1662">
        <v>1</v>
      </c>
      <c r="X1662" t="str">
        <f t="shared" si="280"/>
        <v>Yes</v>
      </c>
      <c r="Y1662">
        <v>190</v>
      </c>
      <c r="Z1662" t="str">
        <f t="shared" si="281"/>
        <v>Yes</v>
      </c>
      <c r="AA1662">
        <v>1</v>
      </c>
      <c r="AB1662" t="str">
        <f t="shared" si="282"/>
        <v>Yes</v>
      </c>
      <c r="AD1662" t="str">
        <f t="shared" si="283"/>
        <v>No</v>
      </c>
      <c r="AF1662" t="str">
        <f t="shared" si="284"/>
        <v>No</v>
      </c>
      <c r="AH1662" s="11" t="str">
        <f t="shared" si="285"/>
        <v>No</v>
      </c>
    </row>
    <row r="1663" spans="1:34">
      <c r="A1663">
        <v>5542</v>
      </c>
      <c r="B1663" t="s">
        <v>42</v>
      </c>
      <c r="C1663" t="s">
        <v>43</v>
      </c>
      <c r="D1663" t="s">
        <v>44</v>
      </c>
      <c r="E1663" t="s">
        <v>1740</v>
      </c>
      <c r="F1663" t="s">
        <v>36</v>
      </c>
      <c r="G1663">
        <f t="shared" si="275"/>
        <v>1</v>
      </c>
      <c r="H1663">
        <f t="shared" si="276"/>
        <v>1</v>
      </c>
      <c r="I1663">
        <f t="shared" si="277"/>
        <v>1</v>
      </c>
      <c r="J1663">
        <f t="shared" si="278"/>
        <v>4</v>
      </c>
      <c r="K1663">
        <f t="shared" si="279"/>
        <v>3</v>
      </c>
      <c r="L1663">
        <v>8</v>
      </c>
      <c r="M1663">
        <v>2</v>
      </c>
      <c r="N1663">
        <f>Needs[[#This Row],[Male]]-Needs[[#This Row],[Hasuband]]</f>
        <v>7</v>
      </c>
      <c r="O1663">
        <f>Needs[[#This Row],[Female]]-Needs[[#This Row],[Wife]]</f>
        <v>1</v>
      </c>
      <c r="P1663">
        <v>0</v>
      </c>
      <c r="Q1663">
        <v>1</v>
      </c>
      <c r="R1663">
        <v>4</v>
      </c>
      <c r="S1663">
        <v>0</v>
      </c>
      <c r="T1663">
        <v>5</v>
      </c>
      <c r="U1663" t="s">
        <v>37</v>
      </c>
      <c r="W1663">
        <v>1</v>
      </c>
      <c r="X1663" t="str">
        <f t="shared" si="280"/>
        <v>No</v>
      </c>
      <c r="Z1663" t="str">
        <f t="shared" si="281"/>
        <v>No</v>
      </c>
      <c r="AA1663">
        <v>1</v>
      </c>
      <c r="AB1663" t="str">
        <f t="shared" si="282"/>
        <v>Yes</v>
      </c>
      <c r="AD1663" t="str">
        <f t="shared" si="283"/>
        <v>No</v>
      </c>
      <c r="AE1663">
        <v>1</v>
      </c>
      <c r="AF1663" t="str">
        <f t="shared" si="284"/>
        <v>Yes</v>
      </c>
      <c r="AG1663">
        <v>1</v>
      </c>
      <c r="AH1663" s="11" t="str">
        <f t="shared" si="285"/>
        <v>Yes</v>
      </c>
    </row>
    <row r="1664" spans="1:34">
      <c r="A1664">
        <v>5792</v>
      </c>
      <c r="B1664" t="s">
        <v>47</v>
      </c>
      <c r="C1664" t="s">
        <v>79</v>
      </c>
      <c r="D1664" t="s">
        <v>80</v>
      </c>
      <c r="E1664" t="s">
        <v>1741</v>
      </c>
      <c r="F1664" t="s">
        <v>51</v>
      </c>
      <c r="G1664">
        <f t="shared" si="275"/>
        <v>0</v>
      </c>
      <c r="H1664">
        <f t="shared" si="276"/>
        <v>1</v>
      </c>
      <c r="I1664">
        <f t="shared" si="277"/>
        <v>1</v>
      </c>
      <c r="J1664">
        <f t="shared" si="278"/>
        <v>2</v>
      </c>
      <c r="K1664">
        <f t="shared" si="279"/>
        <v>4</v>
      </c>
      <c r="L1664">
        <v>4</v>
      </c>
      <c r="M1664">
        <v>4</v>
      </c>
      <c r="N1664">
        <f>Needs[[#This Row],[Male]]-Needs[[#This Row],[Hasuband]]</f>
        <v>4</v>
      </c>
      <c r="O1664">
        <f>Needs[[#This Row],[Female]]-Needs[[#This Row],[Wife]]</f>
        <v>3</v>
      </c>
      <c r="P1664">
        <v>0</v>
      </c>
      <c r="Q1664">
        <v>1</v>
      </c>
      <c r="R1664">
        <v>1</v>
      </c>
      <c r="S1664">
        <v>1</v>
      </c>
      <c r="T1664">
        <v>5</v>
      </c>
      <c r="U1664" t="s">
        <v>46</v>
      </c>
      <c r="V1664">
        <v>1</v>
      </c>
      <c r="X1664" t="str">
        <f t="shared" si="280"/>
        <v>Yes</v>
      </c>
      <c r="Y1664">
        <v>109</v>
      </c>
      <c r="Z1664" t="str">
        <f t="shared" si="281"/>
        <v>Yes</v>
      </c>
      <c r="AA1664">
        <v>1</v>
      </c>
      <c r="AB1664" t="str">
        <f t="shared" si="282"/>
        <v>Yes</v>
      </c>
      <c r="AC1664">
        <v>1</v>
      </c>
      <c r="AD1664" t="str">
        <f t="shared" si="283"/>
        <v>Yes</v>
      </c>
      <c r="AF1664" t="str">
        <f t="shared" si="284"/>
        <v>No</v>
      </c>
      <c r="AG1664">
        <v>1</v>
      </c>
      <c r="AH1664" s="11" t="str">
        <f t="shared" si="285"/>
        <v>Yes</v>
      </c>
    </row>
    <row r="1665" spans="1:34">
      <c r="A1665">
        <v>4752</v>
      </c>
      <c r="B1665" t="s">
        <v>38</v>
      </c>
      <c r="C1665" t="s">
        <v>107</v>
      </c>
      <c r="D1665" t="s">
        <v>108</v>
      </c>
      <c r="E1665" t="s">
        <v>1742</v>
      </c>
      <c r="F1665" t="s">
        <v>36</v>
      </c>
      <c r="G1665">
        <f t="shared" si="275"/>
        <v>1</v>
      </c>
      <c r="H1665">
        <f t="shared" si="276"/>
        <v>1</v>
      </c>
      <c r="I1665">
        <f t="shared" si="277"/>
        <v>2</v>
      </c>
      <c r="J1665">
        <f t="shared" si="278"/>
        <v>1</v>
      </c>
      <c r="K1665">
        <f t="shared" si="279"/>
        <v>0</v>
      </c>
      <c r="L1665">
        <v>3</v>
      </c>
      <c r="M1665">
        <v>2</v>
      </c>
      <c r="N1665">
        <f>Needs[[#This Row],[Male]]-Needs[[#This Row],[Hasuband]]</f>
        <v>2</v>
      </c>
      <c r="O1665">
        <f>Needs[[#This Row],[Female]]-Needs[[#This Row],[Wife]]</f>
        <v>1</v>
      </c>
      <c r="P1665">
        <v>1</v>
      </c>
      <c r="Q1665">
        <v>1</v>
      </c>
      <c r="R1665">
        <v>1</v>
      </c>
      <c r="S1665">
        <v>0</v>
      </c>
      <c r="T1665">
        <v>2</v>
      </c>
      <c r="U1665" t="s">
        <v>37</v>
      </c>
      <c r="W1665">
        <v>1</v>
      </c>
      <c r="X1665" t="str">
        <f t="shared" si="280"/>
        <v>No</v>
      </c>
      <c r="Y1665">
        <v>106</v>
      </c>
      <c r="Z1665" t="str">
        <f t="shared" si="281"/>
        <v>Yes</v>
      </c>
      <c r="AA1665">
        <v>1</v>
      </c>
      <c r="AB1665" t="str">
        <f t="shared" si="282"/>
        <v>Yes</v>
      </c>
      <c r="AC1665">
        <v>1</v>
      </c>
      <c r="AD1665" t="str">
        <f t="shared" si="283"/>
        <v>Yes</v>
      </c>
      <c r="AF1665" t="str">
        <f t="shared" si="284"/>
        <v>No</v>
      </c>
      <c r="AG1665">
        <v>1</v>
      </c>
      <c r="AH1665" s="11" t="str">
        <f t="shared" si="285"/>
        <v>Yes</v>
      </c>
    </row>
    <row r="1666" spans="1:34">
      <c r="A1666">
        <v>5627</v>
      </c>
      <c r="B1666" t="s">
        <v>42</v>
      </c>
      <c r="C1666" t="s">
        <v>43</v>
      </c>
      <c r="D1666" t="s">
        <v>44</v>
      </c>
      <c r="E1666" t="s">
        <v>1743</v>
      </c>
      <c r="F1666" t="s">
        <v>51</v>
      </c>
      <c r="G1666">
        <f t="shared" ref="G1666:G1702" si="286">IF(F1666="Father",1,0)</f>
        <v>0</v>
      </c>
      <c r="H1666">
        <f t="shared" ref="H1666:H1702" si="287">IF(F1666="Mother",1,1)</f>
        <v>1</v>
      </c>
      <c r="I1666">
        <f t="shared" ref="I1666:I1702" si="288">P1666+Q1666</f>
        <v>1</v>
      </c>
      <c r="J1666">
        <f t="shared" ref="J1666:J1702" si="289">R1666+S1666</f>
        <v>2</v>
      </c>
      <c r="K1666">
        <f t="shared" ref="K1666:K1702" si="290">T1666-(G1666+H1666)</f>
        <v>4</v>
      </c>
      <c r="L1666">
        <v>7</v>
      </c>
      <c r="M1666">
        <v>1</v>
      </c>
      <c r="N1666">
        <f>Needs[[#This Row],[Male]]-Needs[[#This Row],[Hasuband]]</f>
        <v>7</v>
      </c>
      <c r="O1666">
        <f>Needs[[#This Row],[Female]]-Needs[[#This Row],[Wife]]</f>
        <v>0</v>
      </c>
      <c r="P1666">
        <v>1</v>
      </c>
      <c r="Q1666">
        <v>0</v>
      </c>
      <c r="R1666">
        <v>2</v>
      </c>
      <c r="S1666">
        <v>0</v>
      </c>
      <c r="T1666">
        <v>5</v>
      </c>
      <c r="U1666" t="s">
        <v>18</v>
      </c>
      <c r="W1666">
        <v>1</v>
      </c>
      <c r="X1666" t="str">
        <f t="shared" ref="X1666:X1702" si="291">IF(V1666=1,"Yes",IF(V1666="","No"))</f>
        <v>No</v>
      </c>
      <c r="Z1666" t="str">
        <f t="shared" ref="Z1666:Z1702" si="292">IF(Y1666="","No","Yes")</f>
        <v>No</v>
      </c>
      <c r="AA1666">
        <v>1</v>
      </c>
      <c r="AB1666" t="str">
        <f t="shared" ref="AB1666:AB1702" si="293">IF(AA1666=1,"Yes",IF(AA1666="","No"))</f>
        <v>Yes</v>
      </c>
      <c r="AC1666">
        <v>1</v>
      </c>
      <c r="AD1666" t="str">
        <f t="shared" ref="AD1666:AD1702" si="294">IF(AC1666=1,"Yes",IF(AC1666="","No"))</f>
        <v>Yes</v>
      </c>
      <c r="AE1666">
        <v>1</v>
      </c>
      <c r="AF1666" t="str">
        <f t="shared" ref="AF1666:AF1702" si="295">IF(AE1666=1,"Yes",IF(AE1666="","No"))</f>
        <v>Yes</v>
      </c>
      <c r="AG1666">
        <v>1</v>
      </c>
      <c r="AH1666" s="11" t="str">
        <f t="shared" ref="AH1666:AH1702" si="296">IF(AG1666=1,"Yes",IF(AG1666="","No"))</f>
        <v>Yes</v>
      </c>
    </row>
    <row r="1667" spans="1:34">
      <c r="A1667">
        <v>6115</v>
      </c>
      <c r="B1667" t="s">
        <v>47</v>
      </c>
      <c r="C1667" t="s">
        <v>67</v>
      </c>
      <c r="D1667" t="s">
        <v>68</v>
      </c>
      <c r="E1667" t="s">
        <v>1744</v>
      </c>
      <c r="F1667" t="s">
        <v>36</v>
      </c>
      <c r="G1667">
        <f t="shared" si="286"/>
        <v>1</v>
      </c>
      <c r="H1667">
        <f t="shared" si="287"/>
        <v>1</v>
      </c>
      <c r="I1667">
        <f t="shared" si="288"/>
        <v>2</v>
      </c>
      <c r="J1667">
        <f t="shared" si="289"/>
        <v>1</v>
      </c>
      <c r="K1667">
        <f t="shared" si="290"/>
        <v>1</v>
      </c>
      <c r="L1667">
        <v>2</v>
      </c>
      <c r="M1667">
        <v>4</v>
      </c>
      <c r="N1667">
        <f>Needs[[#This Row],[Male]]-Needs[[#This Row],[Hasuband]]</f>
        <v>1</v>
      </c>
      <c r="O1667">
        <f>Needs[[#This Row],[Female]]-Needs[[#This Row],[Wife]]</f>
        <v>3</v>
      </c>
      <c r="P1667">
        <v>1</v>
      </c>
      <c r="Q1667">
        <v>1</v>
      </c>
      <c r="R1667">
        <v>0</v>
      </c>
      <c r="S1667">
        <v>1</v>
      </c>
      <c r="T1667">
        <v>3</v>
      </c>
      <c r="U1667" t="s">
        <v>37</v>
      </c>
      <c r="W1667">
        <v>1</v>
      </c>
      <c r="X1667" t="str">
        <f t="shared" si="291"/>
        <v>No</v>
      </c>
      <c r="Y1667">
        <v>62</v>
      </c>
      <c r="Z1667" t="str">
        <f t="shared" si="292"/>
        <v>Yes</v>
      </c>
      <c r="AA1667">
        <v>1</v>
      </c>
      <c r="AB1667" t="str">
        <f t="shared" si="293"/>
        <v>Yes</v>
      </c>
      <c r="AD1667" t="str">
        <f t="shared" si="294"/>
        <v>No</v>
      </c>
      <c r="AF1667" t="str">
        <f t="shared" si="295"/>
        <v>No</v>
      </c>
      <c r="AG1667">
        <v>1</v>
      </c>
      <c r="AH1667" s="11" t="str">
        <f t="shared" si="296"/>
        <v>Yes</v>
      </c>
    </row>
    <row r="1668" spans="1:34">
      <c r="A1668">
        <v>5567</v>
      </c>
      <c r="B1668" t="s">
        <v>42</v>
      </c>
      <c r="C1668" t="s">
        <v>43</v>
      </c>
      <c r="D1668" t="s">
        <v>44</v>
      </c>
      <c r="E1668" t="s">
        <v>1745</v>
      </c>
      <c r="F1668" t="s">
        <v>36</v>
      </c>
      <c r="G1668">
        <f t="shared" si="286"/>
        <v>1</v>
      </c>
      <c r="H1668">
        <f t="shared" si="287"/>
        <v>1</v>
      </c>
      <c r="I1668">
        <f t="shared" si="288"/>
        <v>2</v>
      </c>
      <c r="J1668">
        <f t="shared" si="289"/>
        <v>1</v>
      </c>
      <c r="K1668">
        <f t="shared" si="290"/>
        <v>1</v>
      </c>
      <c r="L1668">
        <v>4</v>
      </c>
      <c r="M1668">
        <v>2</v>
      </c>
      <c r="N1668">
        <f>Needs[[#This Row],[Male]]-Needs[[#This Row],[Hasuband]]</f>
        <v>3</v>
      </c>
      <c r="O1668">
        <f>Needs[[#This Row],[Female]]-Needs[[#This Row],[Wife]]</f>
        <v>1</v>
      </c>
      <c r="P1668">
        <v>1</v>
      </c>
      <c r="Q1668">
        <v>1</v>
      </c>
      <c r="R1668">
        <v>1</v>
      </c>
      <c r="S1668">
        <v>0</v>
      </c>
      <c r="T1668">
        <v>3</v>
      </c>
      <c r="U1668" t="s">
        <v>37</v>
      </c>
      <c r="V1668">
        <v>1</v>
      </c>
      <c r="X1668" t="str">
        <f t="shared" si="291"/>
        <v>Yes</v>
      </c>
      <c r="Y1668">
        <v>153</v>
      </c>
      <c r="Z1668" t="str">
        <f t="shared" si="292"/>
        <v>Yes</v>
      </c>
      <c r="AA1668">
        <v>1</v>
      </c>
      <c r="AB1668" t="str">
        <f t="shared" si="293"/>
        <v>Yes</v>
      </c>
      <c r="AC1668">
        <v>1</v>
      </c>
      <c r="AD1668" t="str">
        <f t="shared" si="294"/>
        <v>Yes</v>
      </c>
      <c r="AF1668" t="str">
        <f t="shared" si="295"/>
        <v>No</v>
      </c>
      <c r="AH1668" s="11" t="str">
        <f t="shared" si="296"/>
        <v>No</v>
      </c>
    </row>
    <row r="1669" spans="1:34">
      <c r="A1669">
        <v>6275</v>
      </c>
      <c r="B1669" t="s">
        <v>47</v>
      </c>
      <c r="C1669" t="s">
        <v>104</v>
      </c>
      <c r="D1669" t="s">
        <v>105</v>
      </c>
      <c r="E1669" t="s">
        <v>1746</v>
      </c>
      <c r="F1669" t="s">
        <v>36</v>
      </c>
      <c r="G1669">
        <f t="shared" si="286"/>
        <v>1</v>
      </c>
      <c r="H1669">
        <f t="shared" si="287"/>
        <v>1</v>
      </c>
      <c r="I1669">
        <f t="shared" si="288"/>
        <v>2</v>
      </c>
      <c r="J1669">
        <f t="shared" si="289"/>
        <v>3</v>
      </c>
      <c r="K1669">
        <f t="shared" si="290"/>
        <v>3</v>
      </c>
      <c r="L1669">
        <v>2</v>
      </c>
      <c r="M1669">
        <v>8</v>
      </c>
      <c r="N1669">
        <f>Needs[[#This Row],[Male]]-Needs[[#This Row],[Hasuband]]</f>
        <v>1</v>
      </c>
      <c r="O1669">
        <f>Needs[[#This Row],[Female]]-Needs[[#This Row],[Wife]]</f>
        <v>7</v>
      </c>
      <c r="P1669">
        <v>1</v>
      </c>
      <c r="Q1669">
        <v>1</v>
      </c>
      <c r="R1669">
        <v>0</v>
      </c>
      <c r="S1669">
        <v>3</v>
      </c>
      <c r="T1669">
        <v>5</v>
      </c>
      <c r="U1669" t="s">
        <v>37</v>
      </c>
      <c r="W1669">
        <v>1</v>
      </c>
      <c r="X1669" t="str">
        <f t="shared" si="291"/>
        <v>No</v>
      </c>
      <c r="Z1669" t="str">
        <f t="shared" si="292"/>
        <v>No</v>
      </c>
      <c r="AA1669">
        <v>1</v>
      </c>
      <c r="AB1669" t="str">
        <f t="shared" si="293"/>
        <v>Yes</v>
      </c>
      <c r="AD1669" t="str">
        <f t="shared" si="294"/>
        <v>No</v>
      </c>
      <c r="AF1669" t="str">
        <f t="shared" si="295"/>
        <v>No</v>
      </c>
      <c r="AG1669">
        <v>1</v>
      </c>
      <c r="AH1669" s="11" t="str">
        <f t="shared" si="296"/>
        <v>Yes</v>
      </c>
    </row>
    <row r="1670" spans="1:34">
      <c r="A1670">
        <v>5266</v>
      </c>
      <c r="B1670" t="s">
        <v>42</v>
      </c>
      <c r="C1670" t="s">
        <v>52</v>
      </c>
      <c r="D1670" t="s">
        <v>53</v>
      </c>
      <c r="E1670" t="s">
        <v>1747</v>
      </c>
      <c r="F1670" t="s">
        <v>36</v>
      </c>
      <c r="G1670">
        <f t="shared" si="286"/>
        <v>1</v>
      </c>
      <c r="H1670">
        <f t="shared" si="287"/>
        <v>1</v>
      </c>
      <c r="I1670">
        <f t="shared" si="288"/>
        <v>3</v>
      </c>
      <c r="J1670">
        <f t="shared" si="289"/>
        <v>3</v>
      </c>
      <c r="K1670">
        <f t="shared" si="290"/>
        <v>2</v>
      </c>
      <c r="L1670">
        <v>6</v>
      </c>
      <c r="M1670">
        <v>4</v>
      </c>
      <c r="N1670">
        <f>Needs[[#This Row],[Male]]-Needs[[#This Row],[Hasuband]]</f>
        <v>5</v>
      </c>
      <c r="O1670">
        <f>Needs[[#This Row],[Female]]-Needs[[#This Row],[Wife]]</f>
        <v>3</v>
      </c>
      <c r="P1670">
        <v>2</v>
      </c>
      <c r="Q1670">
        <v>1</v>
      </c>
      <c r="R1670">
        <v>2</v>
      </c>
      <c r="S1670">
        <v>1</v>
      </c>
      <c r="T1670">
        <v>4</v>
      </c>
      <c r="U1670" t="s">
        <v>61</v>
      </c>
      <c r="V1670">
        <v>1</v>
      </c>
      <c r="X1670" t="str">
        <f t="shared" si="291"/>
        <v>Yes</v>
      </c>
      <c r="Y1670">
        <v>191</v>
      </c>
      <c r="Z1670" t="str">
        <f t="shared" si="292"/>
        <v>Yes</v>
      </c>
      <c r="AA1670">
        <v>1</v>
      </c>
      <c r="AB1670" t="str">
        <f t="shared" si="293"/>
        <v>Yes</v>
      </c>
      <c r="AD1670" t="str">
        <f t="shared" si="294"/>
        <v>No</v>
      </c>
      <c r="AF1670" t="str">
        <f t="shared" si="295"/>
        <v>No</v>
      </c>
      <c r="AG1670">
        <v>1</v>
      </c>
      <c r="AH1670" s="11" t="str">
        <f t="shared" si="296"/>
        <v>Yes</v>
      </c>
    </row>
    <row r="1671" spans="1:34">
      <c r="A1671">
        <v>5228</v>
      </c>
      <c r="B1671" t="s">
        <v>42</v>
      </c>
      <c r="C1671" t="s">
        <v>64</v>
      </c>
      <c r="D1671" t="s">
        <v>65</v>
      </c>
      <c r="E1671" t="s">
        <v>1748</v>
      </c>
      <c r="F1671" t="s">
        <v>36</v>
      </c>
      <c r="G1671">
        <f t="shared" si="286"/>
        <v>1</v>
      </c>
      <c r="H1671">
        <f t="shared" si="287"/>
        <v>1</v>
      </c>
      <c r="I1671">
        <f t="shared" si="288"/>
        <v>1</v>
      </c>
      <c r="J1671">
        <f t="shared" si="289"/>
        <v>1</v>
      </c>
      <c r="K1671">
        <f t="shared" si="290"/>
        <v>0</v>
      </c>
      <c r="L1671">
        <v>3</v>
      </c>
      <c r="M1671">
        <v>1</v>
      </c>
      <c r="N1671">
        <f>Needs[[#This Row],[Male]]-Needs[[#This Row],[Hasuband]]</f>
        <v>2</v>
      </c>
      <c r="O1671">
        <f>Needs[[#This Row],[Female]]-Needs[[#This Row],[Wife]]</f>
        <v>0</v>
      </c>
      <c r="P1671">
        <v>1</v>
      </c>
      <c r="Q1671">
        <v>0</v>
      </c>
      <c r="R1671">
        <v>1</v>
      </c>
      <c r="S1671">
        <v>0</v>
      </c>
      <c r="T1671">
        <v>2</v>
      </c>
      <c r="U1671" t="s">
        <v>46</v>
      </c>
      <c r="V1671">
        <v>1</v>
      </c>
      <c r="X1671" t="str">
        <f t="shared" si="291"/>
        <v>Yes</v>
      </c>
      <c r="Y1671">
        <v>170</v>
      </c>
      <c r="Z1671" t="str">
        <f t="shared" si="292"/>
        <v>Yes</v>
      </c>
      <c r="AA1671">
        <v>1</v>
      </c>
      <c r="AB1671" t="str">
        <f t="shared" si="293"/>
        <v>Yes</v>
      </c>
      <c r="AC1671">
        <v>1</v>
      </c>
      <c r="AD1671" t="str">
        <f t="shared" si="294"/>
        <v>Yes</v>
      </c>
      <c r="AE1671">
        <v>1</v>
      </c>
      <c r="AF1671" t="str">
        <f t="shared" si="295"/>
        <v>Yes</v>
      </c>
      <c r="AH1671" s="11" t="str">
        <f t="shared" si="296"/>
        <v>No</v>
      </c>
    </row>
    <row r="1672" spans="1:34">
      <c r="A1672">
        <v>6108</v>
      </c>
      <c r="B1672" t="s">
        <v>47</v>
      </c>
      <c r="C1672" t="s">
        <v>67</v>
      </c>
      <c r="D1672" t="s">
        <v>68</v>
      </c>
      <c r="E1672" t="s">
        <v>1749</v>
      </c>
      <c r="F1672" t="s">
        <v>36</v>
      </c>
      <c r="G1672">
        <f t="shared" si="286"/>
        <v>1</v>
      </c>
      <c r="H1672">
        <f t="shared" si="287"/>
        <v>1</v>
      </c>
      <c r="I1672">
        <f t="shared" si="288"/>
        <v>2</v>
      </c>
      <c r="J1672">
        <f t="shared" si="289"/>
        <v>5</v>
      </c>
      <c r="K1672">
        <f t="shared" si="290"/>
        <v>1</v>
      </c>
      <c r="L1672">
        <v>4</v>
      </c>
      <c r="M1672">
        <v>6</v>
      </c>
      <c r="N1672">
        <f>Needs[[#This Row],[Male]]-Needs[[#This Row],[Hasuband]]</f>
        <v>3</v>
      </c>
      <c r="O1672">
        <f>Needs[[#This Row],[Female]]-Needs[[#This Row],[Wife]]</f>
        <v>5</v>
      </c>
      <c r="P1672">
        <v>1</v>
      </c>
      <c r="Q1672">
        <v>1</v>
      </c>
      <c r="R1672">
        <v>2</v>
      </c>
      <c r="S1672">
        <v>3</v>
      </c>
      <c r="T1672">
        <v>3</v>
      </c>
      <c r="U1672" t="s">
        <v>37</v>
      </c>
      <c r="V1672">
        <v>1</v>
      </c>
      <c r="X1672" t="str">
        <f t="shared" si="291"/>
        <v>Yes</v>
      </c>
      <c r="Y1672">
        <v>218</v>
      </c>
      <c r="Z1672" t="str">
        <f t="shared" si="292"/>
        <v>Yes</v>
      </c>
      <c r="AB1672" t="str">
        <f t="shared" si="293"/>
        <v>No</v>
      </c>
      <c r="AD1672" t="str">
        <f t="shared" si="294"/>
        <v>No</v>
      </c>
      <c r="AE1672">
        <v>1</v>
      </c>
      <c r="AF1672" t="str">
        <f t="shared" si="295"/>
        <v>Yes</v>
      </c>
      <c r="AH1672" s="11" t="str">
        <f t="shared" si="296"/>
        <v>No</v>
      </c>
    </row>
    <row r="1673" spans="1:34">
      <c r="A1673">
        <v>6137</v>
      </c>
      <c r="B1673" t="s">
        <v>47</v>
      </c>
      <c r="C1673" t="s">
        <v>67</v>
      </c>
      <c r="D1673" t="s">
        <v>68</v>
      </c>
      <c r="E1673" t="s">
        <v>1750</v>
      </c>
      <c r="F1673" t="s">
        <v>36</v>
      </c>
      <c r="G1673">
        <f t="shared" si="286"/>
        <v>1</v>
      </c>
      <c r="H1673">
        <f t="shared" si="287"/>
        <v>1</v>
      </c>
      <c r="I1673">
        <f t="shared" si="288"/>
        <v>1</v>
      </c>
      <c r="J1673">
        <f t="shared" si="289"/>
        <v>1</v>
      </c>
      <c r="K1673">
        <f t="shared" si="290"/>
        <v>0</v>
      </c>
      <c r="L1673">
        <v>1</v>
      </c>
      <c r="M1673">
        <v>3</v>
      </c>
      <c r="N1673">
        <f>Needs[[#This Row],[Male]]-Needs[[#This Row],[Hasuband]]</f>
        <v>0</v>
      </c>
      <c r="O1673">
        <f>Needs[[#This Row],[Female]]-Needs[[#This Row],[Wife]]</f>
        <v>2</v>
      </c>
      <c r="P1673">
        <v>0</v>
      </c>
      <c r="Q1673">
        <v>1</v>
      </c>
      <c r="R1673">
        <v>0</v>
      </c>
      <c r="S1673">
        <v>1</v>
      </c>
      <c r="T1673">
        <v>2</v>
      </c>
      <c r="U1673" t="s">
        <v>37</v>
      </c>
      <c r="V1673">
        <v>1</v>
      </c>
      <c r="X1673" t="str">
        <f t="shared" si="291"/>
        <v>Yes</v>
      </c>
      <c r="Y1673">
        <v>180</v>
      </c>
      <c r="Z1673" t="str">
        <f t="shared" si="292"/>
        <v>Yes</v>
      </c>
      <c r="AB1673" t="str">
        <f t="shared" si="293"/>
        <v>No</v>
      </c>
      <c r="AD1673" t="str">
        <f t="shared" si="294"/>
        <v>No</v>
      </c>
      <c r="AE1673">
        <v>1</v>
      </c>
      <c r="AF1673" t="str">
        <f t="shared" si="295"/>
        <v>Yes</v>
      </c>
      <c r="AG1673">
        <v>1</v>
      </c>
      <c r="AH1673" s="11" t="str">
        <f t="shared" si="296"/>
        <v>Yes</v>
      </c>
    </row>
    <row r="1674" spans="1:34">
      <c r="A1674">
        <v>5167</v>
      </c>
      <c r="B1674" t="s">
        <v>42</v>
      </c>
      <c r="C1674" t="s">
        <v>64</v>
      </c>
      <c r="D1674" t="s">
        <v>65</v>
      </c>
      <c r="E1674" t="s">
        <v>1751</v>
      </c>
      <c r="F1674" t="s">
        <v>36</v>
      </c>
      <c r="G1674">
        <f t="shared" si="286"/>
        <v>1</v>
      </c>
      <c r="H1674">
        <f t="shared" si="287"/>
        <v>1</v>
      </c>
      <c r="I1674">
        <f t="shared" si="288"/>
        <v>2</v>
      </c>
      <c r="J1674">
        <f t="shared" si="289"/>
        <v>2</v>
      </c>
      <c r="K1674">
        <f t="shared" si="290"/>
        <v>1</v>
      </c>
      <c r="L1674">
        <v>3</v>
      </c>
      <c r="M1674">
        <v>4</v>
      </c>
      <c r="N1674">
        <f>Needs[[#This Row],[Male]]-Needs[[#This Row],[Hasuband]]</f>
        <v>2</v>
      </c>
      <c r="O1674">
        <f>Needs[[#This Row],[Female]]-Needs[[#This Row],[Wife]]</f>
        <v>3</v>
      </c>
      <c r="P1674">
        <v>1</v>
      </c>
      <c r="Q1674">
        <v>1</v>
      </c>
      <c r="R1674">
        <v>1</v>
      </c>
      <c r="S1674">
        <v>1</v>
      </c>
      <c r="T1674">
        <v>3</v>
      </c>
      <c r="U1674" t="s">
        <v>37</v>
      </c>
      <c r="W1674">
        <v>1</v>
      </c>
      <c r="X1674" t="str">
        <f t="shared" si="291"/>
        <v>No</v>
      </c>
      <c r="Z1674" t="str">
        <f t="shared" si="292"/>
        <v>No</v>
      </c>
      <c r="AB1674" t="str">
        <f t="shared" si="293"/>
        <v>No</v>
      </c>
      <c r="AD1674" t="str">
        <f t="shared" si="294"/>
        <v>No</v>
      </c>
      <c r="AF1674" t="str">
        <f t="shared" si="295"/>
        <v>No</v>
      </c>
      <c r="AG1674">
        <v>1</v>
      </c>
      <c r="AH1674" s="11" t="str">
        <f t="shared" si="296"/>
        <v>Yes</v>
      </c>
    </row>
    <row r="1675" spans="1:34">
      <c r="A1675">
        <v>4716</v>
      </c>
      <c r="B1675" t="s">
        <v>38</v>
      </c>
      <c r="C1675" t="s">
        <v>39</v>
      </c>
      <c r="D1675" t="s">
        <v>40</v>
      </c>
      <c r="E1675" t="s">
        <v>1752</v>
      </c>
      <c r="F1675" t="s">
        <v>36</v>
      </c>
      <c r="G1675">
        <f t="shared" si="286"/>
        <v>1</v>
      </c>
      <c r="H1675">
        <f t="shared" si="287"/>
        <v>1</v>
      </c>
      <c r="I1675">
        <f t="shared" si="288"/>
        <v>2</v>
      </c>
      <c r="J1675">
        <f t="shared" si="289"/>
        <v>2</v>
      </c>
      <c r="K1675">
        <f t="shared" si="290"/>
        <v>2</v>
      </c>
      <c r="L1675">
        <v>5</v>
      </c>
      <c r="M1675">
        <v>3</v>
      </c>
      <c r="N1675">
        <f>Needs[[#This Row],[Male]]-Needs[[#This Row],[Hasuband]]</f>
        <v>4</v>
      </c>
      <c r="O1675">
        <f>Needs[[#This Row],[Female]]-Needs[[#This Row],[Wife]]</f>
        <v>2</v>
      </c>
      <c r="P1675">
        <v>1</v>
      </c>
      <c r="Q1675">
        <v>1</v>
      </c>
      <c r="R1675">
        <v>1</v>
      </c>
      <c r="S1675">
        <v>1</v>
      </c>
      <c r="T1675">
        <v>4</v>
      </c>
      <c r="U1675" t="s">
        <v>37</v>
      </c>
      <c r="W1675">
        <v>1</v>
      </c>
      <c r="X1675" t="str">
        <f t="shared" si="291"/>
        <v>No</v>
      </c>
      <c r="Y1675">
        <v>86</v>
      </c>
      <c r="Z1675" t="str">
        <f t="shared" si="292"/>
        <v>Yes</v>
      </c>
      <c r="AA1675">
        <v>1</v>
      </c>
      <c r="AB1675" t="str">
        <f t="shared" si="293"/>
        <v>Yes</v>
      </c>
      <c r="AC1675">
        <v>1</v>
      </c>
      <c r="AD1675" t="str">
        <f t="shared" si="294"/>
        <v>Yes</v>
      </c>
      <c r="AE1675">
        <v>1</v>
      </c>
      <c r="AF1675" t="str">
        <f t="shared" si="295"/>
        <v>Yes</v>
      </c>
      <c r="AG1675">
        <v>1</v>
      </c>
      <c r="AH1675" s="11" t="str">
        <f t="shared" si="296"/>
        <v>Yes</v>
      </c>
    </row>
    <row r="1676" spans="1:34">
      <c r="A1676">
        <v>6201</v>
      </c>
      <c r="B1676" t="s">
        <v>47</v>
      </c>
      <c r="C1676" t="s">
        <v>58</v>
      </c>
      <c r="D1676" t="s">
        <v>59</v>
      </c>
      <c r="E1676" t="s">
        <v>1753</v>
      </c>
      <c r="F1676" t="s">
        <v>36</v>
      </c>
      <c r="G1676">
        <f t="shared" si="286"/>
        <v>1</v>
      </c>
      <c r="H1676">
        <f t="shared" si="287"/>
        <v>1</v>
      </c>
      <c r="I1676">
        <f t="shared" si="288"/>
        <v>2</v>
      </c>
      <c r="J1676">
        <f t="shared" si="289"/>
        <v>2</v>
      </c>
      <c r="K1676">
        <f t="shared" si="290"/>
        <v>0</v>
      </c>
      <c r="L1676">
        <v>3</v>
      </c>
      <c r="M1676">
        <v>3</v>
      </c>
      <c r="N1676">
        <f>Needs[[#This Row],[Male]]-Needs[[#This Row],[Hasuband]]</f>
        <v>2</v>
      </c>
      <c r="O1676">
        <f>Needs[[#This Row],[Female]]-Needs[[#This Row],[Wife]]</f>
        <v>2</v>
      </c>
      <c r="P1676">
        <v>1</v>
      </c>
      <c r="Q1676">
        <v>1</v>
      </c>
      <c r="R1676">
        <v>1</v>
      </c>
      <c r="S1676">
        <v>1</v>
      </c>
      <c r="T1676">
        <v>2</v>
      </c>
      <c r="U1676" t="s">
        <v>37</v>
      </c>
      <c r="V1676">
        <v>1</v>
      </c>
      <c r="X1676" t="str">
        <f t="shared" si="291"/>
        <v>Yes</v>
      </c>
      <c r="Y1676">
        <v>178</v>
      </c>
      <c r="Z1676" t="str">
        <f t="shared" si="292"/>
        <v>Yes</v>
      </c>
      <c r="AB1676" t="str">
        <f t="shared" si="293"/>
        <v>No</v>
      </c>
      <c r="AD1676" t="str">
        <f t="shared" si="294"/>
        <v>No</v>
      </c>
      <c r="AE1676">
        <v>1</v>
      </c>
      <c r="AF1676" t="str">
        <f t="shared" si="295"/>
        <v>Yes</v>
      </c>
      <c r="AH1676" s="11" t="str">
        <f t="shared" si="296"/>
        <v>No</v>
      </c>
    </row>
    <row r="1677" spans="1:34">
      <c r="A1677">
        <v>5017</v>
      </c>
      <c r="B1677" t="s">
        <v>32</v>
      </c>
      <c r="C1677" t="s">
        <v>126</v>
      </c>
      <c r="D1677" t="s">
        <v>127</v>
      </c>
      <c r="E1677" t="s">
        <v>1754</v>
      </c>
      <c r="F1677" t="s">
        <v>51</v>
      </c>
      <c r="G1677">
        <f t="shared" si="286"/>
        <v>0</v>
      </c>
      <c r="H1677">
        <f t="shared" si="287"/>
        <v>1</v>
      </c>
      <c r="I1677">
        <f t="shared" si="288"/>
        <v>2</v>
      </c>
      <c r="J1677">
        <f t="shared" si="289"/>
        <v>0</v>
      </c>
      <c r="K1677">
        <f t="shared" si="290"/>
        <v>1</v>
      </c>
      <c r="L1677">
        <v>2</v>
      </c>
      <c r="M1677">
        <v>2</v>
      </c>
      <c r="N1677">
        <f>Needs[[#This Row],[Male]]-Needs[[#This Row],[Hasuband]]</f>
        <v>2</v>
      </c>
      <c r="O1677">
        <f>Needs[[#This Row],[Female]]-Needs[[#This Row],[Wife]]</f>
        <v>1</v>
      </c>
      <c r="P1677">
        <v>1</v>
      </c>
      <c r="Q1677">
        <v>1</v>
      </c>
      <c r="R1677">
        <v>0</v>
      </c>
      <c r="S1677">
        <v>0</v>
      </c>
      <c r="T1677">
        <v>2</v>
      </c>
      <c r="U1677" t="s">
        <v>37</v>
      </c>
      <c r="W1677">
        <v>1</v>
      </c>
      <c r="X1677" t="str">
        <f t="shared" si="291"/>
        <v>No</v>
      </c>
      <c r="Z1677" t="str">
        <f t="shared" si="292"/>
        <v>No</v>
      </c>
      <c r="AA1677">
        <v>1</v>
      </c>
      <c r="AB1677" t="str">
        <f t="shared" si="293"/>
        <v>Yes</v>
      </c>
      <c r="AD1677" t="str">
        <f t="shared" si="294"/>
        <v>No</v>
      </c>
      <c r="AE1677">
        <v>1</v>
      </c>
      <c r="AF1677" t="str">
        <f t="shared" si="295"/>
        <v>Yes</v>
      </c>
      <c r="AG1677">
        <v>1</v>
      </c>
      <c r="AH1677" s="11" t="str">
        <f t="shared" si="296"/>
        <v>Yes</v>
      </c>
    </row>
    <row r="1678" spans="1:34">
      <c r="A1678">
        <v>6160</v>
      </c>
      <c r="B1678" t="s">
        <v>47</v>
      </c>
      <c r="C1678" t="s">
        <v>58</v>
      </c>
      <c r="D1678" t="s">
        <v>59</v>
      </c>
      <c r="E1678" t="s">
        <v>1755</v>
      </c>
      <c r="F1678" t="s">
        <v>36</v>
      </c>
      <c r="G1678">
        <f t="shared" si="286"/>
        <v>1</v>
      </c>
      <c r="H1678">
        <f t="shared" si="287"/>
        <v>1</v>
      </c>
      <c r="I1678">
        <f t="shared" si="288"/>
        <v>2</v>
      </c>
      <c r="J1678">
        <f t="shared" si="289"/>
        <v>3</v>
      </c>
      <c r="K1678">
        <f t="shared" si="290"/>
        <v>2</v>
      </c>
      <c r="L1678">
        <v>3</v>
      </c>
      <c r="M1678">
        <v>6</v>
      </c>
      <c r="N1678">
        <f>Needs[[#This Row],[Male]]-Needs[[#This Row],[Hasuband]]</f>
        <v>2</v>
      </c>
      <c r="O1678">
        <f>Needs[[#This Row],[Female]]-Needs[[#This Row],[Wife]]</f>
        <v>5</v>
      </c>
      <c r="P1678">
        <v>1</v>
      </c>
      <c r="Q1678">
        <v>1</v>
      </c>
      <c r="R1678">
        <v>1</v>
      </c>
      <c r="S1678">
        <v>2</v>
      </c>
      <c r="T1678">
        <v>4</v>
      </c>
      <c r="U1678" t="s">
        <v>37</v>
      </c>
      <c r="W1678">
        <v>1</v>
      </c>
      <c r="X1678" t="str">
        <f t="shared" si="291"/>
        <v>No</v>
      </c>
      <c r="Y1678">
        <v>76</v>
      </c>
      <c r="Z1678" t="str">
        <f t="shared" si="292"/>
        <v>Yes</v>
      </c>
      <c r="AB1678" t="str">
        <f t="shared" si="293"/>
        <v>No</v>
      </c>
      <c r="AD1678" t="str">
        <f t="shared" si="294"/>
        <v>No</v>
      </c>
      <c r="AF1678" t="str">
        <f t="shared" si="295"/>
        <v>No</v>
      </c>
      <c r="AG1678">
        <v>1</v>
      </c>
      <c r="AH1678" s="11" t="str">
        <f t="shared" si="296"/>
        <v>Yes</v>
      </c>
    </row>
    <row r="1679" spans="1:34">
      <c r="A1679">
        <v>5668</v>
      </c>
      <c r="B1679" t="s">
        <v>42</v>
      </c>
      <c r="C1679" t="s">
        <v>71</v>
      </c>
      <c r="D1679" t="s">
        <v>72</v>
      </c>
      <c r="E1679" t="s">
        <v>1756</v>
      </c>
      <c r="F1679" t="s">
        <v>36</v>
      </c>
      <c r="G1679">
        <f t="shared" si="286"/>
        <v>1</v>
      </c>
      <c r="H1679">
        <f t="shared" si="287"/>
        <v>1</v>
      </c>
      <c r="I1679">
        <f t="shared" si="288"/>
        <v>1</v>
      </c>
      <c r="J1679">
        <f t="shared" si="289"/>
        <v>3</v>
      </c>
      <c r="K1679">
        <f t="shared" si="290"/>
        <v>3</v>
      </c>
      <c r="L1679">
        <v>6</v>
      </c>
      <c r="M1679">
        <v>3</v>
      </c>
      <c r="N1679">
        <f>Needs[[#This Row],[Male]]-Needs[[#This Row],[Hasuband]]</f>
        <v>5</v>
      </c>
      <c r="O1679">
        <f>Needs[[#This Row],[Female]]-Needs[[#This Row],[Wife]]</f>
        <v>2</v>
      </c>
      <c r="P1679">
        <v>0</v>
      </c>
      <c r="Q1679">
        <v>1</v>
      </c>
      <c r="R1679">
        <v>2</v>
      </c>
      <c r="S1679">
        <v>1</v>
      </c>
      <c r="T1679">
        <v>5</v>
      </c>
      <c r="U1679" t="s">
        <v>46</v>
      </c>
      <c r="V1679">
        <v>1</v>
      </c>
      <c r="X1679" t="str">
        <f t="shared" si="291"/>
        <v>Yes</v>
      </c>
      <c r="Y1679">
        <v>221</v>
      </c>
      <c r="Z1679" t="str">
        <f t="shared" si="292"/>
        <v>Yes</v>
      </c>
      <c r="AB1679" t="str">
        <f t="shared" si="293"/>
        <v>No</v>
      </c>
      <c r="AD1679" t="str">
        <f t="shared" si="294"/>
        <v>No</v>
      </c>
      <c r="AF1679" t="str">
        <f t="shared" si="295"/>
        <v>No</v>
      </c>
      <c r="AG1679">
        <v>1</v>
      </c>
      <c r="AH1679" s="11" t="str">
        <f t="shared" si="296"/>
        <v>Yes</v>
      </c>
    </row>
    <row r="1680" spans="1:34">
      <c r="A1680">
        <v>6233</v>
      </c>
      <c r="B1680" t="s">
        <v>47</v>
      </c>
      <c r="C1680" t="s">
        <v>58</v>
      </c>
      <c r="D1680" t="s">
        <v>59</v>
      </c>
      <c r="E1680" t="s">
        <v>1757</v>
      </c>
      <c r="F1680" t="s">
        <v>51</v>
      </c>
      <c r="G1680">
        <f t="shared" si="286"/>
        <v>0</v>
      </c>
      <c r="H1680">
        <f t="shared" si="287"/>
        <v>1</v>
      </c>
      <c r="I1680">
        <f t="shared" si="288"/>
        <v>1</v>
      </c>
      <c r="J1680">
        <f t="shared" si="289"/>
        <v>2</v>
      </c>
      <c r="K1680">
        <f t="shared" si="290"/>
        <v>2</v>
      </c>
      <c r="L1680">
        <v>5</v>
      </c>
      <c r="M1680">
        <v>1</v>
      </c>
      <c r="N1680">
        <f>Needs[[#This Row],[Male]]-Needs[[#This Row],[Hasuband]]</f>
        <v>5</v>
      </c>
      <c r="O1680">
        <f>Needs[[#This Row],[Female]]-Needs[[#This Row],[Wife]]</f>
        <v>0</v>
      </c>
      <c r="P1680">
        <v>1</v>
      </c>
      <c r="Q1680">
        <v>0</v>
      </c>
      <c r="R1680">
        <v>2</v>
      </c>
      <c r="S1680">
        <v>0</v>
      </c>
      <c r="T1680">
        <v>3</v>
      </c>
      <c r="U1680" t="s">
        <v>37</v>
      </c>
      <c r="W1680">
        <v>1</v>
      </c>
      <c r="X1680" t="str">
        <f t="shared" si="291"/>
        <v>No</v>
      </c>
      <c r="Z1680" t="str">
        <f t="shared" si="292"/>
        <v>No</v>
      </c>
      <c r="AA1680">
        <v>1</v>
      </c>
      <c r="AB1680" t="str">
        <f t="shared" si="293"/>
        <v>Yes</v>
      </c>
      <c r="AC1680">
        <v>1</v>
      </c>
      <c r="AD1680" t="str">
        <f t="shared" si="294"/>
        <v>Yes</v>
      </c>
      <c r="AE1680">
        <v>1</v>
      </c>
      <c r="AF1680" t="str">
        <f t="shared" si="295"/>
        <v>Yes</v>
      </c>
      <c r="AG1680">
        <v>1</v>
      </c>
      <c r="AH1680" s="11" t="str">
        <f t="shared" si="296"/>
        <v>Yes</v>
      </c>
    </row>
    <row r="1681" spans="1:34">
      <c r="A1681">
        <v>6167</v>
      </c>
      <c r="B1681" t="s">
        <v>47</v>
      </c>
      <c r="C1681" t="s">
        <v>58</v>
      </c>
      <c r="D1681" t="s">
        <v>59</v>
      </c>
      <c r="E1681" t="s">
        <v>1758</v>
      </c>
      <c r="F1681" t="s">
        <v>51</v>
      </c>
      <c r="G1681">
        <f t="shared" si="286"/>
        <v>0</v>
      </c>
      <c r="H1681">
        <f t="shared" si="287"/>
        <v>1</v>
      </c>
      <c r="I1681">
        <f t="shared" si="288"/>
        <v>2</v>
      </c>
      <c r="J1681">
        <f t="shared" si="289"/>
        <v>2</v>
      </c>
      <c r="K1681">
        <f t="shared" si="290"/>
        <v>3</v>
      </c>
      <c r="L1681">
        <v>4</v>
      </c>
      <c r="M1681">
        <v>4</v>
      </c>
      <c r="N1681">
        <f>Needs[[#This Row],[Male]]-Needs[[#This Row],[Hasuband]]</f>
        <v>4</v>
      </c>
      <c r="O1681">
        <f>Needs[[#This Row],[Female]]-Needs[[#This Row],[Wife]]</f>
        <v>3</v>
      </c>
      <c r="P1681">
        <v>1</v>
      </c>
      <c r="Q1681">
        <v>1</v>
      </c>
      <c r="R1681">
        <v>1</v>
      </c>
      <c r="S1681">
        <v>1</v>
      </c>
      <c r="T1681">
        <v>4</v>
      </c>
      <c r="U1681" t="s">
        <v>37</v>
      </c>
      <c r="V1681">
        <v>1</v>
      </c>
      <c r="X1681" t="str">
        <f t="shared" si="291"/>
        <v>Yes</v>
      </c>
      <c r="Y1681">
        <v>113</v>
      </c>
      <c r="Z1681" t="str">
        <f t="shared" si="292"/>
        <v>Yes</v>
      </c>
      <c r="AB1681" t="str">
        <f t="shared" si="293"/>
        <v>No</v>
      </c>
      <c r="AC1681">
        <v>1</v>
      </c>
      <c r="AD1681" t="str">
        <f t="shared" si="294"/>
        <v>Yes</v>
      </c>
      <c r="AF1681" t="str">
        <f t="shared" si="295"/>
        <v>No</v>
      </c>
      <c r="AG1681">
        <v>1</v>
      </c>
      <c r="AH1681" s="11" t="str">
        <f t="shared" si="296"/>
        <v>Yes</v>
      </c>
    </row>
    <row r="1682" spans="1:34">
      <c r="A1682">
        <v>5534</v>
      </c>
      <c r="B1682" t="s">
        <v>42</v>
      </c>
      <c r="C1682" t="s">
        <v>43</v>
      </c>
      <c r="D1682" t="s">
        <v>44</v>
      </c>
      <c r="E1682" t="s">
        <v>1759</v>
      </c>
      <c r="F1682" t="s">
        <v>51</v>
      </c>
      <c r="G1682">
        <f t="shared" si="286"/>
        <v>0</v>
      </c>
      <c r="H1682">
        <f t="shared" si="287"/>
        <v>1</v>
      </c>
      <c r="I1682">
        <f t="shared" si="288"/>
        <v>2</v>
      </c>
      <c r="J1682">
        <f t="shared" si="289"/>
        <v>2</v>
      </c>
      <c r="K1682">
        <f t="shared" si="290"/>
        <v>1</v>
      </c>
      <c r="L1682">
        <v>3</v>
      </c>
      <c r="M1682">
        <v>3</v>
      </c>
      <c r="N1682">
        <f>Needs[[#This Row],[Male]]-Needs[[#This Row],[Hasuband]]</f>
        <v>3</v>
      </c>
      <c r="O1682">
        <f>Needs[[#This Row],[Female]]-Needs[[#This Row],[Wife]]</f>
        <v>2</v>
      </c>
      <c r="P1682">
        <v>1</v>
      </c>
      <c r="Q1682">
        <v>1</v>
      </c>
      <c r="R1682">
        <v>1</v>
      </c>
      <c r="S1682">
        <v>1</v>
      </c>
      <c r="T1682">
        <v>2</v>
      </c>
      <c r="U1682" t="s">
        <v>37</v>
      </c>
      <c r="W1682">
        <v>1</v>
      </c>
      <c r="X1682" t="str">
        <f t="shared" si="291"/>
        <v>No</v>
      </c>
      <c r="Z1682" t="str">
        <f t="shared" si="292"/>
        <v>No</v>
      </c>
      <c r="AB1682" t="str">
        <f t="shared" si="293"/>
        <v>No</v>
      </c>
      <c r="AD1682" t="str">
        <f t="shared" si="294"/>
        <v>No</v>
      </c>
      <c r="AE1682">
        <v>1</v>
      </c>
      <c r="AF1682" t="str">
        <f t="shared" si="295"/>
        <v>Yes</v>
      </c>
      <c r="AG1682">
        <v>1</v>
      </c>
      <c r="AH1682" s="11" t="str">
        <f t="shared" si="296"/>
        <v>Yes</v>
      </c>
    </row>
    <row r="1683" spans="1:34">
      <c r="A1683">
        <v>5702</v>
      </c>
      <c r="B1683" t="s">
        <v>42</v>
      </c>
      <c r="C1683" t="s">
        <v>71</v>
      </c>
      <c r="D1683" t="s">
        <v>72</v>
      </c>
      <c r="E1683" t="s">
        <v>1760</v>
      </c>
      <c r="F1683" t="s">
        <v>36</v>
      </c>
      <c r="G1683">
        <f t="shared" si="286"/>
        <v>1</v>
      </c>
      <c r="H1683">
        <f t="shared" si="287"/>
        <v>1</v>
      </c>
      <c r="I1683">
        <f t="shared" si="288"/>
        <v>2</v>
      </c>
      <c r="J1683">
        <f t="shared" si="289"/>
        <v>1</v>
      </c>
      <c r="K1683">
        <f t="shared" si="290"/>
        <v>1</v>
      </c>
      <c r="L1683">
        <v>2</v>
      </c>
      <c r="M1683">
        <v>4</v>
      </c>
      <c r="N1683">
        <f>Needs[[#This Row],[Male]]-Needs[[#This Row],[Hasuband]]</f>
        <v>1</v>
      </c>
      <c r="O1683">
        <f>Needs[[#This Row],[Female]]-Needs[[#This Row],[Wife]]</f>
        <v>3</v>
      </c>
      <c r="P1683">
        <v>1</v>
      </c>
      <c r="Q1683">
        <v>1</v>
      </c>
      <c r="R1683">
        <v>0</v>
      </c>
      <c r="S1683">
        <v>1</v>
      </c>
      <c r="T1683">
        <v>3</v>
      </c>
      <c r="U1683" t="s">
        <v>61</v>
      </c>
      <c r="W1683">
        <v>1</v>
      </c>
      <c r="X1683" t="str">
        <f t="shared" si="291"/>
        <v>No</v>
      </c>
      <c r="Y1683">
        <v>79</v>
      </c>
      <c r="Z1683" t="str">
        <f t="shared" si="292"/>
        <v>Yes</v>
      </c>
      <c r="AA1683">
        <v>1</v>
      </c>
      <c r="AB1683" t="str">
        <f t="shared" si="293"/>
        <v>Yes</v>
      </c>
      <c r="AC1683">
        <v>1</v>
      </c>
      <c r="AD1683" t="str">
        <f t="shared" si="294"/>
        <v>Yes</v>
      </c>
      <c r="AE1683">
        <v>1</v>
      </c>
      <c r="AF1683" t="str">
        <f t="shared" si="295"/>
        <v>Yes</v>
      </c>
      <c r="AG1683">
        <v>1</v>
      </c>
      <c r="AH1683" s="11" t="str">
        <f t="shared" si="296"/>
        <v>Yes</v>
      </c>
    </row>
    <row r="1684" spans="1:34">
      <c r="A1684">
        <v>5824</v>
      </c>
      <c r="B1684" t="s">
        <v>47</v>
      </c>
      <c r="C1684" t="s">
        <v>79</v>
      </c>
      <c r="D1684" t="s">
        <v>80</v>
      </c>
      <c r="E1684" t="s">
        <v>1761</v>
      </c>
      <c r="F1684" t="s">
        <v>36</v>
      </c>
      <c r="G1684">
        <f t="shared" si="286"/>
        <v>1</v>
      </c>
      <c r="H1684">
        <f t="shared" si="287"/>
        <v>1</v>
      </c>
      <c r="I1684">
        <f t="shared" si="288"/>
        <v>2</v>
      </c>
      <c r="J1684">
        <f t="shared" si="289"/>
        <v>3</v>
      </c>
      <c r="K1684">
        <f t="shared" si="290"/>
        <v>3</v>
      </c>
      <c r="L1684">
        <v>6</v>
      </c>
      <c r="M1684">
        <v>4</v>
      </c>
      <c r="N1684">
        <f>Needs[[#This Row],[Male]]-Needs[[#This Row],[Hasuband]]</f>
        <v>5</v>
      </c>
      <c r="O1684">
        <f>Needs[[#This Row],[Female]]-Needs[[#This Row],[Wife]]</f>
        <v>3</v>
      </c>
      <c r="P1684">
        <v>1</v>
      </c>
      <c r="Q1684">
        <v>1</v>
      </c>
      <c r="R1684">
        <v>2</v>
      </c>
      <c r="S1684">
        <v>1</v>
      </c>
      <c r="T1684">
        <v>5</v>
      </c>
      <c r="U1684" t="s">
        <v>46</v>
      </c>
      <c r="V1684">
        <v>1</v>
      </c>
      <c r="X1684" t="str">
        <f t="shared" si="291"/>
        <v>Yes</v>
      </c>
      <c r="Y1684">
        <v>114</v>
      </c>
      <c r="Z1684" t="str">
        <f t="shared" si="292"/>
        <v>Yes</v>
      </c>
      <c r="AA1684">
        <v>1</v>
      </c>
      <c r="AB1684" t="str">
        <f t="shared" si="293"/>
        <v>Yes</v>
      </c>
      <c r="AC1684">
        <v>1</v>
      </c>
      <c r="AD1684" t="str">
        <f t="shared" si="294"/>
        <v>Yes</v>
      </c>
      <c r="AE1684">
        <v>1</v>
      </c>
      <c r="AF1684" t="str">
        <f t="shared" si="295"/>
        <v>Yes</v>
      </c>
      <c r="AG1684">
        <v>1</v>
      </c>
      <c r="AH1684" s="11" t="str">
        <f t="shared" si="296"/>
        <v>Yes</v>
      </c>
    </row>
    <row r="1685" spans="1:34">
      <c r="A1685">
        <v>5097</v>
      </c>
      <c r="B1685" t="s">
        <v>32</v>
      </c>
      <c r="C1685" t="s">
        <v>55</v>
      </c>
      <c r="D1685" t="s">
        <v>56</v>
      </c>
      <c r="E1685" t="s">
        <v>1762</v>
      </c>
      <c r="F1685" t="s">
        <v>36</v>
      </c>
      <c r="G1685">
        <f t="shared" si="286"/>
        <v>1</v>
      </c>
      <c r="H1685">
        <f t="shared" si="287"/>
        <v>1</v>
      </c>
      <c r="I1685">
        <f t="shared" si="288"/>
        <v>2</v>
      </c>
      <c r="J1685">
        <f t="shared" si="289"/>
        <v>1</v>
      </c>
      <c r="K1685">
        <f t="shared" si="290"/>
        <v>0</v>
      </c>
      <c r="L1685">
        <v>2</v>
      </c>
      <c r="M1685">
        <v>3</v>
      </c>
      <c r="N1685">
        <f>Needs[[#This Row],[Male]]-Needs[[#This Row],[Hasuband]]</f>
        <v>1</v>
      </c>
      <c r="O1685">
        <f>Needs[[#This Row],[Female]]-Needs[[#This Row],[Wife]]</f>
        <v>2</v>
      </c>
      <c r="P1685">
        <v>1</v>
      </c>
      <c r="Q1685">
        <v>1</v>
      </c>
      <c r="R1685">
        <v>0</v>
      </c>
      <c r="S1685">
        <v>1</v>
      </c>
      <c r="T1685">
        <v>2</v>
      </c>
      <c r="U1685" t="s">
        <v>61</v>
      </c>
      <c r="W1685">
        <v>1</v>
      </c>
      <c r="X1685" t="str">
        <f t="shared" si="291"/>
        <v>No</v>
      </c>
      <c r="Y1685">
        <v>91</v>
      </c>
      <c r="Z1685" t="str">
        <f t="shared" si="292"/>
        <v>Yes</v>
      </c>
      <c r="AA1685">
        <v>1</v>
      </c>
      <c r="AB1685" t="str">
        <f t="shared" si="293"/>
        <v>Yes</v>
      </c>
      <c r="AC1685">
        <v>1</v>
      </c>
      <c r="AD1685" t="str">
        <f t="shared" si="294"/>
        <v>Yes</v>
      </c>
      <c r="AF1685" t="str">
        <f t="shared" si="295"/>
        <v>No</v>
      </c>
      <c r="AG1685">
        <v>1</v>
      </c>
      <c r="AH1685" s="11" t="str">
        <f t="shared" si="296"/>
        <v>Yes</v>
      </c>
    </row>
    <row r="1686" spans="1:34">
      <c r="A1686">
        <v>5295</v>
      </c>
      <c r="B1686" t="s">
        <v>42</v>
      </c>
      <c r="C1686" t="s">
        <v>52</v>
      </c>
      <c r="D1686" t="s">
        <v>53</v>
      </c>
      <c r="E1686" t="s">
        <v>1763</v>
      </c>
      <c r="F1686" t="s">
        <v>36</v>
      </c>
      <c r="G1686">
        <f t="shared" si="286"/>
        <v>1</v>
      </c>
      <c r="H1686">
        <f t="shared" si="287"/>
        <v>1</v>
      </c>
      <c r="I1686">
        <f t="shared" si="288"/>
        <v>2</v>
      </c>
      <c r="J1686">
        <f t="shared" si="289"/>
        <v>1</v>
      </c>
      <c r="K1686">
        <f t="shared" si="290"/>
        <v>1</v>
      </c>
      <c r="L1686">
        <v>2</v>
      </c>
      <c r="M1686">
        <v>4</v>
      </c>
      <c r="N1686">
        <f>Needs[[#This Row],[Male]]-Needs[[#This Row],[Hasuband]]</f>
        <v>1</v>
      </c>
      <c r="O1686">
        <f>Needs[[#This Row],[Female]]-Needs[[#This Row],[Wife]]</f>
        <v>3</v>
      </c>
      <c r="P1686">
        <v>1</v>
      </c>
      <c r="Q1686">
        <v>1</v>
      </c>
      <c r="R1686">
        <v>0</v>
      </c>
      <c r="S1686">
        <v>1</v>
      </c>
      <c r="T1686">
        <v>3</v>
      </c>
      <c r="U1686" t="s">
        <v>61</v>
      </c>
      <c r="W1686">
        <v>1</v>
      </c>
      <c r="X1686" t="str">
        <f t="shared" si="291"/>
        <v>No</v>
      </c>
      <c r="Z1686" t="str">
        <f t="shared" si="292"/>
        <v>No</v>
      </c>
      <c r="AB1686" t="str">
        <f t="shared" si="293"/>
        <v>No</v>
      </c>
      <c r="AD1686" t="str">
        <f t="shared" si="294"/>
        <v>No</v>
      </c>
      <c r="AE1686">
        <v>1</v>
      </c>
      <c r="AF1686" t="str">
        <f t="shared" si="295"/>
        <v>Yes</v>
      </c>
      <c r="AG1686">
        <v>1</v>
      </c>
      <c r="AH1686" s="11" t="str">
        <f t="shared" si="296"/>
        <v>Yes</v>
      </c>
    </row>
    <row r="1687" spans="1:34">
      <c r="A1687">
        <v>5416</v>
      </c>
      <c r="B1687" t="s">
        <v>42</v>
      </c>
      <c r="C1687" t="s">
        <v>82</v>
      </c>
      <c r="D1687" t="s">
        <v>83</v>
      </c>
      <c r="E1687" t="s">
        <v>1764</v>
      </c>
      <c r="F1687" t="s">
        <v>51</v>
      </c>
      <c r="G1687">
        <f t="shared" si="286"/>
        <v>0</v>
      </c>
      <c r="H1687">
        <f t="shared" si="287"/>
        <v>1</v>
      </c>
      <c r="I1687">
        <f t="shared" si="288"/>
        <v>2</v>
      </c>
      <c r="J1687">
        <f t="shared" si="289"/>
        <v>2</v>
      </c>
      <c r="K1687">
        <f t="shared" si="290"/>
        <v>3</v>
      </c>
      <c r="L1687">
        <v>2</v>
      </c>
      <c r="M1687">
        <v>6</v>
      </c>
      <c r="N1687">
        <f>Needs[[#This Row],[Male]]-Needs[[#This Row],[Hasuband]]</f>
        <v>2</v>
      </c>
      <c r="O1687">
        <f>Needs[[#This Row],[Female]]-Needs[[#This Row],[Wife]]</f>
        <v>5</v>
      </c>
      <c r="P1687">
        <v>1</v>
      </c>
      <c r="Q1687">
        <v>1</v>
      </c>
      <c r="R1687">
        <v>0</v>
      </c>
      <c r="S1687">
        <v>2</v>
      </c>
      <c r="T1687">
        <v>4</v>
      </c>
      <c r="U1687" t="s">
        <v>37</v>
      </c>
      <c r="W1687">
        <v>1</v>
      </c>
      <c r="X1687" t="str">
        <f t="shared" si="291"/>
        <v>No</v>
      </c>
      <c r="Y1687">
        <v>107</v>
      </c>
      <c r="Z1687" t="str">
        <f t="shared" si="292"/>
        <v>Yes</v>
      </c>
      <c r="AA1687">
        <v>1</v>
      </c>
      <c r="AB1687" t="str">
        <f t="shared" si="293"/>
        <v>Yes</v>
      </c>
      <c r="AD1687" t="str">
        <f t="shared" si="294"/>
        <v>No</v>
      </c>
      <c r="AE1687">
        <v>1</v>
      </c>
      <c r="AF1687" t="str">
        <f t="shared" si="295"/>
        <v>Yes</v>
      </c>
      <c r="AG1687">
        <v>1</v>
      </c>
      <c r="AH1687" s="11" t="str">
        <f t="shared" si="296"/>
        <v>Yes</v>
      </c>
    </row>
    <row r="1688" spans="1:34">
      <c r="A1688">
        <v>5430</v>
      </c>
      <c r="B1688" t="s">
        <v>42</v>
      </c>
      <c r="C1688" t="s">
        <v>82</v>
      </c>
      <c r="D1688" t="s">
        <v>83</v>
      </c>
      <c r="E1688" t="s">
        <v>1765</v>
      </c>
      <c r="F1688" t="s">
        <v>36</v>
      </c>
      <c r="G1688">
        <f t="shared" si="286"/>
        <v>1</v>
      </c>
      <c r="H1688">
        <f t="shared" si="287"/>
        <v>1</v>
      </c>
      <c r="I1688">
        <f t="shared" si="288"/>
        <v>2</v>
      </c>
      <c r="J1688">
        <f t="shared" si="289"/>
        <v>1</v>
      </c>
      <c r="K1688">
        <f t="shared" si="290"/>
        <v>1</v>
      </c>
      <c r="L1688">
        <v>2</v>
      </c>
      <c r="M1688">
        <v>4</v>
      </c>
      <c r="N1688">
        <f>Needs[[#This Row],[Male]]-Needs[[#This Row],[Hasuband]]</f>
        <v>1</v>
      </c>
      <c r="O1688">
        <f>Needs[[#This Row],[Female]]-Needs[[#This Row],[Wife]]</f>
        <v>3</v>
      </c>
      <c r="P1688">
        <v>1</v>
      </c>
      <c r="Q1688">
        <v>1</v>
      </c>
      <c r="R1688">
        <v>0</v>
      </c>
      <c r="S1688">
        <v>1</v>
      </c>
      <c r="T1688">
        <v>3</v>
      </c>
      <c r="U1688" t="s">
        <v>37</v>
      </c>
      <c r="W1688">
        <v>1</v>
      </c>
      <c r="X1688" t="str">
        <f t="shared" si="291"/>
        <v>No</v>
      </c>
      <c r="Z1688" t="str">
        <f t="shared" si="292"/>
        <v>No</v>
      </c>
      <c r="AA1688">
        <v>1</v>
      </c>
      <c r="AB1688" t="str">
        <f t="shared" si="293"/>
        <v>Yes</v>
      </c>
      <c r="AC1688">
        <v>1</v>
      </c>
      <c r="AD1688" t="str">
        <f t="shared" si="294"/>
        <v>Yes</v>
      </c>
      <c r="AE1688">
        <v>1</v>
      </c>
      <c r="AF1688" t="str">
        <f t="shared" si="295"/>
        <v>Yes</v>
      </c>
      <c r="AG1688">
        <v>1</v>
      </c>
      <c r="AH1688" s="11" t="str">
        <f t="shared" si="296"/>
        <v>Yes</v>
      </c>
    </row>
    <row r="1689" spans="1:34">
      <c r="A1689">
        <v>4691</v>
      </c>
      <c r="B1689" t="s">
        <v>38</v>
      </c>
      <c r="C1689" t="s">
        <v>39</v>
      </c>
      <c r="D1689" t="s">
        <v>40</v>
      </c>
      <c r="E1689" t="s">
        <v>1766</v>
      </c>
      <c r="F1689" t="s">
        <v>51</v>
      </c>
      <c r="G1689">
        <f t="shared" si="286"/>
        <v>0</v>
      </c>
      <c r="H1689">
        <f t="shared" si="287"/>
        <v>1</v>
      </c>
      <c r="I1689">
        <f t="shared" si="288"/>
        <v>2</v>
      </c>
      <c r="J1689">
        <f t="shared" si="289"/>
        <v>2</v>
      </c>
      <c r="K1689">
        <f t="shared" si="290"/>
        <v>3</v>
      </c>
      <c r="L1689">
        <v>6</v>
      </c>
      <c r="M1689">
        <v>2</v>
      </c>
      <c r="N1689">
        <f>Needs[[#This Row],[Male]]-Needs[[#This Row],[Hasuband]]</f>
        <v>6</v>
      </c>
      <c r="O1689">
        <f>Needs[[#This Row],[Female]]-Needs[[#This Row],[Wife]]</f>
        <v>1</v>
      </c>
      <c r="P1689">
        <v>1</v>
      </c>
      <c r="Q1689">
        <v>1</v>
      </c>
      <c r="R1689">
        <v>2</v>
      </c>
      <c r="S1689">
        <v>0</v>
      </c>
      <c r="T1689">
        <v>4</v>
      </c>
      <c r="U1689" t="s">
        <v>46</v>
      </c>
      <c r="W1689">
        <v>1</v>
      </c>
      <c r="X1689" t="str">
        <f t="shared" si="291"/>
        <v>No</v>
      </c>
      <c r="Y1689">
        <v>101</v>
      </c>
      <c r="Z1689" t="str">
        <f t="shared" si="292"/>
        <v>Yes</v>
      </c>
      <c r="AB1689" t="str">
        <f t="shared" si="293"/>
        <v>No</v>
      </c>
      <c r="AD1689" t="str">
        <f t="shared" si="294"/>
        <v>No</v>
      </c>
      <c r="AE1689">
        <v>1</v>
      </c>
      <c r="AF1689" t="str">
        <f t="shared" si="295"/>
        <v>Yes</v>
      </c>
      <c r="AG1689">
        <v>1</v>
      </c>
      <c r="AH1689" s="11" t="str">
        <f t="shared" si="296"/>
        <v>Yes</v>
      </c>
    </row>
    <row r="1690" spans="1:34">
      <c r="A1690">
        <v>6144</v>
      </c>
      <c r="B1690" t="s">
        <v>47</v>
      </c>
      <c r="C1690" t="s">
        <v>67</v>
      </c>
      <c r="D1690" t="s">
        <v>68</v>
      </c>
      <c r="E1690" t="s">
        <v>1767</v>
      </c>
      <c r="F1690" t="s">
        <v>36</v>
      </c>
      <c r="G1690">
        <f t="shared" si="286"/>
        <v>1</v>
      </c>
      <c r="H1690">
        <f t="shared" si="287"/>
        <v>1</v>
      </c>
      <c r="I1690">
        <f t="shared" si="288"/>
        <v>2</v>
      </c>
      <c r="J1690">
        <f t="shared" si="289"/>
        <v>2</v>
      </c>
      <c r="K1690">
        <f t="shared" si="290"/>
        <v>3</v>
      </c>
      <c r="L1690">
        <v>4</v>
      </c>
      <c r="M1690">
        <v>5</v>
      </c>
      <c r="N1690">
        <f>Needs[[#This Row],[Male]]-Needs[[#This Row],[Hasuband]]</f>
        <v>3</v>
      </c>
      <c r="O1690">
        <f>Needs[[#This Row],[Female]]-Needs[[#This Row],[Wife]]</f>
        <v>4</v>
      </c>
      <c r="P1690">
        <v>1</v>
      </c>
      <c r="Q1690">
        <v>1</v>
      </c>
      <c r="R1690">
        <v>1</v>
      </c>
      <c r="S1690">
        <v>1</v>
      </c>
      <c r="T1690">
        <v>5</v>
      </c>
      <c r="U1690" t="s">
        <v>37</v>
      </c>
      <c r="W1690">
        <v>1</v>
      </c>
      <c r="X1690" t="str">
        <f t="shared" si="291"/>
        <v>No</v>
      </c>
      <c r="Z1690" t="str">
        <f t="shared" si="292"/>
        <v>No</v>
      </c>
      <c r="AA1690">
        <v>1</v>
      </c>
      <c r="AB1690" t="str">
        <f t="shared" si="293"/>
        <v>Yes</v>
      </c>
      <c r="AC1690">
        <v>1</v>
      </c>
      <c r="AD1690" t="str">
        <f t="shared" si="294"/>
        <v>Yes</v>
      </c>
      <c r="AF1690" t="str">
        <f t="shared" si="295"/>
        <v>No</v>
      </c>
      <c r="AG1690">
        <v>1</v>
      </c>
      <c r="AH1690" s="11" t="str">
        <f t="shared" si="296"/>
        <v>Yes</v>
      </c>
    </row>
    <row r="1691" spans="1:34">
      <c r="A1691">
        <v>6121</v>
      </c>
      <c r="B1691" t="s">
        <v>47</v>
      </c>
      <c r="C1691" t="s">
        <v>67</v>
      </c>
      <c r="D1691" t="s">
        <v>68</v>
      </c>
      <c r="E1691" t="s">
        <v>1768</v>
      </c>
      <c r="F1691" t="s">
        <v>36</v>
      </c>
      <c r="G1691">
        <f t="shared" si="286"/>
        <v>1</v>
      </c>
      <c r="H1691">
        <f t="shared" si="287"/>
        <v>1</v>
      </c>
      <c r="I1691">
        <f t="shared" si="288"/>
        <v>2</v>
      </c>
      <c r="J1691">
        <f t="shared" si="289"/>
        <v>1</v>
      </c>
      <c r="K1691">
        <f t="shared" si="290"/>
        <v>1</v>
      </c>
      <c r="L1691">
        <v>2</v>
      </c>
      <c r="M1691">
        <v>4</v>
      </c>
      <c r="N1691">
        <f>Needs[[#This Row],[Male]]-Needs[[#This Row],[Hasuband]]</f>
        <v>1</v>
      </c>
      <c r="O1691">
        <f>Needs[[#This Row],[Female]]-Needs[[#This Row],[Wife]]</f>
        <v>3</v>
      </c>
      <c r="P1691">
        <v>1</v>
      </c>
      <c r="Q1691">
        <v>1</v>
      </c>
      <c r="R1691">
        <v>0</v>
      </c>
      <c r="S1691">
        <v>1</v>
      </c>
      <c r="T1691">
        <v>3</v>
      </c>
      <c r="U1691" t="s">
        <v>46</v>
      </c>
      <c r="V1691">
        <v>1</v>
      </c>
      <c r="X1691" t="str">
        <f t="shared" si="291"/>
        <v>Yes</v>
      </c>
      <c r="Y1691">
        <v>155</v>
      </c>
      <c r="Z1691" t="str">
        <f t="shared" si="292"/>
        <v>Yes</v>
      </c>
      <c r="AB1691" t="str">
        <f t="shared" si="293"/>
        <v>No</v>
      </c>
      <c r="AC1691">
        <v>1</v>
      </c>
      <c r="AD1691" t="str">
        <f t="shared" si="294"/>
        <v>Yes</v>
      </c>
      <c r="AF1691" t="str">
        <f t="shared" si="295"/>
        <v>No</v>
      </c>
      <c r="AH1691" s="11" t="str">
        <f t="shared" si="296"/>
        <v>No</v>
      </c>
    </row>
    <row r="1692" spans="1:34">
      <c r="A1692">
        <v>5828</v>
      </c>
      <c r="B1692" t="s">
        <v>47</v>
      </c>
      <c r="C1692" t="s">
        <v>79</v>
      </c>
      <c r="D1692" t="s">
        <v>80</v>
      </c>
      <c r="E1692" t="s">
        <v>1769</v>
      </c>
      <c r="F1692" t="s">
        <v>36</v>
      </c>
      <c r="G1692">
        <f t="shared" si="286"/>
        <v>1</v>
      </c>
      <c r="H1692">
        <f t="shared" si="287"/>
        <v>1</v>
      </c>
      <c r="I1692">
        <f t="shared" si="288"/>
        <v>2</v>
      </c>
      <c r="J1692">
        <f t="shared" si="289"/>
        <v>2</v>
      </c>
      <c r="K1692">
        <f t="shared" si="290"/>
        <v>2</v>
      </c>
      <c r="L1692">
        <v>7</v>
      </c>
      <c r="M1692">
        <v>1</v>
      </c>
      <c r="N1692">
        <f>Needs[[#This Row],[Male]]-Needs[[#This Row],[Hasuband]]</f>
        <v>6</v>
      </c>
      <c r="O1692">
        <f>Needs[[#This Row],[Female]]-Needs[[#This Row],[Wife]]</f>
        <v>0</v>
      </c>
      <c r="P1692">
        <v>2</v>
      </c>
      <c r="Q1692">
        <v>0</v>
      </c>
      <c r="R1692">
        <v>2</v>
      </c>
      <c r="S1692">
        <v>0</v>
      </c>
      <c r="T1692">
        <v>4</v>
      </c>
      <c r="U1692" t="s">
        <v>37</v>
      </c>
      <c r="V1692">
        <v>1</v>
      </c>
      <c r="X1692" t="str">
        <f t="shared" si="291"/>
        <v>Yes</v>
      </c>
      <c r="Y1692">
        <v>202</v>
      </c>
      <c r="Z1692" t="str">
        <f t="shared" si="292"/>
        <v>Yes</v>
      </c>
      <c r="AA1692">
        <v>1</v>
      </c>
      <c r="AB1692" t="str">
        <f t="shared" si="293"/>
        <v>Yes</v>
      </c>
      <c r="AC1692">
        <v>1</v>
      </c>
      <c r="AD1692" t="str">
        <f t="shared" si="294"/>
        <v>Yes</v>
      </c>
      <c r="AF1692" t="str">
        <f t="shared" si="295"/>
        <v>No</v>
      </c>
      <c r="AG1692">
        <v>1</v>
      </c>
      <c r="AH1692" s="11" t="str">
        <f t="shared" si="296"/>
        <v>Yes</v>
      </c>
    </row>
    <row r="1693" spans="1:34">
      <c r="A1693">
        <v>5994</v>
      </c>
      <c r="B1693" t="s">
        <v>47</v>
      </c>
      <c r="C1693" t="s">
        <v>48</v>
      </c>
      <c r="D1693" t="s">
        <v>49</v>
      </c>
      <c r="E1693" t="s">
        <v>1770</v>
      </c>
      <c r="F1693" t="s">
        <v>36</v>
      </c>
      <c r="G1693">
        <f t="shared" si="286"/>
        <v>1</v>
      </c>
      <c r="H1693">
        <f t="shared" si="287"/>
        <v>1</v>
      </c>
      <c r="I1693">
        <f t="shared" si="288"/>
        <v>1</v>
      </c>
      <c r="J1693">
        <f t="shared" si="289"/>
        <v>2</v>
      </c>
      <c r="K1693">
        <f t="shared" si="290"/>
        <v>1</v>
      </c>
      <c r="L1693">
        <v>5</v>
      </c>
      <c r="M1693">
        <v>1</v>
      </c>
      <c r="N1693">
        <f>Needs[[#This Row],[Male]]-Needs[[#This Row],[Hasuband]]</f>
        <v>4</v>
      </c>
      <c r="O1693">
        <f>Needs[[#This Row],[Female]]-Needs[[#This Row],[Wife]]</f>
        <v>0</v>
      </c>
      <c r="P1693">
        <v>1</v>
      </c>
      <c r="Q1693">
        <v>0</v>
      </c>
      <c r="R1693">
        <v>2</v>
      </c>
      <c r="S1693">
        <v>0</v>
      </c>
      <c r="T1693">
        <v>3</v>
      </c>
      <c r="U1693" t="s">
        <v>37</v>
      </c>
      <c r="W1693">
        <v>1</v>
      </c>
      <c r="X1693" t="str">
        <f t="shared" si="291"/>
        <v>No</v>
      </c>
      <c r="Z1693" t="str">
        <f t="shared" si="292"/>
        <v>No</v>
      </c>
      <c r="AA1693">
        <v>1</v>
      </c>
      <c r="AB1693" t="str">
        <f t="shared" si="293"/>
        <v>Yes</v>
      </c>
      <c r="AD1693" t="str">
        <f t="shared" si="294"/>
        <v>No</v>
      </c>
      <c r="AF1693" t="str">
        <f t="shared" si="295"/>
        <v>No</v>
      </c>
      <c r="AG1693">
        <v>1</v>
      </c>
      <c r="AH1693" s="11" t="str">
        <f t="shared" si="296"/>
        <v>Yes</v>
      </c>
    </row>
    <row r="1694" spans="1:34">
      <c r="A1694">
        <v>4667</v>
      </c>
      <c r="B1694" t="s">
        <v>38</v>
      </c>
      <c r="C1694" t="s">
        <v>39</v>
      </c>
      <c r="D1694" t="s">
        <v>40</v>
      </c>
      <c r="E1694" t="s">
        <v>1771</v>
      </c>
      <c r="F1694" t="s">
        <v>36</v>
      </c>
      <c r="G1694">
        <f t="shared" si="286"/>
        <v>1</v>
      </c>
      <c r="H1694">
        <f t="shared" si="287"/>
        <v>1</v>
      </c>
      <c r="I1694">
        <f t="shared" si="288"/>
        <v>2</v>
      </c>
      <c r="J1694">
        <f t="shared" si="289"/>
        <v>1</v>
      </c>
      <c r="K1694">
        <f t="shared" si="290"/>
        <v>1</v>
      </c>
      <c r="L1694">
        <v>4</v>
      </c>
      <c r="M1694">
        <v>2</v>
      </c>
      <c r="N1694">
        <f>Needs[[#This Row],[Male]]-Needs[[#This Row],[Hasuband]]</f>
        <v>3</v>
      </c>
      <c r="O1694">
        <f>Needs[[#This Row],[Female]]-Needs[[#This Row],[Wife]]</f>
        <v>1</v>
      </c>
      <c r="P1694">
        <v>1</v>
      </c>
      <c r="Q1694">
        <v>1</v>
      </c>
      <c r="R1694">
        <v>1</v>
      </c>
      <c r="S1694">
        <v>0</v>
      </c>
      <c r="T1694">
        <v>3</v>
      </c>
      <c r="U1694" t="s">
        <v>18</v>
      </c>
      <c r="W1694">
        <v>1</v>
      </c>
      <c r="X1694" t="str">
        <f t="shared" si="291"/>
        <v>No</v>
      </c>
      <c r="Z1694" t="str">
        <f t="shared" si="292"/>
        <v>No</v>
      </c>
      <c r="AB1694" t="str">
        <f t="shared" si="293"/>
        <v>No</v>
      </c>
      <c r="AC1694">
        <v>1</v>
      </c>
      <c r="AD1694" t="str">
        <f t="shared" si="294"/>
        <v>Yes</v>
      </c>
      <c r="AE1694">
        <v>1</v>
      </c>
      <c r="AF1694" t="str">
        <f t="shared" si="295"/>
        <v>Yes</v>
      </c>
      <c r="AG1694">
        <v>1</v>
      </c>
      <c r="AH1694" s="11" t="str">
        <f t="shared" si="296"/>
        <v>Yes</v>
      </c>
    </row>
    <row r="1695" spans="1:34">
      <c r="A1695">
        <v>6339</v>
      </c>
      <c r="B1695" t="s">
        <v>47</v>
      </c>
      <c r="C1695" t="s">
        <v>104</v>
      </c>
      <c r="D1695" t="s">
        <v>105</v>
      </c>
      <c r="E1695" t="s">
        <v>1772</v>
      </c>
      <c r="F1695" t="s">
        <v>36</v>
      </c>
      <c r="G1695">
        <f t="shared" si="286"/>
        <v>1</v>
      </c>
      <c r="H1695">
        <f t="shared" si="287"/>
        <v>1</v>
      </c>
      <c r="I1695">
        <f t="shared" si="288"/>
        <v>1</v>
      </c>
      <c r="J1695">
        <f t="shared" si="289"/>
        <v>1</v>
      </c>
      <c r="K1695">
        <f t="shared" si="290"/>
        <v>0</v>
      </c>
      <c r="L1695">
        <v>3</v>
      </c>
      <c r="M1695">
        <v>1</v>
      </c>
      <c r="N1695">
        <f>Needs[[#This Row],[Male]]-Needs[[#This Row],[Hasuband]]</f>
        <v>2</v>
      </c>
      <c r="O1695">
        <f>Needs[[#This Row],[Female]]-Needs[[#This Row],[Wife]]</f>
        <v>0</v>
      </c>
      <c r="P1695">
        <v>1</v>
      </c>
      <c r="Q1695">
        <v>0</v>
      </c>
      <c r="R1695">
        <v>1</v>
      </c>
      <c r="S1695">
        <v>0</v>
      </c>
      <c r="T1695">
        <v>2</v>
      </c>
      <c r="U1695" t="s">
        <v>37</v>
      </c>
      <c r="V1695">
        <v>1</v>
      </c>
      <c r="X1695" t="str">
        <f t="shared" si="291"/>
        <v>Yes</v>
      </c>
      <c r="Y1695">
        <v>224</v>
      </c>
      <c r="Z1695" t="str">
        <f t="shared" si="292"/>
        <v>Yes</v>
      </c>
      <c r="AB1695" t="str">
        <f t="shared" si="293"/>
        <v>No</v>
      </c>
      <c r="AD1695" t="str">
        <f t="shared" si="294"/>
        <v>No</v>
      </c>
      <c r="AE1695">
        <v>1</v>
      </c>
      <c r="AF1695" t="str">
        <f t="shared" si="295"/>
        <v>Yes</v>
      </c>
      <c r="AH1695" s="11" t="str">
        <f t="shared" si="296"/>
        <v>No</v>
      </c>
    </row>
    <row r="1696" spans="1:34">
      <c r="A1696">
        <v>5348</v>
      </c>
      <c r="B1696" t="s">
        <v>42</v>
      </c>
      <c r="C1696" t="s">
        <v>52</v>
      </c>
      <c r="D1696" t="s">
        <v>53</v>
      </c>
      <c r="E1696" t="s">
        <v>1773</v>
      </c>
      <c r="F1696" t="s">
        <v>36</v>
      </c>
      <c r="G1696">
        <f t="shared" si="286"/>
        <v>1</v>
      </c>
      <c r="H1696">
        <f t="shared" si="287"/>
        <v>1</v>
      </c>
      <c r="I1696">
        <f t="shared" si="288"/>
        <v>2</v>
      </c>
      <c r="J1696">
        <f t="shared" si="289"/>
        <v>2</v>
      </c>
      <c r="K1696">
        <f t="shared" si="290"/>
        <v>2</v>
      </c>
      <c r="L1696">
        <v>6</v>
      </c>
      <c r="M1696">
        <v>2</v>
      </c>
      <c r="N1696">
        <f>Needs[[#This Row],[Male]]-Needs[[#This Row],[Hasuband]]</f>
        <v>5</v>
      </c>
      <c r="O1696">
        <f>Needs[[#This Row],[Female]]-Needs[[#This Row],[Wife]]</f>
        <v>1</v>
      </c>
      <c r="P1696">
        <v>1</v>
      </c>
      <c r="Q1696">
        <v>1</v>
      </c>
      <c r="R1696">
        <v>2</v>
      </c>
      <c r="S1696">
        <v>0</v>
      </c>
      <c r="T1696">
        <v>4</v>
      </c>
      <c r="U1696" t="s">
        <v>37</v>
      </c>
      <c r="W1696">
        <v>1</v>
      </c>
      <c r="X1696" t="str">
        <f t="shared" si="291"/>
        <v>No</v>
      </c>
      <c r="Y1696">
        <v>71</v>
      </c>
      <c r="Z1696" t="str">
        <f t="shared" si="292"/>
        <v>Yes</v>
      </c>
      <c r="AA1696">
        <v>1</v>
      </c>
      <c r="AB1696" t="str">
        <f t="shared" si="293"/>
        <v>Yes</v>
      </c>
      <c r="AD1696" t="str">
        <f t="shared" si="294"/>
        <v>No</v>
      </c>
      <c r="AE1696">
        <v>1</v>
      </c>
      <c r="AF1696" t="str">
        <f t="shared" si="295"/>
        <v>Yes</v>
      </c>
      <c r="AG1696">
        <v>1</v>
      </c>
      <c r="AH1696" s="11" t="str">
        <f t="shared" si="296"/>
        <v>Yes</v>
      </c>
    </row>
    <row r="1697" spans="1:34">
      <c r="A1697">
        <v>4697</v>
      </c>
      <c r="B1697" t="s">
        <v>38</v>
      </c>
      <c r="C1697" t="s">
        <v>39</v>
      </c>
      <c r="D1697" t="s">
        <v>40</v>
      </c>
      <c r="E1697" t="s">
        <v>1774</v>
      </c>
      <c r="F1697" t="s">
        <v>36</v>
      </c>
      <c r="G1697">
        <f t="shared" si="286"/>
        <v>1</v>
      </c>
      <c r="H1697">
        <f t="shared" si="287"/>
        <v>1</v>
      </c>
      <c r="I1697">
        <f t="shared" si="288"/>
        <v>2</v>
      </c>
      <c r="J1697">
        <f t="shared" si="289"/>
        <v>2</v>
      </c>
      <c r="K1697">
        <f t="shared" si="290"/>
        <v>1</v>
      </c>
      <c r="L1697">
        <v>5</v>
      </c>
      <c r="M1697">
        <v>2</v>
      </c>
      <c r="N1697">
        <f>Needs[[#This Row],[Male]]-Needs[[#This Row],[Hasuband]]</f>
        <v>4</v>
      </c>
      <c r="O1697">
        <f>Needs[[#This Row],[Female]]-Needs[[#This Row],[Wife]]</f>
        <v>1</v>
      </c>
      <c r="P1697">
        <v>1</v>
      </c>
      <c r="Q1697">
        <v>1</v>
      </c>
      <c r="R1697">
        <v>2</v>
      </c>
      <c r="S1697">
        <v>0</v>
      </c>
      <c r="T1697">
        <v>3</v>
      </c>
      <c r="U1697" t="s">
        <v>46</v>
      </c>
      <c r="V1697">
        <v>1</v>
      </c>
      <c r="X1697" t="str">
        <f t="shared" si="291"/>
        <v>Yes</v>
      </c>
      <c r="Y1697">
        <v>189</v>
      </c>
      <c r="Z1697" t="str">
        <f t="shared" si="292"/>
        <v>Yes</v>
      </c>
      <c r="AA1697">
        <v>1</v>
      </c>
      <c r="AB1697" t="str">
        <f t="shared" si="293"/>
        <v>Yes</v>
      </c>
      <c r="AD1697" t="str">
        <f t="shared" si="294"/>
        <v>No</v>
      </c>
      <c r="AF1697" t="str">
        <f t="shared" si="295"/>
        <v>No</v>
      </c>
      <c r="AG1697">
        <v>1</v>
      </c>
      <c r="AH1697" s="11" t="str">
        <f t="shared" si="296"/>
        <v>Yes</v>
      </c>
    </row>
    <row r="1698" spans="1:34">
      <c r="A1698">
        <v>5077</v>
      </c>
      <c r="B1698" t="s">
        <v>32</v>
      </c>
      <c r="C1698" t="s">
        <v>55</v>
      </c>
      <c r="D1698" t="s">
        <v>56</v>
      </c>
      <c r="E1698" t="s">
        <v>1775</v>
      </c>
      <c r="F1698" t="s">
        <v>36</v>
      </c>
      <c r="G1698">
        <f t="shared" si="286"/>
        <v>1</v>
      </c>
      <c r="H1698">
        <f t="shared" si="287"/>
        <v>1</v>
      </c>
      <c r="I1698">
        <f t="shared" si="288"/>
        <v>2</v>
      </c>
      <c r="J1698">
        <f t="shared" si="289"/>
        <v>1</v>
      </c>
      <c r="K1698">
        <f t="shared" si="290"/>
        <v>1</v>
      </c>
      <c r="L1698">
        <v>2</v>
      </c>
      <c r="M1698">
        <v>4</v>
      </c>
      <c r="N1698">
        <f>Needs[[#This Row],[Male]]-Needs[[#This Row],[Hasuband]]</f>
        <v>1</v>
      </c>
      <c r="O1698">
        <f>Needs[[#This Row],[Female]]-Needs[[#This Row],[Wife]]</f>
        <v>3</v>
      </c>
      <c r="P1698">
        <v>1</v>
      </c>
      <c r="Q1698">
        <v>1</v>
      </c>
      <c r="R1698">
        <v>0</v>
      </c>
      <c r="S1698">
        <v>1</v>
      </c>
      <c r="T1698">
        <v>3</v>
      </c>
      <c r="U1698" t="s">
        <v>37</v>
      </c>
      <c r="W1698">
        <v>1</v>
      </c>
      <c r="X1698" t="str">
        <f t="shared" si="291"/>
        <v>No</v>
      </c>
      <c r="Z1698" t="str">
        <f t="shared" si="292"/>
        <v>No</v>
      </c>
      <c r="AA1698">
        <v>1</v>
      </c>
      <c r="AB1698" t="str">
        <f t="shared" si="293"/>
        <v>Yes</v>
      </c>
      <c r="AC1698">
        <v>1</v>
      </c>
      <c r="AD1698" t="str">
        <f t="shared" si="294"/>
        <v>Yes</v>
      </c>
      <c r="AF1698" t="str">
        <f t="shared" si="295"/>
        <v>No</v>
      </c>
      <c r="AG1698">
        <v>1</v>
      </c>
      <c r="AH1698" s="11" t="str">
        <f t="shared" si="296"/>
        <v>Yes</v>
      </c>
    </row>
    <row r="1699" spans="1:34">
      <c r="A1699">
        <v>6317</v>
      </c>
      <c r="B1699" t="s">
        <v>47</v>
      </c>
      <c r="C1699" t="s">
        <v>104</v>
      </c>
      <c r="D1699" t="s">
        <v>105</v>
      </c>
      <c r="E1699" t="s">
        <v>1776</v>
      </c>
      <c r="F1699" t="s">
        <v>36</v>
      </c>
      <c r="G1699">
        <f t="shared" si="286"/>
        <v>1</v>
      </c>
      <c r="H1699">
        <f t="shared" si="287"/>
        <v>1</v>
      </c>
      <c r="I1699">
        <f t="shared" si="288"/>
        <v>2</v>
      </c>
      <c r="J1699">
        <f t="shared" si="289"/>
        <v>1</v>
      </c>
      <c r="K1699">
        <f t="shared" si="290"/>
        <v>1</v>
      </c>
      <c r="L1699">
        <v>4</v>
      </c>
      <c r="M1699">
        <v>2</v>
      </c>
      <c r="N1699">
        <f>Needs[[#This Row],[Male]]-Needs[[#This Row],[Hasuband]]</f>
        <v>3</v>
      </c>
      <c r="O1699">
        <f>Needs[[#This Row],[Female]]-Needs[[#This Row],[Wife]]</f>
        <v>1</v>
      </c>
      <c r="P1699">
        <v>1</v>
      </c>
      <c r="Q1699">
        <v>1</v>
      </c>
      <c r="R1699">
        <v>1</v>
      </c>
      <c r="S1699">
        <v>0</v>
      </c>
      <c r="T1699">
        <v>3</v>
      </c>
      <c r="U1699" t="s">
        <v>37</v>
      </c>
      <c r="W1699">
        <v>1</v>
      </c>
      <c r="X1699" t="str">
        <f t="shared" si="291"/>
        <v>No</v>
      </c>
      <c r="Z1699" t="str">
        <f t="shared" si="292"/>
        <v>No</v>
      </c>
      <c r="AA1699">
        <v>1</v>
      </c>
      <c r="AB1699" t="str">
        <f t="shared" si="293"/>
        <v>Yes</v>
      </c>
      <c r="AD1699" t="str">
        <f t="shared" si="294"/>
        <v>No</v>
      </c>
      <c r="AF1699" t="str">
        <f t="shared" si="295"/>
        <v>No</v>
      </c>
      <c r="AG1699">
        <v>1</v>
      </c>
      <c r="AH1699" s="11" t="str">
        <f t="shared" si="296"/>
        <v>Yes</v>
      </c>
    </row>
    <row r="1700" spans="1:34">
      <c r="A1700">
        <v>5446</v>
      </c>
      <c r="B1700" t="s">
        <v>42</v>
      </c>
      <c r="C1700" t="s">
        <v>82</v>
      </c>
      <c r="D1700" t="s">
        <v>83</v>
      </c>
      <c r="E1700" t="s">
        <v>1777</v>
      </c>
      <c r="F1700" t="s">
        <v>36</v>
      </c>
      <c r="G1700">
        <f t="shared" si="286"/>
        <v>1</v>
      </c>
      <c r="H1700">
        <f t="shared" si="287"/>
        <v>1</v>
      </c>
      <c r="I1700">
        <f t="shared" si="288"/>
        <v>2</v>
      </c>
      <c r="J1700">
        <f t="shared" si="289"/>
        <v>3</v>
      </c>
      <c r="K1700">
        <f t="shared" si="290"/>
        <v>3</v>
      </c>
      <c r="L1700">
        <v>2</v>
      </c>
      <c r="M1700">
        <v>8</v>
      </c>
      <c r="N1700">
        <f>Needs[[#This Row],[Male]]-Needs[[#This Row],[Hasuband]]</f>
        <v>1</v>
      </c>
      <c r="O1700">
        <f>Needs[[#This Row],[Female]]-Needs[[#This Row],[Wife]]</f>
        <v>7</v>
      </c>
      <c r="P1700">
        <v>1</v>
      </c>
      <c r="Q1700">
        <v>1</v>
      </c>
      <c r="R1700">
        <v>0</v>
      </c>
      <c r="S1700">
        <v>3</v>
      </c>
      <c r="T1700">
        <v>5</v>
      </c>
      <c r="U1700" t="s">
        <v>37</v>
      </c>
      <c r="V1700">
        <v>1</v>
      </c>
      <c r="X1700" t="str">
        <f t="shared" si="291"/>
        <v>Yes</v>
      </c>
      <c r="Y1700">
        <v>206</v>
      </c>
      <c r="Z1700" t="str">
        <f t="shared" si="292"/>
        <v>Yes</v>
      </c>
      <c r="AB1700" t="str">
        <f t="shared" si="293"/>
        <v>No</v>
      </c>
      <c r="AD1700" t="str">
        <f t="shared" si="294"/>
        <v>No</v>
      </c>
      <c r="AF1700" t="str">
        <f t="shared" si="295"/>
        <v>No</v>
      </c>
      <c r="AG1700">
        <v>1</v>
      </c>
      <c r="AH1700" s="11" t="str">
        <f t="shared" si="296"/>
        <v>Yes</v>
      </c>
    </row>
    <row r="1701" spans="1:34">
      <c r="A1701">
        <v>5986</v>
      </c>
      <c r="B1701" t="s">
        <v>47</v>
      </c>
      <c r="C1701" t="s">
        <v>48</v>
      </c>
      <c r="D1701" t="s">
        <v>49</v>
      </c>
      <c r="E1701" t="s">
        <v>1778</v>
      </c>
      <c r="F1701" t="s">
        <v>36</v>
      </c>
      <c r="G1701">
        <f t="shared" si="286"/>
        <v>1</v>
      </c>
      <c r="H1701">
        <f t="shared" si="287"/>
        <v>1</v>
      </c>
      <c r="I1701">
        <f t="shared" si="288"/>
        <v>2</v>
      </c>
      <c r="J1701">
        <f t="shared" si="289"/>
        <v>1</v>
      </c>
      <c r="K1701">
        <f t="shared" si="290"/>
        <v>0</v>
      </c>
      <c r="L1701">
        <v>2</v>
      </c>
      <c r="M1701">
        <v>3</v>
      </c>
      <c r="N1701">
        <f>Needs[[#This Row],[Male]]-Needs[[#This Row],[Hasuband]]</f>
        <v>1</v>
      </c>
      <c r="O1701">
        <f>Needs[[#This Row],[Female]]-Needs[[#This Row],[Wife]]</f>
        <v>2</v>
      </c>
      <c r="P1701">
        <v>1</v>
      </c>
      <c r="Q1701">
        <v>1</v>
      </c>
      <c r="R1701">
        <v>0</v>
      </c>
      <c r="S1701">
        <v>1</v>
      </c>
      <c r="T1701">
        <v>2</v>
      </c>
      <c r="U1701" t="s">
        <v>61</v>
      </c>
      <c r="W1701">
        <v>1</v>
      </c>
      <c r="X1701" t="str">
        <f t="shared" si="291"/>
        <v>No</v>
      </c>
      <c r="Z1701" t="str">
        <f t="shared" si="292"/>
        <v>No</v>
      </c>
      <c r="AA1701">
        <v>1</v>
      </c>
      <c r="AB1701" t="str">
        <f t="shared" si="293"/>
        <v>Yes</v>
      </c>
      <c r="AD1701" t="str">
        <f t="shared" si="294"/>
        <v>No</v>
      </c>
      <c r="AF1701" t="str">
        <f t="shared" si="295"/>
        <v>No</v>
      </c>
      <c r="AG1701">
        <v>1</v>
      </c>
      <c r="AH1701" s="11" t="str">
        <f t="shared" si="296"/>
        <v>Yes</v>
      </c>
    </row>
    <row r="1702" spans="1:34">
      <c r="A1702">
        <v>5249</v>
      </c>
      <c r="B1702" t="s">
        <v>42</v>
      </c>
      <c r="C1702" t="s">
        <v>52</v>
      </c>
      <c r="D1702" t="s">
        <v>53</v>
      </c>
      <c r="E1702" t="s">
        <v>1779</v>
      </c>
      <c r="F1702" t="s">
        <v>36</v>
      </c>
      <c r="G1702">
        <f t="shared" si="286"/>
        <v>1</v>
      </c>
      <c r="H1702">
        <f t="shared" si="287"/>
        <v>1</v>
      </c>
      <c r="I1702">
        <f t="shared" si="288"/>
        <v>2</v>
      </c>
      <c r="J1702">
        <f t="shared" si="289"/>
        <v>1</v>
      </c>
      <c r="K1702">
        <f t="shared" si="290"/>
        <v>0</v>
      </c>
      <c r="L1702">
        <v>3</v>
      </c>
      <c r="M1702">
        <v>2</v>
      </c>
      <c r="N1702">
        <f>Needs[[#This Row],[Male]]-Needs[[#This Row],[Hasuband]]</f>
        <v>2</v>
      </c>
      <c r="O1702">
        <f>Needs[[#This Row],[Female]]-Needs[[#This Row],[Wife]]</f>
        <v>1</v>
      </c>
      <c r="P1702">
        <v>1</v>
      </c>
      <c r="Q1702">
        <v>1</v>
      </c>
      <c r="R1702">
        <v>1</v>
      </c>
      <c r="S1702">
        <v>0</v>
      </c>
      <c r="T1702">
        <v>2</v>
      </c>
      <c r="U1702" t="s">
        <v>46</v>
      </c>
      <c r="W1702">
        <v>1</v>
      </c>
      <c r="X1702" t="str">
        <f t="shared" si="291"/>
        <v>No</v>
      </c>
      <c r="Y1702">
        <v>69</v>
      </c>
      <c r="Z1702" t="str">
        <f t="shared" si="292"/>
        <v>Yes</v>
      </c>
      <c r="AA1702">
        <v>1</v>
      </c>
      <c r="AB1702" t="str">
        <f t="shared" si="293"/>
        <v>Yes</v>
      </c>
      <c r="AC1702">
        <v>1</v>
      </c>
      <c r="AD1702" t="str">
        <f t="shared" si="294"/>
        <v>Yes</v>
      </c>
      <c r="AF1702" t="str">
        <f t="shared" si="295"/>
        <v>No</v>
      </c>
      <c r="AG1702">
        <v>1</v>
      </c>
      <c r="AH1702" s="11" t="str">
        <f t="shared" si="296"/>
        <v>Yes</v>
      </c>
    </row>
  </sheetData>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D53"/>
  <sheetViews>
    <sheetView topLeftCell="E22" zoomScale="86" zoomScaleNormal="86" workbookViewId="0">
      <selection activeCell="V17" sqref="V17"/>
    </sheetView>
  </sheetViews>
  <sheetFormatPr defaultColWidth="9" defaultRowHeight="15"/>
  <cols>
    <col min="1" max="1" width="16.85546875" bestFit="1" customWidth="1"/>
    <col min="2" max="2" width="12.28515625" bestFit="1" customWidth="1"/>
    <col min="3" max="3" width="11.5703125" bestFit="1" customWidth="1"/>
    <col min="4" max="4" width="17.42578125" bestFit="1" customWidth="1"/>
    <col min="5" max="5" width="13.7109375" bestFit="1" customWidth="1"/>
    <col min="6" max="6" width="5.5703125" customWidth="1"/>
    <col min="7" max="7" width="12.28515625" bestFit="1" customWidth="1"/>
    <col min="8" max="8" width="7.85546875" customWidth="1"/>
    <col min="9" max="9" width="14" bestFit="1" customWidth="1"/>
    <col min="10" max="10" width="12.42578125" bestFit="1" customWidth="1"/>
    <col min="11" max="11" width="14.5703125" bestFit="1" customWidth="1"/>
    <col min="12" max="12" width="14" bestFit="1" customWidth="1"/>
    <col min="13" max="13" width="21.5703125" bestFit="1" customWidth="1"/>
    <col min="14" max="14" width="8.28515625" customWidth="1"/>
    <col min="15" max="15" width="14" bestFit="1" customWidth="1"/>
    <col min="16" max="16" width="12.28515625" bestFit="1" customWidth="1"/>
    <col min="17" max="17" width="6.85546875" customWidth="1"/>
    <col min="18" max="18" width="14" bestFit="1" customWidth="1"/>
    <col min="19" max="19" width="16.85546875" bestFit="1" customWidth="1"/>
    <col min="20" max="20" width="12.28515625" bestFit="1" customWidth="1"/>
    <col min="21" max="21" width="13.7109375" bestFit="1" customWidth="1"/>
    <col min="22" max="22" width="17.42578125" bestFit="1" customWidth="1"/>
    <col min="23" max="23" width="11.5703125" bestFit="1" customWidth="1"/>
    <col min="24" max="24" width="6.85546875" customWidth="1"/>
    <col min="25" max="25" width="14" bestFit="1" customWidth="1"/>
    <col min="26" max="26" width="22" bestFit="1" customWidth="1"/>
    <col min="27" max="27" width="9.7109375" customWidth="1"/>
    <col min="28" max="28" width="21.5703125" bestFit="1" customWidth="1"/>
    <col min="29" max="29" width="16.85546875" bestFit="1" customWidth="1"/>
    <col min="30" max="30" width="3.85546875" bestFit="1" customWidth="1"/>
    <col min="31" max="31" width="11.5703125" bestFit="1" customWidth="1"/>
    <col min="32" max="32" width="7.5703125" customWidth="1"/>
    <col min="33" max="33" width="6.140625" customWidth="1"/>
    <col min="34" max="34" width="16.7109375" customWidth="1"/>
    <col min="35" max="35" width="15.28515625" customWidth="1"/>
    <col min="36" max="36" width="11.140625" customWidth="1"/>
    <col min="37" max="37" width="6.140625" customWidth="1"/>
    <col min="38" max="38" width="14" bestFit="1" customWidth="1"/>
    <col min="39" max="39" width="18.28515625" bestFit="1" customWidth="1"/>
    <col min="40" max="40" width="14.5703125" bestFit="1" customWidth="1"/>
    <col min="41" max="41" width="14.28515625" customWidth="1"/>
    <col min="42" max="42" width="12.42578125" customWidth="1"/>
    <col min="43" max="43" width="20.5703125" bestFit="1" customWidth="1"/>
    <col min="44" max="44" width="22.7109375" bestFit="1" customWidth="1"/>
    <col min="45" max="45" width="17.28515625" bestFit="1" customWidth="1"/>
    <col min="46" max="46" width="19.42578125" bestFit="1" customWidth="1"/>
    <col min="47" max="47" width="15.42578125" bestFit="1" customWidth="1"/>
    <col min="48" max="48" width="6.5703125" customWidth="1"/>
    <col min="49" max="49" width="11.5703125" bestFit="1" customWidth="1"/>
    <col min="50" max="51" width="21.5703125" bestFit="1" customWidth="1"/>
    <col min="52" max="52" width="7" bestFit="1" customWidth="1"/>
    <col min="53" max="53" width="13.7109375" customWidth="1"/>
    <col min="54" max="54" width="13.5703125" customWidth="1"/>
    <col min="55" max="55" width="17.28515625" customWidth="1"/>
    <col min="56" max="56" width="13" customWidth="1"/>
    <col min="57" max="57" width="17.5703125" customWidth="1"/>
    <col min="58" max="58" width="7" bestFit="1" customWidth="1"/>
    <col min="59" max="59" width="11.28515625" bestFit="1" customWidth="1"/>
    <col min="60" max="60" width="25" customWidth="1"/>
    <col min="61" max="61" width="31" customWidth="1"/>
    <col min="62" max="62" width="25" customWidth="1"/>
    <col min="63" max="63" width="31" customWidth="1"/>
    <col min="64" max="64" width="30.140625" customWidth="1"/>
    <col min="65" max="65" width="36.140625" customWidth="1"/>
    <col min="66" max="66" width="30.140625" customWidth="1"/>
    <col min="67" max="67" width="36.140625" customWidth="1"/>
    <col min="68" max="68" width="31.5703125" customWidth="1"/>
    <col min="69" max="69" width="37.85546875" customWidth="1"/>
    <col min="70" max="70" width="25" customWidth="1"/>
    <col min="71" max="71" width="26.7109375" customWidth="1"/>
    <col min="72" max="72" width="31" customWidth="1"/>
    <col min="73" max="73" width="25" customWidth="1"/>
    <col min="74" max="74" width="26.7109375" customWidth="1"/>
    <col min="75" max="75" width="31" customWidth="1"/>
    <col min="76" max="76" width="30.140625" customWidth="1"/>
    <col min="77" max="77" width="31.85546875" customWidth="1"/>
    <col min="78" max="78" width="36.140625" customWidth="1"/>
    <col min="79" max="79" width="30.140625" customWidth="1"/>
    <col min="80" max="80" width="31.85546875" customWidth="1"/>
    <col min="81" max="81" width="36.140625" customWidth="1"/>
    <col min="82" max="82" width="31.5703125" customWidth="1"/>
    <col min="83" max="83" width="33.42578125" customWidth="1"/>
    <col min="84" max="84" width="37.85546875" customWidth="1"/>
    <col min="85" max="85" width="26.7109375" customWidth="1"/>
    <col min="86" max="86" width="28.140625" customWidth="1"/>
    <col min="87" max="87" width="31" customWidth="1"/>
    <col min="88" max="88" width="30.140625" customWidth="1"/>
    <col min="89" max="89" width="31.85546875" customWidth="1"/>
    <col min="90" max="90" width="33.28515625" customWidth="1"/>
    <col min="91" max="91" width="36.140625" customWidth="1"/>
    <col min="92" max="92" width="30.140625" customWidth="1"/>
    <col min="93" max="93" width="31.85546875" customWidth="1"/>
    <col min="94" max="94" width="33.28515625" customWidth="1"/>
    <col min="95" max="95" width="36.140625" customWidth="1"/>
    <col min="96" max="96" width="31.5703125" customWidth="1"/>
    <col min="97" max="97" width="33.42578125" customWidth="1"/>
    <col min="98" max="98" width="34.7109375" customWidth="1"/>
    <col min="99" max="99" width="37.85546875" customWidth="1"/>
  </cols>
  <sheetData>
    <row r="4" spans="1:56">
      <c r="O4" s="33" t="s">
        <v>1780</v>
      </c>
      <c r="P4" t="s">
        <v>1781</v>
      </c>
      <c r="R4" s="33" t="s">
        <v>1780</v>
      </c>
      <c r="S4" t="s">
        <v>1782</v>
      </c>
      <c r="T4" t="s">
        <v>1783</v>
      </c>
      <c r="Y4" s="33" t="s">
        <v>1780</v>
      </c>
      <c r="Z4" t="s">
        <v>1784</v>
      </c>
      <c r="AB4" s="33" t="s">
        <v>1784</v>
      </c>
      <c r="AC4" s="33" t="s">
        <v>1785</v>
      </c>
    </row>
    <row r="5" spans="1:56">
      <c r="A5" t="s">
        <v>1786</v>
      </c>
      <c r="B5" t="s">
        <v>1781</v>
      </c>
      <c r="C5" t="s">
        <v>1787</v>
      </c>
      <c r="D5" t="s">
        <v>1788</v>
      </c>
      <c r="E5" t="s">
        <v>1789</v>
      </c>
      <c r="G5" t="s">
        <v>1781</v>
      </c>
      <c r="I5" t="s">
        <v>1790</v>
      </c>
      <c r="J5" t="s">
        <v>1791</v>
      </c>
      <c r="L5" s="33" t="s">
        <v>1780</v>
      </c>
      <c r="M5" t="s">
        <v>1792</v>
      </c>
      <c r="O5" s="17" t="s">
        <v>37</v>
      </c>
      <c r="P5" s="11">
        <v>85</v>
      </c>
      <c r="R5" s="17" t="s">
        <v>36</v>
      </c>
      <c r="S5" s="11">
        <v>46</v>
      </c>
      <c r="T5" s="11">
        <v>95</v>
      </c>
      <c r="Y5" s="17" t="s">
        <v>1793</v>
      </c>
      <c r="Z5" s="11">
        <v>42</v>
      </c>
      <c r="AB5" s="33" t="s">
        <v>1780</v>
      </c>
      <c r="AC5" t="s">
        <v>1794</v>
      </c>
      <c r="AD5" t="s">
        <v>1793</v>
      </c>
      <c r="AE5" t="s">
        <v>1795</v>
      </c>
      <c r="AH5" s="12" t="s">
        <v>5</v>
      </c>
      <c r="AI5" s="12" t="str">
        <f>AB6</f>
        <v>Father</v>
      </c>
      <c r="AJ5" s="12" t="str">
        <f>AB7</f>
        <v>Mother</v>
      </c>
      <c r="AL5" s="33" t="s">
        <v>1780</v>
      </c>
      <c r="AM5" t="s">
        <v>1784</v>
      </c>
      <c r="AN5" t="s">
        <v>1796</v>
      </c>
      <c r="AQ5" t="s">
        <v>1850</v>
      </c>
      <c r="AR5" t="s">
        <v>1851</v>
      </c>
    </row>
    <row r="6" spans="1:56" s="42" customFormat="1">
      <c r="A6" s="41">
        <v>141</v>
      </c>
      <c r="B6" s="41">
        <v>224</v>
      </c>
      <c r="C6" s="41">
        <v>395</v>
      </c>
      <c r="D6" s="41">
        <v>419</v>
      </c>
      <c r="E6" s="41">
        <v>396</v>
      </c>
      <c r="G6" s="41">
        <v>224</v>
      </c>
      <c r="I6" s="41">
        <v>847</v>
      </c>
      <c r="J6" s="41">
        <v>728</v>
      </c>
      <c r="L6" s="47" t="s">
        <v>36</v>
      </c>
      <c r="M6" s="41">
        <v>141</v>
      </c>
      <c r="O6" s="47" t="s">
        <v>18</v>
      </c>
      <c r="P6" s="41">
        <v>17</v>
      </c>
      <c r="R6" s="47" t="s">
        <v>51</v>
      </c>
      <c r="S6" s="41">
        <v>25</v>
      </c>
      <c r="T6" s="41">
        <v>58</v>
      </c>
      <c r="Y6" s="47" t="s">
        <v>1794</v>
      </c>
      <c r="Z6" s="41">
        <v>182</v>
      </c>
      <c r="AB6" s="47" t="s">
        <v>36</v>
      </c>
      <c r="AC6" s="41">
        <v>88</v>
      </c>
      <c r="AD6" s="41">
        <v>53</v>
      </c>
      <c r="AE6" s="41">
        <v>141</v>
      </c>
      <c r="AH6" s="43" t="s">
        <v>25</v>
      </c>
      <c r="AI6" s="43">
        <f>GETPIVOTDATA("Need Food",$AB$12,"Breadwinner","Father","Need Food","Yes")</f>
        <v>97</v>
      </c>
      <c r="AJ6" s="43">
        <f>GETPIVOTDATA("Need Food",$AB$12,"Breadwinner","Mother","Need Food","Yes")</f>
        <v>49</v>
      </c>
      <c r="AL6" s="47" t="s">
        <v>1794</v>
      </c>
      <c r="AM6" s="41">
        <v>138</v>
      </c>
      <c r="AN6" s="41">
        <v>17735</v>
      </c>
      <c r="AQ6" s="41">
        <v>212</v>
      </c>
      <c r="AR6" s="41">
        <v>183</v>
      </c>
    </row>
    <row r="7" spans="1:56">
      <c r="L7" s="17" t="s">
        <v>51</v>
      </c>
      <c r="M7" s="11">
        <v>83</v>
      </c>
      <c r="O7" s="17" t="s">
        <v>46</v>
      </c>
      <c r="P7" s="11">
        <v>77</v>
      </c>
      <c r="R7" s="17" t="s">
        <v>1795</v>
      </c>
      <c r="S7" s="11">
        <v>71</v>
      </c>
      <c r="T7" s="11">
        <v>153</v>
      </c>
      <c r="Y7" s="17" t="s">
        <v>1795</v>
      </c>
      <c r="Z7" s="11">
        <v>224</v>
      </c>
      <c r="AB7" s="17" t="s">
        <v>51</v>
      </c>
      <c r="AC7" s="11">
        <v>50</v>
      </c>
      <c r="AD7" s="11">
        <v>33</v>
      </c>
      <c r="AE7" s="11">
        <v>83</v>
      </c>
      <c r="AH7" s="27" t="s">
        <v>27</v>
      </c>
      <c r="AI7" s="27">
        <f>GETPIVOTDATA("Need Clothes",$AB$19,"Breadwinner","Father","Need Clothes","Yes")</f>
        <v>71</v>
      </c>
      <c r="AJ7" s="27">
        <f>GETPIVOTDATA("Need Clothes",$AB$19,"Breadwinner","Mother","Need Clothes","Yes")</f>
        <v>40</v>
      </c>
      <c r="AL7" s="17" t="s">
        <v>1793</v>
      </c>
      <c r="AM7" s="11">
        <v>86</v>
      </c>
      <c r="AN7" s="11"/>
      <c r="AO7" s="11"/>
    </row>
    <row r="8" spans="1:56">
      <c r="A8" s="12" t="s">
        <v>1797</v>
      </c>
      <c r="B8" s="12" t="s">
        <v>1798</v>
      </c>
      <c r="L8" s="17" t="s">
        <v>1795</v>
      </c>
      <c r="M8" s="11">
        <v>224</v>
      </c>
      <c r="O8" s="17" t="s">
        <v>61</v>
      </c>
      <c r="P8" s="11">
        <v>45</v>
      </c>
      <c r="AB8" s="17" t="s">
        <v>1795</v>
      </c>
      <c r="AC8" s="11">
        <v>138</v>
      </c>
      <c r="AD8" s="11">
        <v>86</v>
      </c>
      <c r="AE8" s="11">
        <v>224</v>
      </c>
      <c r="AH8" s="27" t="s">
        <v>29</v>
      </c>
      <c r="AI8" s="27">
        <f>GETPIVOTDATA("Need Education",$AB$27,"Breadwinner","Father","Need Education","Yes")</f>
        <v>43</v>
      </c>
      <c r="AJ8" s="27">
        <f>GETPIVOTDATA("Need Education",$AB$27,"Breadwinner","Mother","Need Education","Yes")</f>
        <v>35</v>
      </c>
      <c r="AL8" s="17" t="s">
        <v>1795</v>
      </c>
      <c r="AM8" s="11">
        <v>224</v>
      </c>
      <c r="AN8" s="11">
        <v>17735</v>
      </c>
      <c r="AO8" s="11"/>
    </row>
    <row r="9" spans="1:56">
      <c r="A9" s="13" t="s">
        <v>1799</v>
      </c>
      <c r="B9" s="30">
        <f>GETPIVOTDATA("Sum of Hasuband",$A$5)</f>
        <v>141</v>
      </c>
      <c r="O9" s="17" t="s">
        <v>1795</v>
      </c>
      <c r="P9" s="11">
        <v>224</v>
      </c>
      <c r="AH9" s="27" t="s">
        <v>31</v>
      </c>
      <c r="AI9" s="27">
        <f>GETPIVOTDATA("Need Money",$AB$35,"Breadwinner","Father","Need Money","Yes")</f>
        <v>115</v>
      </c>
      <c r="AJ9" s="27">
        <f>GETPIVOTDATA("Need Money",$AB$35,"Breadwinner","Mother","Need Money","Yes")</f>
        <v>67</v>
      </c>
      <c r="AP9" s="12"/>
      <c r="AQ9" s="12" t="s">
        <v>1853</v>
      </c>
      <c r="AR9" s="12" t="s">
        <v>1854</v>
      </c>
    </row>
    <row r="10" spans="1:56">
      <c r="A10" s="14" t="s">
        <v>7</v>
      </c>
      <c r="B10" s="42">
        <f>GETPIVOTDATA("Sum of Wife",$A$5)</f>
        <v>224</v>
      </c>
      <c r="AP10" s="13" t="s">
        <v>1852</v>
      </c>
      <c r="AQ10" s="30">
        <f>GETPIVOTDATA("Sum of Under 5 Male",$AQ$5)</f>
        <v>212</v>
      </c>
      <c r="AR10" s="30">
        <f>GETPIVOTDATA("Sum of Under 5 Female",$AQ$5)</f>
        <v>183</v>
      </c>
    </row>
    <row r="11" spans="1:56">
      <c r="A11" s="15" t="s">
        <v>10</v>
      </c>
      <c r="B11" s="44">
        <f>GETPIVOTDATA("Sum of Adults",$A$5)</f>
        <v>396</v>
      </c>
      <c r="D11" s="12" t="s">
        <v>1800</v>
      </c>
      <c r="G11" s="12" t="s">
        <v>1801</v>
      </c>
      <c r="I11" s="12" t="s">
        <v>11</v>
      </c>
      <c r="J11" s="12" t="s">
        <v>12</v>
      </c>
      <c r="L11" s="18" t="s">
        <v>5</v>
      </c>
      <c r="M11" s="12" t="s">
        <v>1802</v>
      </c>
      <c r="O11" s="18" t="s">
        <v>1803</v>
      </c>
      <c r="P11" s="12" t="s">
        <v>1804</v>
      </c>
      <c r="R11" s="18" t="s">
        <v>5</v>
      </c>
      <c r="S11" s="12" t="s">
        <v>1805</v>
      </c>
      <c r="T11" s="12" t="s">
        <v>1806</v>
      </c>
      <c r="AM11" t="s">
        <v>22</v>
      </c>
      <c r="AN11" t="s">
        <v>1807</v>
      </c>
    </row>
    <row r="12" spans="1:56">
      <c r="A12" s="14" t="s">
        <v>9</v>
      </c>
      <c r="B12" s="42">
        <f>GETPIVOTDATA("Sum of Teenagers",$A$5)</f>
        <v>419</v>
      </c>
      <c r="D12" s="46">
        <f>GETPIVOTDATA("Sum of Hasuband",$A$5)+GETPIVOTDATA("Sum of Wife",$A$5)+GETPIVOTDATA("Sum of Kids",$A$5)+GETPIVOTDATA("Sum of Teenagers",$A$5)+GETPIVOTDATA("Sum of Adults",$A$5)</f>
        <v>1575</v>
      </c>
      <c r="E12" s="42"/>
      <c r="F12" s="42"/>
      <c r="G12" s="46">
        <f>GETPIVOTDATA("Wife",$G$5)</f>
        <v>224</v>
      </c>
      <c r="H12" s="42"/>
      <c r="I12" s="46">
        <f>GETPIVOTDATA("Sum of Male",$I$5)</f>
        <v>847</v>
      </c>
      <c r="J12" s="46">
        <f>GETPIVOTDATA("Sum of Female",$I$5)</f>
        <v>728</v>
      </c>
      <c r="L12" s="13" t="str">
        <f>L6</f>
        <v>Father</v>
      </c>
      <c r="M12" s="13">
        <f>GETPIVOTDATA("Breadwinner",$L$5,"Breadwinner",L6)</f>
        <v>141</v>
      </c>
      <c r="O12" s="13" t="str">
        <f>O5</f>
        <v>Flat</v>
      </c>
      <c r="P12" s="13">
        <f>GETPIVOTDATA("Wife",$O$4,"House",O12)</f>
        <v>85</v>
      </c>
      <c r="R12" s="13" t="str">
        <f>R5</f>
        <v>Father</v>
      </c>
      <c r="S12" s="13">
        <f>GETPIVOTDATA("Sum of Work/Yes",$R$4,"Breadwinner",R5)</f>
        <v>46</v>
      </c>
      <c r="T12" s="13">
        <f>GETPIVOTDATA("Sum of Work/No",$R$4,"Breadwinner",R5)</f>
        <v>95</v>
      </c>
      <c r="Y12" s="33" t="s">
        <v>1780</v>
      </c>
      <c r="Z12" t="s">
        <v>1808</v>
      </c>
      <c r="AB12" s="33" t="s">
        <v>1809</v>
      </c>
      <c r="AC12" s="33" t="s">
        <v>1785</v>
      </c>
      <c r="AL12" t="str">
        <f>AL6</f>
        <v>Yes</v>
      </c>
      <c r="AM12">
        <f>GETPIVOTDATA("Count of Income Status",$AL$5,"Income Status","Yes")</f>
        <v>138</v>
      </c>
      <c r="AN12">
        <f>GETPIVOTDATA("Sum of Income",$AL$5,"Income Status","Yes")</f>
        <v>17735</v>
      </c>
    </row>
    <row r="13" spans="1:56">
      <c r="A13" s="16" t="s">
        <v>8</v>
      </c>
      <c r="B13" s="45">
        <f>GETPIVOTDATA("Sum of Kids",$A$5)</f>
        <v>395</v>
      </c>
      <c r="L13" s="19" t="str">
        <f>L7</f>
        <v>Mother</v>
      </c>
      <c r="M13" s="19">
        <f>GETPIVOTDATA("Breadwinner",$L$5,"Breadwinner",L7)</f>
        <v>83</v>
      </c>
      <c r="O13" s="14" t="str">
        <f>O6</f>
        <v>House</v>
      </c>
      <c r="P13" s="14">
        <f>GETPIVOTDATA("Wife",$O$4,"House",O13)</f>
        <v>17</v>
      </c>
      <c r="R13" s="19" t="str">
        <f>R6</f>
        <v>Mother</v>
      </c>
      <c r="S13" s="19">
        <f>GETPIVOTDATA("Sum of Work/Yes",$R$4,"Breadwinner",R6)</f>
        <v>25</v>
      </c>
      <c r="T13" s="19">
        <f>GETPIVOTDATA("Sum of Work/No",$R$4,"Breadwinner",R6)</f>
        <v>58</v>
      </c>
      <c r="Y13" s="17" t="s">
        <v>1793</v>
      </c>
      <c r="Z13" s="11">
        <v>42</v>
      </c>
      <c r="AB13" s="33" t="s">
        <v>1780</v>
      </c>
      <c r="AC13" t="s">
        <v>1794</v>
      </c>
      <c r="AD13" t="s">
        <v>1793</v>
      </c>
      <c r="AE13" t="s">
        <v>1795</v>
      </c>
      <c r="AH13" s="12" t="s">
        <v>1810</v>
      </c>
      <c r="AI13" s="12" t="s">
        <v>1794</v>
      </c>
      <c r="AJ13" s="12" t="s">
        <v>1793</v>
      </c>
      <c r="AL13" s="28" t="str">
        <f>AL7</f>
        <v>No</v>
      </c>
      <c r="AM13">
        <f>GETPIVOTDATA("Count of Income Status",$AL$5,"Income Status","No")</f>
        <v>86</v>
      </c>
      <c r="AW13" s="33" t="s">
        <v>1</v>
      </c>
      <c r="AX13" s="33" t="s">
        <v>2</v>
      </c>
      <c r="AY13" t="s">
        <v>1792</v>
      </c>
      <c r="BB13" s="12" t="s">
        <v>1</v>
      </c>
      <c r="BC13" s="12" t="s">
        <v>2</v>
      </c>
      <c r="BD13" s="12" t="s">
        <v>5</v>
      </c>
    </row>
    <row r="14" spans="1:56">
      <c r="L14" s="19" t="s">
        <v>1811</v>
      </c>
      <c r="M14" s="19">
        <f>GETPIVOTDATA("Breadwinner",$L$5)</f>
        <v>224</v>
      </c>
      <c r="O14" s="15" t="str">
        <f>O7</f>
        <v>Room</v>
      </c>
      <c r="P14" s="15">
        <f>GETPIVOTDATA("Wife",$O$4,"House",O14)</f>
        <v>77</v>
      </c>
      <c r="R14" s="13" t="s">
        <v>1811</v>
      </c>
      <c r="S14" s="13">
        <f>GETPIVOTDATA("Sum of Work/Yes",$R$4)</f>
        <v>71</v>
      </c>
      <c r="T14" s="13">
        <f>GETPIVOTDATA("Sum of Work/No",$R$4)</f>
        <v>153</v>
      </c>
      <c r="Y14" s="17" t="s">
        <v>1794</v>
      </c>
      <c r="Z14" s="11">
        <v>182</v>
      </c>
      <c r="AB14" s="17" t="s">
        <v>36</v>
      </c>
      <c r="AC14" s="11">
        <v>97</v>
      </c>
      <c r="AD14" s="11">
        <v>44</v>
      </c>
      <c r="AE14" s="11">
        <v>141</v>
      </c>
      <c r="AH14" s="13" t="s">
        <v>1812</v>
      </c>
      <c r="AI14" s="13">
        <f>GETPIVOTDATA("Need Money",$Y$12,"Need Money","Yes")</f>
        <v>182</v>
      </c>
      <c r="AJ14" s="13">
        <f>GETPIVOTDATA("Need Money",$Y$12,"Need Money","No")</f>
        <v>42</v>
      </c>
      <c r="AW14" t="s">
        <v>38</v>
      </c>
      <c r="AX14" t="s">
        <v>39</v>
      </c>
      <c r="AY14" s="39">
        <v>56</v>
      </c>
      <c r="BB14" s="13" t="e" vm="1">
        <v>#VALUE!</v>
      </c>
      <c r="BC14" s="13" t="e" vm="2">
        <v>#VALUE!</v>
      </c>
      <c r="BD14" s="13">
        <f>GETPIVOTDATA("Breadwinner",$AW$13,"Country","Iraq","City","Afak")</f>
        <v>56</v>
      </c>
    </row>
    <row r="15" spans="1:56">
      <c r="O15" s="19" t="str">
        <f>O8</f>
        <v>Tent</v>
      </c>
      <c r="P15" s="19">
        <f>GETPIVOTDATA("Wife",$O$4,"House",O15)</f>
        <v>45</v>
      </c>
      <c r="Y15" s="17" t="s">
        <v>1795</v>
      </c>
      <c r="Z15" s="11">
        <v>224</v>
      </c>
      <c r="AB15" s="17" t="s">
        <v>51</v>
      </c>
      <c r="AC15" s="11">
        <v>49</v>
      </c>
      <c r="AD15" s="11">
        <v>34</v>
      </c>
      <c r="AE15" s="11">
        <v>83</v>
      </c>
      <c r="AH15" s="25" t="s">
        <v>1813</v>
      </c>
      <c r="AI15" s="25">
        <f>GETPIVOTDATA("Need Food",$Y$19,"Need Food","Yes")</f>
        <v>146</v>
      </c>
      <c r="AJ15" s="25">
        <f>GETPIVOTDATA("Need Food",$Y$19,"Need Food","No")</f>
        <v>78</v>
      </c>
      <c r="AQ15" t="s">
        <v>1787</v>
      </c>
      <c r="AR15" t="s">
        <v>1788</v>
      </c>
      <c r="AS15" t="s">
        <v>1789</v>
      </c>
      <c r="AW15" t="s">
        <v>38</v>
      </c>
      <c r="AX15" t="s">
        <v>107</v>
      </c>
      <c r="AY15" s="39">
        <v>54</v>
      </c>
      <c r="BB15" s="25" t="e" vm="1">
        <v>#VALUE!</v>
      </c>
      <c r="BC15" s="25" t="e" vm="3">
        <v>#VALUE!</v>
      </c>
      <c r="BD15" s="25">
        <f>GETPIVOTDATA("Breadwinner",$AW$13,"Country","Iraq","City","Baiji")</f>
        <v>54</v>
      </c>
    </row>
    <row r="16" spans="1:56">
      <c r="AB16" s="17" t="s">
        <v>1795</v>
      </c>
      <c r="AC16" s="11">
        <v>146</v>
      </c>
      <c r="AD16" s="11">
        <v>78</v>
      </c>
      <c r="AE16" s="11">
        <v>224</v>
      </c>
      <c r="AH16" s="26" t="s">
        <v>1814</v>
      </c>
      <c r="AI16" s="26">
        <f>GETPIVOTDATA("Need Clothes",$Y$35,"Need Clothes","Yes")</f>
        <v>111</v>
      </c>
      <c r="AJ16" s="26">
        <f>GETPIVOTDATA("Need Clothes",$Y$35,"Need Clothes","No")</f>
        <v>113</v>
      </c>
      <c r="AQ16" s="39">
        <v>395</v>
      </c>
      <c r="AR16" s="39">
        <v>419</v>
      </c>
      <c r="AS16" s="39">
        <v>396</v>
      </c>
      <c r="AW16" t="s">
        <v>38</v>
      </c>
      <c r="AX16" t="s">
        <v>116</v>
      </c>
      <c r="AY16" s="39">
        <v>64</v>
      </c>
      <c r="BB16" s="13" t="e" vm="1">
        <v>#VALUE!</v>
      </c>
      <c r="BC16" s="13" t="e" vm="4">
        <v>#VALUE!</v>
      </c>
      <c r="BD16" s="13">
        <f>GETPIVOTDATA("Breadwinner",$AW$13,"Country","Iraq","City","Basra")</f>
        <v>64</v>
      </c>
    </row>
    <row r="17" spans="9:56">
      <c r="R17" s="18" t="s">
        <v>5</v>
      </c>
      <c r="S17" s="12" t="s">
        <v>1805</v>
      </c>
      <c r="T17" s="12" t="s">
        <v>1806</v>
      </c>
      <c r="AH17" s="19" t="s">
        <v>1815</v>
      </c>
      <c r="AI17" s="19">
        <f>GETPIVOTDATA("Need Education",$Y$27,"Need Education","Yes")</f>
        <v>78</v>
      </c>
      <c r="AJ17" s="19">
        <f>GETPIVOTDATA("Need Education",$Y$27,"Need Education","No")</f>
        <v>146</v>
      </c>
      <c r="AW17" t="s">
        <v>38</v>
      </c>
      <c r="AX17" t="s">
        <v>176</v>
      </c>
      <c r="AY17" s="39">
        <v>50</v>
      </c>
      <c r="BB17" s="25" t="e" vm="1">
        <v>#VALUE!</v>
      </c>
      <c r="BC17" s="25" t="e" vm="5">
        <v>#VALUE!</v>
      </c>
      <c r="BD17" s="25">
        <f>GETPIVOTDATA("Breadwinner",$AW$13,"Country","Iraq","City","Haditha")</f>
        <v>50</v>
      </c>
    </row>
    <row r="18" spans="9:56">
      <c r="R18" s="19" t="s">
        <v>1811</v>
      </c>
      <c r="S18">
        <f>GETPIVOTDATA("Sum of Work/Yes",$R$4)</f>
        <v>71</v>
      </c>
      <c r="T18">
        <f>GETPIVOTDATA("Sum of Work/No",$R$4)</f>
        <v>153</v>
      </c>
      <c r="U18">
        <f>SUM(S18:T18)</f>
        <v>224</v>
      </c>
      <c r="AL18" s="33" t="s">
        <v>1780</v>
      </c>
      <c r="AM18" t="s">
        <v>1784</v>
      </c>
      <c r="AN18" t="s">
        <v>1796</v>
      </c>
      <c r="AQ18" s="40" t="s">
        <v>1855</v>
      </c>
      <c r="AR18" s="40" t="s">
        <v>9</v>
      </c>
      <c r="AS18" s="40" t="s">
        <v>10</v>
      </c>
      <c r="AW18" t="s">
        <v>1795</v>
      </c>
      <c r="AY18" s="39">
        <v>224</v>
      </c>
      <c r="BB18" s="13" t="e" vm="6">
        <v>#VALUE!</v>
      </c>
      <c r="BC18" s="13" t="e" vm="7">
        <v>#VALUE!</v>
      </c>
      <c r="BD18" s="13" t="e">
        <f>GETPIVOTDATA("Breadwinner",$AW$13,"Country","libya","City","Bayda")</f>
        <v>#REF!</v>
      </c>
    </row>
    <row r="19" spans="9:56">
      <c r="S19" s="20">
        <f>S18/U18</f>
        <v>0.3169642857142857</v>
      </c>
      <c r="T19" s="20">
        <f>T18/U18</f>
        <v>0.6830357142857143</v>
      </c>
      <c r="Y19" s="33" t="s">
        <v>1780</v>
      </c>
      <c r="Z19" t="s">
        <v>1809</v>
      </c>
      <c r="AB19" s="33" t="s">
        <v>1816</v>
      </c>
      <c r="AC19" s="33" t="s">
        <v>1785</v>
      </c>
      <c r="AL19" s="17" t="s">
        <v>1794</v>
      </c>
      <c r="AM19" s="11">
        <v>138</v>
      </c>
      <c r="AN19" s="11">
        <v>17735</v>
      </c>
      <c r="AO19" s="11"/>
      <c r="AQ19" s="30">
        <f>GETPIVOTDATA("Sum of Kids",$AQ$15)</f>
        <v>395</v>
      </c>
      <c r="AR19" s="30">
        <f>GETPIVOTDATA("Sum of Teenagers",$AQ$15)</f>
        <v>419</v>
      </c>
      <c r="AS19" s="30">
        <f>GETPIVOTDATA("Sum of Adults",$AQ$15)</f>
        <v>396</v>
      </c>
      <c r="BB19" s="25" t="e" vm="6">
        <v>#VALUE!</v>
      </c>
      <c r="BC19" s="25" t="e" vm="8">
        <v>#VALUE!</v>
      </c>
      <c r="BD19" s="25" t="e">
        <f>GETPIVOTDATA("Breadwinner",$AW$13,"Country","libya","City","Marj")</f>
        <v>#REF!</v>
      </c>
    </row>
    <row r="20" spans="9:56">
      <c r="Y20" s="17" t="s">
        <v>1793</v>
      </c>
      <c r="Z20" s="11">
        <v>78</v>
      </c>
      <c r="AB20" s="33" t="s">
        <v>1780</v>
      </c>
      <c r="AC20" t="s">
        <v>1794</v>
      </c>
      <c r="AD20" t="s">
        <v>1793</v>
      </c>
      <c r="AE20" t="s">
        <v>1795</v>
      </c>
      <c r="AL20" s="29" t="s">
        <v>36</v>
      </c>
      <c r="AM20" s="11">
        <v>88</v>
      </c>
      <c r="AN20" s="11">
        <v>11305</v>
      </c>
      <c r="AO20" s="11"/>
      <c r="BB20" s="13" t="e" vm="6">
        <v>#VALUE!</v>
      </c>
      <c r="BC20" s="13" t="e" vm="9">
        <v>#VALUE!</v>
      </c>
      <c r="BD20" s="13" t="e">
        <f>GETPIVOTDATA("Breadwinner",$AW$13,"Country","libya","City","Misrata")</f>
        <v>#REF!</v>
      </c>
    </row>
    <row r="21" spans="9:56">
      <c r="Y21" s="17" t="s">
        <v>1794</v>
      </c>
      <c r="Z21" s="11">
        <v>146</v>
      </c>
      <c r="AB21" s="17" t="s">
        <v>36</v>
      </c>
      <c r="AC21" s="11">
        <v>71</v>
      </c>
      <c r="AD21" s="11">
        <v>70</v>
      </c>
      <c r="AE21" s="11">
        <v>141</v>
      </c>
      <c r="AL21" s="29" t="s">
        <v>51</v>
      </c>
      <c r="AM21" s="11">
        <v>50</v>
      </c>
      <c r="AN21" s="11">
        <v>6430</v>
      </c>
      <c r="AO21" s="11"/>
      <c r="BB21" s="25" t="e" vm="6">
        <v>#VALUE!</v>
      </c>
      <c r="BC21" s="25" t="e" vm="10">
        <v>#VALUE!</v>
      </c>
      <c r="BD21" s="25" t="e">
        <f>GETPIVOTDATA("Breadwinner",$AW$13,"Country","libya","City","Msallata")</f>
        <v>#REF!</v>
      </c>
    </row>
    <row r="22" spans="9:56">
      <c r="I22" s="33" t="s">
        <v>1780</v>
      </c>
      <c r="J22" t="s">
        <v>1790</v>
      </c>
      <c r="K22" t="s">
        <v>1791</v>
      </c>
      <c r="L22" s="33"/>
      <c r="M22" s="33"/>
      <c r="N22" s="33"/>
      <c r="O22" s="33"/>
      <c r="P22" s="33"/>
      <c r="Q22" s="33"/>
      <c r="R22" s="33"/>
      <c r="S22" s="33"/>
      <c r="T22" s="33"/>
      <c r="U22" s="33"/>
      <c r="V22" s="33"/>
      <c r="W22" s="33"/>
      <c r="X22" s="33"/>
      <c r="Y22" s="17" t="s">
        <v>1795</v>
      </c>
      <c r="Z22" s="11">
        <v>224</v>
      </c>
      <c r="AA22" s="33"/>
      <c r="AB22" s="17" t="s">
        <v>51</v>
      </c>
      <c r="AC22" s="11">
        <v>40</v>
      </c>
      <c r="AD22" s="11">
        <v>43</v>
      </c>
      <c r="AE22" s="11">
        <v>83</v>
      </c>
      <c r="AL22" s="17" t="s">
        <v>1793</v>
      </c>
      <c r="AM22" s="11">
        <v>86</v>
      </c>
      <c r="AN22" s="11"/>
      <c r="AO22" s="11"/>
      <c r="AQ22" t="s">
        <v>1859</v>
      </c>
      <c r="AR22" t="s">
        <v>1858</v>
      </c>
      <c r="BB22" s="13" t="e" vm="11">
        <v>#VALUE!</v>
      </c>
      <c r="BC22" s="13" t="e" vm="12">
        <v>#VALUE!</v>
      </c>
      <c r="BD22" s="13" t="e">
        <f>GETPIVOTDATA("Breadwinner",$AW$13,"Country","Syria","City","Al Bab")</f>
        <v>#REF!</v>
      </c>
    </row>
    <row r="23" spans="9:56">
      <c r="I23" s="17" t="s">
        <v>37</v>
      </c>
      <c r="J23" s="11">
        <v>306</v>
      </c>
      <c r="K23" s="11">
        <v>269</v>
      </c>
      <c r="AB23" s="17" t="s">
        <v>1795</v>
      </c>
      <c r="AC23" s="11">
        <v>111</v>
      </c>
      <c r="AD23" s="11">
        <v>113</v>
      </c>
      <c r="AE23" s="11">
        <v>224</v>
      </c>
      <c r="AL23" s="29" t="s">
        <v>36</v>
      </c>
      <c r="AM23" s="11">
        <v>53</v>
      </c>
      <c r="AN23" s="11"/>
      <c r="AO23" s="11"/>
      <c r="AQ23" s="39">
        <v>706</v>
      </c>
      <c r="AR23" s="39">
        <v>504</v>
      </c>
      <c r="BB23" s="25" t="e" vm="11">
        <v>#VALUE!</v>
      </c>
      <c r="BC23" s="25" t="e" vm="13">
        <v>#VALUE!</v>
      </c>
      <c r="BD23" s="25" t="e">
        <f>GETPIVOTDATA("Breadwinner",$AW$13,"Country","Syria","City","Atma")</f>
        <v>#REF!</v>
      </c>
    </row>
    <row r="24" spans="9:56">
      <c r="I24" s="17" t="s">
        <v>18</v>
      </c>
      <c r="J24" s="11">
        <v>61</v>
      </c>
      <c r="K24" s="11">
        <v>57</v>
      </c>
      <c r="AL24" s="29" t="s">
        <v>51</v>
      </c>
      <c r="AM24" s="11">
        <v>33</v>
      </c>
      <c r="AN24" s="11"/>
      <c r="AO24" s="11"/>
      <c r="BB24" s="13" t="e" vm="11">
        <v>#VALUE!</v>
      </c>
      <c r="BC24" s="13" t="e" vm="14">
        <v>#VALUE!</v>
      </c>
      <c r="BD24" s="13" t="e">
        <f>GETPIVOTDATA("Breadwinner",$AW$13,"Country","Syria","City","Harem")</f>
        <v>#REF!</v>
      </c>
    </row>
    <row r="25" spans="9:56">
      <c r="I25" s="17" t="s">
        <v>46</v>
      </c>
      <c r="J25" s="11">
        <v>295</v>
      </c>
      <c r="K25" s="11">
        <v>266</v>
      </c>
      <c r="R25" s="33" t="s">
        <v>1780</v>
      </c>
      <c r="S25" t="s">
        <v>1786</v>
      </c>
      <c r="T25" t="s">
        <v>1781</v>
      </c>
      <c r="U25" t="s">
        <v>1789</v>
      </c>
      <c r="V25" t="s">
        <v>1788</v>
      </c>
      <c r="W25" t="s">
        <v>1787</v>
      </c>
      <c r="AL25" s="17" t="s">
        <v>1795</v>
      </c>
      <c r="AM25" s="11">
        <v>224</v>
      </c>
      <c r="AN25" s="11">
        <v>17735</v>
      </c>
      <c r="AO25" s="11"/>
      <c r="AQ25" s="40" t="s">
        <v>1860</v>
      </c>
      <c r="AR25" s="40" t="s">
        <v>1861</v>
      </c>
      <c r="BB25" s="25" t="e" vm="11">
        <v>#VALUE!</v>
      </c>
      <c r="BC25" s="25" t="e" vm="15">
        <v>#VALUE!</v>
      </c>
      <c r="BD25" s="25" t="e">
        <f>GETPIVOTDATA("Breadwinner",$AW$13,"Country","Syria","City","Jarablus")</f>
        <v>#REF!</v>
      </c>
    </row>
    <row r="26" spans="9:56">
      <c r="I26" s="17" t="s">
        <v>61</v>
      </c>
      <c r="J26" s="11">
        <v>185</v>
      </c>
      <c r="K26" s="11">
        <v>136</v>
      </c>
      <c r="R26" s="17">
        <v>1</v>
      </c>
      <c r="S26" s="11">
        <v>95</v>
      </c>
      <c r="T26" s="11">
        <v>153</v>
      </c>
      <c r="U26" s="11">
        <v>271</v>
      </c>
      <c r="V26" s="11">
        <v>296</v>
      </c>
      <c r="W26" s="11">
        <v>267</v>
      </c>
      <c r="AQ26" s="30">
        <f>GETPIVOTDATA("Sum of Male childerns",$AQ$22)</f>
        <v>706</v>
      </c>
      <c r="AR26" s="30">
        <f>GETPIVOTDATA("Sum of Female childerns",$AQ$22)</f>
        <v>504</v>
      </c>
      <c r="BB26" s="13" t="e" vm="11">
        <v>#VALUE!</v>
      </c>
      <c r="BC26" s="13" t="e" vm="16">
        <v>#VALUE!</v>
      </c>
      <c r="BD26" s="13" t="e">
        <f>GETPIVOTDATA("Breadwinner",$AW$13,"Country","Syria","City","Khantuman")</f>
        <v>#REF!</v>
      </c>
    </row>
    <row r="27" spans="9:56">
      <c r="I27" s="17" t="s">
        <v>1795</v>
      </c>
      <c r="J27" s="11">
        <v>847</v>
      </c>
      <c r="K27" s="11">
        <v>728</v>
      </c>
      <c r="R27" s="17" t="s">
        <v>1795</v>
      </c>
      <c r="S27" s="11">
        <v>95</v>
      </c>
      <c r="T27" s="11">
        <v>153</v>
      </c>
      <c r="U27" s="11">
        <v>271</v>
      </c>
      <c r="V27" s="11">
        <v>296</v>
      </c>
      <c r="W27" s="11">
        <v>267</v>
      </c>
      <c r="Y27" s="33" t="s">
        <v>1780</v>
      </c>
      <c r="Z27" t="s">
        <v>1817</v>
      </c>
      <c r="AB27" s="33" t="s">
        <v>1817</v>
      </c>
      <c r="AC27" s="33" t="s">
        <v>1785</v>
      </c>
      <c r="BB27" s="25" t="e" vm="17">
        <v>#VALUE!</v>
      </c>
      <c r="BC27" s="25" t="e" vm="18">
        <v>#VALUE!</v>
      </c>
      <c r="BD27" s="25" t="e">
        <f>GETPIVOTDATA("Breadwinner",$AW$13,"Country","Yemen","City","Aden")</f>
        <v>#REF!</v>
      </c>
    </row>
    <row r="28" spans="9:56">
      <c r="Y28" s="17" t="s">
        <v>1793</v>
      </c>
      <c r="Z28" s="11">
        <v>146</v>
      </c>
      <c r="AB28" s="33" t="s">
        <v>1780</v>
      </c>
      <c r="AC28" t="s">
        <v>1794</v>
      </c>
      <c r="AD28" t="s">
        <v>1793</v>
      </c>
      <c r="AE28" t="s">
        <v>1795</v>
      </c>
      <c r="BB28" s="13" t="e" vm="17">
        <v>#VALUE!</v>
      </c>
      <c r="BC28" s="13" t="e" vm="19">
        <v>#VALUE!</v>
      </c>
      <c r="BD28" s="13" t="e">
        <f>GETPIVOTDATA("Breadwinner",$AW$13,"Country","Yemen","City","Al Hudaydah")</f>
        <v>#REF!</v>
      </c>
    </row>
    <row r="29" spans="9:56">
      <c r="Y29" s="17" t="s">
        <v>1794</v>
      </c>
      <c r="Z29" s="11">
        <v>78</v>
      </c>
      <c r="AB29" s="17" t="s">
        <v>36</v>
      </c>
      <c r="AC29" s="11">
        <v>43</v>
      </c>
      <c r="AD29" s="11">
        <v>98</v>
      </c>
      <c r="AE29" s="11">
        <v>141</v>
      </c>
      <c r="BB29" s="25" t="e" vm="17">
        <v>#VALUE!</v>
      </c>
      <c r="BC29" s="25" t="e" vm="20">
        <v>#VALUE!</v>
      </c>
      <c r="BD29" s="25" t="e">
        <f>GETPIVOTDATA("Breadwinner",$AW$13,"Country","Yemen","City","Ibb")</f>
        <v>#REF!</v>
      </c>
    </row>
    <row r="30" spans="9:56">
      <c r="Y30" s="17" t="s">
        <v>1795</v>
      </c>
      <c r="Z30" s="11">
        <v>224</v>
      </c>
      <c r="AB30" s="17" t="s">
        <v>51</v>
      </c>
      <c r="AC30" s="11">
        <v>35</v>
      </c>
      <c r="AD30" s="11">
        <v>48</v>
      </c>
      <c r="AE30" s="11">
        <v>83</v>
      </c>
      <c r="AL30" s="12" t="s">
        <v>5</v>
      </c>
      <c r="AM30" s="12" t="s">
        <v>1802</v>
      </c>
      <c r="AN30" s="12" t="s">
        <v>1818</v>
      </c>
      <c r="AO30" s="37"/>
      <c r="AQ30" t="s">
        <v>1850</v>
      </c>
      <c r="AR30" t="s">
        <v>1851</v>
      </c>
      <c r="AS30" t="s">
        <v>1862</v>
      </c>
      <c r="AT30" t="s">
        <v>1863</v>
      </c>
      <c r="AU30" t="s">
        <v>1864</v>
      </c>
      <c r="BB30" s="13" t="e" vm="17">
        <v>#VALUE!</v>
      </c>
      <c r="BC30" s="13" t="e" vm="21">
        <v>#VALUE!</v>
      </c>
      <c r="BD30" s="13" t="e">
        <f>GETPIVOTDATA("Breadwinner",$AW$13,"Country","Yemen","City","Sana'a")</f>
        <v>#REF!</v>
      </c>
    </row>
    <row r="31" spans="9:56">
      <c r="R31" s="18" t="s">
        <v>1819</v>
      </c>
      <c r="S31" s="12" t="s">
        <v>6</v>
      </c>
      <c r="T31" s="12" t="s">
        <v>7</v>
      </c>
      <c r="U31" s="18" t="s">
        <v>10</v>
      </c>
      <c r="V31" s="12" t="s">
        <v>9</v>
      </c>
      <c r="W31" s="12" t="s">
        <v>8</v>
      </c>
      <c r="AB31" s="17" t="s">
        <v>1795</v>
      </c>
      <c r="AC31" s="11">
        <v>78</v>
      </c>
      <c r="AD31" s="11">
        <v>146</v>
      </c>
      <c r="AE31" s="11">
        <v>224</v>
      </c>
      <c r="AL31" s="13" t="str">
        <f>AL20</f>
        <v>Father</v>
      </c>
      <c r="AM31" s="13">
        <f>GETPIVOTDATA("Count of Income Status",$AL$18,"Breadwinner","Father","Income Status","Yes")</f>
        <v>88</v>
      </c>
      <c r="AN31" s="30">
        <f>GETPIVOTDATA("Sum of Income",$AL$18,"Breadwinner","Father","Income Status","Yes")</f>
        <v>11305</v>
      </c>
      <c r="AO31" s="38"/>
      <c r="AQ31" s="39">
        <v>212</v>
      </c>
      <c r="AR31" s="39">
        <v>183</v>
      </c>
      <c r="AS31" s="39">
        <v>237</v>
      </c>
      <c r="AT31" s="39">
        <v>182</v>
      </c>
      <c r="AU31" s="39">
        <v>761</v>
      </c>
      <c r="BB31" s="25" t="e" vm="17">
        <v>#VALUE!</v>
      </c>
      <c r="BC31" s="25" t="e" vm="22">
        <v>#VALUE!</v>
      </c>
      <c r="BD31" s="25" t="e">
        <f>GETPIVOTDATA("Breadwinner",$AW$13,"Country","Yemen","City","Ta'izz")</f>
        <v>#REF!</v>
      </c>
    </row>
    <row r="32" spans="9:56">
      <c r="S32" s="13">
        <f>GETPIVOTDATA("Sum of Hasuband",$R$25,"Work/No",1)</f>
        <v>95</v>
      </c>
      <c r="T32" s="13">
        <f>GETPIVOTDATA("Sum of Wife",$R$25,"Work/No",1)</f>
        <v>153</v>
      </c>
      <c r="U32" s="13">
        <f>GETPIVOTDATA("Sum of Adults",$R$25,"Work/No",1)</f>
        <v>271</v>
      </c>
      <c r="V32" s="13">
        <f>GETPIVOTDATA("Sum of Teenagers",$R$25,"Work/No",1)</f>
        <v>296</v>
      </c>
      <c r="W32" s="13">
        <f>GETPIVOTDATA("Sum of Kids",$R$25,"Work/No",1)</f>
        <v>267</v>
      </c>
      <c r="AL32" s="25" t="str">
        <f>AL21</f>
        <v>Mother</v>
      </c>
      <c r="AM32" s="25">
        <f>GETPIVOTDATA("Count of Income Status",$AL$18,"Breadwinner","Mother","Income Status","Yes")</f>
        <v>50</v>
      </c>
      <c r="AN32" s="31">
        <f>GETPIVOTDATA("Sum of Income",$AL$18,"Breadwinner","Mother","Income Status","Yes")</f>
        <v>6430</v>
      </c>
      <c r="AO32" s="31"/>
      <c r="BB32" s="13" t="e" vm="17">
        <v>#VALUE!</v>
      </c>
      <c r="BC32" s="13" t="e" vm="23">
        <v>#VALUE!</v>
      </c>
      <c r="BD32" s="13" t="e">
        <f>GETPIVOTDATA("Breadwinner",$AW$13,"Country","Yemen","City","Zabid")</f>
        <v>#REF!</v>
      </c>
    </row>
    <row r="34" spans="9:47">
      <c r="I34" s="18" t="s">
        <v>1803</v>
      </c>
      <c r="J34" s="12" t="s">
        <v>11</v>
      </c>
      <c r="K34" s="12" t="s">
        <v>1870</v>
      </c>
      <c r="AQ34" s="12" t="s">
        <v>1865</v>
      </c>
      <c r="AR34" s="12" t="s">
        <v>1866</v>
      </c>
      <c r="AS34" s="12" t="s">
        <v>1867</v>
      </c>
      <c r="AT34" s="12" t="s">
        <v>1868</v>
      </c>
      <c r="AU34" s="12" t="s">
        <v>1869</v>
      </c>
    </row>
    <row r="35" spans="9:47">
      <c r="I35" s="13" t="str">
        <f>I23</f>
        <v>Flat</v>
      </c>
      <c r="J35" s="13">
        <f>GETPIVOTDATA("Sum of Male",$I$22,"House",I23)</f>
        <v>306</v>
      </c>
      <c r="K35" s="13">
        <f>GETPIVOTDATA("Sum of Female",$I$22,"House",I23)</f>
        <v>269</v>
      </c>
      <c r="Y35" s="34" t="s">
        <v>1780</v>
      </c>
      <c r="Z35" s="6" t="s">
        <v>1816</v>
      </c>
      <c r="AB35" s="33" t="s">
        <v>1808</v>
      </c>
      <c r="AC35" s="33" t="s">
        <v>1785</v>
      </c>
      <c r="AL35" s="33" t="s">
        <v>1780</v>
      </c>
      <c r="AM35" t="s">
        <v>1848</v>
      </c>
      <c r="AQ35" s="13">
        <f>GETPIVOTDATA("Sum of Under 5 Male",$AQ$30)</f>
        <v>212</v>
      </c>
      <c r="AR35" s="13">
        <f>GETPIVOTDATA("Sum of Under 5 Female",$AQ$30)</f>
        <v>183</v>
      </c>
      <c r="AS35" s="30">
        <f>GETPIVOTDATA("Sum of 6-18 Male",$AQ$30)</f>
        <v>237</v>
      </c>
      <c r="AT35" s="13">
        <f>GETPIVOTDATA("Sum of 6-18 Female",$AQ$30)</f>
        <v>182</v>
      </c>
      <c r="AU35" s="13">
        <f>GETPIVOTDATA("Sum of Over 18",$AQ$30)</f>
        <v>761</v>
      </c>
    </row>
    <row r="36" spans="9:47">
      <c r="I36" s="14" t="str">
        <f>I24</f>
        <v>House</v>
      </c>
      <c r="J36" s="14">
        <f t="shared" ref="J36:J38" si="0">GETPIVOTDATA("Sum of Male",$I$22,"House",I24)</f>
        <v>61</v>
      </c>
      <c r="K36" s="14">
        <f t="shared" ref="K36:K38" si="1">GETPIVOTDATA("Sum of Female",$I$22,"House",I24)</f>
        <v>57</v>
      </c>
      <c r="Y36" s="21" t="s">
        <v>1793</v>
      </c>
      <c r="Z36" s="22">
        <v>113</v>
      </c>
      <c r="AB36" s="33" t="s">
        <v>1780</v>
      </c>
      <c r="AC36" t="s">
        <v>1794</v>
      </c>
      <c r="AD36" t="s">
        <v>1793</v>
      </c>
      <c r="AE36" t="s">
        <v>1795</v>
      </c>
      <c r="AL36" s="17" t="s">
        <v>36</v>
      </c>
      <c r="AM36" s="36">
        <v>128.46590909090909</v>
      </c>
    </row>
    <row r="37" spans="9:47">
      <c r="I37" s="15" t="str">
        <f>I25</f>
        <v>Room</v>
      </c>
      <c r="J37" s="15">
        <f t="shared" si="0"/>
        <v>295</v>
      </c>
      <c r="K37" s="15">
        <f t="shared" si="1"/>
        <v>266</v>
      </c>
      <c r="Y37" s="21" t="s">
        <v>1794</v>
      </c>
      <c r="Z37" s="22">
        <v>111</v>
      </c>
      <c r="AB37" s="17" t="s">
        <v>36</v>
      </c>
      <c r="AC37" s="11">
        <v>115</v>
      </c>
      <c r="AD37" s="11">
        <v>26</v>
      </c>
      <c r="AE37" s="11">
        <v>141</v>
      </c>
      <c r="AL37" s="17" t="s">
        <v>51</v>
      </c>
      <c r="AM37" s="36">
        <v>128.6</v>
      </c>
    </row>
    <row r="38" spans="9:47">
      <c r="I38" s="19" t="str">
        <f>I26</f>
        <v>Tent</v>
      </c>
      <c r="J38" s="19">
        <f t="shared" si="0"/>
        <v>185</v>
      </c>
      <c r="K38" s="19">
        <f t="shared" si="1"/>
        <v>136</v>
      </c>
      <c r="Y38" s="23" t="s">
        <v>1795</v>
      </c>
      <c r="Z38" s="24">
        <v>224</v>
      </c>
      <c r="AB38" s="17" t="s">
        <v>51</v>
      </c>
      <c r="AC38" s="11">
        <v>67</v>
      </c>
      <c r="AD38" s="11">
        <v>16</v>
      </c>
      <c r="AE38" s="11">
        <v>83</v>
      </c>
      <c r="AL38" s="17" t="s">
        <v>1795</v>
      </c>
      <c r="AM38" s="36">
        <v>128.51449275362319</v>
      </c>
    </row>
    <row r="39" spans="9:47">
      <c r="AB39" s="17" t="s">
        <v>1795</v>
      </c>
      <c r="AC39" s="11">
        <v>182</v>
      </c>
      <c r="AD39" s="11">
        <v>42</v>
      </c>
      <c r="AE39" s="11">
        <v>224</v>
      </c>
    </row>
    <row r="40" spans="9:47">
      <c r="AM40" t="s">
        <v>1849</v>
      </c>
    </row>
    <row r="41" spans="9:47">
      <c r="AL41" t="str">
        <f>AL36</f>
        <v>Father</v>
      </c>
      <c r="AM41" s="35">
        <f>GETPIVOTDATA("Income",$AL$35,"Breadwinner",AL36)</f>
        <v>128.46590909090909</v>
      </c>
    </row>
    <row r="42" spans="9:47">
      <c r="Y42" s="12" t="s">
        <v>1810</v>
      </c>
      <c r="Z42" s="12" t="s">
        <v>1811</v>
      </c>
      <c r="AL42" t="str">
        <f>AL37</f>
        <v>Mother</v>
      </c>
      <c r="AM42" s="35">
        <f>GETPIVOTDATA("Income",$AL$35,"Breadwinner",AL37)</f>
        <v>128.6</v>
      </c>
    </row>
    <row r="43" spans="9:47">
      <c r="Y43" s="13" t="s">
        <v>31</v>
      </c>
      <c r="Z43" s="13">
        <f>GETPIVOTDATA("Need Money",$Y$12,"Need Money","Yes")</f>
        <v>182</v>
      </c>
      <c r="AM43" s="35"/>
    </row>
    <row r="44" spans="9:47">
      <c r="Y44" s="25" t="s">
        <v>25</v>
      </c>
      <c r="Z44" s="25">
        <f>GETPIVOTDATA("Need Food",$Y$19,"Need Food","Yes")</f>
        <v>146</v>
      </c>
    </row>
    <row r="45" spans="9:47">
      <c r="Y45" s="26" t="s">
        <v>27</v>
      </c>
      <c r="Z45" s="26">
        <f>GETPIVOTDATA("Need Clothes",$Y$35,"Need Clothes","Yes")</f>
        <v>111</v>
      </c>
    </row>
    <row r="46" spans="9:47">
      <c r="Y46" s="19" t="s">
        <v>29</v>
      </c>
      <c r="Z46" s="19">
        <f>GETPIVOTDATA("Need Education",$Y$27,"Need Education","Yes")</f>
        <v>78</v>
      </c>
    </row>
    <row r="49" spans="49:55">
      <c r="AW49" s="33" t="s">
        <v>1</v>
      </c>
      <c r="AX49" t="s">
        <v>1792</v>
      </c>
      <c r="BB49" s="12" t="s">
        <v>1</v>
      </c>
      <c r="BC49" s="12" t="s">
        <v>5</v>
      </c>
    </row>
    <row r="50" spans="49:55">
      <c r="AW50" t="s">
        <v>38</v>
      </c>
      <c r="AX50" s="39">
        <v>224</v>
      </c>
      <c r="BB50" s="13" t="e" vm="1">
        <v>#VALUE!</v>
      </c>
      <c r="BC50" s="13">
        <f>GETPIVOTDATA("Breadwinner",$AW$49,"Country","Iraq")</f>
        <v>224</v>
      </c>
    </row>
    <row r="51" spans="49:55">
      <c r="AW51" t="s">
        <v>1795</v>
      </c>
      <c r="AX51" s="39">
        <v>224</v>
      </c>
      <c r="BB51" s="25" t="e" vm="6">
        <v>#VALUE!</v>
      </c>
      <c r="BC51" s="25" t="e">
        <f>GETPIVOTDATA("Breadwinner",$AW$49,"Country","libya")</f>
        <v>#REF!</v>
      </c>
    </row>
    <row r="52" spans="49:55">
      <c r="BB52" s="13" t="e" vm="11">
        <v>#VALUE!</v>
      </c>
      <c r="BC52" s="13" t="e">
        <f>GETPIVOTDATA("Breadwinner",$AW$49,"Country","Syria")</f>
        <v>#REF!</v>
      </c>
    </row>
    <row r="53" spans="49:55">
      <c r="BB53" s="25" t="e" vm="17">
        <v>#VALUE!</v>
      </c>
      <c r="BC53" s="25" t="e">
        <f>GETPIVOTDATA("Breadwinner",$AW$49,"Country","Yemen")</f>
        <v>#REF!</v>
      </c>
    </row>
  </sheetData>
  <pageMargins left="0.7" right="0.7" top="0.75" bottom="0.75" header="0.3" footer="0.3"/>
  <pageSetup orientation="portrait"/>
  <drawing r:id="rId28"/>
  <extLst>
    <ext xmlns:x14="http://schemas.microsoft.com/office/spreadsheetml/2009/9/main" uri="{A8765BA9-456A-4dab-B4F3-ACF838C121DE}">
      <x14:slicerList>
        <x14:slicer r:id="rId2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8:K27"/>
  <sheetViews>
    <sheetView topLeftCell="A6" workbookViewId="0">
      <selection activeCell="L23" sqref="L23"/>
    </sheetView>
  </sheetViews>
  <sheetFormatPr defaultColWidth="9" defaultRowHeight="15"/>
  <cols>
    <col min="3" max="3" width="33.28515625" customWidth="1"/>
    <col min="4" max="4" width="10.140625" customWidth="1"/>
    <col min="5" max="5" width="11.7109375" customWidth="1"/>
    <col min="6" max="6" width="14.140625" customWidth="1"/>
    <col min="7" max="7" width="14.42578125" customWidth="1"/>
    <col min="8" max="8" width="12" customWidth="1"/>
    <col min="9" max="9" width="13" customWidth="1"/>
    <col min="10" max="10" width="13.7109375" customWidth="1"/>
    <col min="11" max="11" width="14.5703125" customWidth="1"/>
  </cols>
  <sheetData>
    <row r="8" spans="2:11">
      <c r="E8" s="1"/>
      <c r="F8" s="2"/>
      <c r="G8" s="3"/>
      <c r="H8" s="4"/>
      <c r="I8" s="8"/>
      <c r="J8" s="9"/>
      <c r="K8" s="10"/>
    </row>
    <row r="9" spans="2:11">
      <c r="D9" s="5"/>
      <c r="E9" s="1"/>
      <c r="F9" s="2"/>
      <c r="G9" s="3"/>
      <c r="H9" s="4"/>
      <c r="I9" s="8"/>
      <c r="J9" s="9"/>
      <c r="K9" s="10"/>
    </row>
    <row r="10" spans="2:11">
      <c r="E10" s="1"/>
      <c r="F10" s="2"/>
      <c r="G10" s="3"/>
      <c r="H10" s="4"/>
      <c r="I10" s="8"/>
      <c r="J10" s="9"/>
      <c r="K10" s="10"/>
    </row>
    <row r="11" spans="2:11">
      <c r="D11" t="s">
        <v>1820</v>
      </c>
      <c r="E11" t="s">
        <v>1821</v>
      </c>
      <c r="F11" t="s">
        <v>1822</v>
      </c>
      <c r="G11" t="s">
        <v>1823</v>
      </c>
      <c r="H11" t="s">
        <v>1824</v>
      </c>
      <c r="I11" t="s">
        <v>1825</v>
      </c>
      <c r="J11" t="s">
        <v>1826</v>
      </c>
      <c r="K11" t="s">
        <v>1827</v>
      </c>
    </row>
    <row r="13" spans="2:11">
      <c r="B13">
        <v>1</v>
      </c>
      <c r="C13" s="6" t="s">
        <v>1828</v>
      </c>
      <c r="D13" t="s">
        <v>1829</v>
      </c>
    </row>
    <row r="14" spans="2:11">
      <c r="D14" t="s">
        <v>1830</v>
      </c>
    </row>
    <row r="15" spans="2:11">
      <c r="B15">
        <v>2</v>
      </c>
      <c r="C15" s="6" t="s">
        <v>1831</v>
      </c>
      <c r="D15" t="s">
        <v>1832</v>
      </c>
    </row>
    <row r="16" spans="2:11">
      <c r="D16" t="s">
        <v>1833</v>
      </c>
    </row>
    <row r="17" spans="2:4">
      <c r="B17">
        <v>3</v>
      </c>
      <c r="C17" s="6" t="s">
        <v>1834</v>
      </c>
      <c r="D17" t="s">
        <v>1835</v>
      </c>
    </row>
    <row r="19" spans="2:4">
      <c r="B19">
        <v>4</v>
      </c>
      <c r="C19" s="6" t="s">
        <v>1836</v>
      </c>
      <c r="D19" t="s">
        <v>1837</v>
      </c>
    </row>
    <row r="20" spans="2:4">
      <c r="D20" t="s">
        <v>1838</v>
      </c>
    </row>
    <row r="21" spans="2:4">
      <c r="B21">
        <v>5</v>
      </c>
      <c r="C21" s="6" t="s">
        <v>1839</v>
      </c>
      <c r="D21" t="s">
        <v>1840</v>
      </c>
    </row>
    <row r="22" spans="2:4">
      <c r="D22" t="s">
        <v>1841</v>
      </c>
    </row>
    <row r="23" spans="2:4">
      <c r="B23">
        <v>6</v>
      </c>
      <c r="C23" s="6" t="s">
        <v>1842</v>
      </c>
      <c r="D23" s="7" t="s">
        <v>1843</v>
      </c>
    </row>
    <row r="25" spans="2:4">
      <c r="B25">
        <v>7</v>
      </c>
      <c r="C25" s="6" t="s">
        <v>1844</v>
      </c>
      <c r="D25" s="7" t="s">
        <v>1845</v>
      </c>
    </row>
    <row r="27" spans="2:4">
      <c r="B27">
        <v>8</v>
      </c>
      <c r="C27" s="6" t="s">
        <v>1846</v>
      </c>
      <c r="D27" t="s">
        <v>1847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Normal="100" workbookViewId="0">
      <selection activeCell="X31" sqref="X31"/>
    </sheetView>
  </sheetViews>
  <sheetFormatPr defaultColWidth="9" defaultRowHeight="15"/>
  <cols>
    <col min="20" max="20" width="9.140625" customWidth="1"/>
  </cols>
  <sheetData/>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ColorPalate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 Saffan</dc:creator>
  <cp:lastModifiedBy>Israa Ahmed Helmy</cp:lastModifiedBy>
  <dcterms:created xsi:type="dcterms:W3CDTF">2018-11-13T06:23:00Z</dcterms:created>
  <dcterms:modified xsi:type="dcterms:W3CDTF">2025-08-12T12:03:36Z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F23A1BE6BDB34B13B984A30C6B39EAEC_12</vt:lpwstr>
  </property>
  <property fmtid="{D5CDD505-2E9C-101B-9397-08002B2CF9AE}" pid="3" name="KSOProductBuildVer">
    <vt:lpwstr>1033-12.2.0.21931</vt:lpwstr>
  </property>
</Properties>
</file>