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o15/Desktop/ucf_classes/bootcamp/Challenges/"/>
    </mc:Choice>
  </mc:AlternateContent>
  <xr:revisionPtr revIDLastSave="0" documentId="13_ncr:1_{84A4495D-A78A-044C-B6A5-F01935305E1A}" xr6:coauthVersionLast="47" xr6:coauthVersionMax="47" xr10:uidLastSave="{00000000-0000-0000-0000-000000000000}"/>
  <bookViews>
    <workbookView xWindow="0" yWindow="500" windowWidth="38400" windowHeight="19240" activeTab="4" xr2:uid="{00000000-000D-0000-FFFF-FFFF00000000}"/>
  </bookViews>
  <sheets>
    <sheet name="Crowdfunding" sheetId="1" r:id="rId1"/>
    <sheet name="Parent Category" sheetId="3" r:id="rId2"/>
    <sheet name="Sub-Category" sheetId="5" r:id="rId3"/>
    <sheet name="Date Created Conversion" sheetId="6" r:id="rId4"/>
    <sheet name="Crowfunding Goal Analysis" sheetId="7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Analysis'!$A:$A</definedName>
    <definedName name="_xlnm.Criteria" localSheetId="5">'Statistical Analysis'!$G$3</definedName>
    <definedName name="_xlnm.Extract" localSheetId="5">'Statistical Analysis'!$I$1</definedName>
    <definedName name="fail">'Statistical Analysis'!$E$2:$E$365</definedName>
    <definedName name="success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4" i="7"/>
  <c r="B3" i="7"/>
  <c r="H6" i="8"/>
  <c r="G6" i="8"/>
  <c r="G7" i="8"/>
  <c r="H7" i="8"/>
  <c r="H5" i="8"/>
  <c r="G5" i="8"/>
  <c r="H4" i="8"/>
  <c r="G4" i="8"/>
  <c r="H3" i="8"/>
  <c r="G3" i="8"/>
  <c r="H2" i="8"/>
  <c r="I2" i="1"/>
  <c r="I4" i="1"/>
  <c r="D13" i="7"/>
  <c r="D2" i="7"/>
  <c r="C13" i="7"/>
  <c r="B13" i="7"/>
  <c r="B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50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7" l="1"/>
  <c r="H12" i="7" s="1"/>
  <c r="E6" i="7"/>
  <c r="H6" i="7" s="1"/>
  <c r="E5" i="7"/>
  <c r="H5" i="7" s="1"/>
  <c r="E9" i="7"/>
  <c r="H9" i="7" s="1"/>
  <c r="E7" i="7"/>
  <c r="H7" i="7" s="1"/>
  <c r="E10" i="7"/>
  <c r="G6" i="7"/>
  <c r="F9" i="7"/>
  <c r="G5" i="7"/>
  <c r="E8" i="7"/>
  <c r="F12" i="7"/>
  <c r="G12" i="7"/>
  <c r="E11" i="7"/>
  <c r="E4" i="7"/>
  <c r="E2" i="7"/>
  <c r="H2" i="7" s="1"/>
  <c r="E13" i="7"/>
  <c r="G13" i="7" s="1"/>
  <c r="E3" i="7"/>
  <c r="H3" i="7" s="1"/>
  <c r="G9" i="7" l="1"/>
  <c r="F5" i="7"/>
  <c r="G7" i="7"/>
  <c r="F7" i="7"/>
  <c r="F6" i="7"/>
  <c r="H10" i="7"/>
  <c r="G10" i="7"/>
  <c r="H11" i="7"/>
  <c r="G11" i="7"/>
  <c r="F10" i="7"/>
  <c r="H8" i="7"/>
  <c r="G8" i="7"/>
  <c r="F8" i="7"/>
  <c r="F11" i="7"/>
  <c r="G4" i="7"/>
  <c r="H4" i="7"/>
  <c r="F4" i="7"/>
  <c r="G2" i="7"/>
  <c r="F13" i="7"/>
  <c r="H13" i="7"/>
  <c r="F2" i="7"/>
  <c r="G3" i="7"/>
  <c r="F3" i="7"/>
  <c r="G2" i="8"/>
</calcChain>
</file>

<file path=xl/sharedStrings.xml><?xml version="1.0" encoding="utf-8"?>
<sst xmlns="http://schemas.openxmlformats.org/spreadsheetml/2006/main" count="9057" uniqueCount="2109">
  <si>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</si>
  <si>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</si>
  <si>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</si>
  <si>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</si>
  <si>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</si>
  <si>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</si>
  <si>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</si>
  <si>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</si>
  <si>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</si>
  <si>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</si>
  <si>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</si>
  <si>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</si>
  <si>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</si>
  <si>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</si>
  <si>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</si>
  <si>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</si>
  <si>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</si>
  <si>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</si>
  <si>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</si>
  <si>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</si>
  <si>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</si>
  <si>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</si>
  <si>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</si>
  <si>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</si>
  <si>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</si>
  <si>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</si>
  <si>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</si>
  <si>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</si>
  <si>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</si>
  <si>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</si>
  <si>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</si>
  <si>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</si>
  <si>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</si>
  <si>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</si>
  <si>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</si>
  <si>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</si>
  <si>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</si>
  <si>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</si>
  <si>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</si>
  <si>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</si>
  <si>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</si>
  <si>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</si>
  <si>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</si>
  <si>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</si>
  <si>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</si>
  <si>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</si>
  <si>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</si>
  <si>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</si>
  <si>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</si>
  <si>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</si>
  <si>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</si>
  <si>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</si>
  <si>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</si>
  <si>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</si>
  <si>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</si>
  <si>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</si>
  <si>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</si>
  <si>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</si>
  <si>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</si>
  <si>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</si>
  <si>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</si>
  <si>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</si>
  <si>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</si>
  <si>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</si>
  <si>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</si>
  <si>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</si>
  <si>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</si>
  <si>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</si>
  <si>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</si>
  <si>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</si>
  <si>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</si>
  <si>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</si>
  <si>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</si>
  <si>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</si>
  <si>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</si>
  <si>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</si>
  <si>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</si>
  <si>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</si>
  <si>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</si>
  <si>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</si>
  <si>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</si>
  <si>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</si>
  <si>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</si>
  <si>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</si>
  <si>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</si>
  <si>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</si>
  <si>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</si>
  <si>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</si>
  <si>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</si>
  <si>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</si>
  <si>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</si>
  <si>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</si>
  <si>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</si>
  <si>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</si>
  <si>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</si>
  <si>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</si>
  <si>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</si>
  <si>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</si>
  <si>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</si>
  <si>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</si>
  <si>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</si>
  <si>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</si>
  <si>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</si>
  <si>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</si>
  <si>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</si>
  <si>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</si>
  <si>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</si>
  <si>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</si>
  <si>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</si>
  <si>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</si>
  <si>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</si>
  <si>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</si>
  <si>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</si>
  <si>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</si>
  <si>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</si>
  <si>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</si>
  <si>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</si>
  <si>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</si>
  <si>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</si>
  <si>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</si>
  <si>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</si>
  <si>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</si>
  <si>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</si>
  <si>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</si>
  <si>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</si>
  <si>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</si>
  <si>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</si>
  <si>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</si>
  <si>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</si>
  <si>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</si>
  <si>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</si>
  <si>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</si>
  <si>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</si>
  <si>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</si>
  <si>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</si>
  <si>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</si>
  <si>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</si>
  <si>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</si>
  <si>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</si>
  <si>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</si>
  <si>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</si>
  <si>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</si>
  <si>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</si>
  <si>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</si>
  <si>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</si>
  <si>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</si>
  <si>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</si>
  <si>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</si>
  <si>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</si>
  <si>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</si>
  <si>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</si>
  <si>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</si>
  <si>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</si>
  <si>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</si>
  <si>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</si>
  <si>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</si>
  <si>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</si>
  <si>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</si>
  <si>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</si>
  <si>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</si>
  <si>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</si>
  <si>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</si>
  <si>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</si>
  <si>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</si>
  <si>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</si>
  <si>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</si>
  <si>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</si>
  <si>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</si>
  <si>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</si>
  <si>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</si>
  <si>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</si>
  <si>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</si>
  <si>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</si>
  <si>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</si>
  <si>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</si>
  <si>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</si>
  <si>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</si>
  <si>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</si>
  <si>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</si>
  <si>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</si>
  <si>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</si>
  <si>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</si>
  <si>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</si>
  <si>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</si>
  <si>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</si>
  <si>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</si>
  <si>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</si>
  <si>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</si>
  <si>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</si>
  <si>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</si>
  <si>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</si>
  <si>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</si>
  <si>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</si>
  <si>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</si>
  <si>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</si>
  <si>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</si>
  <si>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</si>
  <si>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</si>
  <si>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</si>
  <si>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</si>
  <si>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</si>
  <si>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</si>
  <si>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</si>
  <si>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</si>
  <si>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</si>
  <si>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</si>
  <si>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</si>
  <si>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</si>
  <si>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</si>
  <si>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</si>
  <si>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</si>
  <si>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</si>
  <si>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</si>
  <si>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</si>
  <si>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</si>
  <si>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</si>
  <si>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</si>
  <si>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</si>
  <si>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</si>
  <si>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</si>
  <si>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</si>
  <si>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</si>
  <si>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</si>
  <si>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</si>
  <si>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</si>
  <si>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</si>
  <si>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</si>
  <si>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</si>
  <si>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</si>
  <si>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</si>
  <si>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</si>
  <si>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</si>
  <si>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</si>
  <si>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</si>
  <si>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</si>
  <si>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</si>
  <si>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</si>
  <si>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</si>
  <si>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</si>
  <si>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</si>
  <si>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</si>
  <si>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</si>
  <si>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</si>
  <si>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</si>
  <si>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</si>
  <si>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</si>
  <si>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</si>
  <si>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</si>
  <si>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</si>
  <si>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</si>
  <si>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</si>
  <si>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</si>
  <si>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</si>
  <si>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</si>
  <si>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</si>
  <si>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</si>
  <si>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</si>
  <si>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</si>
  <si>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</si>
  <si>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</si>
  <si>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</si>
  <si>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</si>
  <si>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</si>
  <si>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</si>
  <si>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</si>
  <si>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</si>
  <si>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</si>
  <si>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</si>
  <si>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</si>
  <si>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</si>
  <si>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</si>
  <si>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</si>
  <si>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</si>
  <si>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</si>
  <si>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</si>
  <si>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</si>
  <si>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</si>
  <si>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</si>
  <si>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</si>
  <si>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</si>
  <si>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</si>
  <si>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</si>
  <si>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</si>
  <si>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</si>
  <si>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</si>
  <si>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</si>
  <si>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</si>
  <si>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</si>
  <si>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</si>
  <si>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</si>
  <si>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</si>
  <si>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</si>
  <si>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</si>
  <si>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</si>
  <si>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</si>
  <si>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</si>
  <si>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</si>
  <si>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</si>
  <si>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</si>
  <si>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</si>
  <si>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</si>
  <si>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</si>
  <si>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</si>
  <si>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</si>
  <si>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</si>
  <si>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</si>
  <si>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</si>
  <si>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</si>
  <si>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</si>
  <si>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</si>
  <si>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</si>
  <si>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</si>
  <si>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</si>
  <si>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</si>
  <si>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</si>
  <si>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</si>
  <si>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</si>
  <si>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</si>
  <si>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</si>
  <si>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</si>
  <si>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</si>
  <si>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</si>
  <si>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</si>
  <si>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</si>
  <si>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</si>
  <si>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</si>
  <si>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</si>
  <si>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</si>
  <si>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</si>
  <si>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</si>
  <si>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</si>
  <si>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</si>
  <si>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</si>
  <si>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</si>
  <si>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</si>
  <si>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</si>
  <si>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</si>
  <si>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</si>
  <si>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</si>
  <si>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</si>
  <si>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</si>
  <si>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</si>
  <si>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</si>
  <si>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</si>
  <si>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</si>
  <si>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</si>
  <si>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</si>
  <si>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</si>
  <si>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</si>
  <si>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</si>
  <si>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</si>
  <si>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</si>
  <si>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</si>
  <si>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</si>
  <si>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</si>
  <si>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</si>
  <si>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</si>
  <si>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</si>
  <si>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</si>
  <si>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</si>
  <si>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</si>
  <si>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</si>
  <si>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</si>
  <si>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</si>
  <si>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</si>
  <si>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</si>
  <si>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</si>
  <si>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</si>
  <si>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</si>
  <si>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</si>
  <si>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</si>
  <si>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</si>
  <si>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</si>
  <si>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</si>
  <si>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</si>
  <si>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</si>
  <si>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</si>
  <si>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</si>
  <si>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</si>
  <si>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</si>
  <si>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</si>
  <si>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</si>
  <si>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</si>
  <si>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</si>
  <si>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</si>
  <si>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</si>
  <si>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</si>
  <si>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</si>
  <si>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</si>
  <si>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</si>
  <si>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</si>
  <si>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</si>
  <si>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</si>
  <si>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</si>
  <si>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</si>
  <si>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</si>
  <si>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</si>
  <si>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</si>
  <si>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</si>
  <si>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</si>
  <si>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</si>
  <si>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</si>
  <si>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</si>
  <si>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</si>
  <si>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</si>
  <si>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</si>
  <si>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</si>
  <si>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</si>
  <si>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</si>
  <si>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</si>
  <si>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</si>
  <si>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</si>
  <si>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</si>
  <si>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</si>
  <si>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</si>
  <si>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</si>
  <si>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</si>
  <si>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</si>
  <si>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</si>
  <si>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</si>
  <si>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</si>
  <si>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</si>
  <si>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</si>
  <si>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</si>
  <si>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</si>
  <si>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</si>
  <si>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</si>
  <si>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</si>
  <si>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</si>
  <si>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</si>
  <si>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</si>
  <si>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</si>
  <si>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</si>
  <si>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</si>
  <si>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</si>
  <si>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</si>
  <si>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</si>
  <si>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</si>
  <si>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</si>
  <si>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</si>
  <si>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</si>
  <si>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</si>
  <si>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</si>
  <si>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</si>
  <si>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</si>
  <si>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</si>
  <si>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</si>
  <si>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</si>
  <si>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</si>
  <si>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</si>
  <si>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</si>
  <si>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</si>
  <si>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</si>
  <si>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</si>
  <si>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</si>
  <si>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</si>
  <si>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</si>
  <si>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</si>
  <si>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</si>
  <si>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</si>
  <si>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</si>
  <si>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</si>
  <si>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</si>
  <si>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</si>
  <si>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</si>
  <si>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</si>
  <si>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</si>
  <si>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</si>
  <si>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</si>
  <si>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</si>
  <si>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</si>
  <si>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</si>
  <si>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</si>
  <si>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</si>
  <si>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</si>
  <si>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</si>
  <si>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</si>
  <si>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</si>
  <si>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</si>
  <si>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</si>
  <si>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</si>
  <si>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</si>
  <si>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</si>
  <si>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</si>
  <si>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</si>
  <si>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</si>
  <si>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</si>
  <si>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</si>
  <si>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</si>
  <si>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</si>
  <si>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</si>
  <si>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</si>
  <si>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</si>
  <si>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</si>
  <si>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</si>
  <si>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</si>
  <si>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</si>
  <si>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</si>
  <si>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</si>
  <si>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</si>
  <si>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</si>
  <si>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</si>
  <si>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</si>
  <si>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</si>
  <si>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</si>
  <si>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</si>
  <si>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</si>
  <si>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</si>
  <si>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</si>
  <si>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</si>
  <si>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</si>
  <si>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</si>
  <si>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</si>
  <si>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</si>
  <si>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</si>
  <si>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</si>
  <si>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</si>
  <si>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</si>
  <si>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</si>
  <si>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</si>
  <si>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</si>
  <si>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</si>
  <si>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</si>
  <si>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</si>
  <si>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</si>
  <si>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</si>
  <si>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</si>
  <si>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</si>
  <si>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</si>
  <si>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</si>
  <si>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</si>
  <si>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</si>
  <si>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</si>
  <si>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</si>
  <si>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</si>
  <si>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</si>
  <si>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</si>
  <si>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</si>
  <si>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</si>
  <si>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</si>
  <si>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</si>
  <si>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</si>
  <si>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</si>
  <si>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</si>
  <si>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</si>
  <si>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</si>
  <si>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</si>
  <si>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</si>
  <si>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</si>
  <si>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</si>
  <si>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</si>
  <si>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</si>
  <si>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</si>
  <si>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</si>
  <si>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</si>
  <si>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</si>
  <si>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</si>
  <si>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</si>
  <si>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</si>
  <si>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</si>
  <si>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</si>
  <si>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</si>
  <si>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</si>
  <si>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</si>
  <si>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</si>
  <si>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</si>
  <si>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</si>
  <si>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</si>
  <si>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</si>
  <si>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</si>
  <si>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</si>
  <si>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</si>
  <si>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</si>
  <si>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</si>
  <si>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</si>
  <si>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</si>
  <si>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</si>
  <si>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</si>
  <si>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</si>
  <si>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</si>
  <si>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</si>
  <si>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</si>
  <si>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</si>
  <si>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</si>
  <si>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</si>
  <si>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</si>
  <si>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</si>
  <si>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</si>
  <si>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</si>
  <si>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</si>
  <si>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</si>
  <si>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</si>
  <si>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</si>
  <si>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</si>
  <si>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</si>
  <si>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</si>
  <si>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</si>
  <si>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</si>
  <si>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</si>
  <si>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</si>
  <si>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</si>
  <si>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</si>
  <si>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</si>
  <si>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</si>
  <si>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</si>
  <si>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</si>
  <si>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</si>
  <si>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</si>
  <si>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</si>
  <si>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</si>
  <si>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</si>
  <si>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</si>
  <si>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</si>
  <si>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</si>
  <si>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</si>
  <si>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</si>
  <si>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</si>
  <si>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</si>
  <si>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</si>
  <si>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</si>
  <si>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</si>
  <si>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</si>
  <si>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</si>
  <si>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</si>
  <si>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</si>
  <si>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</si>
  <si>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</si>
  <si>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</si>
  <si>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</si>
  <si>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</si>
  <si>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</si>
  <si>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</si>
  <si>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</si>
  <si>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</si>
  <si>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</si>
  <si>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</si>
  <si>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</si>
  <si>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</si>
  <si>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</si>
  <si>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</si>
  <si>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</si>
  <si>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</si>
  <si>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</si>
  <si>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</si>
  <si>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</si>
  <si>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</si>
  <si>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</si>
  <si>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</si>
  <si>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</si>
  <si>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</si>
  <si>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</si>
  <si>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</si>
  <si>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</si>
  <si>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</si>
  <si>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</si>
  <si>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</si>
  <si>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</si>
  <si>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</si>
  <si>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</si>
  <si>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</si>
  <si>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</si>
  <si>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</si>
  <si>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</si>
  <si>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</si>
  <si>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</si>
  <si>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</si>
  <si>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</si>
  <si>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</si>
  <si>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</si>
  <si>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</si>
  <si>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</si>
  <si>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</si>
  <si>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</si>
  <si>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</si>
  <si>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</si>
  <si>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</si>
  <si>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</si>
  <si>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</si>
  <si>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</si>
  <si>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</si>
  <si>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</si>
  <si>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</si>
  <si>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</si>
  <si>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</si>
  <si>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</si>
  <si>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</si>
  <si>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</si>
  <si>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</si>
  <si>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</si>
  <si>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</si>
  <si>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</si>
  <si>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</si>
  <si>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</si>
  <si>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</si>
  <si>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</si>
  <si>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</si>
  <si>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</si>
  <si>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</si>
  <si>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</si>
  <si>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</si>
  <si>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</si>
  <si>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</si>
  <si>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</si>
  <si>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</si>
  <si>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</si>
  <si>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</si>
  <si>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</si>
  <si>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</si>
  <si>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</si>
  <si>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</si>
  <si>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</si>
  <si>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</si>
  <si>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</si>
  <si>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</si>
  <si>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</si>
  <si>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</si>
  <si>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</si>
  <si>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</si>
  <si>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</si>
  <si>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</si>
  <si>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</si>
  <si>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</si>
  <si>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</si>
  <si>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</si>
  <si>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</si>
  <si>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</si>
  <si>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</si>
  <si>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</si>
  <si>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</si>
  <si>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</si>
  <si>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</si>
  <si>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</si>
  <si>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</si>
  <si>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</si>
  <si>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</si>
  <si>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</si>
  <si>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</si>
  <si>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</si>
  <si>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</si>
  <si>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</si>
  <si>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</si>
  <si>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</si>
  <si>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</si>
  <si>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</si>
  <si>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</si>
  <si>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</si>
  <si>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</si>
  <si>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</si>
  <si>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</si>
  <si>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</si>
  <si>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</si>
  <si>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</si>
  <si>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</si>
  <si>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</si>
  <si>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</si>
  <si>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</si>
  <si>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</si>
  <si>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</si>
  <si>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</si>
  <si>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</si>
  <si>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</si>
  <si>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</si>
  <si>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</si>
  <si>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</si>
  <si>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</si>
  <si>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</si>
  <si>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</si>
  <si>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</si>
  <si>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</si>
  <si>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</si>
  <si>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</si>
  <si>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</si>
  <si>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</si>
  <si>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</si>
  <si>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</si>
  <si>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</si>
  <si>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</si>
  <si>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</si>
  <si>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</si>
  <si>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</si>
  <si>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</si>
  <si>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</si>
  <si>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</si>
  <si>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</si>
  <si>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</si>
  <si>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</si>
  <si>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</si>
  <si>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</si>
  <si>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</si>
  <si>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</si>
  <si>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</si>
  <si>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</si>
  <si>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</si>
  <si>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</si>
  <si>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</si>
  <si>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</si>
  <si>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</si>
  <si>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</si>
  <si>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</si>
  <si>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</si>
  <si>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</si>
  <si>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</si>
  <si>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</si>
  <si>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</si>
  <si>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</si>
  <si>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</si>
  <si>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</si>
  <si>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</si>
  <si>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</si>
  <si>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</si>
  <si>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</si>
  <si>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</si>
  <si>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</si>
  <si>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</si>
  <si>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</si>
  <si>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</si>
  <si>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</si>
  <si>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</si>
  <si>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</si>
  <si>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</si>
  <si>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</si>
  <si>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</si>
  <si>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</si>
  <si>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</si>
  <si>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</si>
  <si>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</si>
  <si>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</si>
  <si>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</si>
  <si>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</si>
  <si>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</si>
  <si>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</si>
  <si>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</si>
  <si>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</si>
  <si>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</si>
  <si>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</si>
  <si>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</si>
  <si>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</si>
  <si>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</si>
  <si>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</si>
  <si>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</si>
  <si>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</si>
  <si>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</si>
  <si>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</si>
  <si>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</si>
  <si>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</si>
  <si>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</si>
  <si>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</si>
  <si>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</si>
  <si>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</si>
  <si>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</si>
  <si>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</si>
  <si>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</si>
  <si>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</si>
  <si>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</si>
  <si>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</si>
  <si>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</si>
  <si>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</si>
  <si>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</si>
  <si>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</si>
  <si>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</si>
  <si>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</si>
  <si>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</si>
  <si>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</si>
  <si>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</si>
  <si>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</si>
  <si>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</si>
  <si>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</si>
  <si>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</si>
  <si>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</si>
  <si>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</si>
  <si>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</si>
  <si>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</si>
  <si>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</si>
  <si>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</si>
  <si>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</si>
  <si>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</si>
  <si>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</si>
  <si>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</si>
  <si>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</si>
  <si>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</si>
  <si>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</si>
  <si>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</si>
  <si>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</si>
  <si>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</si>
  <si>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</si>
  <si>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</si>
  <si>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</si>
  <si>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</si>
  <si>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</si>
  <si>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</si>
  <si>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</si>
  <si>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</si>
  <si>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</si>
  <si>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</si>
  <si>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</si>
  <si>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</si>
  <si>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</si>
  <si>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</si>
  <si>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</si>
  <si>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</si>
  <si>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</si>
  <si>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</si>
  <si>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</si>
  <si>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</si>
  <si>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</si>
  <si>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</si>
  <si>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</si>
  <si>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</si>
  <si>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</si>
  <si>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</si>
  <si>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</si>
  <si>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</si>
  <si>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</si>
  <si>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</si>
  <si>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</si>
  <si>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</si>
  <si>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</si>
  <si>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</si>
  <si>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</si>
  <si>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</si>
  <si>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</si>
  <si>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</si>
  <si>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</si>
  <si>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</si>
  <si>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</si>
  <si>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</si>
  <si>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</si>
  <si>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</si>
  <si>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</si>
  <si>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</si>
  <si>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</si>
  <si>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</si>
  <si>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</si>
  <si>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</si>
  <si>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</si>
  <si>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</si>
  <si>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</si>
  <si>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</si>
  <si>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</si>
  <si>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</si>
  <si>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</si>
  <si>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</si>
  <si>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</si>
  <si>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</si>
  <si>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</si>
  <si>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</si>
  <si>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</si>
  <si>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</si>
  <si>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</si>
  <si>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</si>
  <si>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</si>
  <si>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</si>
  <si>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</si>
  <si>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</si>
  <si>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</si>
  <si>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</si>
  <si>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</si>
  <si>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</si>
  <si>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</si>
  <si>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</si>
  <si>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</si>
  <si>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</si>
  <si>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</si>
  <si>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</si>
  <si>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</si>
  <si>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</si>
  <si>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</si>
  <si>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</si>
  <si>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</si>
  <si>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</si>
  <si>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</si>
  <si>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</si>
  <si>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</si>
  <si>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</si>
  <si>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</si>
  <si>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</si>
  <si>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</si>
  <si>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</si>
  <si>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</si>
  <si>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</si>
  <si>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</si>
  <si>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</si>
  <si>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</si>
  <si>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</si>
  <si>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</si>
  <si>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</si>
  <si>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</si>
  <si>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</si>
  <si>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</si>
  <si>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</si>
  <si>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</si>
  <si>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</si>
  <si>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</si>
  <si>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</si>
  <si>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</si>
  <si>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</si>
  <si>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</si>
  <si>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</si>
  <si>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</si>
  <si>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</si>
  <si>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</si>
  <si>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</si>
  <si>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</si>
  <si>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</si>
  <si>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</si>
  <si>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</si>
  <si>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</si>
  <si>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</si>
  <si>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</si>
  <si>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</si>
  <si>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</si>
  <si>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</si>
  <si>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</si>
  <si>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</si>
  <si>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</si>
  <si>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</si>
  <si>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</si>
  <si>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</si>
  <si>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</si>
  <si>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</si>
  <si>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</si>
  <si>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</si>
  <si>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</si>
  <si>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</si>
  <si>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</si>
  <si>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</si>
  <si>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</si>
  <si>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</si>
  <si>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</si>
  <si>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</si>
  <si>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</si>
  <si>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</si>
  <si>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</si>
  <si>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</si>
  <si>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</si>
  <si>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</si>
  <si>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</si>
  <si>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</si>
  <si>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</si>
  <si>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</si>
  <si>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</si>
  <si>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</si>
  <si>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</si>
  <si>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</si>
  <si>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</si>
  <si>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</si>
  <si>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</si>
  <si>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</si>
  <si>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</si>
  <si>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</si>
  <si>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</si>
  <si>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</si>
  <si>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</si>
  <si>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</si>
  <si>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</si>
  <si>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</si>
  <si>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</si>
  <si>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</si>
  <si>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</si>
  <si>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</si>
  <si>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</si>
  <si>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</si>
  <si>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</si>
  <si>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</si>
  <si>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</si>
  <si>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</si>
  <si>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</si>
  <si>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</si>
  <si>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</si>
  <si>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</si>
  <si>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</si>
  <si>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</si>
  <si>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</si>
  <si>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</si>
  <si>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</si>
  <si>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</si>
  <si>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</si>
  <si>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</si>
  <si>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</si>
  <si>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</si>
  <si>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</si>
  <si>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</si>
  <si>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</si>
  <si>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</si>
  <si>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</si>
  <si>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</si>
  <si>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</si>
  <si>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</si>
  <si>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</si>
  <si>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</si>
  <si>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</si>
  <si>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</si>
  <si>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</si>
  <si>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</si>
  <si>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</si>
  <si>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</si>
  <si>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</si>
  <si>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</si>
  <si>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</si>
  <si>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</si>
  <si>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</si>
  <si>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</si>
  <si>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</si>
  <si>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</si>
  <si>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</si>
  <si>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</si>
  <si>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</si>
  <si>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</si>
  <si>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</si>
  <si>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</si>
  <si>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</si>
  <si>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</si>
  <si>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</si>
  <si>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</si>
  <si>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</si>
  <si>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</si>
  <si>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</si>
  <si>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</si>
  <si>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</si>
  <si>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</si>
  <si>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</si>
  <si>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</si>
  <si>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</si>
  <si>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</si>
  <si>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</si>
  <si>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</si>
  <si>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</si>
  <si>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</si>
  <si>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</si>
  <si>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</si>
  <si>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</si>
  <si>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</si>
  <si>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</si>
  <si>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</si>
  <si>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</si>
  <si>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</si>
  <si>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</si>
  <si>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</si>
  <si>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</si>
  <si>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</si>
  <si>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</si>
  <si>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</si>
  <si>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</si>
  <si>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</si>
  <si>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</si>
  <si>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</si>
  <si>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</si>
  <si>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</si>
  <si>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</si>
  <si>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</si>
  <si>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</si>
  <si>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</si>
  <si>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</si>
  <si>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</si>
  <si>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</si>
  <si>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</si>
  <si>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</si>
  <si>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</si>
  <si>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</si>
  <si>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</si>
  <si>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</si>
  <si>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</si>
  <si>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</si>
  <si>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</si>
  <si>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</si>
  <si>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</si>
  <si>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</si>
  <si>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</si>
  <si>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</si>
  <si>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</si>
  <si>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</si>
  <si>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</si>
  <si>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</si>
  <si>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</si>
  <si>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</si>
  <si>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</si>
  <si>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</si>
  <si>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</si>
  <si>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</si>
  <si>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</si>
  <si>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</si>
  <si>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</si>
  <si>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</si>
  <si>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</si>
  <si>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</si>
  <si>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</si>
  <si>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</si>
  <si>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</si>
  <si>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</si>
  <si>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</si>
  <si>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</si>
  <si>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</si>
  <si>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</si>
  <si>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</si>
  <si>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</si>
  <si>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</si>
  <si>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</si>
  <si>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</si>
  <si>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</si>
  <si>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</si>
  <si>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</si>
  <si>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</si>
  <si>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</si>
  <si>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</si>
  <si>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</si>
  <si>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</si>
  <si>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</si>
  <si>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</si>
  <si>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</si>
  <si>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</si>
  <si>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</si>
  <si>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</si>
  <si>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</si>
  <si>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</si>
  <si>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</si>
  <si>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</si>
  <si>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</si>
  <si>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</si>
  <si>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</si>
  <si>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</si>
  <si>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</si>
  <si>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</si>
  <si>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</si>
  <si>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</si>
  <si>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</si>
  <si>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</si>
  <si>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</si>
  <si>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</si>
  <si>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</si>
  <si>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</si>
  <si>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</si>
  <si>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</si>
  <si>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</si>
  <si>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</si>
  <si>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</si>
  <si>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</si>
  <si>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</si>
  <si>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</si>
  <si>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</si>
  <si>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</si>
  <si>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</si>
  <si>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</si>
  <si>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</si>
  <si>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</si>
  <si>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</si>
  <si>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</si>
  <si>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</si>
  <si>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</si>
  <si>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</si>
  <si>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</si>
  <si>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</si>
  <si>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</si>
  <si>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</si>
  <si>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</si>
  <si>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</si>
  <si>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</si>
  <si>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</si>
  <si>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</si>
  <si>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</si>
  <si>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</si>
  <si>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</si>
  <si>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</si>
  <si>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</si>
  <si>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</si>
  <si>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</si>
  <si>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</si>
  <si>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</si>
  <si>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</si>
  <si>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</si>
  <si>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</si>
  <si>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</si>
  <si>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</si>
  <si>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</si>
  <si>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</si>
  <si>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</si>
  <si>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</si>
  <si>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</si>
  <si>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</si>
  <si>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</si>
  <si>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</si>
  <si>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</si>
  <si>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</si>
  <si>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</si>
  <si>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</si>
  <si>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</si>
  <si>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</si>
  <si>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</si>
  <si>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</si>
  <si>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</si>
  <si>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</si>
  <si>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</si>
  <si>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</si>
  <si>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</si>
  <si>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</si>
  <si>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</si>
  <si>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</si>
  <si>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</si>
  <si>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</si>
  <si>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</si>
  <si>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</si>
  <si>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</si>
  <si>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</si>
  <si>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</si>
  <si>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</si>
  <si>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</si>
  <si>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</si>
  <si>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</si>
  <si>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</si>
  <si>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</si>
  <si>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</si>
  <si>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</si>
  <si>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</si>
  <si>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</si>
  <si>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</si>
  <si>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</si>
  <si>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</si>
  <si>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</si>
  <si>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</si>
  <si>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</si>
  <si>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</si>
  <si>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</si>
  <si>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</si>
  <si>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</si>
  <si>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</si>
  <si>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</si>
  <si>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</si>
  <si>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</si>
  <si>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</si>
  <si>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</si>
  <si>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</si>
  <si>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</si>
  <si>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</si>
  <si>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</si>
  <si>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</si>
  <si>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</si>
  <si>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</si>
  <si>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</si>
  <si>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</si>
  <si>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</si>
  <si>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</si>
  <si>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</si>
  <si>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</si>
  <si>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</si>
  <si>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</si>
  <si>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</si>
  <si>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</si>
  <si>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</si>
  <si>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</si>
  <si>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</si>
  <si>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</si>
  <si>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</si>
  <si>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</si>
  <si>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</si>
  <si>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</si>
  <si>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</si>
  <si>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</si>
  <si>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</si>
  <si>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</si>
  <si>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</si>
  <si>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</si>
  <si>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</si>
  <si>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</si>
  <si>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</si>
  <si>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</si>
  <si>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</si>
  <si>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</si>
  <si>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</si>
  <si>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</si>
  <si>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</si>
  <si>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</si>
  <si>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</si>
  <si>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</si>
  <si>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</si>
  <si>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</si>
  <si>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</si>
  <si>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</si>
  <si>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</si>
  <si>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</si>
  <si>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</si>
  <si>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</si>
  <si>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</si>
  <si>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</si>
  <si>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</si>
  <si>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</si>
  <si>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</si>
  <si>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</si>
  <si>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</si>
  <si>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</si>
  <si>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</si>
  <si>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</si>
  <si>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</si>
  <si>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</si>
  <si>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</si>
  <si>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</si>
  <si>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</si>
  <si>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</si>
  <si>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</si>
  <si>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</si>
  <si>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</si>
  <si>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</si>
  <si>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</si>
  <si>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</si>
  <si>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</si>
  <si>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</si>
  <si>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</si>
  <si>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</si>
  <si>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</si>
  <si>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</si>
  <si>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</si>
  <si>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</si>
  <si>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</si>
  <si>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</si>
  <si>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</si>
  <si>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</si>
  <si>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</si>
  <si>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</si>
  <si>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</si>
  <si>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</si>
  <si>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</si>
  <si>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</si>
  <si>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</si>
  <si>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</si>
  <si>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</si>
  <si>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</si>
  <si>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</si>
  <si>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</si>
  <si>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</si>
  <si>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</si>
  <si>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</si>
  <si>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</si>
  <si>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</si>
  <si>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</si>
  <si>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</si>
  <si>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</si>
  <si>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</si>
  <si>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</si>
  <si>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</si>
  <si>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</si>
  <si>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</si>
  <si>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</si>
  <si>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</si>
  <si>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</si>
  <si>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</si>
  <si>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</si>
  <si>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</si>
  <si>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</si>
  <si>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</si>
  <si>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</si>
  <si>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</si>
  <si>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</si>
  <si>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</si>
  <si>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</si>
  <si>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</si>
  <si>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</si>
  <si>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</si>
  <si>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</si>
  <si>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</si>
  <si>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</si>
  <si>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</si>
  <si>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</si>
  <si>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</si>
  <si>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</si>
  <si>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</si>
  <si>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</si>
  <si>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</si>
  <si>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</si>
  <si>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</si>
  <si>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</si>
  <si>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</si>
  <si>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</si>
  <si>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</si>
  <si>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</si>
  <si>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</si>
  <si>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</si>
  <si>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</si>
  <si>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</si>
  <si>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</si>
  <si>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</si>
  <si>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</si>
  <si>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</si>
  <si>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</si>
  <si>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</si>
  <si>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</si>
  <si>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</si>
  <si>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</si>
  <si>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</si>
  <si>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</si>
  <si>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</si>
  <si>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</si>
  <si>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</si>
  <si>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</si>
  <si>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</si>
  <si>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</si>
  <si>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</si>
  <si>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</si>
  <si>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</si>
  <si>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</si>
  <si>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</si>
  <si>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</si>
  <si>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</si>
  <si>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</si>
  <si>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</si>
  <si>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</si>
  <si>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</si>
  <si>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</si>
  <si>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</si>
  <si>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</si>
  <si>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</si>
  <si>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</si>
  <si>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</si>
  <si>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</si>
  <si>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</si>
  <si>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</si>
  <si>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</si>
  <si>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</si>
  <si>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</si>
  <si>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</si>
  <si>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</si>
  <si>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</si>
  <si>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</si>
  <si>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</si>
  <si>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</si>
  <si>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</si>
  <si>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</si>
  <si>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</si>
  <si>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</si>
  <si>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</si>
  <si>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</si>
  <si>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</si>
  <si>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</si>
  <si>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</si>
  <si>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</si>
  <si>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</si>
  <si>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</si>
  <si>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</si>
  <si>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</si>
  <si>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</si>
  <si>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</si>
  <si>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</si>
  <si>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</si>
  <si>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</si>
  <si>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</si>
  <si>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</si>
  <si>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</si>
  <si>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</si>
  <si>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</si>
  <si>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</si>
  <si>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</si>
  <si>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</si>
  <si>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</si>
  <si>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</si>
  <si>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</si>
  <si>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</si>
  <si>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</si>
  <si>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</si>
  <si>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</si>
  <si>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</si>
  <si>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</si>
  <si>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</si>
  <si>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</si>
  <si>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</si>
  <si>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</si>
  <si>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</si>
  <si>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</si>
  <si>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</si>
  <si>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</si>
  <si>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</si>
  <si>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</si>
  <si>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</si>
  <si>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</si>
  <si>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</si>
  <si>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</si>
  <si>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</si>
  <si>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</si>
  <si>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</si>
  <si>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</si>
  <si>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</si>
  <si>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</si>
  <si>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</si>
  <si>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</si>
  <si>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</si>
  <si>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</si>
  <si>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</si>
  <si>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</si>
  <si>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</si>
  <si>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</si>
  <si>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</si>
  <si>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</si>
  <si>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</si>
  <si>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</si>
  <si>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</si>
  <si>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</si>
  <si>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</si>
  <si>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</si>
  <si>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</si>
  <si>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</si>
  <si>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</si>
  <si>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</si>
  <si>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</si>
  <si>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</si>
  <si>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</si>
  <si>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</si>
  <si>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</si>
  <si>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</si>
  <si>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</si>
  <si>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</si>
  <si>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</si>
  <si>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</si>
  <si>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</si>
  <si>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</si>
  <si>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</si>
  <si>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</si>
  <si>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</si>
  <si>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</si>
  <si>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</si>
  <si>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</si>
  <si>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</si>
  <si>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</si>
  <si>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</si>
  <si>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</si>
  <si>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</si>
  <si>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</si>
  <si>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</si>
  <si>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</si>
  <si>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</si>
  <si>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</si>
  <si>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</si>
  <si>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</si>
  <si>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</si>
  <si>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</si>
  <si>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</si>
  <si>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</si>
  <si>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</si>
  <si>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</si>
  <si>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</si>
  <si>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</si>
  <si>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</si>
  <si>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</si>
  <si>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</si>
  <si>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</si>
  <si>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</si>
  <si>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</si>
  <si>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</si>
  <si>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</si>
  <si>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</si>
  <si>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</si>
  <si>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</si>
  <si>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</si>
  <si>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</si>
  <si>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</si>
  <si>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</si>
  <si>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</si>
  <si>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</si>
  <si>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</si>
  <si>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</si>
  <si>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</si>
  <si>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</si>
  <si>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</si>
  <si>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</si>
  <si>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</si>
  <si>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</si>
  <si>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</si>
  <si>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</si>
  <si>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</si>
  <si>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</si>
  <si>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</si>
  <si>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</si>
  <si>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</si>
  <si>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</si>
  <si>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</si>
  <si>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</si>
  <si>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</si>
  <si>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</si>
  <si>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</si>
  <si>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</si>
  <si>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</si>
  <si>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</si>
  <si>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</si>
  <si>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</si>
  <si>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</si>
  <si>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</si>
  <si>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</si>
  <si>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</si>
  <si>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</si>
  <si>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</si>
  <si>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</si>
  <si>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</si>
  <si>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</si>
  <si>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</si>
  <si>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</si>
  <si>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</si>
  <si>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</si>
  <si>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</si>
  <si>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</si>
  <si>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</si>
  <si>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</si>
  <si>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</si>
  <si>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</si>
  <si>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</si>
  <si>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</si>
  <si>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</si>
  <si>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</si>
  <si>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</si>
  <si>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</si>
  <si>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</si>
  <si>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</si>
  <si>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</si>
  <si>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</si>
  <si>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</si>
  <si>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</si>
  <si>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</si>
  <si>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</si>
  <si>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</si>
  <si>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</si>
  <si>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</si>
  <si>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</si>
  <si>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</si>
  <si>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</si>
  <si>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</si>
  <si>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</si>
  <si>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</si>
  <si>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</si>
  <si>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</si>
  <si>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</si>
  <si>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</si>
  <si>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</si>
  <si>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</si>
  <si>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</si>
  <si>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</si>
  <si>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</si>
  <si>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</si>
  <si>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</si>
  <si>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</si>
  <si>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</si>
  <si>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</si>
  <si>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</si>
  <si>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</si>
  <si>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</si>
  <si>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</si>
  <si>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</si>
  <si>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</si>
  <si>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</si>
  <si>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</si>
  <si>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</si>
  <si>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</si>
  <si>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</si>
  <si>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</si>
  <si>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</si>
  <si>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</si>
  <si>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</si>
  <si>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</si>
  <si>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</si>
  <si>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</si>
  <si>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</si>
  <si>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</si>
  <si>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</si>
  <si>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</si>
  <si>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</si>
  <si>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</si>
  <si>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</si>
  <si>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</si>
  <si>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</si>
  <si>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</si>
  <si>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</si>
  <si>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</si>
  <si>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</si>
  <si>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</si>
  <si>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</si>
  <si>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</si>
  <si>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</si>
  <si>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</si>
  <si>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</si>
  <si>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</si>
  <si>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</si>
  <si>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</si>
  <si>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</si>
  <si>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</si>
  <si>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</si>
  <si>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</si>
  <si>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</si>
  <si>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</si>
  <si>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</si>
  <si>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</si>
  <si>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</si>
  <si>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</si>
  <si>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</si>
  <si>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</si>
  <si>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</si>
  <si>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</si>
  <si>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</si>
  <si>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</si>
  <si>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</si>
  <si>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</si>
  <si>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</si>
  <si>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</si>
  <si>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</si>
  <si>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</si>
  <si>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</si>
  <si>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</si>
  <si>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</si>
  <si>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</si>
  <si>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</si>
  <si>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</si>
  <si>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</si>
  <si>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</si>
  <si>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</si>
  <si>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</si>
  <si>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</si>
  <si>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</si>
  <si>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</si>
  <si>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</si>
  <si>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</si>
  <si>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</si>
  <si>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</si>
  <si>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</si>
  <si>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</si>
  <si>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</si>
  <si>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</si>
  <si>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</si>
  <si>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</si>
  <si>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</si>
  <si>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</si>
  <si>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</si>
  <si>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</si>
  <si>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</si>
  <si>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</si>
  <si>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</si>
  <si>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</si>
  <si>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</si>
  <si>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</si>
  <si>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</si>
  <si>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</si>
  <si>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</si>
  <si>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</si>
  <si>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</si>
  <si>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</si>
  <si>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</si>
  <si>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</si>
  <si>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</si>
  <si>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</si>
  <si>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</si>
  <si>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</si>
  <si>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</si>
  <si>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</si>
  <si>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</si>
  <si>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</si>
  <si>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</si>
  <si>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</si>
  <si>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</si>
  <si>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</si>
  <si>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</si>
  <si>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</si>
  <si>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</si>
  <si>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</si>
  <si>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</si>
  <si>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</si>
  <si>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</si>
  <si>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</si>
  <si>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</si>
  <si>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</si>
  <si>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</si>
  <si>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</si>
  <si>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</si>
  <si>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</si>
  <si>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</si>
  <si>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</si>
  <si>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</si>
  <si>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</si>
  <si>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</si>
  <si>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</si>
  <si>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</si>
  <si>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</si>
  <si>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</si>
  <si>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</si>
  <si>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</si>
  <si>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</si>
  <si>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</si>
  <si>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</si>
  <si>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</si>
  <si>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</si>
  <si>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</si>
  <si>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</si>
  <si>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</si>
  <si>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</si>
  <si>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</si>
  <si>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</si>
  <si>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</si>
  <si>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</si>
  <si>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</si>
  <si>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</si>
  <si>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</si>
  <si>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</si>
  <si>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</si>
  <si>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</si>
  <si>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</si>
  <si>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</si>
  <si>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</si>
  <si>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</si>
  <si>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</si>
  <si>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</si>
  <si>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</si>
  <si>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</si>
  <si>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</si>
  <si>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</si>
  <si>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</si>
  <si>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</si>
  <si>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</si>
  <si>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</si>
  <si>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</si>
  <si>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</si>
  <si>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</si>
  <si>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</si>
  <si>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</si>
  <si>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</si>
  <si>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</si>
  <si>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</si>
  <si>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</si>
  <si>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</si>
  <si>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</si>
  <si>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</si>
  <si>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</si>
  <si>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</si>
  <si>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</si>
  <si>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</si>
  <si>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</si>
  <si>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</si>
  <si>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</si>
  <si>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</si>
  <si>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</si>
  <si>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</si>
  <si>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</si>
  <si>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</si>
  <si>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</si>
  <si>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</si>
  <si>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</si>
  <si>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</si>
  <si>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</si>
  <si>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</si>
  <si>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</si>
  <si>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</si>
  <si>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</si>
  <si>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</si>
  <si>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</si>
  <si>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</si>
  <si>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</si>
  <si>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</si>
  <si>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</si>
  <si>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</si>
  <si>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</si>
  <si>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</si>
  <si>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</si>
  <si>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</si>
  <si>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</si>
  <si>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</si>
  <si>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</si>
  <si>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</si>
  <si>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</si>
  <si>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</si>
  <si>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</si>
  <si>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</si>
  <si>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</si>
  <si>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</si>
  <si>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</si>
  <si>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</si>
  <si>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</si>
  <si>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</si>
  <si>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</si>
  <si>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</si>
  <si>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</si>
  <si>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</si>
  <si>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</si>
  <si>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</si>
  <si>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</si>
  <si>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</si>
  <si>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</si>
  <si>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</si>
  <si>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</si>
  <si>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</si>
  <si>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</si>
  <si>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</si>
  <si>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</si>
  <si>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</si>
  <si>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</si>
  <si>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</si>
  <si>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</si>
  <si>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</si>
  <si>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</si>
  <si>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</si>
  <si>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</si>
  <si>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</si>
  <si>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</si>
  <si>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</si>
  <si>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</si>
  <si>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</si>
  <si>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</si>
  <si>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</si>
  <si>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</si>
  <si>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</si>
  <si>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</si>
  <si>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</si>
  <si>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</si>
  <si>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</si>
  <si>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</si>
  <si>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</si>
  <si>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</si>
  <si>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</si>
  <si>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</si>
  <si>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</si>
  <si>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</si>
  <si>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</si>
  <si>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</si>
  <si>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</si>
  <si>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</si>
  <si>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</si>
  <si>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</si>
  <si>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</si>
  <si>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</si>
  <si>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</si>
  <si>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</si>
  <si>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</si>
  <si>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</si>
  <si>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</si>
  <si>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</si>
  <si>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</si>
  <si>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</si>
  <si>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</si>
  <si>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</si>
  <si>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</si>
  <si>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</si>
  <si>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</si>
  <si>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</si>
  <si>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</si>
  <si>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</si>
  <si>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</si>
  <si>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</si>
  <si>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</si>
  <si>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</si>
  <si>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</si>
  <si>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</si>
  <si>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</si>
  <si>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</si>
  <si>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</si>
  <si>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</si>
  <si>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</si>
  <si>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</si>
  <si>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</si>
  <si>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</si>
  <si>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</si>
  <si>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</si>
  <si>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</si>
  <si>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</si>
  <si>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</si>
  <si>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</si>
  <si>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</si>
  <si>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</si>
  <si>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</si>
  <si>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</si>
  <si>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</si>
  <si>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</si>
  <si>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</si>
  <si>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</si>
  <si>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</si>
  <si>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</si>
  <si>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</si>
  <si>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</si>
  <si>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</si>
  <si>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</si>
  <si>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</si>
  <si>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</si>
  <si>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</si>
  <si>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</si>
  <si>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</si>
  <si>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</si>
  <si>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</si>
  <si>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</si>
  <si>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</si>
  <si>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</si>
  <si>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</si>
  <si>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</si>
  <si>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</si>
  <si>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</si>
  <si>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</si>
  <si>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</si>
  <si>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</si>
  <si>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</si>
  <si>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</si>
  <si>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</si>
  <si>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</si>
  <si>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</si>
  <si>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</si>
  <si>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</si>
  <si>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</si>
  <si>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</si>
  <si>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</si>
  <si>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</si>
  <si>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</si>
  <si>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</si>
  <si>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</si>
  <si>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</si>
  <si>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</si>
  <si>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</si>
  <si>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</si>
  <si>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</si>
  <si>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</si>
  <si>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</si>
  <si>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</si>
  <si>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</t>
  </si>
  <si>
    <t>Failures</t>
  </si>
  <si>
    <t>The mean summarizes the data better than the median because the median only represents the halfway mark for each one and can lopside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</si>
</sst>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4E8F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2-DE42-89D4-DCD9AA4DD3FD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2-DE42-89D4-DCD9AA4DD3FD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2-DE42-89D4-DCD9AA4DD3FD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2-DE42-89D4-DCD9AA4D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752912"/>
        <c:axId val="1302778960"/>
      </c:barChart>
      <c:catAx>
        <c:axId val="1226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78960"/>
        <c:crosses val="autoZero"/>
        <c:auto val="1"/>
        <c:lblAlgn val="ctr"/>
        <c:lblOffset val="100"/>
        <c:noMultiLvlLbl val="0"/>
      </c:catAx>
      <c:valAx>
        <c:axId val="13027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704D-B8DB-2D3F59CA594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704D-B8DB-2D3F59CA594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704D-B8DB-2D3F59CA594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704D-B8DB-2D3F59CA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135216"/>
        <c:axId val="1307000032"/>
      </c:barChart>
      <c:catAx>
        <c:axId val="13311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00032"/>
        <c:crosses val="autoZero"/>
        <c:auto val="1"/>
        <c:lblAlgn val="ctr"/>
        <c:lblOffset val="100"/>
        <c:noMultiLvlLbl val="0"/>
      </c:catAx>
      <c:valAx>
        <c:axId val="1307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2-FF4B-A9E6-FC71809C9FC7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2-FF4B-A9E6-FC71809C9FC7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2-FF4B-A9E6-FC71809C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193167"/>
        <c:axId val="1199122255"/>
      </c:lineChart>
      <c:catAx>
        <c:axId val="11991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22255"/>
        <c:crosses val="autoZero"/>
        <c:auto val="1"/>
        <c:lblAlgn val="ctr"/>
        <c:lblOffset val="100"/>
        <c:noMultiLvlLbl val="0"/>
      </c:catAx>
      <c:valAx>
        <c:axId val="1199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7-9D42-8377-9327E86701D6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7-9D42-8377-9327E86701D6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7-9D42-8377-9327E867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79775"/>
        <c:axId val="818869247"/>
      </c:lineChart>
      <c:catAx>
        <c:axId val="8188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69247"/>
        <c:crosses val="autoZero"/>
        <c:auto val="1"/>
        <c:lblAlgn val="ctr"/>
        <c:lblOffset val="100"/>
        <c:noMultiLvlLbl val="0"/>
      </c:catAx>
      <c:valAx>
        <c:axId val="8188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</xdr:colOff>
      <xdr:row>0</xdr:row>
      <xdr:rowOff>191476</xdr:rowOff>
    </xdr:from>
    <xdr:to>
      <xdr:col>16</xdr:col>
      <xdr:colOff>820616</xdr:colOff>
      <xdr:row>20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DD3E-2262-CA9B-5E47-8C05B8AEF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6350</xdr:rowOff>
    </xdr:from>
    <xdr:to>
      <xdr:col>22</xdr:col>
      <xdr:colOff>101600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850B1-F512-6A05-7803-30D34074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11</xdr:col>
      <xdr:colOff>12700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1B276-61E9-D7DC-A525-45E55C1A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194733</xdr:rowOff>
    </xdr:from>
    <xdr:to>
      <xdr:col>8</xdr:col>
      <xdr:colOff>50799</xdr:colOff>
      <xdr:row>32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CC69B-8DC9-F519-FCFB-788A694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Martinez" refreshedDate="44914.73136041667" createdVersion="8" refreshedVersion="8" minRefreshableVersion="3" recordCount="1000" xr:uid="{3812D231-A95E-9348-B876-868D328B749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Martinez" refreshedDate="44915.764930902777" createdVersion="8" refreshedVersion="8" minRefreshableVersion="3" recordCount="1001" xr:uid="{0DB92427-0425-A346-9380-D6C37B9ACAB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DC5F6-E558-BC44-A66C-F3AE055C48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47593-9CE2-E141-A920-648FB04B75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CB429-1139-244F-8FD8-A99CEB41832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4" sqref="H4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customWidth="1"/>
    <col min="8" max="8" width="18" bestFit="1" customWidth="1"/>
    <col min="9" max="9" width="21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style="6" bestFit="1" customWidth="1"/>
    <col min="15" max="15" width="25.33203125" style="6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H1006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ref="I67:I130" si="5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ref="I131:I194" si="9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ref="I195:I258" si="13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ref="I259:I322" si="17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ref="I323:I386" si="21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ref="I387:I450" si="25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ref="I451:I514" si="29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>IF(H502,E502/H502,0)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ref="I515:I578" si="33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ref="I579:I642" si="37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ref="I643:I706" si="41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ref="I707:I770" si="45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ref="I771:I834" si="49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ref="I835:I898" si="53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ref="I899:I962" si="57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ref="I963:I1001" si="61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51" priority="2" operator="containsText" text="live">
      <formula>NOT(ISERROR(SEARCH("live",G1)))</formula>
    </cfRule>
    <cfRule type="containsText" dxfId="50" priority="3" operator="containsText" text="canceled">
      <formula>NOT(ISERROR(SEARCH("canceled",G1)))</formula>
    </cfRule>
    <cfRule type="containsText" dxfId="49" priority="4" operator="containsText" text="successful">
      <formula>NOT(ISERROR(SEARCH("successful",G1)))</formula>
    </cfRule>
    <cfRule type="containsText" dxfId="4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2600"/>
        <color rgb="FF92D050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BD93-4776-DF41-AB32-CC1D0A6DB5AE}">
  <dimension ref="A2:F15"/>
  <sheetViews>
    <sheetView zoomScale="130" zoomScaleNormal="130"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4" t="s">
        <v>6</v>
      </c>
      <c r="B2" t="s">
        <v>2068</v>
      </c>
    </row>
    <row r="4" spans="1:6" x14ac:dyDescent="0.2">
      <c r="A4" s="4" t="s">
        <v>2070</v>
      </c>
      <c r="B4" s="4" t="s">
        <v>2066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2064</v>
      </c>
      <c r="E9">
        <v>4</v>
      </c>
      <c r="F9">
        <v>4</v>
      </c>
    </row>
    <row r="10" spans="1:6" x14ac:dyDescent="0.2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F24F-13AE-7E4D-8B2F-09F22031617D}">
  <dimension ref="A1:F30"/>
  <sheetViews>
    <sheetView workbookViewId="0">
      <selection activeCell="H37" sqref="H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2068</v>
      </c>
    </row>
    <row r="2" spans="1:6" x14ac:dyDescent="0.2">
      <c r="A2" s="4" t="s">
        <v>2031</v>
      </c>
      <c r="B2" t="s">
        <v>2068</v>
      </c>
    </row>
    <row r="4" spans="1:6" x14ac:dyDescent="0.2">
      <c r="A4" s="4" t="s">
        <v>2070</v>
      </c>
      <c r="B4" s="4" t="s">
        <v>2066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1230-8A82-AC49-9565-BB408CD80BE2}">
  <dimension ref="A1:E18"/>
  <sheetViews>
    <sheetView workbookViewId="0">
      <selection activeCell="K26" sqref="K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0" width="19.6640625" bestFit="1" customWidth="1"/>
    <col min="11" max="11" width="20.5" bestFit="1" customWidth="1"/>
    <col min="12" max="12" width="24.5" bestFit="1" customWidth="1"/>
  </cols>
  <sheetData>
    <row r="1" spans="1:5" x14ac:dyDescent="0.2">
      <c r="A1" s="4" t="s">
        <v>2031</v>
      </c>
      <c r="B1" t="s">
        <v>2068</v>
      </c>
    </row>
    <row r="2" spans="1:5" x14ac:dyDescent="0.2">
      <c r="A2" s="4" t="s">
        <v>2073</v>
      </c>
      <c r="B2" t="s">
        <v>2068</v>
      </c>
    </row>
    <row r="4" spans="1:5" x14ac:dyDescent="0.2">
      <c r="A4" s="4" t="s">
        <v>2070</v>
      </c>
      <c r="B4" s="4" t="s">
        <v>2066</v>
      </c>
    </row>
    <row r="5" spans="1:5" x14ac:dyDescent="0.2">
      <c r="A5" s="4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5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5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5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5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5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5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5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5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5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5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5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5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5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E976-0C38-7A49-85F7-C1CC23171142}">
  <dimension ref="A1:H13"/>
  <sheetViews>
    <sheetView tabSelected="1" zoomScale="150" zoomScaleNormal="150" workbookViewId="0">
      <selection activeCell="J21" sqref="J21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 s="10">
        <f>COUNTIFS(Crowdfunding!$D$2:$D$1001, "&lt;1000", Crowdfunding!$G$2:$G$1001, "successful")</f>
        <v>30</v>
      </c>
      <c r="C2" s="10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 s="10">
        <f>COUNTIFS(Crowdfunding!$D$2:$D$1001, "&gt;=1000", Crowdfunding!$D$2:$D$1001, "&lt;=4999", Crowdfunding!$G$2:$G$1001, "successful")</f>
        <v>191</v>
      </c>
      <c r="C3" s="10">
        <f>COUNTIFS(Crowdfunding!$D$2:$D$1001, "&gt;=1000", Crowdfunding!$D$2:$D$1001, "&lt;=4999", Crowdfunding!$G$2:$G$1001, "failed")</f>
        <v>38</v>
      </c>
      <c r="D3" s="10">
        <f>COUNTIFS(Crowdfunding!$D$2:$D$1001, "&gt;=1000", Crowdfunding!$D$2:$D$1001, "&lt;=4999", Crowdfunding!$G$2:$G$1001, "canceled")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 s="10">
        <f>COUNTIFS(Crowdfunding!$D$2:$D$1001, "&gt;=5000", Crowdfunding!$D$2:$D$1001, "&lt;=9999", Crowdfunding!$G$2:$G$1001, "successful")</f>
        <v>164</v>
      </c>
      <c r="C4" s="10">
        <f>COUNTIFS(Crowdfunding!$D$2:$D$1001, "&gt;=5000", Crowdfunding!$D$2:$D$1001, "&lt;=9999", Crowdfunding!$G$2:$G$1001, "failed")</f>
        <v>126</v>
      </c>
      <c r="D4" s="10">
        <f>COUNTIFS(Crowdfunding!$D$2:$D$1001, "&gt;=5000", Crowdfunding!$D$2:$D$1001, "&lt;=9999", Crowdfunding!$G$2:$G$1001,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 s="10">
        <f>COUNTIFS(Crowdfunding!$D$2:$D$1001, "&gt;=10000", Crowdfunding!$D$2:$D$1001, "&lt;=14999", Crowdfunding!$G$2:$G$1001, "successful")</f>
        <v>4</v>
      </c>
      <c r="C5" s="10">
        <f>COUNTIFS(Crowdfunding!$D$2:$D$1001, "&gt;=10000", Crowdfunding!$D$2:$D$1001, "&lt;=14999", Crowdfunding!$G$2:$G$1001, "failed")</f>
        <v>5</v>
      </c>
      <c r="D5" s="10">
        <f>COUNTIFS(Crowdfunding!$D$2:$D$1001, "&gt;=10000", Crowdfunding!$D$2:$D$1001, "&lt;=14999", Crowdfunding!$G$2:$G$1001,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 s="10">
        <f>COUNTIFS(Crowdfunding!$D$2:$D$1001, "&gt;=15000", Crowdfunding!$D$2:$D$1001, "&lt;=19999", Crowdfunding!$G$2:$G$1001, "successful")</f>
        <v>10</v>
      </c>
      <c r="C6" s="10">
        <f>COUNTIFS(Crowdfunding!$D$2:$D$1001, "&gt;=15000", Crowdfunding!$D$2:$D$1001, "&lt;=19999", Crowdfunding!$G$2:$G$1001, "failed")</f>
        <v>0</v>
      </c>
      <c r="D6" s="10">
        <f>COUNTIFS(Crowdfunding!$D$2:$D$1001, "&gt;=15000", Crowdfunding!$D$2:$D$1001, "&lt;=19999", Crowdfunding!$G$2:$G$1001,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 s="10">
        <f>COUNTIFS(Crowdfunding!$D$2:$D$1001, "&gt;=20000", Crowdfunding!$D$2:$D$1001, "&lt;=24999", Crowdfunding!$G$2:$G$1001, "successful")</f>
        <v>7</v>
      </c>
      <c r="C7" s="10">
        <f>COUNTIFS(Crowdfunding!$D$2:$D$1001, "&gt;=20000", Crowdfunding!$D$2:$D$1001, "&lt;=24999", Crowdfunding!$G$2:$G$1001, "failed")</f>
        <v>0</v>
      </c>
      <c r="D7" s="10">
        <f>COUNTIFS(Crowdfunding!$D$2:$D$1001, "&gt;=20000", Crowdfunding!$D$2:$D$1001, "&lt;=24999", Crowdfunding!$G$2:$G$1001,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 s="10">
        <f>COUNTIFS(Crowdfunding!$D$2:$D$1001, "&gt;=25000", Crowdfunding!$D$2:$D$1001, "&lt;=29999", Crowdfunding!$G$2:$G$1001, "successful")</f>
        <v>11</v>
      </c>
      <c r="C8" s="10">
        <f>COUNTIFS(Crowdfunding!$D$2:$D$1001, "&gt;=25000", Crowdfunding!$D$2:$D$1001, "&lt;=29999", Crowdfunding!$G$2:$G$1001, "failed")</f>
        <v>3</v>
      </c>
      <c r="D8" s="10">
        <f>COUNTIFS(Crowdfunding!$D$2:$D$1001, "&gt;=25000", Crowdfunding!$D$2:$D$1001, "&lt;=29999", Crowdfunding!$G$2:$G$1001,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 s="10">
        <f>COUNTIFS(Crowdfunding!$D$2:$D$1001, "&gt;=30000", Crowdfunding!$D$2:$D$1001, "&lt;=34999", Crowdfunding!$G$2:$G$1001, "successful")</f>
        <v>7</v>
      </c>
      <c r="C9" s="10">
        <f>COUNTIFS(Crowdfunding!$D$2:$D$1001, "&gt;=30000", Crowdfunding!$D$2:$D$1001, "&lt;=34999", Crowdfunding!$G$2:$G$1001, "failed")</f>
        <v>0</v>
      </c>
      <c r="D9" s="10">
        <f>COUNTIFS(Crowdfunding!$D$2:$D$1001, "&gt;=30000", Crowdfunding!$D$2:$D$1001, "&lt;=34999", Crowdfunding!$G$2:$G$1001,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 s="10">
        <f>COUNTIFS(Crowdfunding!$D$2:$D$1001, "&gt;=35000", Crowdfunding!$D$2:$D$1001, "&lt;=39999", Crowdfunding!$G$2:$G$1001, "successful")</f>
        <v>8</v>
      </c>
      <c r="C10" s="10">
        <f>COUNTIFS(Crowdfunding!$D$2:$D$1001, "&gt;=35000", Crowdfunding!$D$2:$D$1001, "&lt;=39999", Crowdfunding!$G$2:$G$1001, "failed")</f>
        <v>3</v>
      </c>
      <c r="D10" s="10">
        <f>COUNTIFS(Crowdfunding!$D$2:$D$1001, "&gt;=35000", Crowdfunding!$D$2:$D$1001, "&lt;=39999", Crowdfunding!$G$2:$G$1001,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 s="10">
        <f>COUNTIFS(Crowdfunding!$D$2:$D$1001, "&gt;=40000", Crowdfunding!$D$2:$D$1001, "&lt;=44999", Crowdfunding!$G$2:$G$1001, "successful")</f>
        <v>11</v>
      </c>
      <c r="C11" s="10">
        <f>COUNTIFS(Crowdfunding!$D$2:$D$1001, "&gt;=40000", Crowdfunding!$D$2:$D$1001, "&lt;=44999", Crowdfunding!$G$2:$G$1001, "failed")</f>
        <v>3</v>
      </c>
      <c r="D11" s="10">
        <f>COUNTIFS(Crowdfunding!$D$2:$D$1001, "&gt;=40000", Crowdfunding!$D$2:$D$1001, "&lt;=44999", Crowdfunding!$G$2:$G$1001,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 s="10">
        <f>COUNTIFS(Crowdfunding!$D$2:$D$1001, "&gt;=45000", Crowdfunding!$D$2:$D$1001, "&lt;=49999", Crowdfunding!$G$2:$G$1001, "successful")</f>
        <v>8</v>
      </c>
      <c r="C12" s="10">
        <f>COUNTIFS(Crowdfunding!$D$2:$D$1001, "&gt;=45000", Crowdfunding!$D$2:$D$1001, "&lt;=49999", Crowdfunding!$G$2:$G$1001, "failed")</f>
        <v>3</v>
      </c>
      <c r="D12" s="10">
        <f>COUNTIFS(Crowdfunding!$D$2:$D$1001, "&gt;=45000", Crowdfunding!$D$2:$D$1001, "&lt;=49999", Crowdfunding!$G$2:$G$1001,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 s="10">
        <f>COUNTIFS(Crowdfunding!$D$2:$D$1001, "&gt;50000", Crowdfunding!$G$2:$G$1001, "successful")</f>
        <v>114</v>
      </c>
      <c r="C13">
        <f>COUNTIFS(Crowdfunding!$D$2:$D$1001, "&gt;50000", Crowdfunding!$G$2:$G$1001, "failed")</f>
        <v>163</v>
      </c>
      <c r="D13">
        <f>COUNTIFS(Crowdfunding!$D$2:$D$1001, "&gt;50000", Crowdfunding!$G$2:$G$1001,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EB3-4AA2-454D-9025-0EE6D27F1A18}">
  <dimension ref="A1:I566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" t="s">
        <v>2107</v>
      </c>
      <c r="I1" s="1"/>
    </row>
    <row r="2" spans="1:9" x14ac:dyDescent="0.2">
      <c r="A2" t="s">
        <v>20</v>
      </c>
      <c r="B2">
        <v>158</v>
      </c>
      <c r="D2" t="s">
        <v>14</v>
      </c>
      <c r="E2">
        <v>0</v>
      </c>
      <c r="G2" s="12">
        <f>AVERAGE(B2:B566)</f>
        <v>851.14690265486729</v>
      </c>
      <c r="H2" s="12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2">
        <f>MEDIAN(success)</f>
        <v>201</v>
      </c>
      <c r="H3" s="12">
        <f>MEDIAN(fail)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2">
        <f>MIN(success)</f>
        <v>16</v>
      </c>
      <c r="H4" s="12">
        <f>MIN(fail)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2">
        <f>MAX(success)</f>
        <v>7295</v>
      </c>
      <c r="H5" s="12">
        <f>MAX(fail)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2">
        <f>_xlfn.VAR.P(success)</f>
        <v>1603373.7324019109</v>
      </c>
      <c r="H6" s="12">
        <f>_xlfn.VAR.P(fail)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2">
        <f>_xlfn.STDEV.P(success)</f>
        <v>1266.2439466397898</v>
      </c>
      <c r="H7" s="12">
        <f>_xlfn.STDEV.P(fail)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2108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142:A1048576">
    <cfRule type="containsText" dxfId="47" priority="37" operator="containsText" text="live">
      <formula>NOT(ISERROR(SEARCH("live",A1048142)))</formula>
    </cfRule>
    <cfRule type="containsText" dxfId="46" priority="38" operator="containsText" text="canceled">
      <formula>NOT(ISERROR(SEARCH("canceled",A1048142)))</formula>
    </cfRule>
    <cfRule type="containsText" dxfId="45" priority="39" operator="containsText" text="successful">
      <formula>NOT(ISERROR(SEARCH("successful",A1048142)))</formula>
    </cfRule>
    <cfRule type="containsText" dxfId="44" priority="40" operator="containsText" text="failed">
      <formula>NOT(ISERROR(SEARCH("failed",A1048142)))</formula>
    </cfRule>
  </conditionalFormatting>
  <conditionalFormatting sqref="D1047941:D1048576">
    <cfRule type="containsText" dxfId="35" priority="29" operator="containsText" text="live">
      <formula>NOT(ISERROR(SEARCH("live",D1047941)))</formula>
    </cfRule>
    <cfRule type="containsText" dxfId="34" priority="30" operator="containsText" text="canceled">
      <formula>NOT(ISERROR(SEARCH("canceled",D1047941)))</formula>
    </cfRule>
    <cfRule type="containsText" dxfId="33" priority="31" operator="containsText" text="successful">
      <formula>NOT(ISERROR(SEARCH("successful",D1047941)))</formula>
    </cfRule>
    <cfRule type="containsText" dxfId="32" priority="32" operator="containsText" text="failed">
      <formula>NOT(ISERROR(SEARCH("failed",D1047941)))</formula>
    </cfRule>
  </conditionalFormatting>
  <conditionalFormatting sqref="G1">
    <cfRule type="containsText" dxfId="19" priority="17" operator="containsText" text="live">
      <formula>NOT(ISERROR(SEARCH("live",G1)))</formula>
    </cfRule>
    <cfRule type="containsText" dxfId="18" priority="18" operator="containsText" text="canceled">
      <formula>NOT(ISERROR(SEARCH("canceled",G1)))</formula>
    </cfRule>
    <cfRule type="containsText" dxfId="17" priority="19" operator="containsText" text="successful">
      <formula>NOT(ISERROR(SEARCH("successful",G1)))</formula>
    </cfRule>
    <cfRule type="containsText" dxfId="16" priority="20" operator="containsText" text="failed">
      <formula>NOT(ISERROR(SEARCH("failed",G1)))</formula>
    </cfRule>
  </conditionalFormatting>
  <conditionalFormatting sqref="I1">
    <cfRule type="containsText" dxfId="15" priority="13" operator="containsText" text="live">
      <formula>NOT(ISERROR(SEARCH("live",I1)))</formula>
    </cfRule>
    <cfRule type="containsText" dxfId="14" priority="14" operator="containsText" text="canceled">
      <formula>NOT(ISERROR(SEARCH("canceled",I1)))</formula>
    </cfRule>
    <cfRule type="containsText" dxfId="13" priority="15" operator="containsText" text="successful">
      <formula>NOT(ISERROR(SEARCH("successful",I1)))</formula>
    </cfRule>
    <cfRule type="containsText" dxfId="12" priority="16" operator="containsText" text="failed">
      <formula>NOT(ISERROR(SEARCH("failed",I1)))</formula>
    </cfRule>
  </conditionalFormatting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Parent Category</vt:lpstr>
      <vt:lpstr>Sub-Category</vt:lpstr>
      <vt:lpstr>Date Created Conversion</vt:lpstr>
      <vt:lpstr>Crowfunding Goal Analysis</vt:lpstr>
      <vt:lpstr>Statistical Analysis</vt:lpstr>
      <vt:lpstr>'Statistical Analysis'!Criteria</vt:lpstr>
      <vt:lpstr>'Statistical Analysis'!Extract</vt:lpstr>
      <vt:lpstr>fail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Israel Martinez</cp:lastModifiedBy>
  <dcterms:created xsi:type="dcterms:W3CDTF">2021-09-29T18:52:28Z</dcterms:created>
  <dcterms:modified xsi:type="dcterms:W3CDTF">2022-12-23T00:36:31Z</dcterms:modified>
</cp:coreProperties>
</file>