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<sst xmlns="http://schemas.openxmlformats.org/spreadsheetml/2006/main" count="82" uniqueCount="40">
  <si>
    <t>Team Number:</t>
  </si>
  <si>
    <t>Project Name:</t>
  </si>
  <si>
    <t>Automatic Door Opener (motor)</t>
  </si>
  <si>
    <t>Team Member Names:</t>
  </si>
  <si>
    <t>Isaac Smith</t>
  </si>
  <si>
    <t xml:space="preserve">Version: </t>
  </si>
  <si>
    <t>All Major Components</t>
  </si>
  <si>
    <t>Component Name</t>
  </si>
  <si>
    <t>Part Number</t>
  </si>
  <si>
    <t>Supply Voltage Range</t>
  </si>
  <si>
    <t>#</t>
  </si>
  <si>
    <t>Absolute Maximum Current (mA)</t>
  </si>
  <si>
    <t>Total Current (mA)</t>
  </si>
  <si>
    <t>Potentiometer</t>
  </si>
  <si>
    <t>PTA3043-2010CIB104</t>
  </si>
  <si>
    <t>0-350</t>
  </si>
  <si>
    <t>H-bridge</t>
  </si>
  <si>
    <t xml:space="preserve">L9110H H-Bridge Motor Driver for DC Motors - 8 DIP </t>
  </si>
  <si>
    <t>2.5V-12V</t>
  </si>
  <si>
    <t>Motor</t>
  </si>
  <si>
    <t>High Torque 12V DC Worm Gear Motor, 15 RPM</t>
  </si>
  <si>
    <t>5840WG-555PM-590 12V</t>
  </si>
  <si>
    <t>0-12V</t>
  </si>
  <si>
    <t>Subtotal</t>
  </si>
  <si>
    <t>Safety Margin</t>
  </si>
  <si>
    <t>Total Current</t>
  </si>
  <si>
    <t>SOURCE</t>
  </si>
  <si>
    <t>Total Remaining</t>
  </si>
  <si>
    <t>(+)12V Rail</t>
  </si>
  <si>
    <t>12V 5A switching power supply</t>
  </si>
  <si>
    <t>110V-220V</t>
  </si>
  <si>
    <t>(+)5V rail</t>
  </si>
  <si>
    <t>Microcontroller</t>
  </si>
  <si>
    <t>PIC18F57Q43-CNANO</t>
  </si>
  <si>
    <t>+1.8 - 5.5V</t>
  </si>
  <si>
    <t>+5V Regulator</t>
  </si>
  <si>
    <t>LM7805</t>
  </si>
  <si>
    <t>+5 - 35V</t>
  </si>
  <si>
    <t>External Power Source 1</t>
  </si>
  <si>
    <t>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</si>
</sst>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sz val="12.0"/>
      <color theme="1"/>
      <name val="Calibri"/>
    </font>
    <font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3" fillId="0" fontId="3" numFmtId="0" xfId="0" applyBorder="1" applyFont="1"/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top"/>
    </xf>
    <xf borderId="1" fillId="2" fontId="2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0" fillId="3" fontId="4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3" fontId="6" numFmtId="0" xfId="0" applyAlignment="1" applyFont="1">
      <alignment vertical="bottom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quotePrefix="1" borderId="1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right" vertical="bottom"/>
    </xf>
    <xf quotePrefix="1"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quotePrefix="1"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0.38"/>
    <col customWidth="1" min="4" max="4" width="24.0"/>
    <col customWidth="1" min="7" max="7" width="1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 t="s">
        <v>0</v>
      </c>
      <c r="C4" s="3">
        <v>103.0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 t="s">
        <v>1</v>
      </c>
      <c r="C5" s="5" t="s">
        <v>2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6" t="s">
        <v>3</v>
      </c>
      <c r="C6" s="4"/>
      <c r="D6" s="7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 t="s">
        <v>5</v>
      </c>
      <c r="C7" s="8">
        <v>1.0</v>
      </c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10" t="s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1" t="s">
        <v>13</v>
      </c>
      <c r="C12" s="12" t="s">
        <v>14</v>
      </c>
      <c r="D12" s="11" t="s">
        <v>14</v>
      </c>
      <c r="E12" s="13" t="s">
        <v>15</v>
      </c>
      <c r="F12" s="13">
        <v>1.0</v>
      </c>
      <c r="G12" s="14">
        <v>0.0</v>
      </c>
      <c r="H12" s="15">
        <f t="shared" ref="H12:H15" si="1">F12*G12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1" t="s">
        <v>16</v>
      </c>
      <c r="C13" s="11" t="s">
        <v>17</v>
      </c>
      <c r="D13" s="11">
        <v>4489.0</v>
      </c>
      <c r="E13" s="13" t="s">
        <v>18</v>
      </c>
      <c r="F13" s="13">
        <v>1.0</v>
      </c>
      <c r="G13" s="14">
        <v>800.0</v>
      </c>
      <c r="H13" s="15">
        <f t="shared" si="1"/>
        <v>800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1" t="s">
        <v>19</v>
      </c>
      <c r="C14" s="11" t="s">
        <v>20</v>
      </c>
      <c r="D14" s="16" t="s">
        <v>21</v>
      </c>
      <c r="E14" s="13" t="s">
        <v>22</v>
      </c>
      <c r="F14" s="13">
        <v>1.0</v>
      </c>
      <c r="G14" s="14">
        <v>650.0</v>
      </c>
      <c r="H14" s="15">
        <f t="shared" si="1"/>
        <v>650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1"/>
      <c r="C15" s="11"/>
      <c r="D15" s="11"/>
      <c r="E15" s="11"/>
      <c r="F15" s="11"/>
      <c r="G15" s="11"/>
      <c r="H15" s="15">
        <f t="shared" si="1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1"/>
      <c r="C16" s="11"/>
      <c r="D16" s="11"/>
      <c r="E16" s="11"/>
      <c r="F16" s="11"/>
      <c r="G16" s="2" t="s">
        <v>23</v>
      </c>
      <c r="H16" s="14">
        <f>SUM(H12:H14)</f>
        <v>1450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1"/>
      <c r="C17" s="11"/>
      <c r="D17" s="11"/>
      <c r="E17" s="11"/>
      <c r="F17" s="11"/>
      <c r="G17" s="2" t="s">
        <v>24</v>
      </c>
      <c r="H17" s="17">
        <v>0.15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1"/>
      <c r="C18" s="11"/>
      <c r="D18" s="11"/>
      <c r="E18" s="11"/>
      <c r="F18" s="11"/>
      <c r="G18" s="2" t="s">
        <v>25</v>
      </c>
      <c r="H18" s="14">
        <f>H16*1.15</f>
        <v>1667.5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" t="s">
        <v>26</v>
      </c>
      <c r="C19" s="11"/>
      <c r="D19" s="11"/>
      <c r="E19" s="11"/>
      <c r="F19" s="11"/>
      <c r="G19" s="11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1"/>
      <c r="C20" s="11"/>
      <c r="D20" s="11"/>
      <c r="E20" s="11"/>
      <c r="F20" s="11"/>
      <c r="G20" s="2" t="s">
        <v>27</v>
      </c>
      <c r="H20" s="14">
        <f>-H18+H41</f>
        <v>3332.5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0" t="s">
        <v>28</v>
      </c>
      <c r="C21" s="10" t="s">
        <v>7</v>
      </c>
      <c r="D21" s="10" t="s">
        <v>8</v>
      </c>
      <c r="E21" s="10" t="s">
        <v>9</v>
      </c>
      <c r="F21" s="10" t="s">
        <v>10</v>
      </c>
      <c r="G21" s="10" t="s">
        <v>11</v>
      </c>
      <c r="H21" s="10" t="s">
        <v>12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1" t="s">
        <v>13</v>
      </c>
      <c r="C22" s="12" t="s">
        <v>14</v>
      </c>
      <c r="D22" s="11" t="s">
        <v>14</v>
      </c>
      <c r="E22" s="13" t="s">
        <v>15</v>
      </c>
      <c r="F22" s="13">
        <v>1.0</v>
      </c>
      <c r="G22" s="14">
        <v>0.0</v>
      </c>
      <c r="H22" s="15">
        <f t="shared" ref="H22:H24" si="2">F22*G22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1" t="s">
        <v>16</v>
      </c>
      <c r="C23" s="11" t="s">
        <v>17</v>
      </c>
      <c r="D23" s="11">
        <v>4489.0</v>
      </c>
      <c r="E23" s="13" t="s">
        <v>18</v>
      </c>
      <c r="F23" s="13">
        <v>1.0</v>
      </c>
      <c r="G23" s="14">
        <v>800.0</v>
      </c>
      <c r="H23" s="15">
        <f t="shared" si="2"/>
        <v>800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1" t="s">
        <v>19</v>
      </c>
      <c r="C24" s="11" t="s">
        <v>20</v>
      </c>
      <c r="D24" s="16" t="s">
        <v>21</v>
      </c>
      <c r="E24" s="13" t="s">
        <v>22</v>
      </c>
      <c r="F24" s="13">
        <v>1.0</v>
      </c>
      <c r="G24" s="14">
        <v>650.0</v>
      </c>
      <c r="H24" s="15">
        <f t="shared" si="2"/>
        <v>650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1"/>
      <c r="C25" s="11"/>
      <c r="D25" s="11"/>
      <c r="E25" s="11"/>
      <c r="F25" s="11"/>
      <c r="G25" s="11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1"/>
      <c r="C26" s="11"/>
      <c r="D26" s="11"/>
      <c r="E26" s="11"/>
      <c r="F26" s="11"/>
      <c r="G26" s="2" t="s">
        <v>23</v>
      </c>
      <c r="H26" s="14">
        <f>SUM(H22:H24)</f>
        <v>1450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1"/>
      <c r="C27" s="11"/>
      <c r="D27" s="11"/>
      <c r="E27" s="11"/>
      <c r="F27" s="11"/>
      <c r="G27" s="2" t="s">
        <v>24</v>
      </c>
      <c r="H27" s="17">
        <v>0.15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1"/>
      <c r="C28" s="11"/>
      <c r="D28" s="11"/>
      <c r="E28" s="11"/>
      <c r="F28" s="11"/>
      <c r="G28" s="2" t="s">
        <v>25</v>
      </c>
      <c r="H28" s="14">
        <f>H26*1.15</f>
        <v>1667.5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2" t="s">
        <v>26</v>
      </c>
      <c r="C29" s="11" t="s">
        <v>29</v>
      </c>
      <c r="D29" s="14">
        <v>352.0</v>
      </c>
      <c r="E29" s="18" t="s">
        <v>30</v>
      </c>
      <c r="F29" s="14">
        <v>1.0</v>
      </c>
      <c r="G29" s="14"/>
      <c r="H29" s="14">
        <v>5000.0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1"/>
      <c r="C30" s="11"/>
      <c r="D30" s="11"/>
      <c r="E30" s="11"/>
      <c r="F30" s="11"/>
      <c r="G30" s="2" t="s">
        <v>27</v>
      </c>
      <c r="H30" s="11">
        <f>H29-H28</f>
        <v>3332.5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0" t="s">
        <v>31</v>
      </c>
      <c r="C31" s="10" t="s">
        <v>7</v>
      </c>
      <c r="D31" s="10" t="s">
        <v>8</v>
      </c>
      <c r="E31" s="10" t="s">
        <v>9</v>
      </c>
      <c r="F31" s="10" t="s">
        <v>10</v>
      </c>
      <c r="G31" s="10" t="s">
        <v>11</v>
      </c>
      <c r="H31" s="10" t="s">
        <v>12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1"/>
      <c r="C32" s="19" t="s">
        <v>32</v>
      </c>
      <c r="D32" s="11" t="s">
        <v>33</v>
      </c>
      <c r="E32" s="20" t="s">
        <v>34</v>
      </c>
      <c r="F32" s="13">
        <v>1.0</v>
      </c>
      <c r="G32" s="14">
        <v>350.0</v>
      </c>
      <c r="H32" s="21">
        <f>F32*G32</f>
        <v>350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1"/>
      <c r="C33" s="11"/>
      <c r="D33" s="11"/>
      <c r="E33" s="11"/>
      <c r="F33" s="11"/>
      <c r="G33" s="11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1"/>
      <c r="C34" s="11"/>
      <c r="D34" s="11"/>
      <c r="E34" s="11"/>
      <c r="F34" s="11"/>
      <c r="G34" s="2" t="s">
        <v>23</v>
      </c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1"/>
      <c r="C35" s="11"/>
      <c r="D35" s="11"/>
      <c r="E35" s="11"/>
      <c r="F35" s="11"/>
      <c r="G35" s="2" t="s">
        <v>24</v>
      </c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1"/>
      <c r="C36" s="11"/>
      <c r="D36" s="11"/>
      <c r="E36" s="11"/>
      <c r="F36" s="11"/>
      <c r="G36" s="2" t="s">
        <v>25</v>
      </c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" t="s">
        <v>26</v>
      </c>
      <c r="C37" s="22" t="s">
        <v>35</v>
      </c>
      <c r="D37" s="23" t="s">
        <v>36</v>
      </c>
      <c r="E37" s="24" t="s">
        <v>37</v>
      </c>
      <c r="F37" s="25">
        <v>1.0</v>
      </c>
      <c r="G37" s="26">
        <v>1500.0</v>
      </c>
      <c r="H37" s="26">
        <v>1500.0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1"/>
      <c r="C38" s="11"/>
      <c r="D38" s="11"/>
      <c r="E38" s="11"/>
      <c r="F38" s="11"/>
      <c r="G38" s="2" t="s">
        <v>27</v>
      </c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0" t="s">
        <v>38</v>
      </c>
      <c r="C40" s="10" t="s">
        <v>7</v>
      </c>
      <c r="D40" s="10" t="s">
        <v>8</v>
      </c>
      <c r="E40" s="10" t="s">
        <v>9</v>
      </c>
      <c r="F40" s="10" t="s">
        <v>10</v>
      </c>
      <c r="G40" s="10" t="s">
        <v>11</v>
      </c>
      <c r="H40" s="10" t="s">
        <v>12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1" t="s">
        <v>39</v>
      </c>
      <c r="C41" s="11" t="s">
        <v>29</v>
      </c>
      <c r="D41" s="14">
        <v>352.0</v>
      </c>
      <c r="E41" s="18" t="s">
        <v>30</v>
      </c>
      <c r="F41" s="14">
        <v>1.0</v>
      </c>
      <c r="G41" s="14">
        <v>5000.0</v>
      </c>
      <c r="H41" s="14">
        <f>F41*G41</f>
        <v>5000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1"/>
      <c r="C42" s="11"/>
      <c r="D42" s="11"/>
      <c r="E42" s="11"/>
      <c r="F42" s="11"/>
      <c r="G42" s="11"/>
      <c r="H42" s="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1"/>
      <c r="C43" s="11"/>
      <c r="D43" s="11"/>
      <c r="E43" s="11"/>
      <c r="F43" s="11"/>
      <c r="G43" s="11"/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1"/>
      <c r="C44" s="11"/>
      <c r="D44" s="11"/>
      <c r="E44" s="11"/>
      <c r="F44" s="11"/>
      <c r="G44" s="11"/>
      <c r="H44" s="1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1"/>
      <c r="C45" s="11"/>
      <c r="D45" s="11"/>
      <c r="E45" s="11"/>
      <c r="F45" s="11"/>
      <c r="G45" s="11"/>
      <c r="H45" s="1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mergeCells count="3">
    <mergeCell ref="C4:D4"/>
    <mergeCell ref="C5:D5"/>
    <mergeCell ref="B6:C6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