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charts/chart3.xml" ContentType="application/vnd.openxmlformats-officedocument.drawingml.chart+xml"/>
  <Override PartName="/xl/drawings/drawing5.xml" ContentType="application/vnd.openxmlformats-officedocument.drawingml.chartshapes+xml"/>
  <Override PartName="/xl/charts/chart4.xml" ContentType="application/vnd.openxmlformats-officedocument.drawingml.chart+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tables/table3.xml" ContentType="application/vnd.openxmlformats-officedocument.spreadsheetml.table+xml"/>
  <Override PartName="/xl/comments5.xml" ContentType="application/vnd.openxmlformats-officedocument.spreadsheetml.comments+xml"/>
  <Override PartName="/xl/drawings/drawing9.xml" ContentType="application/vnd.openxmlformats-officedocument.drawing+xml"/>
  <Override PartName="/xl/tables/table4.xml" ContentType="application/vnd.openxmlformats-officedocument.spreadsheetml.table+xml"/>
  <Override PartName="/xl/comments6.xml" ContentType="application/vnd.openxmlformats-officedocument.spreadsheetml.comments+xml"/>
  <Override PartName="/xl/tables/table5.xml" ContentType="application/vnd.openxmlformats-officedocument.spreadsheetml.table+xml"/>
  <Override PartName="/xl/comments7.xml" ContentType="application/vnd.openxmlformats-officedocument.spreadsheetml.comments+xml"/>
  <Override PartName="/xl/tables/table6.xml" ContentType="application/vnd.openxmlformats-officedocument.spreadsheetml.table+xml"/>
  <Override PartName="/xl/comments8.xml" ContentType="application/vnd.openxmlformats-officedocument.spreadsheetml.comments+xml"/>
  <Override PartName="/xl/tables/table7.xml" ContentType="application/vnd.openxmlformats-officedocument.spreadsheetml.table+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12.xml" ContentType="application/vnd.openxmlformats-officedocument.spreadsheetml.comments+xml"/>
  <Override PartName="/xl/comments1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updateLinks="always" codeName="ThisWorkbook" defaultThemeVersion="124226"/>
  <bookViews>
    <workbookView xWindow="1545" yWindow="5520" windowWidth="15240" windowHeight="6300" tabRatio="891"/>
  </bookViews>
  <sheets>
    <sheet name="Altran Annual Appraisal" sheetId="26" r:id="rId1"/>
    <sheet name="A.A.A. Appendix" sheetId="24" r:id="rId2"/>
    <sheet name="EP" sheetId="43" r:id="rId3"/>
    <sheet name="listes et validation " sheetId="44" state="hidden" r:id="rId4"/>
    <sheet name="copier" sheetId="45" state="hidden" r:id="rId5"/>
    <sheet name="HR - Career Path Matrix" sheetId="25" state="hidden" r:id="rId6"/>
    <sheet name="HR - Available Trainings" sheetId="3" state="hidden" r:id="rId7"/>
    <sheet name="HR - Tools" sheetId="16" state="hidden" r:id="rId8"/>
    <sheet name="HR - Benchmarks" sheetId="18" state="hidden" r:id="rId9"/>
    <sheet name="Overrule Global Scores" sheetId="22" state="hidden" r:id="rId10"/>
    <sheet name="HR - Management" sheetId="32" state="hidden" r:id="rId11"/>
    <sheet name="HR - Technological" sheetId="33" state="hidden" r:id="rId12"/>
    <sheet name="HR - Project" sheetId="31" state="hidden" r:id="rId13"/>
    <sheet name="HR - Business" sheetId="34" state="hidden" r:id="rId14"/>
    <sheet name="Referential" sheetId="36" state="hidden" r:id="rId15"/>
    <sheet name="Mapping" sheetId="37" state="hidden" r:id="rId16"/>
    <sheet name="Summary" sheetId="42" state="hidden" r:id="rId17"/>
    <sheet name="CareerPath 2014" sheetId="40" state="hidden" r:id="rId18"/>
    <sheet name="Corresp Table Content" sheetId="41" state="hidden" r:id="rId19"/>
    <sheet name="Corresp Table Titles" sheetId="39" state="hidden" r:id="rId20"/>
  </sheets>
  <functionGroups builtInGroupCount="17"/>
  <definedNames>
    <definedName name="_xlnm._FilterDatabase" localSheetId="1" hidden="1">'A.A.A. Appendix'!#REF!</definedName>
    <definedName name="_xlnm._FilterDatabase" localSheetId="0" hidden="1">'Altran Annual Appraisal'!$J$30:$J$31</definedName>
    <definedName name="_xlnm._FilterDatabase" localSheetId="8" hidden="1">'HR - Benchmarks'!$A$5:$B$25</definedName>
    <definedName name="_xlnm._FilterDatabase" localSheetId="3" hidden="1">'listes et validation '!$C$1:$E$56</definedName>
    <definedName name="Account_Manager">'HR - Benchmarks'!$BA$4:$BA$26</definedName>
    <definedName name="AccountManagement">'HR - Career Path Matrix'!$B$42:$B$46</definedName>
    <definedName name="Achievement_List" localSheetId="1">'A.A.A. Appendix'!$AA$2:$AA$9</definedName>
    <definedName name="Achievement_Reference" localSheetId="1">OFFSET('A.A.A. Appendix'!$P$126,0,0,8-COUNTBLANK('A.A.A. Appendix'!$AA$2:$AA$9),1)</definedName>
    <definedName name="Achievement_Score" localSheetId="1">OFFSET('A.A.A. Appendix'!Achievement_List,0,0,8-COUNTBLANK('A.A.A. Appendix'!$AA$2:$AA$9),1)</definedName>
    <definedName name="Advanced_Business_Development_Manager">'HR - Benchmarks'!$BD$4:$BD$26</definedName>
    <definedName name="Advanced_Business_Manager">'HR - Benchmarks'!$AU$4:$AU$26</definedName>
    <definedName name="Advanced_Consultant___Engineer">'HR - Benchmarks'!$AC$4:$AC$26</definedName>
    <definedName name="Advanced_Solution_Manager">'HR - Benchmarks'!$AN$4:$AN$26</definedName>
    <definedName name="Architect">'HR - Benchmarks'!$U$4:$U$26</definedName>
    <definedName name="area">Referential!$N$9:$N$25</definedName>
    <definedName name="BU">'Overrule Global Scores'!$B$37:$B$48</definedName>
    <definedName name="BusExpert">'Altran Annual Appraisal'!$AL$41:$AL$48</definedName>
    <definedName name="BusExpertScore">'Altran Annual Appraisal'!$AM$41:$AM$48</definedName>
    <definedName name="Business">'HR - Career Path Matrix'!$B$39:$B$41</definedName>
    <definedName name="Business_Development_Director">'HR - Benchmarks'!$BB$4:$BB$26</definedName>
    <definedName name="Business_Development_Manager">'HR - Benchmarks'!$BF$4:$BF$26</definedName>
    <definedName name="Business_Manager">'HR - Benchmarks'!$AV$4:$AV$26</definedName>
    <definedName name="Business_Unit_Director">'HR - Benchmarks'!$AR$4:$AR$26</definedName>
    <definedName name="Business_Unit_Manager">'HR - Benchmarks'!$AS$4:$AS$26</definedName>
    <definedName name="BusinessDevelopment">'HR - Career Path Matrix'!$B$47:$B$50</definedName>
    <definedName name="BusinessManagement">'HR - Career Path Matrix'!$B$31:$B$51</definedName>
    <definedName name="BusTarget">'Altran Annual Appraisal'!$AO$41:$AO$48</definedName>
    <definedName name="CareerPathID_List">'HR - Career Path Matrix'!$D$3:$D$57</definedName>
    <definedName name="Competanties_Score_Evaluation" localSheetId="0">'Altran Annual Appraisal'!$AO$8:$AO$21</definedName>
    <definedName name="Competanties_Score_Potential">#REF!</definedName>
    <definedName name="Competencies_Benchmark_List" localSheetId="13">INDEX(Table_Competence_Selection[],,1)</definedName>
    <definedName name="Competencies_Benchmark_List" localSheetId="16">INDEX(Table_Competence_Selection[],,1)</definedName>
    <definedName name="Competencies_Benchmark_List">INDEX(Table_Competence_Selection[],,1)</definedName>
    <definedName name="Competencies_Evaluation_Form" localSheetId="0">'Altran Annual Appraisal'!$AN$8:$AN$26</definedName>
    <definedName name="Competencies_Evaluation_Yearly_Scores">'HR - Tools'!$E$50:$G$50</definedName>
    <definedName name="Competencies_Names_Form" localSheetId="0">'Altran Annual Appraisal'!$AL$8:$AL$25</definedName>
    <definedName name="Competencies_Potential_Yearly_Scores">'HR - Tools'!$E$51:$G$51</definedName>
    <definedName name="Consultant___Engineer">'HR - Benchmarks'!$AD$4:$AD$26</definedName>
    <definedName name="ConsultingEngineering">'HR - Career Path Matrix'!$B$21:$B$24</definedName>
    <definedName name="countries">'Altran Annual Appraisal'!$AV$92:$AV$99</definedName>
    <definedName name="_xlnm.Criteria" localSheetId="8">'HR - Benchmarks'!$C$28:$C$29</definedName>
    <definedName name="date_Talent" localSheetId="16">Summary!$J$6</definedName>
    <definedName name="date_Talent">#REF!</definedName>
    <definedName name="Division___Perimeter_Director">'HR - Benchmarks'!$AP$4:$AP$26</definedName>
    <definedName name="EntityManagement">'HR - Career Path Matrix'!$B$35:$B$38</definedName>
    <definedName name="Evaluated_Skills">OFFSET('A.A.A. Appendix'!$AC$136,0,0,COUNTA('A.A.A. Appendix'!$AA$136:$AA$174),1)</definedName>
    <definedName name="Exec">'HR - Career Path Matrix'!$B$58:$B$62</definedName>
    <definedName name="Expert">'HR - Benchmarks'!$Z$4:$Z$26</definedName>
    <definedName name="Expertise">[0]!ProjExpert, [0]!ManExpert, [0]!BusExpert</definedName>
    <definedName name="Expertise_Scores">OFFSET('A.A.A. Appendix'!$W$16:$W$20,0,0, MAX(3,COUNT('A.A.A. Appendix'!$W$16:$W$20)),1)</definedName>
    <definedName name="ExpertiseManagement">'HR - Career Path Matrix'!$B$15:$B$20</definedName>
    <definedName name="ExpertiseScore">[0]!ProjExpertScore, [0]!ManExpertScore, [0]!BusExpertScore</definedName>
    <definedName name="_xlnm.Extract" localSheetId="8">Table_Competence_Selection[#Headers]</definedName>
    <definedName name="Function_Benchmark_List" localSheetId="8">Table_Competence_Selection[#Headers]</definedName>
    <definedName name="Funtion_List">'HR - Career Path Matrix'!$B$3:$B$57</definedName>
    <definedName name="Funtion_List2">'HR - Career Path Matrix'!$B$3:$B$51</definedName>
    <definedName name="General_Skills_Benchmark">OFFSET('A.A.A. Appendix'!$R$2:$R$21,0,0,COUNT('A.A.A. Appendix'!$R$2:$R$21),1)</definedName>
    <definedName name="General_Skills_CompetancyReference" localSheetId="1">OFFSET('A.A.A. Appendix'!$P$2:$P$21,0,0,COUNTA('A.A.A. Appendix'!$P$2:$P$21),1)</definedName>
    <definedName name="General_Skills_Score" localSheetId="1">OFFSET('A.A.A. Appendix'!$Q$2:$Q$21,0,0,COUNT('A.A.A. Appendix'!$Q$2:$Q$21),1)</definedName>
    <definedName name="GenSkill">'Altran Annual Appraisal'!$AL$8:$AL$18</definedName>
    <definedName name="GenTarget">'Altran Annual Appraisal'!$AO$8:$AO$18</definedName>
    <definedName name="Geo_Services_Director" localSheetId="13">Table_Competence_Selection[Geo Services Director]</definedName>
    <definedName name="Geo_Services_Director" localSheetId="16">Table_Competence_Selection[Geo Services Director]</definedName>
    <definedName name="Geo_Services_Director">Table_Competence_Selection[Geo Services Director]</definedName>
    <definedName name="Geo_Services_Manager" localSheetId="13">Table_Competence_Selection[Geo Services Manager]</definedName>
    <definedName name="Geo_Services_Manager" localSheetId="16">Table_Competence_Selection[Geo Services Manager]</definedName>
    <definedName name="Geo_Services_Manager">Table_Competence_Selection[Geo Services Manager]</definedName>
    <definedName name="Geo_Services_Staff" localSheetId="13">Table_Competence_Selection[Geo Services Staff]</definedName>
    <definedName name="Geo_Services_Staff" localSheetId="16">Table_Competence_Selection[Geo Services Staff]</definedName>
    <definedName name="Geo_Services_Staff">Table_Competence_Selection[Geo Services Staff]</definedName>
    <definedName name="Global_Account_Director">'HR - Benchmarks'!$AW$4:$AW$26</definedName>
    <definedName name="Global_Account_Manager">'HR - Benchmarks'!$AX$4:$AX$26</definedName>
    <definedName name="Global_Expert">'HR - Benchmarks'!$X$4:$X$26</definedName>
    <definedName name="Global_System_Architect">'HR - Benchmarks'!$R$4:$R$26</definedName>
    <definedName name="Global_System_Architect_Director">'HR - Benchmarks'!$Q$4:$Q$26</definedName>
    <definedName name="Group_Services_Director" localSheetId="13">Table_Competence_Selection[Group Services Director]</definedName>
    <definedName name="Group_Services_Director" localSheetId="16">Table_Competence_Selection[Group Services Director]</definedName>
    <definedName name="Group_Services_Director">Table_Competence_Selection[Group Services Director]</definedName>
    <definedName name="Group_Services_Manager" localSheetId="13">Table_Competence_Selection[Group Services Manager]</definedName>
    <definedName name="Group_Services_Manager" localSheetId="16">Table_Competence_Selection[Group Services Manager]</definedName>
    <definedName name="Group_Services_Manager">Table_Competence_Selection[Group Services Manager]</definedName>
    <definedName name="Group_Services_Staff" localSheetId="13">Table_Competence_Selection[Group Services Staff]</definedName>
    <definedName name="Group_Services_Staff" localSheetId="16">Table_Competence_Selection[Group Services Staff]</definedName>
    <definedName name="Group_Services_Staff">Table_Competence_Selection[Group Services Staff]</definedName>
    <definedName name="GS_Evaluated">OFFSET('A.A.A. Appendix'!$AB$120,0,0,COUNTA('A.A.A. Appendix'!$AB$120:$AB$128),1)</definedName>
    <definedName name="GS_General_Skills">OFFSET('A.A.A. Appendix'!$AA$120,0,0,COUNTA('A.A.A. Appendix'!$AA$120:$AA$128),1)</definedName>
    <definedName name="GS_Target">OFFSET('A.A.A. Appendix'!$AC$120,0,0,COUNTA('A.A.A. Appendix'!$AC$120:$AC$128),1)</definedName>
    <definedName name="Junior_Consultant___Engineer">'HR - Benchmarks'!$AE$4:$AE$26</definedName>
    <definedName name="Key_Account_Manager">'HR - Benchmarks'!$AY$4:$AY$26</definedName>
    <definedName name="KPI_AccountManagement">Referential!$S$9:$S$33</definedName>
    <definedName name="KPI_Business">Referential!$S$9:$S$33</definedName>
    <definedName name="KPI_BusinessDevelopment">Referential!$S$9:$S$33</definedName>
    <definedName name="KPI_ConsultingEngineering">Referential!$T$9:$T$14</definedName>
    <definedName name="KPI_EntityManagement">Referential!$S$9:$S$33</definedName>
    <definedName name="KPI_ExpertiseManagement">Referential!$T$9:$T$14</definedName>
    <definedName name="KPI_list">INDIRECT("KPI_"&amp;'Altran Annual Appraisal'!$B$16)</definedName>
    <definedName name="KPI_list2">Mapping!$C$4:$C$28</definedName>
    <definedName name="KPI_ProjectManagement">Referential!$T$9:$T$14</definedName>
    <definedName name="KPI_SolutionArchitecture">Referential!$T$9:$T$14</definedName>
    <definedName name="KPI_SolutionSelling">Referential!$S$9:$S$33</definedName>
    <definedName name="KPI_Support">Referential!$T$9:$T$14</definedName>
    <definedName name="KPI_TeamManagement">Referential!$T$9:$T$14</definedName>
    <definedName name="Lang_offset">'Corresp Table Titles'!$C$2</definedName>
    <definedName name="List_BusRequ">'HR - Business'!$C$5:$C$14</definedName>
    <definedName name="List_Evol">Mapping!$L$4:$L$8</definedName>
    <definedName name="List_Evol_2">Mapping!$L$10:$L$14</definedName>
    <definedName name="List_Evol_3">Mapping!$L$16:$L$20</definedName>
    <definedName name="List_MgtRequ">'HR - Management'!$C$5:$C$12</definedName>
    <definedName name="List_ProjectRequ">'HR - Project'!$C$4:$C$12</definedName>
    <definedName name="ManExpert">'Altran Annual Appraisal'!$AL$30:$AL$39</definedName>
    <definedName name="ManExpertScore">'Altran Annual Appraisal'!$AM$30:$AM$39</definedName>
    <definedName name="ManTarget">'Altran Annual Appraisal'!$AO$30:$AO$39</definedName>
    <definedName name="MeinBereich">'A.A.A. Appendix'!$P$2:$P$20</definedName>
    <definedName name="name">'Altran Annual Appraisal'!$B$15</definedName>
    <definedName name="Nplus1_Perf">'Altran Annual Appraisal'!$BU$6</definedName>
    <definedName name="Nplus1_Potential">#REF!</definedName>
    <definedName name="Obj_type">Mapping!$A$3:$A$6</definedName>
    <definedName name="Object_Achievement_Level">'A.A.A. Appendix'!$W$26</definedName>
    <definedName name="Objectives_Evaluation_Yearly_Scores">'HR - Tools'!$E$53:$G$53</definedName>
    <definedName name="Objectives_Score">'Altran Annual Appraisal'!$Y$10:$Y$21</definedName>
    <definedName name="Objectives_Score_old" localSheetId="0">'Altran Annual Appraisal'!$Y$10:$Y$38</definedName>
    <definedName name="Objectives_Weight_Factors">'Altran Annual Appraisal'!$T$10:$T$21</definedName>
    <definedName name="Objectives_Weight_Factors_old" localSheetId="0">'Altran Annual Appraisal'!$T$10:$T$21</definedName>
    <definedName name="ObjectivesScale">'HR - Tools'!$C$58:$C$78</definedName>
    <definedName name="Operation_Unit_Director">'HR - Benchmarks'!$AQ$4:$AQ$26</definedName>
    <definedName name="Path_family">Mapping!$T$4:$T$6</definedName>
    <definedName name="Program_Director">'HR - Benchmarks'!$D$4:$D$26</definedName>
    <definedName name="Project_Director">'HR - Benchmarks'!$E$4:$E$26</definedName>
    <definedName name="Project_Leader">'HR - Benchmarks'!$I$4:$I$26</definedName>
    <definedName name="Project_Manager_I">'HR - Benchmarks'!$H$4:$H$26</definedName>
    <definedName name="Project_Manager_II">'HR - Benchmarks'!$G$4:$G$26</definedName>
    <definedName name="ProjectManagement">'HR - Career Path Matrix'!$B$3:$B$9</definedName>
    <definedName name="ProjExpert">'Altran Annual Appraisal'!$AL$21:$AL$28</definedName>
    <definedName name="ProjExpertScore">'Altran Annual Appraisal'!$AM$21:$AM$28</definedName>
    <definedName name="ProjTarget">'Altran Annual Appraisal'!$AO$21:$AO$28</definedName>
    <definedName name="Promotion_Competencies">OFFSET(#REF!,0,0,COUNTA(#REF!),1)</definedName>
    <definedName name="Promotion_CurrentFunction_Score">OFFSET(#REF!,0,0,COUNT(#REF!),1)</definedName>
    <definedName name="Promotion_Personal_Score">OFFSET(#REF!,0,0,COUNT(#REF!),1)</definedName>
    <definedName name="Promotion_PromotedFunction_Score">OFFSET(#REF!,0,0,COUNT(#REF!),1)</definedName>
    <definedName name="RefBus">Referential!$J$9:$J$17</definedName>
    <definedName name="Referential_to_copy">Referential!$B$2:$L$26</definedName>
    <definedName name="RefGen">Referential!$D$9:$D$19</definedName>
    <definedName name="RefMan">Referential!$L$9:$L$20</definedName>
    <definedName name="RefProj">Referential!$H$9:$H$18</definedName>
    <definedName name="RefTech">Referential!$F$9:$F$26</definedName>
    <definedName name="Reload">'Altran Annual Appraisal'!$AM$74</definedName>
    <definedName name="Research___Development_Director">'HR - Benchmarks'!$V$4:$V$26</definedName>
    <definedName name="review_date">'Altran Annual Appraisal'!$D$22</definedName>
    <definedName name="rExp_Comp">'A.A.A. Appendix'!$P$31:$P$69</definedName>
    <definedName name="rExp_Delta">'A.A.A. Appendix'!$S$31:$S$69</definedName>
    <definedName name="rGS_Comp">'A.A.A. Appendix'!$P$2:$P$12</definedName>
    <definedName name="rGS_Delta">'A.A.A. Appendix'!$S$2:$S$12</definedName>
    <definedName name="Scientific_Director">'HR - Benchmarks'!$W$4:$W$26</definedName>
    <definedName name="Senior_Business_Development_Manager">'HR - Benchmarks'!$BC$4:$BC$26</definedName>
    <definedName name="Senior_Business_Manager">'HR - Benchmarks'!$AT$4:$AT$26</definedName>
    <definedName name="Senior_Consultant___Engineer">'HR - Benchmarks'!$AB$4:$AB$26</definedName>
    <definedName name="Senior_Expert">'HR - Benchmarks'!$Y$4:$Y$26</definedName>
    <definedName name="Senior_Project_Manager">'HR - Benchmarks'!$F$4:$F$26</definedName>
    <definedName name="Senior_Solution_Manager">'HR - Benchmarks'!$AM$4:$AM$26</definedName>
    <definedName name="Senior_System_Architect">'HR - Benchmarks'!$S$4:$S$26</definedName>
    <definedName name="Seniority_cell">'Altran Annual Appraisal'!$D$24</definedName>
    <definedName name="SeniorityLevel_List">'HR - Career Path Matrix'!$C$3:$C$57</definedName>
    <definedName name="Skills_Expertise">OFFSET('A.A.A. Appendix'!$AA$136,0,0,COUNTA('A.A.A. Appendix'!$AA$136:$AA$174),1)</definedName>
    <definedName name="Solution_Director">'HR - Benchmarks'!$AL$4:$AL$26</definedName>
    <definedName name="Solution_Manager">'HR - Benchmarks'!$AO$4:$AO$26</definedName>
    <definedName name="SolutionArchitecture">'HR - Career Path Matrix'!$B$10:$B$14</definedName>
    <definedName name="SolutionSelling">'HR - Career Path Matrix'!$B$31:$B$34</definedName>
    <definedName name="Specialist">'HR - Benchmarks'!$AA$4:$AA$26</definedName>
    <definedName name="Support">'HR - Career Path Matrix'!$B$52:$B$57</definedName>
    <definedName name="System_Architect">'HR - Benchmarks'!$T$4:$T$26</definedName>
    <definedName name="TandD_comment">Mapping!$H$4:$H$8</definedName>
    <definedName name="Target_Skills">OFFSET('A.A.A. Appendix'!$AB$136,0,0,COUNTA('A.A.A. Appendix'!$AB$136:$AB$174),1)</definedName>
    <definedName name="TargetScore">[0]!ProjTarget, [0]!ManTarget, [0]!BusTarget</definedName>
    <definedName name="Team_Leader">'HR - Benchmarks'!$AK$4:$AK$26</definedName>
    <definedName name="Team_Manager">'HR - Benchmarks'!$AJ$4:$AJ$26</definedName>
    <definedName name="TeamManagement">'HR - Career Path Matrix'!$B$27:$B$30</definedName>
    <definedName name="Tech_list">'HR - Technological'!$C$4:$C$24</definedName>
    <definedName name="Tech_required">'Altran Annual Appraisal'!$AM$50:$AM$57</definedName>
    <definedName name="TechExpert">'Altran Annual Appraisal'!$AL$50:$AL$57</definedName>
    <definedName name="Technical_Unit_Director">'HR - Benchmarks'!$AH$4:$AH$26</definedName>
    <definedName name="Technical_Unit_Manager">'HR - Benchmarks'!$AI$4:$AI$26</definedName>
    <definedName name="TechnicalManagement">'HR - Career Path Matrix'!$B$10:$B$30</definedName>
    <definedName name="TechTarget">'Altran Annual Appraisal'!$AO$50:$AO$57</definedName>
    <definedName name="Test">[0]!ManExpert, [0]!BusExpert,  [0]!ProjExpert</definedName>
    <definedName name="Test1">OFFSET('Altran Annual Appraisal'!$AL$22,,,COUNTA([0]!Expertise),1)</definedName>
    <definedName name="ValExpert">'Altran Annual Appraisal'!$AL$59:$AL$61</definedName>
    <definedName name="ValTarget">'Altran Annual Appraisal'!$AO$59:$AO$61</definedName>
    <definedName name="Work_Package_Leader">'HR - Benchmarks'!$J$4:$J$26</definedName>
    <definedName name="Yearly_Labels">'HR - Tools'!$E$49:$G$49</definedName>
    <definedName name="_xlnm.Print_Area" localSheetId="1">'A.A.A. Appendix'!$A$1:$O$70</definedName>
    <definedName name="_xlnm.Print_Area" localSheetId="0">'Altran Annual Appraisal'!$A$1:$BU$68</definedName>
    <definedName name="_xlnm.Print_Area" localSheetId="14">Referential!$B$2:$L$25</definedName>
    <definedName name="_xlnm.Print_Area" localSheetId="16">Summary!$B$7:$N$51</definedName>
  </definedNames>
  <calcPr calcId="145621"/>
</workbook>
</file>

<file path=xl/calcChain.xml><?xml version="1.0" encoding="utf-8"?>
<calcChain xmlns="http://schemas.openxmlformats.org/spreadsheetml/2006/main">
  <c r="G6" i="26" l="1"/>
  <c r="C16" i="26"/>
  <c r="B12" i="43"/>
  <c r="C12" i="43"/>
  <c r="B19" i="43"/>
  <c r="D13" i="43"/>
  <c r="D14" i="43"/>
  <c r="D15" i="43"/>
  <c r="D16" i="43"/>
  <c r="D17" i="43"/>
  <c r="B13" i="43"/>
  <c r="B14" i="43"/>
  <c r="B15" i="43"/>
  <c r="B16" i="43"/>
  <c r="B17" i="43"/>
  <c r="J31" i="42" l="1"/>
  <c r="G42" i="42" l="1"/>
  <c r="C42" i="42"/>
  <c r="BI17" i="26" l="1"/>
  <c r="BN6" i="26"/>
  <c r="BM6" i="26"/>
  <c r="BK6" i="26"/>
  <c r="BJ6" i="26"/>
  <c r="BI6" i="26"/>
  <c r="BI5" i="26"/>
  <c r="AT43" i="26"/>
  <c r="BD32" i="26"/>
  <c r="BA32" i="26"/>
  <c r="BA30" i="26"/>
  <c r="BA29" i="26"/>
  <c r="BF25" i="26"/>
  <c r="BF26" i="26" s="1"/>
  <c r="BF27" i="26" s="1"/>
  <c r="BB25" i="26"/>
  <c r="BB27" i="26" s="1"/>
  <c r="BA23" i="26"/>
  <c r="BA22" i="26"/>
  <c r="BA6" i="26"/>
  <c r="BA5" i="26"/>
  <c r="AA30" i="26"/>
  <c r="AG6" i="26"/>
  <c r="AF6" i="26"/>
  <c r="AE6" i="26"/>
  <c r="AD6" i="26"/>
  <c r="AA6" i="26"/>
  <c r="AA5" i="26"/>
  <c r="BB26" i="26" l="1"/>
  <c r="G36" i="26"/>
  <c r="BT54" i="26" l="1"/>
  <c r="BT52" i="26"/>
  <c r="BT50" i="26"/>
  <c r="BP54" i="26"/>
  <c r="BP52" i="26"/>
  <c r="BP50" i="26"/>
  <c r="BR48" i="26"/>
  <c r="BQ48" i="26"/>
  <c r="BP27" i="26"/>
  <c r="BE1" i="18" l="1"/>
  <c r="BD1" i="18"/>
  <c r="D14" i="25" l="1"/>
  <c r="D13" i="25"/>
  <c r="D12" i="25"/>
  <c r="D11" i="25"/>
  <c r="D10" i="25"/>
  <c r="O206" i="41" l="1"/>
  <c r="O205" i="41"/>
  <c r="O204" i="41"/>
  <c r="O203" i="41"/>
  <c r="O202" i="41"/>
  <c r="O201" i="41"/>
  <c r="O200" i="41"/>
  <c r="O196" i="41"/>
  <c r="O185" i="41"/>
  <c r="O182" i="41"/>
  <c r="O177" i="41"/>
  <c r="O176" i="41"/>
  <c r="O174" i="41"/>
  <c r="O173" i="41"/>
  <c r="O172" i="41"/>
  <c r="O170" i="41"/>
  <c r="O168" i="41"/>
  <c r="O167" i="41"/>
  <c r="O146" i="41"/>
  <c r="O145" i="41"/>
  <c r="O144" i="41"/>
  <c r="O142" i="41"/>
  <c r="O141" i="41"/>
  <c r="O139" i="41"/>
  <c r="O138" i="41"/>
  <c r="O136" i="41"/>
  <c r="O135" i="41"/>
  <c r="O133" i="41"/>
  <c r="O132" i="41"/>
  <c r="O130" i="41"/>
  <c r="O127" i="41"/>
  <c r="O123" i="41"/>
  <c r="O121" i="41"/>
  <c r="O120" i="41"/>
  <c r="O118" i="41"/>
  <c r="O116" i="41"/>
  <c r="O115" i="41"/>
  <c r="O114" i="41"/>
  <c r="O112" i="41"/>
  <c r="O107" i="41"/>
  <c r="O104" i="41"/>
  <c r="O102" i="41"/>
  <c r="O101" i="41"/>
  <c r="O100" i="41"/>
  <c r="O99" i="41"/>
  <c r="O95" i="41"/>
  <c r="O94" i="41"/>
  <c r="O92" i="41"/>
  <c r="O91" i="41"/>
  <c r="O89" i="41"/>
  <c r="O88" i="41"/>
  <c r="O86" i="41"/>
  <c r="O85" i="41"/>
  <c r="O84" i="41"/>
  <c r="O83" i="41"/>
  <c r="O82" i="41"/>
  <c r="O80" i="41"/>
  <c r="O77" i="41"/>
  <c r="O76" i="41"/>
  <c r="O73" i="39"/>
  <c r="O70" i="39"/>
  <c r="P149" i="41" l="1"/>
  <c r="P148" i="41"/>
  <c r="P147" i="41"/>
  <c r="P146" i="41"/>
  <c r="P145" i="41"/>
  <c r="P144" i="41"/>
  <c r="P143" i="41"/>
  <c r="P142" i="41"/>
  <c r="P141" i="41"/>
  <c r="P140" i="41"/>
  <c r="P139" i="41"/>
  <c r="P138" i="41"/>
  <c r="P137" i="41"/>
  <c r="P136" i="41"/>
  <c r="P135" i="41"/>
  <c r="P134" i="41"/>
  <c r="P133" i="41"/>
  <c r="P132" i="41"/>
  <c r="P131" i="41"/>
  <c r="P130" i="41"/>
  <c r="P129" i="41"/>
  <c r="P128" i="41"/>
  <c r="P127" i="41"/>
  <c r="P126" i="41"/>
  <c r="P125" i="41"/>
  <c r="P124" i="41"/>
  <c r="P123" i="41"/>
  <c r="P122" i="41"/>
  <c r="P121" i="41"/>
  <c r="P120" i="41"/>
  <c r="P119" i="41"/>
  <c r="P118" i="41"/>
  <c r="P117" i="41"/>
  <c r="P116" i="41"/>
  <c r="P115" i="41"/>
  <c r="P114" i="41"/>
  <c r="P113" i="41"/>
  <c r="P112" i="41"/>
  <c r="P111" i="41"/>
  <c r="P110" i="41"/>
  <c r="P109" i="41"/>
  <c r="P108" i="41"/>
  <c r="P107" i="41"/>
  <c r="P106" i="41"/>
  <c r="P105" i="41"/>
  <c r="P104" i="41"/>
  <c r="P103" i="41"/>
  <c r="P102" i="41"/>
  <c r="U101" i="41"/>
  <c r="T101" i="41"/>
  <c r="S101" i="41"/>
  <c r="R101" i="41"/>
  <c r="Q101" i="41"/>
  <c r="P101" i="41"/>
  <c r="U100" i="41"/>
  <c r="T100" i="41"/>
  <c r="S100" i="41"/>
  <c r="R100" i="41"/>
  <c r="Q100" i="41"/>
  <c r="P100" i="41"/>
  <c r="U99" i="41"/>
  <c r="T99" i="41"/>
  <c r="S99" i="41"/>
  <c r="R99" i="41"/>
  <c r="Q99" i="41"/>
  <c r="P99" i="41"/>
  <c r="U98" i="41"/>
  <c r="Q98" i="41"/>
  <c r="P98" i="41"/>
  <c r="P97" i="41"/>
  <c r="P96" i="41"/>
  <c r="P95" i="41"/>
  <c r="P94" i="41"/>
  <c r="P93" i="41"/>
  <c r="P92" i="41"/>
  <c r="P91" i="41"/>
  <c r="P90" i="41"/>
  <c r="P89" i="41"/>
  <c r="P88" i="41"/>
  <c r="P87" i="41"/>
  <c r="P86" i="41"/>
  <c r="P85" i="41"/>
  <c r="P84" i="41"/>
  <c r="P83" i="41"/>
  <c r="P82" i="41"/>
  <c r="P81" i="41"/>
  <c r="P80" i="41"/>
  <c r="P79" i="41"/>
  <c r="P78" i="41"/>
  <c r="P77" i="41"/>
  <c r="P76" i="41"/>
  <c r="P75" i="41"/>
  <c r="Y12" i="26" l="1"/>
  <c r="Y14" i="26"/>
  <c r="Y16" i="26"/>
  <c r="Y18" i="26"/>
  <c r="Y20" i="26"/>
  <c r="Y10" i="26"/>
  <c r="W10" i="26" l="1"/>
  <c r="J1" i="3" l="1"/>
  <c r="K1" i="3"/>
  <c r="L1" i="3"/>
  <c r="M1" i="3"/>
  <c r="N1" i="3"/>
  <c r="O1" i="3"/>
  <c r="P1" i="3"/>
  <c r="Q1" i="3"/>
  <c r="R1" i="3"/>
  <c r="S1" i="3"/>
  <c r="T1" i="3"/>
  <c r="R6" i="24" l="1"/>
  <c r="C2" i="39" l="1"/>
  <c r="AL20" i="26" l="1"/>
  <c r="J22" i="42"/>
  <c r="AT5" i="26"/>
  <c r="S79" i="26"/>
  <c r="S81" i="26"/>
  <c r="S78" i="26"/>
  <c r="S80" i="26"/>
  <c r="S77" i="26"/>
  <c r="BQ6" i="26"/>
  <c r="BP6" i="26"/>
  <c r="BP5" i="26"/>
  <c r="F42" i="42"/>
  <c r="B41" i="42"/>
  <c r="B40" i="42"/>
  <c r="B38" i="42"/>
  <c r="B36" i="42"/>
  <c r="J23" i="42"/>
  <c r="F22" i="42"/>
  <c r="B35" i="42"/>
  <c r="B42" i="42"/>
  <c r="B39" i="42"/>
  <c r="B37" i="42"/>
  <c r="B22" i="42"/>
  <c r="B21" i="42"/>
  <c r="AX27" i="26"/>
  <c r="AY27" i="26"/>
  <c r="AV27" i="26"/>
  <c r="AU27" i="26"/>
  <c r="AT7" i="26"/>
  <c r="AT6" i="26"/>
  <c r="AL19" i="26"/>
  <c r="AM7" i="26"/>
  <c r="O23" i="26"/>
  <c r="AQ7" i="26" s="1"/>
  <c r="U7" i="26"/>
  <c r="R7" i="26"/>
  <c r="AT16" i="26"/>
  <c r="AW6" i="26"/>
  <c r="AL62" i="26"/>
  <c r="AO7" i="26"/>
  <c r="W7" i="26"/>
  <c r="T7" i="26"/>
  <c r="P7" i="26"/>
  <c r="G9" i="26"/>
  <c r="A14" i="26"/>
  <c r="A25" i="26"/>
  <c r="A21" i="26"/>
  <c r="A19" i="26"/>
  <c r="A17" i="26"/>
  <c r="A15" i="26"/>
  <c r="C19" i="26"/>
  <c r="C17" i="26"/>
  <c r="G5" i="26"/>
  <c r="O6" i="26"/>
  <c r="AL5" i="26"/>
  <c r="AL6" i="26"/>
  <c r="AM20" i="26"/>
  <c r="AO20" i="26"/>
  <c r="AQ20" i="26"/>
  <c r="AN29" i="26"/>
  <c r="AP29" i="26"/>
  <c r="AR29" i="26"/>
  <c r="AL40" i="26"/>
  <c r="AL68" i="26"/>
  <c r="AO77" i="26"/>
  <c r="AO75" i="26"/>
  <c r="AO78" i="26"/>
  <c r="AL70" i="26" s="1"/>
  <c r="AT26" i="26"/>
  <c r="A20" i="26"/>
  <c r="A18" i="26"/>
  <c r="A16" i="26"/>
  <c r="C15" i="26"/>
  <c r="C18" i="26"/>
  <c r="O5" i="26"/>
  <c r="AM5" i="26"/>
  <c r="AL7" i="26"/>
  <c r="AN20" i="26"/>
  <c r="AP20" i="26"/>
  <c r="AR20" i="26"/>
  <c r="AM29" i="26"/>
  <c r="AM62" i="26" s="1"/>
  <c r="AO29" i="26"/>
  <c r="AO62" i="26" s="1"/>
  <c r="AQ29" i="26"/>
  <c r="AL29" i="26"/>
  <c r="AL49" i="26"/>
  <c r="AO74" i="26"/>
  <c r="AO76" i="26"/>
  <c r="AO73" i="26"/>
  <c r="AM74" i="26"/>
  <c r="D51" i="25"/>
  <c r="D45" i="25"/>
  <c r="Q6" i="24" l="1"/>
  <c r="S6" i="24" s="1"/>
  <c r="H69" i="42"/>
  <c r="H68" i="42"/>
  <c r="S35" i="42"/>
  <c r="U32" i="42"/>
  <c r="S29" i="42"/>
  <c r="S28" i="42"/>
  <c r="S26" i="42"/>
  <c r="S25" i="42"/>
  <c r="V24" i="42"/>
  <c r="S24" i="42"/>
  <c r="S23" i="42"/>
  <c r="D18" i="42"/>
  <c r="K16" i="42"/>
  <c r="D16" i="42"/>
  <c r="K68" i="42" l="1"/>
  <c r="D8" i="24"/>
  <c r="B24" i="26" l="1"/>
  <c r="P100" i="24" l="1"/>
  <c r="P101" i="24"/>
  <c r="Q101" i="24"/>
  <c r="R101" i="24"/>
  <c r="P102" i="24"/>
  <c r="Q102" i="24"/>
  <c r="R102" i="24"/>
  <c r="P103" i="24"/>
  <c r="Q103" i="24"/>
  <c r="R103" i="24"/>
  <c r="P104" i="24"/>
  <c r="Q104" i="24"/>
  <c r="R104" i="24"/>
  <c r="P105" i="24"/>
  <c r="Q105" i="24"/>
  <c r="R105" i="24"/>
  <c r="P106" i="24"/>
  <c r="Q106" i="24"/>
  <c r="R106" i="24"/>
  <c r="D24" i="26" l="1"/>
  <c r="AX41" i="26" l="1"/>
  <c r="T22" i="26"/>
  <c r="W12" i="26" l="1"/>
  <c r="W16" i="26"/>
  <c r="W18" i="26"/>
  <c r="W20" i="26"/>
  <c r="W14" i="26"/>
  <c r="W22" i="26" l="1"/>
  <c r="Y22" i="26" s="1"/>
  <c r="A6" i="37"/>
  <c r="V29" i="42" l="1"/>
  <c r="X3" i="24"/>
  <c r="X4" i="24"/>
  <c r="X5" i="24"/>
  <c r="X6" i="24"/>
  <c r="X7" i="24"/>
  <c r="X8" i="24"/>
  <c r="X9" i="24"/>
  <c r="X10" i="24"/>
  <c r="X11" i="24"/>
  <c r="X12" i="24"/>
  <c r="X2" i="24"/>
  <c r="R10" i="24" l="1"/>
  <c r="Q132" i="24" l="1"/>
  <c r="Q131" i="24"/>
  <c r="Q130" i="24"/>
  <c r="Q129" i="24"/>
  <c r="Q128" i="24"/>
  <c r="Q127" i="24"/>
  <c r="L18" i="16" l="1"/>
  <c r="L10" i="16"/>
  <c r="J18" i="16"/>
  <c r="H12" i="16"/>
  <c r="H8" i="16"/>
  <c r="AF134" i="24" l="1"/>
  <c r="AF135" i="24" l="1"/>
  <c r="AF136" i="24"/>
  <c r="AF137" i="24"/>
  <c r="AF138" i="24"/>
  <c r="AF139" i="24"/>
  <c r="AF140" i="24"/>
  <c r="AF141" i="24"/>
  <c r="AF142" i="24"/>
  <c r="AF143" i="24"/>
  <c r="AF144" i="24"/>
  <c r="AF145" i="24"/>
  <c r="AF146" i="24"/>
  <c r="AF147" i="24"/>
  <c r="AF148" i="24"/>
  <c r="AF149" i="24"/>
  <c r="AF150" i="24"/>
  <c r="AF151" i="24"/>
  <c r="AF152" i="24"/>
  <c r="AF153" i="24"/>
  <c r="AF154" i="24"/>
  <c r="AF155" i="24"/>
  <c r="AF156" i="24"/>
  <c r="AF157" i="24"/>
  <c r="AF158" i="24"/>
  <c r="AF159" i="24"/>
  <c r="AF160" i="24"/>
  <c r="AF161" i="24"/>
  <c r="AF162" i="24"/>
  <c r="AF163" i="24"/>
  <c r="AF164" i="24"/>
  <c r="AF165" i="24"/>
  <c r="AF166" i="24"/>
  <c r="AF167" i="24"/>
  <c r="AF168" i="24"/>
  <c r="AF169" i="24"/>
  <c r="AF170" i="24"/>
  <c r="AF171" i="24"/>
  <c r="AF172" i="24"/>
  <c r="AF173" i="24"/>
  <c r="AF174" i="24"/>
  <c r="AF176" i="24" l="1"/>
  <c r="W27" i="24"/>
  <c r="AC4" i="24" l="1"/>
  <c r="AR75" i="26"/>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31" i="24"/>
  <c r="Q21" i="24" l="1"/>
  <c r="S21" i="24" s="1"/>
  <c r="Q107" i="24"/>
  <c r="Q108" i="24"/>
  <c r="Q84" i="24"/>
  <c r="Q85" i="24"/>
  <c r="Q86" i="24"/>
  <c r="Q87" i="24"/>
  <c r="Q88" i="24"/>
  <c r="Q90" i="24"/>
  <c r="Q91" i="24"/>
  <c r="Q92" i="24"/>
  <c r="Q93" i="24"/>
  <c r="Q94" i="24"/>
  <c r="Q95" i="24"/>
  <c r="Q96" i="24"/>
  <c r="Q97" i="24"/>
  <c r="Q98" i="24"/>
  <c r="Q99" i="24"/>
  <c r="S66" i="24"/>
  <c r="Q68" i="24" l="1"/>
  <c r="Q69" i="24"/>
  <c r="S65" i="24"/>
  <c r="S55" i="24"/>
  <c r="S56" i="24"/>
  <c r="S36" i="24"/>
  <c r="S37" i="24"/>
  <c r="S38" i="24"/>
  <c r="S41" i="24"/>
  <c r="S42" i="24"/>
  <c r="S43" i="24"/>
  <c r="S44" i="24"/>
  <c r="S45" i="24"/>
  <c r="S46" i="24"/>
  <c r="S47" i="24"/>
  <c r="AC3" i="24" l="1"/>
  <c r="AB3" i="24"/>
  <c r="B5" i="3" l="1"/>
  <c r="R107" i="24" l="1"/>
  <c r="R108" i="24"/>
  <c r="R84" i="24"/>
  <c r="R85" i="24"/>
  <c r="R86" i="24"/>
  <c r="R87" i="24"/>
  <c r="R88" i="24"/>
  <c r="R83" i="24"/>
  <c r="Q83" i="24"/>
  <c r="R91" i="24"/>
  <c r="R92" i="24"/>
  <c r="R93" i="24"/>
  <c r="R94" i="24"/>
  <c r="R95" i="24"/>
  <c r="R96" i="24"/>
  <c r="R97" i="24"/>
  <c r="R98" i="24"/>
  <c r="R99" i="24"/>
  <c r="R90" i="24"/>
  <c r="Q111" i="24"/>
  <c r="Q112" i="24"/>
  <c r="Q113" i="24"/>
  <c r="Q114" i="24"/>
  <c r="Q115" i="24"/>
  <c r="Q116" i="24"/>
  <c r="Q117" i="24"/>
  <c r="Q110" i="24"/>
  <c r="P131" i="24" l="1"/>
  <c r="P130" i="24"/>
  <c r="P93" i="24" l="1"/>
  <c r="P94" i="24"/>
  <c r="P95" i="24"/>
  <c r="P96" i="24"/>
  <c r="P97" i="24"/>
  <c r="P98" i="24"/>
  <c r="P99" i="24"/>
  <c r="R114" i="24" l="1"/>
  <c r="R115" i="24"/>
  <c r="R116" i="24"/>
  <c r="R117" i="24"/>
  <c r="AR62" i="26" l="1"/>
  <c r="AQ62" i="26"/>
  <c r="AP62" i="26"/>
  <c r="B10" i="16"/>
  <c r="AN62" i="26"/>
  <c r="B31" i="16" l="1"/>
  <c r="P132" i="24"/>
  <c r="P120" i="24" l="1"/>
  <c r="P121" i="24"/>
  <c r="P119" i="24"/>
  <c r="P111" i="24"/>
  <c r="P112" i="24"/>
  <c r="P113" i="24"/>
  <c r="P114" i="24"/>
  <c r="P115" i="24"/>
  <c r="P116" i="24"/>
  <c r="P117" i="24"/>
  <c r="P110" i="24"/>
  <c r="P107" i="24"/>
  <c r="P108" i="24"/>
  <c r="P91" i="24"/>
  <c r="P92" i="24"/>
  <c r="P90" i="24"/>
  <c r="P83" i="24"/>
  <c r="V2" i="24"/>
  <c r="R120" i="24"/>
  <c r="R121" i="24"/>
  <c r="P89" i="24"/>
  <c r="P109" i="24"/>
  <c r="P118" i="24"/>
  <c r="V7" i="24" l="1"/>
  <c r="R68" i="24" l="1"/>
  <c r="S68" i="24" s="1"/>
  <c r="R69" i="24"/>
  <c r="S69" i="24" s="1"/>
  <c r="P39" i="24"/>
  <c r="P48" i="24"/>
  <c r="P57" i="24"/>
  <c r="P66" i="24"/>
  <c r="P67" i="24"/>
  <c r="P68" i="24"/>
  <c r="P69" i="24"/>
  <c r="P30" i="24"/>
  <c r="Q22" i="24"/>
  <c r="AN19" i="26"/>
  <c r="AP19" i="26"/>
  <c r="S63" i="24" l="1"/>
  <c r="S61" i="24"/>
  <c r="S49" i="24"/>
  <c r="S33" i="24"/>
  <c r="S31" i="24"/>
  <c r="S62" i="24"/>
  <c r="S52" i="24"/>
  <c r="S53" i="24"/>
  <c r="S34" i="24"/>
  <c r="S35" i="24"/>
  <c r="S51" i="24"/>
  <c r="S64" i="24"/>
  <c r="S54" i="24"/>
  <c r="S50" i="24"/>
  <c r="S40" i="24"/>
  <c r="S32" i="24"/>
  <c r="Q3" i="24" l="1"/>
  <c r="Y3" i="24" s="1"/>
  <c r="Q4" i="24"/>
  <c r="Y4" i="24" s="1"/>
  <c r="Q5" i="24"/>
  <c r="Y5" i="24" s="1"/>
  <c r="Y6" i="24"/>
  <c r="Q7" i="24"/>
  <c r="Y7" i="24" s="1"/>
  <c r="Q8" i="24"/>
  <c r="Y8" i="24" s="1"/>
  <c r="Q9" i="24"/>
  <c r="Y9" i="24" s="1"/>
  <c r="Q10" i="24"/>
  <c r="Y10" i="24" s="1"/>
  <c r="Q11" i="24"/>
  <c r="Y11" i="24" s="1"/>
  <c r="Q2" i="24"/>
  <c r="Y2" i="24" s="1"/>
  <c r="D7" i="24"/>
  <c r="D4" i="24"/>
  <c r="Q81" i="24" s="1"/>
  <c r="C8" i="22" l="1"/>
  <c r="C6" i="22"/>
  <c r="C9" i="22"/>
  <c r="R3" i="24" l="1"/>
  <c r="U3" i="24" s="1"/>
  <c r="P127" i="24"/>
  <c r="R4" i="24"/>
  <c r="U4" i="24" s="1"/>
  <c r="P128" i="24"/>
  <c r="S3" i="24" l="1"/>
  <c r="S4" i="24"/>
  <c r="C10" i="22" l="1"/>
  <c r="D3" i="25"/>
  <c r="D4" i="25"/>
  <c r="D5" i="25"/>
  <c r="D6" i="25"/>
  <c r="D7" i="25"/>
  <c r="D8" i="25"/>
  <c r="D9" i="25"/>
  <c r="D15" i="25"/>
  <c r="D16" i="25"/>
  <c r="D17" i="25"/>
  <c r="D18" i="25"/>
  <c r="D19" i="25"/>
  <c r="D20" i="25"/>
  <c r="D21" i="25"/>
  <c r="D22" i="25"/>
  <c r="D23" i="25"/>
  <c r="B20" i="26" s="1"/>
  <c r="B18" i="43" s="1"/>
  <c r="D24" i="25"/>
  <c r="D27" i="25"/>
  <c r="D28" i="25"/>
  <c r="D29" i="25"/>
  <c r="D30" i="25"/>
  <c r="D31" i="25"/>
  <c r="D32" i="25"/>
  <c r="D33" i="25"/>
  <c r="D34" i="25"/>
  <c r="D35" i="25"/>
  <c r="D36" i="25"/>
  <c r="D37" i="25"/>
  <c r="D38" i="25"/>
  <c r="D39" i="25"/>
  <c r="D40" i="25"/>
  <c r="D41" i="25"/>
  <c r="D42" i="25"/>
  <c r="D43" i="25"/>
  <c r="D44" i="25"/>
  <c r="D46" i="25"/>
  <c r="D47" i="25"/>
  <c r="D48" i="25"/>
  <c r="D49" i="25"/>
  <c r="D50" i="25"/>
  <c r="R5" i="24" l="1"/>
  <c r="U5" i="24" s="1"/>
  <c r="U6" i="24"/>
  <c r="R7" i="24"/>
  <c r="U7" i="24" s="1"/>
  <c r="R8" i="24"/>
  <c r="U8" i="24" s="1"/>
  <c r="R9" i="24"/>
  <c r="U9" i="24" s="1"/>
  <c r="U10" i="24"/>
  <c r="R11" i="24"/>
  <c r="U11" i="24" s="1"/>
  <c r="R12" i="24"/>
  <c r="R13" i="24"/>
  <c r="R2" i="24"/>
  <c r="U2" i="24" s="1"/>
  <c r="E6" i="22" l="1"/>
  <c r="Q1" i="24" l="1"/>
  <c r="P129" i="24"/>
  <c r="AM19" i="26" l="1"/>
  <c r="R67" i="24"/>
  <c r="R112" i="24"/>
  <c r="R111" i="24"/>
  <c r="R113" i="24"/>
  <c r="R110" i="24"/>
  <c r="F12" i="3"/>
  <c r="S11" i="24"/>
  <c r="S7" i="24"/>
  <c r="S5" i="24"/>
  <c r="S8" i="24"/>
  <c r="S2" i="24"/>
  <c r="S9" i="24"/>
  <c r="S10" i="24"/>
  <c r="D26" i="24" l="1"/>
  <c r="D27" i="24" s="1"/>
  <c r="B27" i="16"/>
  <c r="B6" i="16"/>
  <c r="F8" i="16" s="1"/>
  <c r="AO19" i="26"/>
  <c r="C5" i="22" s="1"/>
  <c r="Q12" i="24"/>
  <c r="Y12" i="24" s="1"/>
  <c r="Y13" i="24" s="1"/>
  <c r="S60" i="24"/>
  <c r="S58" i="24"/>
  <c r="S59" i="24"/>
  <c r="R119" i="24"/>
  <c r="Q67" i="24"/>
  <c r="V6" i="24"/>
  <c r="V8" i="24" s="1"/>
  <c r="F37" i="16"/>
  <c r="F33" i="16"/>
  <c r="F12" i="16"/>
  <c r="Q13" i="24" l="1"/>
  <c r="S13" i="24" s="1"/>
  <c r="U12" i="24"/>
  <c r="U13" i="24" s="1"/>
  <c r="AR74" i="26" s="1"/>
  <c r="S12" i="24"/>
  <c r="E5" i="22"/>
  <c r="C7" i="22"/>
  <c r="S67" i="24"/>
  <c r="U70" i="24"/>
  <c r="E8" i="22"/>
  <c r="E9" i="22"/>
  <c r="E51" i="16"/>
  <c r="V26" i="42" s="1"/>
  <c r="V30" i="42" l="1"/>
  <c r="AB4" i="24"/>
  <c r="E54" i="16"/>
  <c r="U1" i="24"/>
  <c r="AR72" i="26" s="1"/>
  <c r="E7" i="22"/>
  <c r="C11" i="22"/>
  <c r="F9" i="22"/>
  <c r="D26" i="22" s="1"/>
  <c r="AB7" i="24" l="1"/>
  <c r="E53" i="16"/>
  <c r="F5" i="22"/>
  <c r="B19" i="22" s="1"/>
  <c r="BF1" i="18"/>
  <c r="BC1" i="18"/>
  <c r="BB1" i="18"/>
  <c r="BA1" i="18"/>
  <c r="AY1" i="18"/>
  <c r="AX1" i="18"/>
  <c r="AW1" i="18"/>
  <c r="AV1" i="18"/>
  <c r="AU1" i="18"/>
  <c r="AT1" i="18"/>
  <c r="AS1" i="18"/>
  <c r="AR1" i="18"/>
  <c r="AQ1" i="18"/>
  <c r="AP1" i="18"/>
  <c r="AO1" i="18"/>
  <c r="AN1" i="18"/>
  <c r="AM1" i="18"/>
  <c r="AL1" i="18"/>
  <c r="AK1" i="18"/>
  <c r="AJ1" i="18"/>
  <c r="AI1" i="18"/>
  <c r="AH1" i="18"/>
  <c r="AE1" i="18"/>
  <c r="AD1" i="18"/>
  <c r="AC1" i="18"/>
  <c r="AB1" i="18"/>
  <c r="AA1" i="18"/>
  <c r="Z1" i="18"/>
  <c r="Y1" i="18"/>
  <c r="X1" i="18"/>
  <c r="W1" i="18"/>
  <c r="V1" i="18"/>
  <c r="U1" i="18"/>
  <c r="T1" i="18"/>
  <c r="S1" i="18"/>
  <c r="R1" i="18"/>
  <c r="Q1" i="18"/>
  <c r="J1" i="18"/>
  <c r="I1" i="18"/>
  <c r="H1" i="18"/>
  <c r="G1" i="18"/>
  <c r="F1" i="18"/>
  <c r="E1" i="18"/>
  <c r="D1" i="18"/>
  <c r="C13" i="3"/>
  <c r="C12" i="3"/>
  <c r="B6" i="3"/>
  <c r="B3" i="3"/>
  <c r="AB9" i="24" l="1"/>
  <c r="AR73" i="26"/>
  <c r="AB10" i="24"/>
  <c r="V1" i="24"/>
  <c r="F13" i="3"/>
  <c r="AB11" i="24" l="1"/>
  <c r="F8" i="22"/>
  <c r="D23" i="22" s="1"/>
  <c r="F41" i="16" l="1"/>
  <c r="J39" i="16" s="1"/>
  <c r="F29" i="16"/>
  <c r="J31" i="16" s="1"/>
  <c r="E10" i="22" l="1"/>
  <c r="F10" i="22" s="1"/>
  <c r="C12" i="22"/>
  <c r="Q35" i="16"/>
  <c r="C14" i="22" s="1"/>
  <c r="F6" i="22"/>
  <c r="B22" i="22" s="1"/>
  <c r="N35" i="16"/>
  <c r="E12" i="22" l="1"/>
  <c r="F12" i="22" s="1"/>
  <c r="F28" i="22" s="1"/>
  <c r="E14" i="22"/>
  <c r="F14" i="22" s="1"/>
  <c r="D29" i="22"/>
  <c r="J10" i="16"/>
  <c r="F7" i="22"/>
  <c r="E50" i="16"/>
  <c r="V25" i="42" l="1"/>
  <c r="V27" i="42" s="1"/>
  <c r="M17" i="42"/>
  <c r="U33" i="42"/>
  <c r="E11" i="22"/>
  <c r="F11" i="22" s="1"/>
  <c r="C13" i="22"/>
  <c r="D20" i="22"/>
  <c r="N14" i="16"/>
  <c r="E13" i="22" l="1"/>
  <c r="F13" i="22" s="1"/>
  <c r="H25" i="22" s="1"/>
  <c r="F21" i="22"/>
  <c r="P84" i="24"/>
  <c r="P87" i="24"/>
  <c r="P85" i="24"/>
  <c r="P88" i="24"/>
  <c r="P86" i="24"/>
</calcChain>
</file>

<file path=xl/comments1.xml><?xml version="1.0" encoding="utf-8"?>
<comments xmlns="http://schemas.openxmlformats.org/spreadsheetml/2006/main">
  <authors>
    <author>ORSINI Myriam</author>
    <author>Albert Abenhaim</author>
    <author>morsini</author>
    <author>Rita Lopes</author>
    <author>DIALLO Issaga</author>
  </authors>
  <commentList>
    <comment ref="BU6" authorId="0">
      <text>
        <r>
          <rPr>
            <sz val="9"/>
            <color indexed="81"/>
            <rFont val="Tahoma"/>
            <family val="2"/>
          </rPr>
          <t xml:space="preserve">1-Faible
2-Insuffisante
3-Bonne
4-Excellente
</t>
        </r>
      </text>
    </comment>
    <comment ref="AO7" authorId="1">
      <text>
        <r>
          <rPr>
            <sz val="9"/>
            <color indexed="81"/>
            <rFont val="Tahoma"/>
            <family val="2"/>
          </rPr>
          <t>&gt; Complété initialement par le collaborateur lors de son  auto-évaluation 
&gt; Mis à jour par le manager en évaluation finale</t>
        </r>
      </text>
    </comment>
    <comment ref="AL8" authorId="2">
      <text>
        <r>
          <rPr>
            <b/>
            <sz val="8"/>
            <color indexed="81"/>
            <rFont val="Tahoma"/>
            <family val="2"/>
          </rPr>
          <t>Encourager et soutenir les principes et les valeurs de
l'organisation. Démontrer et promouvoir des
comportements compatibles avec les valeurs de
l'organisation et l'exigence d’éthique</t>
        </r>
      </text>
    </comment>
    <comment ref="AL9" authorId="2">
      <text>
        <r>
          <rPr>
            <sz val="8"/>
            <color indexed="81"/>
            <rFont val="Tahoma"/>
            <family val="2"/>
          </rPr>
          <t>Impacte, influence, est promoteur du changement
Construit des liens avec les autres et les utilise pour
persuader, convaincre ou obtenir du support, de
manière à réaliser des résultats positifs pour
l'organisation.
Sait nouer des relations stratégiques et construire
des réseaux</t>
        </r>
      </text>
    </comment>
    <comment ref="BK9" authorId="0">
      <text>
        <r>
          <rPr>
            <b/>
            <sz val="9"/>
            <color indexed="81"/>
            <rFont val="Tahoma"/>
            <family val="2"/>
          </rPr>
          <t>F-formation
O-terrain
C-coaching
U-auto formé
S-spéciale</t>
        </r>
        <r>
          <rPr>
            <sz val="9"/>
            <color indexed="81"/>
            <rFont val="Tahoma"/>
            <family val="2"/>
          </rPr>
          <t xml:space="preserve">
</t>
        </r>
      </text>
    </comment>
    <comment ref="AL10" authorId="3">
      <text>
        <r>
          <rPr>
            <sz val="9"/>
            <color indexed="81"/>
            <rFont val="Tahoma"/>
            <family val="2"/>
          </rPr>
          <t>- Ecoute sans interrompre
- Peut reformuler précisément ce qui a été dit.
- Peut résumer fidèlement ce qui a été dit
- Comprend le langage du corps et la
communication non verbale
- Capable d'utiliser la communication non verbale
pour faire passer un message
- Bonnes aptitudes en communication écrite
(communication informelle et officielle, l'orthographe
est soignée)
- Aisance orale dans toutes les situations : en face à
face, en présentation devant une audience, en
négociations
- Connaissance de la situation du culturel
- Les documents/présentations sont clairs,
compréhensibles et adaptés pour le lecteur et la
situation (niveau de détails)</t>
        </r>
      </text>
    </comment>
    <comment ref="BK10" authorId="0">
      <text>
        <r>
          <rPr>
            <b/>
            <sz val="9"/>
            <color indexed="81"/>
            <rFont val="Tahoma"/>
            <family val="2"/>
          </rPr>
          <t>F-formation
O-terrain
C-coaching
U-auto formé
S-spéciale</t>
        </r>
        <r>
          <rPr>
            <sz val="9"/>
            <color indexed="81"/>
            <rFont val="Tahoma"/>
            <family val="2"/>
          </rPr>
          <t xml:space="preserve">
</t>
        </r>
      </text>
    </comment>
    <comment ref="AL11" authorId="3">
      <text>
        <r>
          <rPr>
            <sz val="9"/>
            <color indexed="81"/>
            <rFont val="Tahoma"/>
            <family val="2"/>
          </rPr>
          <t>Travailler en collaboration avec d'autres pour
atteindre des objectifs communs et des résultats
positifs. Contribuer à construire des ponts entre les
collaborateurs d’une même équipe, d’un même
service, d’une même entité.</t>
        </r>
      </text>
    </comment>
    <comment ref="BK11" authorId="0">
      <text>
        <r>
          <rPr>
            <b/>
            <sz val="9"/>
            <color indexed="81"/>
            <rFont val="Tahoma"/>
            <family val="2"/>
          </rPr>
          <t>F-formation
O-terrain
C-coaching
U-auto formé
S-spéciale</t>
        </r>
      </text>
    </comment>
    <comment ref="AL12" authorId="3">
      <text>
        <r>
          <rPr>
            <sz val="9"/>
            <color indexed="81"/>
            <rFont val="Tahoma"/>
            <family val="2"/>
          </rPr>
          <t>- Identifier et traiter les problèmes de façon
proactive et durable
- Saisir les opportunités qui se présentent
- Regarder vers l'avenir et encourager les initiatives
chez les autres.
- Prendre des options et des décisions efficaces et
appropriées dans son poste
- Résoudre des problèmes impliquant différents
niveaux de complexité, d'ambiguïté et de risques</t>
        </r>
      </text>
    </comment>
    <comment ref="BK12" authorId="0">
      <text>
        <r>
          <rPr>
            <b/>
            <sz val="9"/>
            <color indexed="81"/>
            <rFont val="Tahoma"/>
            <family val="2"/>
          </rPr>
          <t>F-formation
O-terrain
C-coaching
U-auto formé
S-spéciale</t>
        </r>
      </text>
    </comment>
    <comment ref="AL13" authorId="3">
      <text>
        <r>
          <rPr>
            <sz val="9"/>
            <color indexed="81"/>
            <rFont val="Tahoma"/>
            <family val="2"/>
          </rPr>
          <t>Identifier et répondre aux besoins des clients actuels
et futurs, en fournissant un excellent service aux
clients internes et externes. Construire des relations
fructueuses et enrichissantes avec les clients,
anticiper et s'adapter aux besoins des clients.</t>
        </r>
      </text>
    </comment>
    <comment ref="BK13" authorId="0">
      <text>
        <r>
          <rPr>
            <b/>
            <sz val="9"/>
            <color indexed="81"/>
            <rFont val="Tahoma"/>
            <family val="2"/>
          </rPr>
          <t>F-formation
O-terrain
C-coaching
U-auto formé
S-spéciale</t>
        </r>
        <r>
          <rPr>
            <sz val="9"/>
            <color indexed="81"/>
            <rFont val="Tahoma"/>
            <family val="2"/>
          </rPr>
          <t xml:space="preserve">
</t>
        </r>
      </text>
    </comment>
    <comment ref="AL14" authorId="3">
      <text>
        <r>
          <rPr>
            <sz val="9"/>
            <color indexed="81"/>
            <rFont val="Tahoma"/>
            <family val="2"/>
          </rPr>
          <t>Favoriser le développement des autres en offrant un
environnement favorable aux améliorations des
performances et de la croissance professionnelle.
Partager l'expertise avec les autres et promouvoir
l'apprentissage et le perfectionnement continu.</t>
        </r>
      </text>
    </comment>
    <comment ref="BK14" authorId="0">
      <text>
        <r>
          <rPr>
            <b/>
            <sz val="9"/>
            <color indexed="81"/>
            <rFont val="Tahoma"/>
            <family val="2"/>
          </rPr>
          <t>F-formation
O-terrain
C-coaching
U-auto formé
S-spéciale</t>
        </r>
        <r>
          <rPr>
            <sz val="9"/>
            <color indexed="81"/>
            <rFont val="Tahoma"/>
            <family val="2"/>
          </rPr>
          <t xml:space="preserve">
</t>
        </r>
      </text>
    </comment>
    <comment ref="AL15" authorId="2">
      <text>
        <r>
          <rPr>
            <sz val="8"/>
            <color indexed="81"/>
            <rFont val="Tahoma"/>
            <family val="2"/>
          </rPr>
          <t xml:space="preserve"> Connaitre les divers domaines de l'organisation et
leurs articulations avec le marché. Savoir identifier
les relations organisationnelles avec l'environnement
externe et leurs impacts. Etablir et maintenir des
contacts qui permettent la mise à jour constante des
informations concernant le marché</t>
        </r>
        <r>
          <rPr>
            <sz val="8"/>
            <color indexed="81"/>
            <rFont val="Tahoma"/>
            <family val="2"/>
          </rPr>
          <t xml:space="preserve">
</t>
        </r>
      </text>
    </comment>
    <comment ref="BK15" authorId="0">
      <text>
        <r>
          <rPr>
            <b/>
            <sz val="9"/>
            <color indexed="81"/>
            <rFont val="Tahoma"/>
            <family val="2"/>
          </rPr>
          <t>F-formation
O-terrain
C-coaching
U-auto formé
S-spéciale</t>
        </r>
        <r>
          <rPr>
            <sz val="9"/>
            <color indexed="81"/>
            <rFont val="Tahoma"/>
            <family val="2"/>
          </rPr>
          <t xml:space="preserve">
</t>
        </r>
      </text>
    </comment>
    <comment ref="AL16" authorId="2">
      <text>
        <r>
          <rPr>
            <sz val="8"/>
            <color indexed="81"/>
            <rFont val="Tahoma"/>
            <family val="2"/>
          </rPr>
          <t>Capacité à communiquer en Anglais ou toute autre
langue étrangère.
CECRL : Le Cadre européen commun de référence
pour les langues - Apprendre, Enseigner, Évaluer
(CECRL) est un document publié par le Conseil de
l'Europe en 2001, qui définit des niveaux de maîtrise
d'une langue étrangère en fonction de savoir-faire
dans différents domaines de compétences. Ces
niveaux constituent désormais la référence dans le
domaine de l'apprentissage et de l'enseignement des
langues dans de nombreux pays. Ce référentiel
utilise des niveaux standardisés (A1 à C2). A1/A2
Basic User - B1/B2 Independent User - C1/C2 Proficient User
Dans le référentiel Altran nous utilisons les niveaux
de requis 1, 2, 3 et 4 ; la correspondance entre les
niveaux CECRL (A, B, C) et les niveaux de requis
Altran pour la compétence langues étrangères sont
donc les suivantes :
A1-A2   2
B1-B2  3</t>
        </r>
        <r>
          <rPr>
            <b/>
            <sz val="8"/>
            <color indexed="81"/>
            <rFont val="Tahoma"/>
            <family val="2"/>
          </rPr>
          <t xml:space="preserve">
</t>
        </r>
        <r>
          <rPr>
            <sz val="8"/>
            <color indexed="81"/>
            <rFont val="Tahoma"/>
            <family val="2"/>
          </rPr>
          <t>C1-C2   4</t>
        </r>
      </text>
    </comment>
    <comment ref="AL21" authorId="4">
      <text>
        <r>
          <rPr>
            <sz val="9"/>
            <color indexed="81"/>
            <rFont val="Tahoma"/>
            <family val="2"/>
          </rPr>
          <t xml:space="preserve">Etre en mesure de construire, de développer, de
planifier et d’organiser la charge de travail associée
- Possibilité de transfert en aval des obligations vers
une Work Breakdown Structure (WBS) (structure de
découpage du projet)
- Comprendre la portée du projet
- Mise à jour régulière (de préférence hebdomadaire)
de la charge de travail et de l’échéancier
- Calcule les activités en cours d'achèvement
- Capacité à respecter les échéances, les jalons et
d'anticiper les causes potentielles de retard
- Capable de calculer la productivité / contribution des
équipiers et de redimensionner les tâches / activités et
puis re-planifier (avancer, reculer)
- Capable de piloter l'efficacité et de replanifier/
réattribuer les tâches sur la base des
dépendances et contraintes (disponibilité,
compétences, la motivation et le bien-être).
</t>
        </r>
      </text>
    </comment>
    <comment ref="AV27" authorId="0">
      <text>
        <r>
          <rPr>
            <b/>
            <sz val="9"/>
            <color indexed="81"/>
            <rFont val="Tahoma"/>
            <family val="2"/>
          </rPr>
          <t>Mettre des objectifs SMART :
S : Spécifiques
M : Mesurables
A : Atteignables
R : Réalistes
T : définis dans le Temps</t>
        </r>
        <r>
          <rPr>
            <sz val="9"/>
            <color indexed="81"/>
            <rFont val="Tahoma"/>
            <family val="2"/>
          </rPr>
          <t xml:space="preserve">
</t>
        </r>
      </text>
    </comment>
    <comment ref="AL30" authorId="4">
      <text>
        <r>
          <rPr>
            <sz val="9"/>
            <color indexed="81"/>
            <rFont val="Tahoma"/>
            <family val="2"/>
          </rPr>
          <t>Cela inclut les compétences minimales et nécessaires
pour pouvoir exercer des activités de management.</t>
        </r>
      </text>
    </comment>
    <comment ref="AL41" authorId="4">
      <text>
        <r>
          <rPr>
            <sz val="9"/>
            <color indexed="81"/>
            <rFont val="Tahoma"/>
            <family val="2"/>
          </rPr>
          <t xml:space="preserve">Intimité client - aptitude à se rapprocher du client et
comprendre ses besoins (proximité, complicité, intelligence
émotionnelle / empathie)
- Etre orienté vers le client et avoir le sens du service
- Bonne compréhension du rôle de fournisseur / prestataire
- Capacité à s'adapter, à accepter ou de refuser un service
- Capacité à comprendre les besoins des clients et les défis
de l'environnement du client
- Capacité à s'adapter à l'environnement du client et faire
partie du paysage. Être intégré ou considéré comme une
extension de l'équipe client
- Capacité à développer la confiance avec le client
- Augmentation des besoins - être capable de construire sur
les besoins, les développer et les faire croître
- Développer et maintenir un réseau client
- Établir une présence
</t>
        </r>
      </text>
    </comment>
    <comment ref="AT45" authorId="0">
      <text>
        <r>
          <rPr>
            <sz val="9"/>
            <color indexed="81"/>
            <rFont val="Tahoma"/>
            <family val="2"/>
          </rPr>
          <t>Notez tout ce qui vous parait pertinent et qui apporterait des éléments de compréhension sur les motivations du collaborateur</t>
        </r>
      </text>
    </comment>
    <comment ref="AL50" authorId="4">
      <text>
        <r>
          <rPr>
            <sz val="9"/>
            <color indexed="81"/>
            <rFont val="Tahoma"/>
            <family val="2"/>
          </rPr>
          <t>Cela inclut les compétences nécessaires en vue
d'effectuer une opération directe et complexe ainsi
que l'expertise et le coaching liés à une ou plusieurs
lignes de compétences technologiques.</t>
        </r>
      </text>
    </comment>
  </commentList>
</comments>
</file>

<file path=xl/comments2.xml><?xml version="1.0" encoding="utf-8"?>
<comments xmlns="http://schemas.openxmlformats.org/spreadsheetml/2006/main">
  <authors>
    <author>morsini</author>
    <author>altran1963</author>
    <author>João</author>
    <author>Administrator</author>
    <author>Rita Lopes</author>
  </authors>
  <commentList>
    <comment ref="AL12" authorId="0">
      <text>
        <r>
          <rPr>
            <b/>
            <sz val="8"/>
            <color indexed="81"/>
            <rFont val="Tahoma"/>
            <family val="2"/>
          </rPr>
          <t>Encourager et soutenir les principes et les valeurs de
l'organisation. Démontrer et promouvoir des
comportements compatibles avec les valeurs de
l'organisation et l'exigence d’éthique</t>
        </r>
      </text>
    </comment>
    <comment ref="AN12" authorId="0">
      <text>
        <r>
          <rPr>
            <sz val="8"/>
            <color indexed="81"/>
            <rFont val="Tahoma"/>
            <family val="2"/>
          </rPr>
          <t>Cela inclut les compétences minimales et
nécessaires pour pouvoir exercer des activités en
relation avec le contexte/environnement des clients</t>
        </r>
      </text>
    </comment>
    <comment ref="AP12" authorId="0">
      <text>
        <r>
          <rPr>
            <sz val="8"/>
            <color indexed="81"/>
            <rFont val="Tahoma"/>
            <family val="2"/>
          </rPr>
          <t>Cela inclut les compétences minimales et nécessaires
pour pouvoir exercer des activités projets</t>
        </r>
      </text>
    </comment>
    <comment ref="AR12" authorId="0">
      <text>
        <r>
          <rPr>
            <sz val="8"/>
            <color indexed="81"/>
            <rFont val="Tahoma"/>
            <family val="2"/>
          </rPr>
          <t>Cela inclut les compétences minimales et nécessaires pour
pouvoir exercer des activités business.</t>
        </r>
      </text>
    </comment>
    <comment ref="AT12" authorId="0">
      <text>
        <r>
          <rPr>
            <sz val="8"/>
            <color indexed="81"/>
            <rFont val="Tahoma"/>
            <family val="2"/>
          </rPr>
          <t>Cela inclut les compétences minimales et nécessaires
pour pouvoir exercer des activités de management.</t>
        </r>
      </text>
    </comment>
    <comment ref="AL13" authorId="0">
      <text>
        <r>
          <rPr>
            <sz val="8"/>
            <color indexed="81"/>
            <rFont val="Tahoma"/>
            <family val="2"/>
          </rPr>
          <t>Impacte, influence, est promoteur du changement
Construit des liens avec les autres et les utilise pour
persuader, convaincre ou obtenir du support, de
manière à réaliser des résultats positifs pour
l'organisation.
Sait nouer des relations stratégiques et construire
des réseaux</t>
        </r>
      </text>
    </comment>
    <comment ref="AN13" authorId="1">
      <text>
        <r>
          <rPr>
            <sz val="9"/>
            <color indexed="81"/>
            <rFont val="Tahoma"/>
            <family val="2"/>
          </rPr>
          <t>Cet axe de compétence comprend :
(I) la recherche scientifique et l'innovation, (II) la
stratégie de l'innovation et de conseil en
management et (III) le développement de
l'innovation produit / service.</t>
        </r>
      </text>
    </comment>
    <comment ref="AP13" authorId="2">
      <text>
        <r>
          <rPr>
            <sz val="9"/>
            <color indexed="81"/>
            <rFont val="Tahoma"/>
            <family val="2"/>
          </rPr>
          <t xml:space="preserve">Etre en mesure de construire, de développer, de
planifier et d’organiser la charge de travail associée
- Possibilité de transfert en aval des obligations vers
une Work Breakdown Structure (WBS) (structure de
découpage du projet)
- Comprendre la portée du projet
- Mise à jour régulière (de préférence hebdomadaire)
de la charge de travail et de l’échéancier
- Calcule les activités en cours d'achèvement
- Capacité à respecter les échéances, les jalons et
d'anticiper les causes potentielles de retard
- Capable de calculer la productivité / contribution des
équipiers et de redimensionner les tâches / activités et
puis re-planifier (avancer, reculer)
- Capable de piloter l'efficacité et de replanifier/
réattribuer les tâches sur la base des
dépendances et contraintes (disponibilité,
compétences, la motivation et le bien-être).
</t>
        </r>
      </text>
    </comment>
    <comment ref="AR13" authorId="3">
      <text>
        <r>
          <rPr>
            <sz val="8"/>
            <color indexed="81"/>
            <rFont val="Tahoma"/>
            <family val="2"/>
          </rPr>
          <t xml:space="preserve">Intimité client - aptitude à se rapprocher du client et
comprendre ses besoins (proximité, complicité, intelligence
émotionnelle / empathie)
- Etre orienté vers le client et avoir le sens du service
- Bonne compréhension du rôle de fournisseur / prestataire
- Capacité à s'adapter, à accepter ou de refuser un service
- Capacité à comprendre les besoins des clients et les défis
de l'environnement du client
- Capacité à s'adapter à l'environnement du client et faire
partie du paysage. Être intégré ou considéré comme une
extension de l'équipe client
- Capacité à développer la confiance avec le client
- Augmentation des besoins - être capable de construire sur
les besoins, les développer et les faire croître
- Développer et maintenir un réseau client
- Établir une présence
</t>
        </r>
      </text>
    </comment>
    <comment ref="AT13" authorId="4">
      <text>
        <r>
          <rPr>
            <sz val="9"/>
            <color indexed="81"/>
            <rFont val="Tahoma"/>
            <family val="2"/>
          </rPr>
          <t xml:space="preserve">- Avoir une certaine autorité et être reconnu pour son leadership
- Savoir déléguer des tâches ou des activités
- Savoir comment responsabiliser l'équipe
- Possibilité de sanctionner ou rétablir certains
comportements de façon formelle ou informelle
- Récompenses et reconnaissance des efforts
individuels ou collectifs
- Esprit d'équipe
- Mis en place et suivi des objectifs annuels
- Disponibilité, facilité d'approche et d'engagement avec l'équipe
</t>
        </r>
      </text>
    </comment>
    <comment ref="AL14" authorId="4">
      <text>
        <r>
          <rPr>
            <sz val="9"/>
            <color indexed="81"/>
            <rFont val="Tahoma"/>
            <family val="2"/>
          </rPr>
          <t>- Ecoute sans interrompre
- Peut reformuler précisément ce qui a été dit.
- Peut résumer fidèlement ce qui a été dit
- Comprend le langage du corps et la
communication non verbale
- Capable d'utiliser la communication non verbale
pour faire passer un message
- Bonnes aptitudes en communication écrite
(communication informelle et officielle, l'orthographe
est soignée)
- Aisance orale dans toutes les situations : en face à
face, en présentation devant une audience, en
négociations
- Connaissance de la situation du culturel
- Les documents/présentations sont clairs,
compréhensibles et adaptés pour le lecteur et la
situation (niveau de détails)</t>
        </r>
      </text>
    </comment>
    <comment ref="AN14" authorId="1">
      <text>
        <r>
          <rPr>
            <sz val="9"/>
            <color indexed="81"/>
            <rFont val="Tahoma"/>
            <family val="2"/>
          </rPr>
          <t>Cet axe de compétence comprend:
(I) la gouvernance et la gestion, (II) les Techniques
de l’Information (T.I.) et l'infrastructure réseau, (III)
l’application d'entreprise, (IV) la veille économique,
(V) la gestion du contenu entreprise, (VI) l'assurance
de la qualité des TI, (VII) solutions logicielles TI &amp;
applications sur mesure.</t>
        </r>
      </text>
    </comment>
    <comment ref="AP14" authorId="4">
      <text>
        <r>
          <rPr>
            <sz val="9"/>
            <color indexed="81"/>
            <rFont val="Tahoma"/>
            <family val="2"/>
          </rPr>
          <t>- Capable de rédiger un cahier des charges (Statement
Of Work - SOW)
- Capacité à mettre en oeuvre les comités directeurs ou
groupes de travail nécessaires pour gérer efficacement
les autres fournisseurs (par exemple: les soustraitants)
- Possibilité de signer officiellement, d'approuver les
réalisations et émettre des réserves si besoin
- Capacité à gérer la performance d'un sous-traitant
du point de vue du délai, du coût, de la qualité et du
contenu.
- Capacité à anticiper les difficultés qu’un soustraitant
peut avoir et proposer des solutions de
contournement.</t>
        </r>
      </text>
    </comment>
    <comment ref="AR14" authorId="0">
      <text>
        <r>
          <rPr>
            <sz val="8"/>
            <color indexed="81"/>
            <rFont val="Tahoma"/>
            <family val="2"/>
          </rPr>
          <t>Identifier et mettre en oeuvre des opportunités « gagnantgagnant
» pour construire des relations stratégiques
fructueuses avec des organisations externes
- Formuler les Plans d'Actions et le P&amp;L
- Contrôle de la performance des partenariats.</t>
        </r>
      </text>
    </comment>
    <comment ref="AT14" authorId="4">
      <text>
        <r>
          <rPr>
            <sz val="9"/>
            <color indexed="81"/>
            <rFont val="Tahoma"/>
            <family val="2"/>
          </rPr>
          <t>- Comprendre le cadre de l'organisation du travail
(jours de travail, heures supplémentaires)
- Connaît les différents points de contact RH
- Etre familier avec les termes de référence des
contrats de travail de chaque membre de l'équipe
- Etre capable de réaliser les programmes annuels
d'évaluation et des entretiens annuels de performance constructifs avec l'équipe.</t>
        </r>
      </text>
    </comment>
    <comment ref="AL15" authorId="4">
      <text>
        <r>
          <rPr>
            <sz val="9"/>
            <color indexed="81"/>
            <rFont val="Tahoma"/>
            <family val="2"/>
          </rPr>
          <t>Travailler en collaboration avec d'autres pour
atteindre des objectifs communs et des résultats
positifs. Contribuer à construire des ponts entre les
collaborateurs d’une même équipe, d’un même
service, d’une même entité.</t>
        </r>
      </text>
    </comment>
    <comment ref="AN15" authorId="1">
      <text>
        <r>
          <rPr>
            <sz val="9"/>
            <color indexed="81"/>
            <rFont val="Tahoma"/>
            <family val="2"/>
          </rPr>
          <t xml:space="preserve">Cet axe de compétence comprend:
(I) l’application d'entreprise, (II) l'excellence en
gestion de projet, (III) l'efficacité opérationnelle et la
transformation, (IV) la gestion des risques
Entreprise, (V) la qualité des opérations, (VI) les
fonctions support, (VII) le développement durable.
</t>
        </r>
      </text>
    </comment>
    <comment ref="AP15" authorId="4">
      <text>
        <r>
          <rPr>
            <sz val="9"/>
            <color indexed="81"/>
            <rFont val="Tahoma"/>
            <family val="2"/>
          </rPr>
          <t xml:space="preserve">Familiarisé avec l'utilisation des outils et des normes
du Groupe: DeliveriZ, feuilles de temps (Minos /
Navision Pro / ABS), Outlook, pack Office, etc.
Utilisateur expert des outils et des fonctions de
support disponibles -
- Connaissances des outils du projet – ou y être familiarisé (gestion de configuration telles que Doors), gestion documentaire (versions, sécurité, stockage)
- Développement des méthodologies (Agile, cycle en V, etc.)
- Connaissance et utilisation des systèmes et processus qualité internes (tels que ADMS, Altran excellence, etc)
- Promotion des plans de Validation et de Vérification (V &amp; V).
</t>
        </r>
      </text>
    </comment>
    <comment ref="AR15" authorId="4">
      <text>
        <r>
          <rPr>
            <sz val="9"/>
            <color indexed="81"/>
            <rFont val="Tahoma"/>
            <family val="2"/>
          </rPr>
          <t xml:space="preserve">- Connaissance du processus de candidature
- Possibilité de compléter et de construire le fichier des
opportunités
- Capacité à gérer avec succès une équipe de réponse à
appel d’offre
- Capacité à questionner ou challenger les contributions
- Capable d’identifier le paysage concurrentiel
- Veille économique
- Capable d'identifier / comprendre la mise en place d'une
organisation
- Capable de faire une ventilation des prix
- Comprend les parts de marché disponibles
- Gestion des parties prenantes 
- Veille concurrentielle - quelles compétences les
concurrents mettent-ils en avant?
- Capable d’une estimation du prix cible du client
- Capable de définir un prix ROM (Rough order of
magnetude) - chiffrage approximatif.
- Capacité de traduire les risques potentiels en coûts réels
et ensuite les atténuer (Registre des Risques &amp; Opportunités)
- Construire un plan de financement à partir d'un plan de
travail et un calendrier prévisionnel d’activité
</t>
        </r>
      </text>
    </comment>
    <comment ref="AT15" authorId="0">
      <text>
        <r>
          <rPr>
            <sz val="8"/>
            <color indexed="81"/>
            <rFont val="Tahoma"/>
            <family val="2"/>
          </rPr>
          <t>- Produire des solutions innovantes à partir de situations opérationnelles classiques.
- Savoir traiter de manière différente le contexte et les opportunités
- Etre capable de construire, de gérer et de suivre des projets d'innovation dans leurs dimensions techniques et financières</t>
        </r>
      </text>
    </comment>
    <comment ref="AL16" authorId="4">
      <text>
        <r>
          <rPr>
            <sz val="9"/>
            <color indexed="81"/>
            <rFont val="Tahoma"/>
            <family val="2"/>
          </rPr>
          <t>- Identifier et traiter les problèmes de façon
proactive et durable
- Saisir les opportunités qui se présentent
- Regarder vers l'avenir et encourager les initiatives
chez les autres.
- Prendre des options et des décisions efficaces et
appropriées dans son poste
- Résoudre des problèmes impliquant différents
niveaux de complexité, d'ambiguïté et de risques</t>
        </r>
      </text>
    </comment>
    <comment ref="AN16" authorId="1">
      <text>
        <r>
          <rPr>
            <sz val="9"/>
            <color indexed="81"/>
            <rFont val="Tahoma"/>
            <family val="2"/>
          </rPr>
          <t>Cet axe de compétence comprend:
(I) la mise en oeuvre de la gestion du cycle de vie du
produit, (II) les outils de conception du cycle de vie
du produit, (III) les outils des ingénieries de gestion
du cycle de vie du produit, (IV) les outils de gestion
du cycle de vie du produit.</t>
        </r>
      </text>
    </comment>
    <comment ref="AP16" authorId="4">
      <text>
        <r>
          <rPr>
            <sz val="9"/>
            <color indexed="81"/>
            <rFont val="Tahoma"/>
            <family val="2"/>
          </rPr>
          <t xml:space="preserve">- Identifier et formaliser le risque
- Évaluer les risques et la criticité associée (probabilité
fois impact), le coût, la priorité
- Formaliser le plan d'action associé
- Capitaliser sur les problèmes.
</t>
        </r>
      </text>
    </comment>
    <comment ref="AR16" authorId="4">
      <text>
        <r>
          <rPr>
            <sz val="9"/>
            <color indexed="81"/>
            <rFont val="Tahoma"/>
            <family val="2"/>
          </rPr>
          <t xml:space="preserve">- Capacité de préparer et de gérer une négociation complète
(pas uniquement d'un point de vue financier)
- Savoir quand faire preuve de diplomatie.
- Capable de trouver un compromis mutuellement
bénéfique avec un client
- Capacité à mobiliser et à jouer le jeu de la politique si
besoin
- Savoir faire preuve de fermeté et tenir sa position, par
exemple : savoir dire non et expliquer pourquoi
- Capacité à faire des compromis et à trouver un accord ou
un résultat
- Capable de d’intégrer la position de l'autre partie et
obtenir l’approvisionnement (marché)/acceptation
- Aptitude à surveiller et contrôler la portée d'un projet et
de gérer efficacement / négocier les demandes de
changement
- Etre proactif
- Gestion de tous les engagements contractuels /
obligations
</t>
        </r>
      </text>
    </comment>
    <comment ref="AT16" authorId="0">
      <text>
        <r>
          <rPr>
            <sz val="8"/>
            <color indexed="81"/>
            <rFont val="Tahoma"/>
            <family val="2"/>
          </rPr>
          <t>Construit un réseau en constante expansion et y fait appel selon besoin (dans Altran ou dans d'autres organisations ou groupes)</t>
        </r>
      </text>
    </comment>
    <comment ref="AL17" authorId="4">
      <text>
        <r>
          <rPr>
            <sz val="9"/>
            <color indexed="81"/>
            <rFont val="Tahoma"/>
            <family val="2"/>
          </rPr>
          <t>Identifier et répondre aux besoins des clients actuels
et futurs, en fournissant un excellent service aux
clients internes et externes. Construire des relations
fructueuses et enrichissantes avec les clients,
anticiper et s'adapter aux besoins des clients.</t>
        </r>
      </text>
    </comment>
    <comment ref="AN17" authorId="0">
      <text>
        <r>
          <rPr>
            <sz val="8"/>
            <color indexed="81"/>
            <rFont val="Tahoma"/>
            <family val="2"/>
          </rPr>
          <t xml:space="preserve">Cet axe de compétence comprend:
(I) l'architecture du système et de l'ingénierie produit et (II) la conception industrielle du produit.
</t>
        </r>
      </text>
    </comment>
    <comment ref="AP17" authorId="4">
      <text>
        <r>
          <rPr>
            <sz val="9"/>
            <color indexed="81"/>
            <rFont val="Tahoma"/>
            <family val="2"/>
          </rPr>
          <t>- Comprendre les notions de confidentialité
commerciale ou autres mentions telles que la confiance
commerciale, en interne uniquement. Etc.
- Contrôle des exportations – comprend et applique
l’implications ITAR / TAAs etc
- Comprendre et appliquer les mesures de sécurité
nécessaires sur les projets classés ou secrets tels que
les marquages de sécurité « Classé », demandant une
habilitation de sécurité ou d’enquête, la gestion des
documents et le stockage, la gestion des accès.</t>
        </r>
      </text>
    </comment>
    <comment ref="AR17" authorId="0">
      <text>
        <r>
          <rPr>
            <sz val="8"/>
            <color indexed="81"/>
            <rFont val="Tahoma"/>
            <family val="2"/>
          </rPr>
          <t>La gestion de clients clés localement ou globalement (à l'échelle mondiale)
La responsabilité de coordonner des ressources locales pour atteindre des objectifs de performance (des ventes, de marge, de FTE …)</t>
        </r>
      </text>
    </comment>
    <comment ref="AT17" authorId="1">
      <text>
        <r>
          <rPr>
            <sz val="9"/>
            <color indexed="81"/>
            <rFont val="Tahoma"/>
            <family val="2"/>
          </rPr>
          <t>Cela comprend la gestion d'équipe internationale et
l’adhésion à la communauté internationale</t>
        </r>
      </text>
    </comment>
    <comment ref="AL18" authorId="4">
      <text>
        <r>
          <rPr>
            <sz val="9"/>
            <color indexed="81"/>
            <rFont val="Tahoma"/>
            <family val="2"/>
          </rPr>
          <t>Favoriser le développement des autres en offrant un
environnement favorable aux améliorations des
performances et de la croissance professionnelle.
Partager l'expertise avec les autres et promouvoir
l'apprentissage et le perfectionnement continu.</t>
        </r>
      </text>
    </comment>
    <comment ref="AN18" authorId="1">
      <text>
        <r>
          <rPr>
            <sz val="9"/>
            <color indexed="81"/>
            <rFont val="Tahoma"/>
            <family val="2"/>
          </rPr>
          <t>Cet axe de compétence comprend:
La fabrication du produit (I) et (II) l'entretien, la
réparation et la révision.</t>
        </r>
      </text>
    </comment>
    <comment ref="AP18" authorId="4">
      <text>
        <r>
          <rPr>
            <sz val="9"/>
            <color indexed="81"/>
            <rFont val="Tahoma"/>
            <family val="2"/>
          </rPr>
          <t xml:space="preserve">- Comprendre les implications juridiques d'un contrat
- Se familiariser avec les acteurs juridiques dans le
cadre d'un contrat donné
- Capable de suggérer un libellé proposé pour un
amendement, une proposition, un accord contractuel
- Gestion de la portée du projet supportée par un
changement de commande/suivi efficace
- Gestion des sinistres: capacité à formaliser les
exigences, les négocier avec le client et ensuite les surveiller et les contrôler
- Comprendre la base contractuelle du projet.
</t>
        </r>
      </text>
    </comment>
    <comment ref="AR18" authorId="4">
      <text>
        <r>
          <rPr>
            <sz val="9"/>
            <color indexed="81"/>
            <rFont val="Tahoma"/>
            <family val="2"/>
          </rPr>
          <t>- Expérience d'un environnement de vente
- Avoir le sens des affaires - avoir un talent ou un appétit pour les affaires / le commerce
- Détecter, identifier, produire et créer des opportunités
- Capable de proposer des solutions aux problèmes et que celles-ci soient prêtes à l'emploi (solutions existantes) ou offrent de nouveaux services
- Capacité d'analyser et d'évaluer les besoins et ensuite les canaliser dans la bonne direction (faisabilité, valeur ajoutée)
- Aptitude à régler les détails et conclure une affaire
- Capable d'identifier les clients sensibles ou les points
d’achoppement
- Capacité à développer et ensuite défendre une approche de vente</t>
        </r>
      </text>
    </comment>
    <comment ref="AT18" authorId="4">
      <text>
        <r>
          <rPr>
            <sz val="9"/>
            <color indexed="81"/>
            <rFont val="Tahoma"/>
            <family val="2"/>
          </rPr>
          <t>- Capable d'identifier et de déterminer les différentes
sources d'efficacité ou de coût (efficience technique,
organisation du travail, sous-traitance, recrutement,
off-shore, near-shore etc)
- Capable de définir les gains potentiels de
productivité initiaux à mettre en oeuvre
- Comprendre les concepts du P &amp; L (chiffre d'affaires,
les coûts d'exploitation / EBIT, la marge), et que les
normes internationales, telles que les normes IFRS,
existent
- Capacité à analyser et comprendre le compte de
résultat du projet
- Interfaces régulières avec l'équipe d'administration
des ventes et contrôle de gestion/projet : mesure de la
rentabilité, de l'EAC / CTC etc
- Capable de surveiller et contrôler un projet d'un point
de vue financier
- Être en mesure de présenter la santé financière d'un
projet et d'identifier les problèmes
- Mettre l'accent sur l'amélioration du délai de
recouvrement [Days Sales Outstanding (DSO)] ou de
trésorerie client
- Avoir des connaissances sur les mécanismes de
financement alternatifs tels que subventions, codéveloppement,
le financement de l'innovation
technologique, dégrèvements fiscaux
- Familiarisé avec les devises, les fluctuations de taux
de change et de couverture
- Suivi et contrôle les impacts financiers et fiscaux
(sous-traitants, Offshore, Fiscalité inc. Douanes et
taxes)
- Suivi et contrôles des approvisionnements, suivi des
bons de commande, factures et comptes fournisseurs,
y compris les paiements dus.</t>
        </r>
      </text>
    </comment>
    <comment ref="AL19" authorId="0">
      <text>
        <r>
          <rPr>
            <sz val="8"/>
            <color indexed="81"/>
            <rFont val="Tahoma"/>
            <family val="2"/>
          </rPr>
          <t xml:space="preserve"> Connaitre les divers domaines de l'organisation et
leurs articulations avec le marché. Savoir identifier
les relations organisationnelles avec l'environnement
externe et leurs impacts. Etablir et maintenir des
contacts qui permettent la mise à jour constante des
informations concernant le marché</t>
        </r>
        <r>
          <rPr>
            <sz val="8"/>
            <color indexed="81"/>
            <rFont val="Tahoma"/>
            <family val="2"/>
          </rPr>
          <t xml:space="preserve">
</t>
        </r>
      </text>
    </comment>
    <comment ref="AN19" authorId="1">
      <text>
        <r>
          <rPr>
            <sz val="9"/>
            <color indexed="81"/>
            <rFont val="Tahoma"/>
            <family val="2"/>
          </rPr>
          <t xml:space="preserve">Cet axe de compétence comprend:
(I) l'organisation de la chaîne logistique, (II)
l'acquisition, (III) la logistique ainsi que (IV) la qualité
et les risques de chaîne d'approvisionnement.
</t>
        </r>
      </text>
    </comment>
    <comment ref="AP19" authorId="4">
      <text>
        <r>
          <rPr>
            <sz val="9"/>
            <color indexed="81"/>
            <rFont val="Tahoma"/>
            <family val="2"/>
          </rPr>
          <t xml:space="preserve">- Mise en place de l'organisation du projet, y compris les rôles et responsabilités des matrices et le plan de gestion de projet (PMP)
- Capable de déterminer les différents types de projets (complexité élevée, complexité basse, à haut risque et à faible risque, etc) et ensuite assurer la mise en oeuvre efficace d'un plan de gestion de projet appropriée
- Capable de gérer différents types de modèles de prestation
- Capable du lancement / kick-off d’un projet
- Capable de gérer les transferts, les changements de ressources ou les permutations
Gestion d'équipe et des réunions -
- Présentation de rapports d'état au client
- Briefing et remontée d’information à la direction en cas de besoin
- Identifie les compétences / savoir et est capable de cartographier et de maintenir les compétences dans une matrice
</t>
        </r>
      </text>
    </comment>
    <comment ref="AR19" authorId="0">
      <text>
        <r>
          <rPr>
            <sz val="8"/>
            <color indexed="81"/>
            <rFont val="Tahoma"/>
            <family val="2"/>
          </rPr>
          <t>Capable d'identifier et de choisir des sources différentes de communication et d’efficacité marketing
- Capable d'activer les forces marketing d’Altran au quotidien.
- Comprendre la communication et les mécanismes marketing
- être en contacts réguliers avec organisation marketing interne</t>
        </r>
      </text>
    </comment>
    <comment ref="AL20" authorId="0">
      <text>
        <r>
          <rPr>
            <sz val="8"/>
            <color indexed="81"/>
            <rFont val="Tahoma"/>
            <family val="2"/>
          </rPr>
          <t>Capacité à communiquer en Anglais ou toute autre
langue étrangère.
CECRL : Le Cadre européen commun de référence
pour les langues - Apprendre, Enseigner, Évaluer
(CECRL) est un document publié par le Conseil de
l'Europe en 2001, qui définit des niveaux de maîtrise
d'une langue étrangère en fonction de savoir-faire
dans différents domaines de compétences. Ces
niveaux constituent désormais la référence dans le
domaine de l'apprentissage et de l'enseignement des
langues dans de nombreux pays. Ce référentiel
utilise des niveaux standardisés (A1 à C2). A1/A2
Basic User - B1/B2 Independent User - C1/C2 Proficient User
Dans le référentiel Altran nous utilisons les niveaux
de requis 1, 2, 3 et 4 ; la correspondance entre les
niveaux CECRL (A, B, C) et les niveaux de requis
Altran pour la compétence langues étrangères sont
donc les suivantes :
A1-A2   2
B1-B2  3</t>
        </r>
        <r>
          <rPr>
            <b/>
            <sz val="8"/>
            <color indexed="81"/>
            <rFont val="Tahoma"/>
            <family val="2"/>
          </rPr>
          <t xml:space="preserve">
</t>
        </r>
        <r>
          <rPr>
            <sz val="8"/>
            <color indexed="81"/>
            <rFont val="Tahoma"/>
            <family val="2"/>
          </rPr>
          <t>C1-C2   4</t>
        </r>
      </text>
    </comment>
    <comment ref="AN20" authorId="1">
      <text>
        <r>
          <rPr>
            <sz val="9"/>
            <color indexed="81"/>
            <rFont val="Tahoma"/>
            <family val="2"/>
          </rPr>
          <t>Cet axe comprend les compétences en systèmes
intelligents
et (I) Ingénierie des systèmes, (II) l'électronique, (III)
les logiciels, (IV) la sécurité, (V) la sureté, (VI) la
connectivité.</t>
        </r>
      </text>
    </comment>
    <comment ref="AR20" authorId="1">
      <text>
        <r>
          <rPr>
            <sz val="9"/>
            <color indexed="81"/>
            <rFont val="Tahoma"/>
            <family val="2"/>
          </rPr>
          <t>Cela comprend (I) la définition et le pilotage de la solution,
(II) la gestion de la maturité de l’Offre et (III) la gestion de
l'expertise et du savoir-faire, et l’industrialisation
- Comprend et est capable de présenter Altran
(organisation, modèles de prestation de solutions,)
- Capacité à évaluer / définir les besoins et ensuite canaliser
ceux-ci dans la bonne direction (faisabilité, valeur ajoutée)
- Familiarisé avec les pratiques et les solutions techniques
d'Altran
- Posséde une expérience de travail avec les autres métiers
(solutions, industries) ou d'autres entités du groupe Altran
(OGM)
- Etre conscient et fonctionner selon le plan stratégique /
point de convergence du groupe
- Prise de conscience de ce qu’est le marketing de terrain ou
opérationnel</t>
        </r>
      </text>
    </comment>
    <comment ref="AN21" authorId="1">
      <text>
        <r>
          <rPr>
            <sz val="9"/>
            <color indexed="81"/>
            <rFont val="Tahoma"/>
            <family val="2"/>
          </rPr>
          <t>Cet axe comprend les compétences en génie
mécanique et spécialités.</t>
        </r>
      </text>
    </comment>
    <comment ref="AN22" authorId="1">
      <text>
        <r>
          <rPr>
            <sz val="9"/>
            <color indexed="81"/>
            <rFont val="Tahoma"/>
            <family val="2"/>
          </rPr>
          <t>Cet axe comprend les compétences en ingénieries
disciplinaires spécifiques aux télécommunications et
médias.</t>
        </r>
      </text>
    </comment>
    <comment ref="AN23" authorId="1">
      <text>
        <r>
          <rPr>
            <sz val="9"/>
            <color indexed="81"/>
            <rFont val="Tahoma"/>
            <family val="2"/>
          </rPr>
          <t>Cet axe comprend les compétences en ingénieries
disciplinaires spécifiques aux travaux publics.</t>
        </r>
      </text>
    </comment>
    <comment ref="AN24" authorId="1">
      <text>
        <r>
          <rPr>
            <sz val="9"/>
            <color indexed="81"/>
            <rFont val="Tahoma"/>
            <family val="2"/>
          </rPr>
          <t>Cet axe comprend les compétences en ingénieries
disciplinaires spécifiques au nucléaire, aux
combustibles fossiles et aux activités d'énergie
renouvelable.</t>
        </r>
      </text>
    </comment>
    <comment ref="AN25" authorId="1">
      <text>
        <r>
          <rPr>
            <sz val="9"/>
            <color indexed="81"/>
            <rFont val="Tahoma"/>
            <family val="2"/>
          </rPr>
          <t>Cet axe comprend les compétences en ingénieries
disciplinaires spécifiques au secteur des soins de
santé</t>
        </r>
      </text>
    </comment>
    <comment ref="AN26" authorId="1">
      <text>
        <r>
          <rPr>
            <sz val="9"/>
            <color indexed="81"/>
            <rFont val="Tahoma"/>
            <family val="2"/>
          </rPr>
          <t>Cet axe comprend les champs disciplinaires des
compétences spécifiques au secteur financier.</t>
        </r>
      </text>
    </comment>
    <comment ref="AN27" authorId="1">
      <text>
        <r>
          <rPr>
            <sz val="9"/>
            <color indexed="81"/>
            <rFont val="Tahoma"/>
            <family val="2"/>
          </rPr>
          <t>Cela inclut les compétences nécessaires en vue
d'effectuer une opération directe et complexe ainsi
que l'expertise et le coaching liés à une ou plusieurs
lignes de compétences technologiques.</t>
        </r>
      </text>
    </comment>
    <comment ref="AN28" authorId="0">
      <text>
        <r>
          <rPr>
            <b/>
            <sz val="8"/>
            <color indexed="81"/>
            <rFont val="Tahoma"/>
            <family val="2"/>
          </rPr>
          <t xml:space="preserve"> </t>
        </r>
        <r>
          <rPr>
            <sz val="8"/>
            <color indexed="81"/>
            <rFont val="Tahoma"/>
            <family val="2"/>
          </rPr>
          <t>Pour le personnel ayant plusieurs domaines de
compétences technologiques.</t>
        </r>
      </text>
    </comment>
    <comment ref="AN29" authorId="0">
      <text>
        <r>
          <rPr>
            <sz val="8"/>
            <color indexed="81"/>
            <rFont val="Tahoma"/>
            <family val="2"/>
          </rPr>
          <t>Cela comprend la définition, la mise en place et la
gestion du réseau et de la communauté de pratique
et / ou d’experts</t>
        </r>
      </text>
    </comment>
  </commentList>
</comments>
</file>

<file path=xl/comments3.xml><?xml version="1.0" encoding="utf-8"?>
<comments xmlns="http://schemas.openxmlformats.org/spreadsheetml/2006/main">
  <authors>
    <author>ORSINI Myriam</author>
  </authors>
  <commentList>
    <comment ref="K5" authorId="0">
      <text>
        <r>
          <rPr>
            <b/>
            <sz val="9"/>
            <color rgb="FF000000"/>
            <rFont val="Tahoma"/>
            <family val="2"/>
          </rPr>
          <t>F-formation
O-terrain
C-coaching
U-auto formé
S-spéciale</t>
        </r>
      </text>
    </comment>
    <comment ref="L5" authorId="0">
      <text>
        <r>
          <rPr>
            <sz val="9"/>
            <color indexed="81"/>
            <rFont val="Tahoma"/>
            <family val="2"/>
          </rPr>
          <t>1-Pas du tout efficace
2-Peu efficace
3-Plutôt efficace
4-Très efficace</t>
        </r>
      </text>
    </comment>
    <comment ref="K7" authorId="0">
      <text>
        <r>
          <rPr>
            <b/>
            <sz val="9"/>
            <color rgb="FF000000"/>
            <rFont val="Tahoma"/>
            <family val="2"/>
          </rPr>
          <t>F-formation
O-terrain
C-coaching
U-auto formé
S-spéciale</t>
        </r>
      </text>
    </comment>
    <comment ref="L7" authorId="0">
      <text>
        <r>
          <rPr>
            <sz val="9"/>
            <color indexed="81"/>
            <rFont val="Tahoma"/>
            <family val="2"/>
          </rPr>
          <t>1-Pas du tout efficace
2-Peu efficace
3-Plutôt efficace
4-Très efficace</t>
        </r>
      </text>
    </comment>
    <comment ref="Z7" authorId="0">
      <text>
        <r>
          <rPr>
            <b/>
            <sz val="9"/>
            <color rgb="FF000000"/>
            <rFont val="Tahoma"/>
            <family val="2"/>
          </rPr>
          <t>F-formation
O-terrain
C-coaching
U-auto formé
S-spéciale</t>
        </r>
      </text>
    </comment>
    <comment ref="Z8" authorId="0">
      <text>
        <r>
          <rPr>
            <b/>
            <sz val="9"/>
            <color rgb="FF000000"/>
            <rFont val="Tahoma"/>
            <family val="2"/>
          </rPr>
          <t>F-formation
O-terrain
C-coaching
U-auto formé
S-spéciale</t>
        </r>
      </text>
    </comment>
    <comment ref="K9" authorId="0">
      <text>
        <r>
          <rPr>
            <b/>
            <sz val="9"/>
            <color rgb="FF000000"/>
            <rFont val="Tahoma"/>
            <family val="2"/>
          </rPr>
          <t>F-formation
O-terrain
C-coaching
U-auto formé
S-spéciale</t>
        </r>
      </text>
    </comment>
    <comment ref="L9" authorId="0">
      <text>
        <r>
          <rPr>
            <sz val="9"/>
            <color indexed="81"/>
            <rFont val="Tahoma"/>
            <family val="2"/>
          </rPr>
          <t>1-Pas du tout efficace
2-Peu efficace
3-Plutôt efficace
4-Très efficace</t>
        </r>
      </text>
    </comment>
    <comment ref="Z9" authorId="0">
      <text>
        <r>
          <rPr>
            <b/>
            <sz val="9"/>
            <color rgb="FF000000"/>
            <rFont val="Tahoma"/>
            <family val="2"/>
          </rPr>
          <t>F-formation
O-terrain
C-coaching
U-auto formé
S-spéciale</t>
        </r>
      </text>
    </comment>
    <comment ref="Z10" authorId="0">
      <text>
        <r>
          <rPr>
            <b/>
            <sz val="9"/>
            <color rgb="FF000000"/>
            <rFont val="Tahoma"/>
            <family val="2"/>
          </rPr>
          <t>F-formation
O-terrain
C-coaching
U-auto formé
S-spéciale</t>
        </r>
      </text>
    </comment>
    <comment ref="K11" authorId="0">
      <text>
        <r>
          <rPr>
            <b/>
            <sz val="9"/>
            <color rgb="FF000000"/>
            <rFont val="Tahoma"/>
            <family val="2"/>
          </rPr>
          <t>F-formation
O-terrain
C-coaching
U-auto formé
S-spéciale</t>
        </r>
      </text>
    </comment>
    <comment ref="L11" authorId="0">
      <text>
        <r>
          <rPr>
            <sz val="9"/>
            <color indexed="81"/>
            <rFont val="Tahoma"/>
            <family val="2"/>
          </rPr>
          <t>1-Pas du tout efficace
2-Peu efficace
3-Plutôt efficace
4-Très efficace</t>
        </r>
      </text>
    </comment>
    <comment ref="Z11" authorId="0">
      <text>
        <r>
          <rPr>
            <b/>
            <sz val="9"/>
            <color rgb="FF000000"/>
            <rFont val="Tahoma"/>
            <family val="2"/>
          </rPr>
          <t>F-formation
O-terrain
C-coaching
U-auto formé
S-spéciale</t>
        </r>
      </text>
    </comment>
    <comment ref="Z12" authorId="0">
      <text>
        <r>
          <rPr>
            <b/>
            <sz val="9"/>
            <color rgb="FF000000"/>
            <rFont val="Tahoma"/>
            <family val="2"/>
          </rPr>
          <t>F-formation
O-terrain
C-coaching
U-auto formé
S-spéciale</t>
        </r>
      </text>
    </comment>
    <comment ref="K13" authorId="0">
      <text>
        <r>
          <rPr>
            <b/>
            <sz val="9"/>
            <color rgb="FF000000"/>
            <rFont val="Tahoma"/>
            <family val="2"/>
          </rPr>
          <t>F-formation
O-terrain
C-coaching
U-auto formé
S-spéciale</t>
        </r>
      </text>
    </comment>
    <comment ref="L13" authorId="0">
      <text>
        <r>
          <rPr>
            <sz val="9"/>
            <color indexed="81"/>
            <rFont val="Tahoma"/>
            <family val="2"/>
          </rPr>
          <t>1-Pas du tout efficace
2-Peu efficace
3-Plutôt efficace
4-Très efficace</t>
        </r>
      </text>
    </comment>
    <comment ref="Z13" authorId="0">
      <text>
        <r>
          <rPr>
            <b/>
            <sz val="9"/>
            <color rgb="FF000000"/>
            <rFont val="Tahoma"/>
            <family val="2"/>
          </rPr>
          <t>F-formation
O-terrain
C-coaching
U-auto formé
S-spéciale</t>
        </r>
      </text>
    </comment>
    <comment ref="K15" authorId="0">
      <text>
        <r>
          <rPr>
            <b/>
            <sz val="9"/>
            <color rgb="FF000000"/>
            <rFont val="Tahoma"/>
            <family val="2"/>
          </rPr>
          <t>F-formation
O-terrain
C-coaching
U-auto formé
S-spéciale</t>
        </r>
      </text>
    </comment>
    <comment ref="L15" authorId="0">
      <text>
        <r>
          <rPr>
            <sz val="9"/>
            <color indexed="81"/>
            <rFont val="Tahoma"/>
            <family val="2"/>
          </rPr>
          <t>1-Pas du tout efficace
2-Peu efficace
3-Plutôt efficace
4-Très efficace</t>
        </r>
      </text>
    </comment>
    <comment ref="K17" authorId="0">
      <text>
        <r>
          <rPr>
            <b/>
            <sz val="9"/>
            <color rgb="FF000000"/>
            <rFont val="Tahoma"/>
            <family val="2"/>
          </rPr>
          <t>F-formation
O-terrain
C-coaching
U-auto formé
S-spéciale</t>
        </r>
      </text>
    </comment>
    <comment ref="L17" authorId="0">
      <text>
        <r>
          <rPr>
            <sz val="9"/>
            <color indexed="81"/>
            <rFont val="Tahoma"/>
            <family val="2"/>
          </rPr>
          <t>1-Pas du tout efficace
2-Peu efficace
3-Plutôt efficace
4-Très efficace</t>
        </r>
      </text>
    </comment>
    <comment ref="K19" authorId="0">
      <text>
        <r>
          <rPr>
            <b/>
            <sz val="9"/>
            <color rgb="FF000000"/>
            <rFont val="Tahoma"/>
            <family val="2"/>
          </rPr>
          <t>F-formation
O-terrain
C-coaching
U-auto formé
S-spéciale</t>
        </r>
      </text>
    </comment>
    <comment ref="L19" authorId="0">
      <text>
        <r>
          <rPr>
            <sz val="9"/>
            <color indexed="81"/>
            <rFont val="Tahoma"/>
            <family val="2"/>
          </rPr>
          <t>1-Pas du tout efficace
2-Peu efficace
3-Plutôt efficace
4-Très efficace</t>
        </r>
      </text>
    </comment>
  </commentList>
</comments>
</file>

<file path=xl/comments4.xml><?xml version="1.0" encoding="utf-8"?>
<comments xmlns="http://schemas.openxmlformats.org/spreadsheetml/2006/main">
  <authors>
    <author>Altran</author>
  </authors>
  <commentList>
    <comment ref="E2" authorId="0">
      <text>
        <r>
          <rPr>
            <b/>
            <sz val="8"/>
            <color indexed="81"/>
            <rFont val="Tahoma"/>
            <family val="2"/>
          </rPr>
          <t>Altran:</t>
        </r>
        <r>
          <rPr>
            <sz val="8"/>
            <color indexed="81"/>
            <rFont val="Tahoma"/>
            <family val="2"/>
          </rPr>
          <t xml:space="preserve">
First Line is training title, second line is training explenation
</t>
        </r>
      </text>
    </comment>
    <comment ref="E3" authorId="0">
      <text>
        <r>
          <rPr>
            <b/>
            <sz val="8"/>
            <color indexed="81"/>
            <rFont val="Tahoma"/>
            <family val="2"/>
          </rPr>
          <t>Altran:</t>
        </r>
        <r>
          <rPr>
            <sz val="8"/>
            <color indexed="81"/>
            <rFont val="Tahoma"/>
            <family val="2"/>
          </rPr>
          <t xml:space="preserve">
First Line is training title, second line is training explenation</t>
        </r>
      </text>
    </comment>
    <comment ref="E4" authorId="0">
      <text>
        <r>
          <rPr>
            <b/>
            <sz val="8"/>
            <color indexed="81"/>
            <rFont val="Tahoma"/>
            <family val="2"/>
          </rPr>
          <t>Altran:</t>
        </r>
        <r>
          <rPr>
            <sz val="8"/>
            <color indexed="81"/>
            <rFont val="Tahoma"/>
            <family val="2"/>
          </rPr>
          <t xml:space="preserve">
First Line is training title, second line is training explenation</t>
        </r>
      </text>
    </comment>
    <comment ref="E5" authorId="0">
      <text>
        <r>
          <rPr>
            <b/>
            <sz val="8"/>
            <color indexed="81"/>
            <rFont val="Tahoma"/>
            <family val="2"/>
          </rPr>
          <t>Altran:</t>
        </r>
        <r>
          <rPr>
            <sz val="8"/>
            <color indexed="81"/>
            <rFont val="Tahoma"/>
            <family val="2"/>
          </rPr>
          <t xml:space="preserve">
First Line is training title, second line is training explenation</t>
        </r>
      </text>
    </comment>
    <comment ref="E6" authorId="0">
      <text>
        <r>
          <rPr>
            <b/>
            <sz val="8"/>
            <color indexed="81"/>
            <rFont val="Tahoma"/>
            <family val="2"/>
          </rPr>
          <t>Altran:</t>
        </r>
        <r>
          <rPr>
            <sz val="8"/>
            <color indexed="81"/>
            <rFont val="Tahoma"/>
            <family val="2"/>
          </rPr>
          <t xml:space="preserve">
First Line is training title, second line is training explenation</t>
        </r>
      </text>
    </comment>
    <comment ref="E7" authorId="0">
      <text>
        <r>
          <rPr>
            <b/>
            <sz val="8"/>
            <color indexed="81"/>
            <rFont val="Tahoma"/>
            <family val="2"/>
          </rPr>
          <t>Altran:</t>
        </r>
        <r>
          <rPr>
            <sz val="8"/>
            <color indexed="81"/>
            <rFont val="Tahoma"/>
            <family val="2"/>
          </rPr>
          <t xml:space="preserve">
First Line is training title, second line is training explenation</t>
        </r>
      </text>
    </comment>
    <comment ref="E8" authorId="0">
      <text>
        <r>
          <rPr>
            <b/>
            <sz val="8"/>
            <color indexed="81"/>
            <rFont val="Tahoma"/>
            <family val="2"/>
          </rPr>
          <t>Altran:</t>
        </r>
        <r>
          <rPr>
            <sz val="8"/>
            <color indexed="81"/>
            <rFont val="Tahoma"/>
            <family val="2"/>
          </rPr>
          <t xml:space="preserve">
First Line is training title, second line is training explenation</t>
        </r>
      </text>
    </comment>
    <comment ref="E9" authorId="0">
      <text>
        <r>
          <rPr>
            <b/>
            <sz val="8"/>
            <color indexed="81"/>
            <rFont val="Tahoma"/>
            <family val="2"/>
          </rPr>
          <t>Altran:</t>
        </r>
        <r>
          <rPr>
            <sz val="8"/>
            <color indexed="81"/>
            <rFont val="Tahoma"/>
            <family val="2"/>
          </rPr>
          <t xml:space="preserve">
First Line is training title, second line is training explenation</t>
        </r>
      </text>
    </comment>
  </commentList>
</comments>
</file>

<file path=xl/comments5.xml><?xml version="1.0" encoding="utf-8"?>
<comments xmlns="http://schemas.openxmlformats.org/spreadsheetml/2006/main">
  <authors>
    <author>morsini</author>
    <author>Rita Lopes</author>
  </authors>
  <commentList>
    <comment ref="C4" authorId="0">
      <text>
        <r>
          <rPr>
            <b/>
            <sz val="8"/>
            <color indexed="81"/>
            <rFont val="Tahoma"/>
            <family val="2"/>
          </rPr>
          <t>Encourager et soutenir les principes et les valeurs de
l'organisation. Démontrer et promouvoir des
comportements compatibles avec les valeurs de
l'organisation et l'exigence d’éthique</t>
        </r>
      </text>
    </comment>
    <comment ref="C5" authorId="0">
      <text>
        <r>
          <rPr>
            <sz val="8"/>
            <color indexed="81"/>
            <rFont val="Tahoma"/>
            <family val="2"/>
          </rPr>
          <t>Impacte, influence, est promoteur du changement
Construit des liens avec les autres et les utilise pour
persuader, convaincre ou obtenir du support, de
manière à réaliser des résultats positifs pour
l'organisation.
Sait nouer des relations stratégiques et construire
des réseaux</t>
        </r>
      </text>
    </comment>
    <comment ref="C6" authorId="1">
      <text>
        <r>
          <rPr>
            <sz val="9"/>
            <color indexed="81"/>
            <rFont val="Tahoma"/>
            <family val="2"/>
          </rPr>
          <t>- Ecoute sans interrompre
- Peut reformuler précisément ce qui a été dit.
- Peut résumer fidèlement ce qui a été dit
- Comprend le langage du corps et la
communication non verbale
- Capable d'utiliser la communication non verbale
pour faire passer un message
- Bonnes aptitudes en communication écrite
(communication informelle et officielle, l'orthographe
est soignée)
- Aisance orale dans toutes les situations : en face à
face, en présentation devant une audience, en
négociations
- Connaissance de la situation du culturel
- Les documents/présentations sont clairs,
compréhensibles et adaptés pour le lecteur et la
situation (niveau de détails)</t>
        </r>
      </text>
    </comment>
    <comment ref="C7" authorId="1">
      <text>
        <r>
          <rPr>
            <sz val="9"/>
            <color indexed="81"/>
            <rFont val="Tahoma"/>
            <family val="2"/>
          </rPr>
          <t>Travailler en collaboration avec d'autres pour
atteindre des objectifs communs et des résultats
positifs. Contribuer à construire des ponts entre les
collaborateurs d’une même équipe, d’un même
service, d’une même entité.</t>
        </r>
      </text>
    </comment>
    <comment ref="C9" authorId="1">
      <text>
        <r>
          <rPr>
            <sz val="9"/>
            <color indexed="81"/>
            <rFont val="Tahoma"/>
            <family val="2"/>
          </rPr>
          <t>- Identifier et traiter les problèmes de façon
proactive et durable
- Saisir les opportunités qui se présentent
- Regarder vers l'avenir et encourager les initiatives
chez les autres.
- Prendre des options et des décisions efficaces et
appropriées dans son poste
- Résoudre des problèmes impliquant différents
niveaux de complexité, d'ambiguïté et de risques</t>
        </r>
      </text>
    </comment>
    <comment ref="C10" authorId="1">
      <text>
        <r>
          <rPr>
            <sz val="9"/>
            <color indexed="81"/>
            <rFont val="Tahoma"/>
            <family val="2"/>
          </rPr>
          <t>Identifier et répondre aux besoins des clients actuels
et futurs, en fournissant un excellent service aux
clients internes et externes. Construire des relations
fructueuses et enrichissantes avec les clients,
anticiper et s'adapter aux besoins des clients.</t>
        </r>
      </text>
    </comment>
    <comment ref="C11" authorId="1">
      <text>
        <r>
          <rPr>
            <sz val="9"/>
            <color indexed="81"/>
            <rFont val="Tahoma"/>
            <family val="2"/>
          </rPr>
          <t>Favoriser le développement des autres en offrant un
environnement favorable aux améliorations des
performances et de la croissance professionnelle.
Partager l'expertise avec les autres et promouvoir
l'apprentissage et le perfectionnement continu.</t>
        </r>
      </text>
    </comment>
    <comment ref="C17" authorId="0">
      <text>
        <r>
          <rPr>
            <sz val="8"/>
            <color indexed="81"/>
            <rFont val="Tahoma"/>
            <family val="2"/>
          </rPr>
          <t xml:space="preserve"> Connaitre les divers domaines de l'organisation et
leurs articulations avec le marché. Savoir identifier
les relations organisationnelles avec l'environnement
externe et leurs impacts. Etablir et maintenir des
contacts qui permettent la mise à jour constante des
informations concernant le marché</t>
        </r>
        <r>
          <rPr>
            <sz val="8"/>
            <color indexed="81"/>
            <rFont val="Tahoma"/>
            <family val="2"/>
          </rPr>
          <t xml:space="preserve">
</t>
        </r>
      </text>
    </comment>
    <comment ref="C22" authorId="0">
      <text>
        <r>
          <rPr>
            <sz val="8"/>
            <color indexed="81"/>
            <rFont val="Tahoma"/>
            <family val="2"/>
          </rPr>
          <t>Capacité à communiquer en Anglais ou toute autre
langue étrangère.
CECRL : Le Cadre européen commun de référence
pour les langues - Apprendre, Enseigner, Évaluer
(CECRL) est un document publié par le Conseil de
l'Europe en 2001, qui définit des niveaux de maîtrise
d'une langue étrangère en fonction de savoir-faire
dans différents domaines de compétences. Ces
niveaux constituent désormais la référence dans le
domaine de l'apprentissage et de l'enseignement des
langues dans de nombreux pays. Ce référentiel
utilise des niveaux standardisés (A1 à C2). A1/A2
Basic User - B1/B2 Independent User - C1/C2 Proficient User
Dans le référentiel Altran nous utilisons les niveaux
de requis 1, 2, 3 et 4 ; la correspondance entre les
niveaux CECRL (A, B, C) et les niveaux de requis
Altran pour la compétence langues étrangères sont
donc les suivantes :
A1-A2   2
B1-B2  3</t>
        </r>
        <r>
          <rPr>
            <b/>
            <sz val="8"/>
            <color indexed="81"/>
            <rFont val="Tahoma"/>
            <family val="2"/>
          </rPr>
          <t xml:space="preserve">
</t>
        </r>
        <r>
          <rPr>
            <sz val="8"/>
            <color indexed="81"/>
            <rFont val="Tahoma"/>
            <family val="2"/>
          </rPr>
          <t>C1-C2   4</t>
        </r>
      </text>
    </comment>
  </commentList>
</comments>
</file>

<file path=xl/comments6.xml><?xml version="1.0" encoding="utf-8"?>
<comments xmlns="http://schemas.openxmlformats.org/spreadsheetml/2006/main">
  <authors>
    <author>morsini</author>
    <author>Rita Lopes</author>
    <author>altran1963</author>
  </authors>
  <commentList>
    <comment ref="C5" authorId="0">
      <text>
        <r>
          <rPr>
            <sz val="8"/>
            <color indexed="81"/>
            <rFont val="Tahoma"/>
            <family val="2"/>
          </rPr>
          <t>Cela inclut les compétences minimales et nécessaires
pour pouvoir exercer des activités de management.</t>
        </r>
      </text>
    </comment>
    <comment ref="C6" authorId="1">
      <text>
        <r>
          <rPr>
            <sz val="9"/>
            <color indexed="81"/>
            <rFont val="Tahoma"/>
            <family val="2"/>
          </rPr>
          <t xml:space="preserve">- Avoir une certaine autorité et être reconnu pour son leadership
- Savoir déléguer des tâches ou des activités
- Savoir comment responsabiliser l'équipe
- Possibilité de sanctionner ou rétablir certains
comportements de façon formelle ou informelle
- Récompenses et reconnaissance des efforts
individuels ou collectifs
- Esprit d'équipe
- Mis en place et suivi des objectifs annuels
- Disponibilité, facilité d'approche et d'engagement avec l'équipe
</t>
        </r>
      </text>
    </comment>
    <comment ref="C7" authorId="1">
      <text>
        <r>
          <rPr>
            <sz val="9"/>
            <color indexed="81"/>
            <rFont val="Tahoma"/>
            <family val="2"/>
          </rPr>
          <t>- Comprendre le cadre de l'organisation du travail
(jours de travail, heures supplémentaires)
- Connaît les différents points de contact RH
- Etre familier avec les termes de référence des
contrats de travail de chaque membre de l'équipe
- Etre capable de réaliser les programmes annuels
d'évaluation et des entretiens annuels de performance constructifs avec l'équipe.</t>
        </r>
      </text>
    </comment>
    <comment ref="C8" authorId="0">
      <text>
        <r>
          <rPr>
            <sz val="8"/>
            <color indexed="81"/>
            <rFont val="Tahoma"/>
            <family val="2"/>
          </rPr>
          <t>- Produire des solutions innovantes à partir de situations opérationnelles classiques.
- Savoir traiter de manière différente le contexte et les opportunités
- Etre capable de construire, de gérer et de suivre des projets d'innovation dans leurs dimensions techniques et financières</t>
        </r>
      </text>
    </comment>
    <comment ref="C9" authorId="0">
      <text>
        <r>
          <rPr>
            <sz val="8"/>
            <color indexed="81"/>
            <rFont val="Tahoma"/>
            <family val="2"/>
          </rPr>
          <t>Construit un réseau en constante expansion et y fait appel selon besoin (dans Altran ou dans d'autres organisations ou groupes)</t>
        </r>
      </text>
    </comment>
    <comment ref="C10" authorId="2">
      <text>
        <r>
          <rPr>
            <sz val="9"/>
            <color indexed="81"/>
            <rFont val="Tahoma"/>
            <family val="2"/>
          </rPr>
          <t>Cela comprend la gestion d'équipe internationale et
l’adhésion à la communauté internationale</t>
        </r>
      </text>
    </comment>
    <comment ref="C11" authorId="1">
      <text>
        <r>
          <rPr>
            <sz val="9"/>
            <color indexed="81"/>
            <rFont val="Tahoma"/>
            <family val="2"/>
          </rPr>
          <t>- Capable d'identifier et de déterminer les différentes
sources d'efficacité ou de coût (efficience technique,
organisation du travail, sous-traitance, recrutement,
off-shore, near-shore etc)
- Capable de définir les gains potentiels de
productivité initiaux à mettre en oeuvre
- Comprendre les concepts du P &amp; L (chiffre d'affaires,
les coûts d'exploitation / EBIT, la marge), et que les
normes internationales, telles que les normes IFRS,
existent
- Capacité à analyser et comprendre le compte de
résultat du projet
- Interfaces régulières avec l'équipe d'administration
des ventes et contrôle de gestion/projet : mesure de la
rentabilité, de l'EAC / CTC etc
- Capable de surveiller et contrôler un projet d'un point
de vue financier
- Être en mesure de présenter la santé financière d'un
projet et d'identifier les problèmes
- Mettre l'accent sur l'amélioration du délai de
recouvrement [Days Sales Outstanding (DSO)] ou de
trésorerie client
- Avoir des connaissances sur les mécanismes de
financement alternatifs tels que subventions, codéveloppement,
le financement de l'innovation
technologique, dégrèvements fiscaux
- Familiarisé avec les devises, les fluctuations de taux
de change et de couverture
- Suivi et contrôle les impacts financiers et fiscaux
(sous-traitants, Offshore, Fiscalité inc. Douanes et
taxes)
- Suivi et contrôles des approvisionnements, suivi des
bons de commande, factures et comptes fournisseurs,
y compris les paiements dus.</t>
        </r>
      </text>
    </comment>
  </commentList>
</comments>
</file>

<file path=xl/comments7.xml><?xml version="1.0" encoding="utf-8"?>
<comments xmlns="http://schemas.openxmlformats.org/spreadsheetml/2006/main">
  <authors>
    <author>morsini</author>
    <author>altran1963</author>
  </authors>
  <commentList>
    <comment ref="C5" authorId="0">
      <text>
        <r>
          <rPr>
            <sz val="8"/>
            <color indexed="81"/>
            <rFont val="Tahoma"/>
            <family val="2"/>
          </rPr>
          <t>Cela inclut les compétences minimales et
nécessaires pour pouvoir exercer des activités en
relation avec le contexte/environnement des clients</t>
        </r>
      </text>
    </comment>
    <comment ref="C6" authorId="1">
      <text>
        <r>
          <rPr>
            <sz val="9"/>
            <color indexed="81"/>
            <rFont val="Tahoma"/>
            <family val="2"/>
          </rPr>
          <t>Cet axe de compétence comprend :
(I) la recherche scientifique et l'innovation, (II) la
stratégie de l'innovation et de conseil en
management et (III) le développement de
l'innovation produit / service.</t>
        </r>
      </text>
    </comment>
    <comment ref="C7" authorId="1">
      <text>
        <r>
          <rPr>
            <sz val="9"/>
            <color indexed="81"/>
            <rFont val="Tahoma"/>
            <family val="2"/>
          </rPr>
          <t>Cet axe de compétence comprend:
(I) la gouvernance et la gestion, (II) les Techniques
de l’Information (T.I.) et l'infrastructure réseau, (III)
l’application d'entreprise, (IV) la veille économique,
(V) la gestion du contenu entreprise, (VI) l'assurance
de la qualité des TI, (VII) solutions logicielles TI &amp;
applications sur mesure.</t>
        </r>
      </text>
    </comment>
    <comment ref="C8" authorId="1">
      <text>
        <r>
          <rPr>
            <sz val="9"/>
            <color indexed="81"/>
            <rFont val="Tahoma"/>
            <family val="2"/>
          </rPr>
          <t xml:space="preserve">Cet axe de compétence comprend:
(I) l’application d'entreprise, (II) l'excellence en
gestion de projet, (III) l'efficacité opérationnelle et la
transformation, (IV) la gestion des risques
Entreprise, (V) la qualité des opérations, (VI) les
fonctions support, (VII) le développement durable.
</t>
        </r>
      </text>
    </comment>
    <comment ref="C9" authorId="1">
      <text>
        <r>
          <rPr>
            <sz val="9"/>
            <color indexed="81"/>
            <rFont val="Tahoma"/>
            <family val="2"/>
          </rPr>
          <t>Cet axe de compétence comprend:
(I) la mise en oeuvre de la gestion du cycle de vie du
produit, (II) les outils de conception du cycle de vie
du produit, (III) les outils des ingénieries de gestion
du cycle de vie du produit, (IV) les outils de gestion
du cycle de vie du produit.</t>
        </r>
      </text>
    </comment>
    <comment ref="C10" authorId="0">
      <text>
        <r>
          <rPr>
            <sz val="8"/>
            <color indexed="81"/>
            <rFont val="Tahoma"/>
            <family val="2"/>
          </rPr>
          <t xml:space="preserve">Cet axe de compétence comprend:
(I) l'architecture du système et de l'ingénierie produit et (II) la conception industrielle du produit.
</t>
        </r>
      </text>
    </comment>
    <comment ref="C11" authorId="1">
      <text>
        <r>
          <rPr>
            <sz val="9"/>
            <color indexed="81"/>
            <rFont val="Tahoma"/>
            <family val="2"/>
          </rPr>
          <t>Cet axe de compétence comprend:
La fabrication du produit (I) et (II) l'entretien, la
réparation et la révision.</t>
        </r>
      </text>
    </comment>
    <comment ref="C12" authorId="1">
      <text>
        <r>
          <rPr>
            <sz val="9"/>
            <color indexed="81"/>
            <rFont val="Tahoma"/>
            <family val="2"/>
          </rPr>
          <t xml:space="preserve">Cet axe de compétence comprend:
(I) l'organisation de la chaîne logistique, (II)
l'acquisition, (III) la logistique ainsi que (IV) la qualité
et les risques de chaîne d'approvisionnement.
</t>
        </r>
      </text>
    </comment>
    <comment ref="C13" authorId="1">
      <text>
        <r>
          <rPr>
            <sz val="9"/>
            <color indexed="81"/>
            <rFont val="Tahoma"/>
            <family val="2"/>
          </rPr>
          <t>Cet axe comprend les compétences en systèmes
intelligents
et (I) Ingénierie des systèmes, (II) l'électronique, (III)
les logiciels, (IV) la sécurité, (V) la sureté, (VI) la
connectivité.</t>
        </r>
      </text>
    </comment>
    <comment ref="C14" authorId="1">
      <text>
        <r>
          <rPr>
            <sz val="9"/>
            <color indexed="81"/>
            <rFont val="Tahoma"/>
            <family val="2"/>
          </rPr>
          <t>Cet axe comprend les compétences en génie
mécanique et spécialités.</t>
        </r>
      </text>
    </comment>
    <comment ref="C15" authorId="1">
      <text>
        <r>
          <rPr>
            <sz val="9"/>
            <color indexed="81"/>
            <rFont val="Tahoma"/>
            <family val="2"/>
          </rPr>
          <t>Cet axe comprend les compétences en ingénieries
disciplinaires spécifiques aux télécommunications et
médias.</t>
        </r>
      </text>
    </comment>
    <comment ref="C16" authorId="1">
      <text>
        <r>
          <rPr>
            <sz val="9"/>
            <color indexed="81"/>
            <rFont val="Tahoma"/>
            <family val="2"/>
          </rPr>
          <t>Cet axe comprend les compétences en ingénieries
disciplinaires spécifiques aux travaux publics.</t>
        </r>
      </text>
    </comment>
    <comment ref="C17" authorId="1">
      <text>
        <r>
          <rPr>
            <sz val="9"/>
            <color indexed="81"/>
            <rFont val="Tahoma"/>
            <family val="2"/>
          </rPr>
          <t>Cet axe comprend les compétences en ingénieries
disciplinaires spécifiques au nucléaire, aux
combustibles fossiles et aux activités d'énergie
renouvelable.</t>
        </r>
      </text>
    </comment>
    <comment ref="C18" authorId="1">
      <text>
        <r>
          <rPr>
            <sz val="9"/>
            <color indexed="81"/>
            <rFont val="Tahoma"/>
            <family val="2"/>
          </rPr>
          <t>Cet axe comprend les compétences en ingénieries
disciplinaires spécifiques au secteur des soins de
santé</t>
        </r>
      </text>
    </comment>
    <comment ref="C19" authorId="1">
      <text>
        <r>
          <rPr>
            <sz val="9"/>
            <color indexed="81"/>
            <rFont val="Tahoma"/>
            <family val="2"/>
          </rPr>
          <t>Cet axe comprend les champs disciplinaires des
compétences spécifiques au secteur financier.</t>
        </r>
      </text>
    </comment>
    <comment ref="C20" authorId="0">
      <text>
        <r>
          <rPr>
            <sz val="8"/>
            <color indexed="81"/>
            <rFont val="Tahoma"/>
            <family val="2"/>
          </rPr>
          <t>Cela inclut les compétences minimales et
nécessaires pour pouvoir exercer des activités en
relation avec le contexte/environnement des clients</t>
        </r>
      </text>
    </comment>
    <comment ref="C21" authorId="1">
      <text>
        <r>
          <rPr>
            <sz val="9"/>
            <color indexed="81"/>
            <rFont val="Tahoma"/>
            <family val="2"/>
          </rPr>
          <t>Cela inclut les compétences nécessaires en vue
d'effectuer une opération directe et complexe ainsi
que l'expertise et le coaching liés à une ou plusieurs
lignes de compétences technologiques.</t>
        </r>
      </text>
    </comment>
    <comment ref="C22" authorId="0">
      <text>
        <r>
          <rPr>
            <b/>
            <sz val="8"/>
            <color indexed="81"/>
            <rFont val="Tahoma"/>
            <family val="2"/>
          </rPr>
          <t xml:space="preserve"> </t>
        </r>
        <r>
          <rPr>
            <sz val="8"/>
            <color indexed="81"/>
            <rFont val="Tahoma"/>
            <family val="2"/>
          </rPr>
          <t>Pour le personnel ayant plusieurs domaines de
compétences technologiques.</t>
        </r>
      </text>
    </comment>
    <comment ref="C23" authorId="0">
      <text>
        <r>
          <rPr>
            <sz val="8"/>
            <color indexed="81"/>
            <rFont val="Tahoma"/>
            <family val="2"/>
          </rPr>
          <t>Cela comprend la définition, la mise en place et la
gestion du réseau et de la communauté de pratique
et / ou d’experts</t>
        </r>
      </text>
    </comment>
  </commentList>
</comments>
</file>

<file path=xl/comments8.xml><?xml version="1.0" encoding="utf-8"?>
<comments xmlns="http://schemas.openxmlformats.org/spreadsheetml/2006/main">
  <authors>
    <author>morsini</author>
    <author>João</author>
    <author>Rita Lopes</author>
  </authors>
  <commentList>
    <comment ref="C4" authorId="0">
      <text>
        <r>
          <rPr>
            <sz val="8"/>
            <color indexed="81"/>
            <rFont val="Tahoma"/>
            <family val="2"/>
          </rPr>
          <t>Cela inclut les compétences minimales et nécessaires
pour pouvoir exercer des activités projets</t>
        </r>
      </text>
    </comment>
    <comment ref="C5" authorId="1">
      <text>
        <r>
          <rPr>
            <sz val="9"/>
            <color indexed="81"/>
            <rFont val="Tahoma"/>
            <family val="2"/>
          </rPr>
          <t xml:space="preserve">Etre en mesure de construire, de développer, de
planifier et d’organiser la charge de travail associée
- Possibilité de transfert en aval des obligations vers
une Work Breakdown Structure (WBS) (structure de
découpage du projet)
- Comprendre la portée du projet
- Mise à jour régulière (de préférence hebdomadaire)
de la charge de travail et de l’échéancier
- Calcule les activités en cours d'achèvement
- Capacité à respecter les échéances, les jalons et
d'anticiper les causes potentielles de retard
- Capable de calculer la productivité / contribution des
équipiers et de redimensionner les tâches / activités et
puis re-planifier (avancer, reculer)
- Capable de piloter l'efficacité et de replanifier/
réattribuer les tâches sur la base des
dépendances et contraintes (disponibilité,
compétences, la motivation et le bien-être).
</t>
        </r>
      </text>
    </comment>
    <comment ref="C6" authorId="2">
      <text>
        <r>
          <rPr>
            <sz val="9"/>
            <color indexed="81"/>
            <rFont val="Tahoma"/>
            <family val="2"/>
          </rPr>
          <t>- Capable de rédiger un cahier des charges (Statement
Of Work - SOW)
- Capacité à mettre en oeuvre les comités directeurs ou
groupes de travail nécessaires pour gérer efficacement
les autres fournisseurs (par exemple: les soustraitants)
- Possibilité de signer officiellement, d'approuver les
réalisations et émettre des réserves si besoin
- Capacité à gérer la performance d'un sous-traitant
du point de vue du délai, du coût, de la qualité et du
contenu.
- Capacité à anticiper les difficultés qu’un soustraitant
peut avoir et proposer des solutions de
contournement.</t>
        </r>
      </text>
    </comment>
    <comment ref="C7" authorId="2">
      <text>
        <r>
          <rPr>
            <sz val="9"/>
            <color indexed="81"/>
            <rFont val="Tahoma"/>
            <family val="2"/>
          </rPr>
          <t xml:space="preserve">Familiarisé avec l'utilisation des outils et des normes
du Groupe: DeliveriZ, feuilles de temps (Minos /
Navision Pro / ABS), Outlook, pack Office, etc.
Utilisateur expert des outils et des fonctions de
support disponibles -
- Connaissances des outils du projet – ou y être familiarisé (gestion de configuration telles que Doors), gestion documentaire (versions, sécurité, stockage)
- Développement des méthodologies (Agile, cycle en V, etc.)
- Connaissance et utilisation des systèmes et processus qualité internes (tels que ADMS, Altran excellence, etc)
- Promotion des plans de Validation et de Vérification (V &amp; V).
</t>
        </r>
      </text>
    </comment>
    <comment ref="C8" authorId="2">
      <text>
        <r>
          <rPr>
            <sz val="9"/>
            <color indexed="81"/>
            <rFont val="Tahoma"/>
            <family val="2"/>
          </rPr>
          <t xml:space="preserve">- Identifier et formaliser le risque
- Évaluer les risques et la criticité associée (probabilité
fois impact), le coût, la priorité
- Formaliser le plan d'action associé
- Capitaliser sur les problèmes.
</t>
        </r>
      </text>
    </comment>
    <comment ref="C9" authorId="2">
      <text>
        <r>
          <rPr>
            <sz val="9"/>
            <color indexed="81"/>
            <rFont val="Tahoma"/>
            <family val="2"/>
          </rPr>
          <t>- Comprendre les notions de confidentialité
commerciale ou autres mentions telles que la confiance
commerciale, en interne uniquement. Etc.
- Contrôle des exportations – comprend et applique
l’implications ITAR / TAAs etc
- Comprendre et appliquer les mesures de sécurité
nécessaires sur les projets classés ou secrets tels que
les marquages de sécurité « Classé », demandant une
habilitation de sécurité ou d’enquête, la gestion des
documents et le stockage, la gestion des accès.</t>
        </r>
      </text>
    </comment>
    <comment ref="C10" authorId="2">
      <text>
        <r>
          <rPr>
            <sz val="9"/>
            <color indexed="81"/>
            <rFont val="Tahoma"/>
            <family val="2"/>
          </rPr>
          <t xml:space="preserve">- Comprendre les implications juridiques d'un contrat
- Se familiariser avec les acteurs juridiques dans le
cadre d'un contrat donné
- Capable de suggérer un libellé proposé pour un
amendement, une proposition, un accord contractuel
- Gestion de la portée du projet supportée par un
changement de commande/suivi efficace
- Gestion des sinistres: capacité à formaliser les
exigences, les négocier avec le client et ensuite les surveiller et les contrôler
- Comprendre la base contractuelle du projet.
</t>
        </r>
      </text>
    </comment>
    <comment ref="C11" authorId="2">
      <text>
        <r>
          <rPr>
            <sz val="9"/>
            <color indexed="81"/>
            <rFont val="Tahoma"/>
            <family val="2"/>
          </rPr>
          <t xml:space="preserve">- Mise en place de l'organisation du projet, y compris les rôles et responsabilités des matrices et le plan de gestion de projet (PMP)
- Capable de déterminer les différents types de projets (complexité élevée, complexité basse, à haut risque et à faible risque, etc) et ensuite assurer la mise en oeuvre efficace d'un plan de gestion de projet appropriée
- Capable de gérer différents types de modèles de prestation
- Capable du lancement / kick-off d’un projet
- Capable de gérer les transferts, les changements de ressources ou les permutations
Gestion d'équipe et des réunions -
- Présentation de rapports d'état au client
- Briefing et remontée d’information à la direction en cas de besoin
- Identifie les compétences / savoir et est capable de cartographier et de maintenir les compétences dans une matrice
</t>
        </r>
      </text>
    </comment>
  </commentList>
</comments>
</file>

<file path=xl/comments9.xml><?xml version="1.0" encoding="utf-8"?>
<comments xmlns="http://schemas.openxmlformats.org/spreadsheetml/2006/main">
  <authors>
    <author>morsini</author>
    <author>Administrator</author>
    <author>Rita Lopes</author>
    <author>altran1963</author>
  </authors>
  <commentList>
    <comment ref="C5" authorId="0">
      <text>
        <r>
          <rPr>
            <sz val="8"/>
            <color indexed="81"/>
            <rFont val="Tahoma"/>
            <family val="2"/>
          </rPr>
          <t>Cela inclut les compétences minimales et nécessaires pour
pouvoir exercer des activités business.</t>
        </r>
      </text>
    </comment>
    <comment ref="C6" authorId="1">
      <text>
        <r>
          <rPr>
            <sz val="8"/>
            <color indexed="81"/>
            <rFont val="Tahoma"/>
            <family val="2"/>
          </rPr>
          <t xml:space="preserve">Intimité client - aptitude à se rapprocher du client et
comprendre ses besoins (proximité, complicité, intelligence
émotionnelle / empathie)
- Etre orienté vers le client et avoir le sens du service
- Bonne compréhension du rôle de fournisseur / prestataire
- Capacité à s'adapter, à accepter ou de refuser un service
- Capacité à comprendre les besoins des clients et les défis
de l'environnement du client
- Capacité à s'adapter à l'environnement du client et faire
partie du paysage. Être intégré ou considéré comme une
extension de l'équipe client
- Capacité à développer la confiance avec le client
- Augmentation des besoins - être capable de construire sur
les besoins, les développer et les faire croître
- Développer et maintenir un réseau client
- Établir une présence
</t>
        </r>
      </text>
    </comment>
    <comment ref="C7" authorId="0">
      <text>
        <r>
          <rPr>
            <sz val="8"/>
            <color indexed="81"/>
            <rFont val="Tahoma"/>
            <family val="2"/>
          </rPr>
          <t>Identifier et mettre en oeuvre des opportunités « gagnantgagnant
» pour construire des relations stratégiques
fructueuses avec des organisations externes
- Formuler les Plans d'Actions et le P&amp;L
- Contrôle de la performance des partenariats.</t>
        </r>
      </text>
    </comment>
    <comment ref="C8" authorId="2">
      <text>
        <r>
          <rPr>
            <sz val="9"/>
            <color indexed="81"/>
            <rFont val="Tahoma"/>
            <family val="2"/>
          </rPr>
          <t xml:space="preserve">- Connaissance du processus de candidature
- Possibilité de compléter et de construire le fichier des
opportunités
- Capacité à gérer avec succès une équipe de réponse à
appel d’offre
- Capacité à questionner ou challenger les contributions
- Capable d’identifier le paysage concurrentiel
- Veille économique
- Capable d'identifier / comprendre la mise en place d'une
organisation
- Capable de faire une ventilation des prix
- Comprend les parts de marché disponibles
- Gestion des parties prenantes 
- Veille concurrentielle - quelles compétences les
concurrents mettent-ils en avant?
- Capable d’une estimation du prix cible du client
- Capable de définir un prix ROM (Rough order of
magnetude) - chiffrage approximatif.
- Capacité de traduire les risques potentiels en coûts réels
et ensuite les atténuer (Registre des Risques &amp; Opportunités)
- Construire un plan de financement à partir d'un plan de
travail et un calendrier prévisionnel d’activité
</t>
        </r>
      </text>
    </comment>
    <comment ref="C9" authorId="2">
      <text>
        <r>
          <rPr>
            <sz val="9"/>
            <color indexed="81"/>
            <rFont val="Tahoma"/>
            <family val="2"/>
          </rPr>
          <t xml:space="preserve">- Capacité de préparer et de gérer une négociation complète
(pas uniquement d'un point de vue financier)
- Savoir quand faire preuve de diplomatie.
- Capable de trouver un compromis mutuellement
bénéfique avec un client
- Capacité à mobiliser et à jouer le jeu de la politique si
besoin
- Savoir faire preuve de fermeté et tenir sa position, par
exemple : savoir dire non et expliquer pourquoi
- Capacité à faire des compromis et à trouver un accord ou
un résultat
- Capable de d’intégrer la position de l'autre partie et
obtenir l’approvisionnement (marché)/acceptation
- Aptitude à surveiller et contrôler la portée d'un projet et
de gérer efficacement / négocier les demandes de
changement
- Etre proactif
- Gestion de tous les engagements contractuels /
obligations
</t>
        </r>
      </text>
    </comment>
    <comment ref="C10" authorId="0">
      <text>
        <r>
          <rPr>
            <sz val="8"/>
            <color indexed="81"/>
            <rFont val="Tahoma"/>
            <family val="2"/>
          </rPr>
          <t>La gestion de clients clés localement ou globalement (à l'échelle mondiale)
La responsabilité de coordonner des ressources locales pour atteindre des objectifs de performance (des ventes, de marge, de FTE …)</t>
        </r>
      </text>
    </comment>
    <comment ref="C11" authorId="2">
      <text>
        <r>
          <rPr>
            <sz val="9"/>
            <color indexed="81"/>
            <rFont val="Tahoma"/>
            <family val="2"/>
          </rPr>
          <t>- Expérience d'un environnement de vente
- Avoir le sens des affaires - avoir un talent ou un appétit pour les affaires / le commerce
- Détecter, identifier, produire et créer des opportunités
- Capable de proposer des solutions aux problèmes et que celles-ci soient prêtes à l'emploi (solutions existantes) ou offrent de nouveaux services
- Capacité d'analyser et d'évaluer les besoins et ensuite les canaliser dans la bonne direction (faisabilité, valeur ajoutée)
- Aptitude à régler les détails et conclure une affaire
- Capable d'identifier les clients sensibles ou les points
d’achoppement
- Capacité à développer et ensuite défendre une approche de vente</t>
        </r>
      </text>
    </comment>
    <comment ref="C12" authorId="3">
      <text>
        <r>
          <rPr>
            <sz val="9"/>
            <color indexed="81"/>
            <rFont val="Tahoma"/>
            <family val="2"/>
          </rPr>
          <t>Cela comprend (I) la définition et le pilotage de la solution,
(II) la gestion de la maturité de l’Offre et (III) la gestion de
l'expertise et du savoir-faire, et l’industrialisation
- Comprend et est capable de présenter Altran
(organisation, modèles de prestation de solutions,)
- Capacité à évaluer / définir les besoins et ensuite canaliser
ceux-ci dans la bonne direction (faisabilité, valeur ajoutée)
- Familiarisé avec les pratiques et les solutions techniques
d'Altran
- Posséde une expérience de travail avec les autres métiers
(solutions, industries) ou d'autres entités du groupe Altran
(OGM)
- Etre conscient et fonctionner selon le plan stratégique /
point de convergence du groupe
- Prise de conscience de ce qu’est le marketing de terrain ou
opérationnel</t>
        </r>
      </text>
    </comment>
    <comment ref="C13" authorId="0">
      <text>
        <r>
          <rPr>
            <sz val="8"/>
            <color indexed="81"/>
            <rFont val="Tahoma"/>
            <family val="2"/>
          </rPr>
          <t>Capable d'identifier et de choisir des sources différentes de communication et d’efficacité marketing
- Capable d'activer les forces marketing d’Altran au quotidien.
- Comprendre la communication et les mécanismes marketing
- être en contacts réguliers avec organisation marketing interne</t>
        </r>
      </text>
    </comment>
  </commentList>
</comments>
</file>

<file path=xl/comments10.xml><?xml version="1.0" encoding="utf-8"?>
<comments xmlns="http://schemas.openxmlformats.org/spreadsheetml/2006/main">
  <authors>
    <author>morsini</author>
    <author>altran1963</author>
    <author>João</author>
    <author>Administrator</author>
    <author>Rita Lopes</author>
  </authors>
  <commentList>
    <comment ref="D9" authorId="0">
      <text>
        <r>
          <rPr>
            <b/>
            <sz val="8"/>
            <color indexed="81"/>
            <rFont val="Tahoma"/>
            <family val="2"/>
          </rPr>
          <t>Encourager et soutenir les principes et les valeurs de
l'organisation. Démontrer et promouvoir des
comportements compatibles avec les valeurs de
l'organisation et l'exigence d’éthique</t>
        </r>
      </text>
    </comment>
    <comment ref="F9" authorId="0">
      <text>
        <r>
          <rPr>
            <sz val="8"/>
            <color indexed="81"/>
            <rFont val="Tahoma"/>
            <family val="2"/>
          </rPr>
          <t>Cela inclut les compétences minimales et
nécessaires pour pouvoir exercer des activités en
relation avec le contexte/environnement des clients</t>
        </r>
      </text>
    </comment>
    <comment ref="H9" authorId="0">
      <text>
        <r>
          <rPr>
            <sz val="8"/>
            <color indexed="81"/>
            <rFont val="Tahoma"/>
            <family val="2"/>
          </rPr>
          <t>Cela inclut les compétences minimales et nécessaires
pour pouvoir exercer des activités projets</t>
        </r>
      </text>
    </comment>
    <comment ref="J9" authorId="0">
      <text>
        <r>
          <rPr>
            <sz val="8"/>
            <color indexed="81"/>
            <rFont val="Tahoma"/>
            <family val="2"/>
          </rPr>
          <t>Cela inclut les compétences minimales et nécessaires pour
pouvoir exercer des activités business.</t>
        </r>
      </text>
    </comment>
    <comment ref="L9" authorId="0">
      <text>
        <r>
          <rPr>
            <sz val="8"/>
            <color indexed="81"/>
            <rFont val="Tahoma"/>
            <family val="2"/>
          </rPr>
          <t>Cela inclut les compétences minimales et nécessaires
pour pouvoir exercer des activités de management.</t>
        </r>
      </text>
    </comment>
    <comment ref="D10" authorId="0">
      <text>
        <r>
          <rPr>
            <sz val="8"/>
            <color indexed="81"/>
            <rFont val="Tahoma"/>
            <family val="2"/>
          </rPr>
          <t>Impacte, influence, est promoteur du changement
Construit des liens avec les autres et les utilise pour
persuader, convaincre ou obtenir du support, de
manière à réaliser des résultats positifs pour
l'organisation.
Sait nouer des relations stratégiques et construire
des réseaux</t>
        </r>
      </text>
    </comment>
    <comment ref="F10" authorId="1">
      <text>
        <r>
          <rPr>
            <sz val="9"/>
            <color indexed="81"/>
            <rFont val="Tahoma"/>
            <family val="2"/>
          </rPr>
          <t>Cet axe de compétence comprend :
(I) la recherche scientifique et l'innovation, (II) la
stratégie de l'innovation et de conseil en
management et (III) le développement de
l'innovation produit / service.</t>
        </r>
      </text>
    </comment>
    <comment ref="H10" authorId="2">
      <text>
        <r>
          <rPr>
            <sz val="9"/>
            <color indexed="81"/>
            <rFont val="Tahoma"/>
            <family val="2"/>
          </rPr>
          <t xml:space="preserve">Etre en mesure de construire, de développer, de
planifier et d’organiser la charge de travail associée
- Possibilité de transfert en aval des obligations vers
une Work Breakdown Structure (WBS) (structure de
découpage du projet)
- Comprendre la portée du projet
- Mise à jour régulière (de préférence hebdomadaire)
de la charge de travail et de l’échéancier
- Calcule les activités en cours d'achèvement
- Capacité à respecter les échéances, les jalons et
d'anticiper les causes potentielles de retard
- Capable de calculer la productivité / contribution des
équipiers et de redimensionner les tâches / activités et
puis re-planifier (avancer, reculer)
- Capable de piloter l'efficacité et de replanifier/
réattribuer les tâches sur la base des
dépendances et contraintes (disponibilité,
compétences, la motivation et le bien-être).
</t>
        </r>
      </text>
    </comment>
    <comment ref="J10" authorId="3">
      <text>
        <r>
          <rPr>
            <sz val="8"/>
            <color indexed="81"/>
            <rFont val="Tahoma"/>
            <family val="2"/>
          </rPr>
          <t xml:space="preserve">Intimité client - aptitude à se rapprocher du client et
comprendre ses besoins (proximité, complicité, intelligence
émotionnelle / empathie)
- Etre orienté vers le client et avoir le sens du service
- Bonne compréhension du rôle de fournisseur / prestataire
- Capacité à s'adapter, à accepter ou de refuser un service
- Capacité à comprendre les besoins des clients et les défis
de l'environnement du client
- Capacité à s'adapter à l'environnement du client et faire
partie du paysage. Être intégré ou considéré comme une
extension de l'équipe client
- Capacité à développer la confiance avec le client
- Augmentation des besoins - être capable de construire sur
les besoins, les développer et les faire croître
- Développer et maintenir un réseau client
- Établir une présence
</t>
        </r>
      </text>
    </comment>
    <comment ref="L10" authorId="4">
      <text>
        <r>
          <rPr>
            <sz val="9"/>
            <color indexed="81"/>
            <rFont val="Tahoma"/>
            <family val="2"/>
          </rPr>
          <t xml:space="preserve">- Avoir une certaine autorité et être reconnu pour son leadership
- Savoir déléguer des tâches ou des activités
- Savoir comment responsabiliser l'équipe
- Possibilité de sanctionner ou rétablir certains
comportements de façon formelle ou informelle
- Récompenses et reconnaissance des efforts
individuels ou collectifs
- Esprit d'équipe
- Mis en place et suivi des objectifs annuels
- Disponibilité, facilité d'approche et d'engagement avec l'équipe
</t>
        </r>
      </text>
    </comment>
    <comment ref="D11" authorId="4">
      <text>
        <r>
          <rPr>
            <sz val="9"/>
            <color indexed="81"/>
            <rFont val="Tahoma"/>
            <family val="2"/>
          </rPr>
          <t>- Ecoute sans interrompre
- Peut reformuler précisément ce qui a été dit.
- Peut résumer fidèlement ce qui a été dit
- Comprend le langage du corps et la
communication non verbale
- Capable d'utiliser la communication non verbale
pour faire passer un message
- Bonnes aptitudes en communication écrite
(communication informelle et officielle, l'orthographe
est soignée)
- Aisance orale dans toutes les situations : en face à
face, en présentation devant une audience, en
négociations
- Connaissance de la situation du culturel
- Les documents/présentations sont clairs,
compréhensibles et adaptés pour le lecteur et la
situation (niveau de détails)</t>
        </r>
      </text>
    </comment>
    <comment ref="F11" authorId="1">
      <text>
        <r>
          <rPr>
            <sz val="9"/>
            <color indexed="81"/>
            <rFont val="Tahoma"/>
            <family val="2"/>
          </rPr>
          <t>Cet axe de compétence comprend:
(I) la gouvernance et la gestion, (II) les Techniques
de l’Information (T.I.) et l'infrastructure réseau, (III)
l’application d'entreprise, (IV) la veille économique,
(V) la gestion du contenu entreprise, (VI) l'assurance
de la qualité des TI, (VII) solutions logicielles TI &amp;
applications sur mesure.</t>
        </r>
      </text>
    </comment>
    <comment ref="H11" authorId="4">
      <text>
        <r>
          <rPr>
            <sz val="9"/>
            <color indexed="81"/>
            <rFont val="Tahoma"/>
            <family val="2"/>
          </rPr>
          <t>- Capable de rédiger un cahier des charges (Statement
Of Work - SOW)
- Capacité à mettre en oeuvre les comités directeurs ou
groupes de travail nécessaires pour gérer efficacement
les autres fournisseurs (par exemple: les soustraitants)
- Possibilité de signer officiellement, d'approuver les
réalisations et émettre des réserves si besoin
- Capacité à gérer la performance d'un sous-traitant
du point de vue du délai, du coût, de la qualité et du
contenu.
- Capacité à anticiper les difficultés qu’un soustraitant
peut avoir et proposer des solutions de
contournement.</t>
        </r>
      </text>
    </comment>
    <comment ref="J11" authorId="0">
      <text>
        <r>
          <rPr>
            <sz val="8"/>
            <color indexed="81"/>
            <rFont val="Tahoma"/>
            <family val="2"/>
          </rPr>
          <t>Identifier et mettre en oeuvre des opportunités « gagnantgagnant
» pour construire des relations stratégiques
fructueuses avec des organisations externes
- Formuler les Plans d'Actions et le P&amp;L
- Contrôle de la performance des partenariats.</t>
        </r>
      </text>
    </comment>
    <comment ref="L11" authorId="4">
      <text>
        <r>
          <rPr>
            <sz val="9"/>
            <color indexed="81"/>
            <rFont val="Tahoma"/>
            <family val="2"/>
          </rPr>
          <t>- Comprendre le cadre de l'organisation du travail
(jours de travail, heures supplémentaires)
- Connaît les différents points de contact RH
- Etre familier avec les termes de référence des
contrats de travail de chaque membre de l'équipe
- Etre capable de réaliser les programmes annuels
d'évaluation et des entretiens annuels de performance constructifs avec l'équipe.</t>
        </r>
      </text>
    </comment>
    <comment ref="D12" authorId="4">
      <text>
        <r>
          <rPr>
            <sz val="9"/>
            <color indexed="81"/>
            <rFont val="Tahoma"/>
            <family val="2"/>
          </rPr>
          <t>Travailler en collaboration avec d'autres pour
atteindre des objectifs communs et des résultats
positifs. Contribuer à construire des ponts entre les
collaborateurs d’une même équipe, d’un même
service, d’une même entité.</t>
        </r>
      </text>
    </comment>
    <comment ref="F12" authorId="1">
      <text>
        <r>
          <rPr>
            <sz val="9"/>
            <color indexed="81"/>
            <rFont val="Tahoma"/>
            <family val="2"/>
          </rPr>
          <t xml:space="preserve">Cet axe de compétence comprend:
(I) l’application d'entreprise, (II) l'excellence en
gestion de projet, (III) l'efficacité opérationnelle et la
transformation, (IV) la gestion des risques
Entreprise, (V) la qualité des opérations, (VI) les
fonctions support, (VII) le développement durable.
</t>
        </r>
      </text>
    </comment>
    <comment ref="H12" authorId="4">
      <text>
        <r>
          <rPr>
            <sz val="9"/>
            <color indexed="81"/>
            <rFont val="Tahoma"/>
            <family val="2"/>
          </rPr>
          <t xml:space="preserve">Familiarisé avec l'utilisation des outils et des normes
du Groupe: DeliveriZ, feuilles de temps (Minos /
Navision Pro / ABS), Outlook, pack Office, etc.
Utilisateur expert des outils et des fonctions de
support disponibles -
- Connaissances des outils du projet – ou y être familiarisé (gestion de configuration telles que Doors), gestion documentaire (versions, sécurité, stockage)
- Développement des méthodologies (Agile, cycle en V, etc.)
- Connaissance et utilisation des systèmes et processus qualité internes (tels que ADMS, Altran excellence, etc)
- Promotion des plans de Validation et de Vérification (V &amp; V).
</t>
        </r>
      </text>
    </comment>
    <comment ref="J12" authorId="4">
      <text>
        <r>
          <rPr>
            <sz val="9"/>
            <color indexed="81"/>
            <rFont val="Tahoma"/>
            <family val="2"/>
          </rPr>
          <t xml:space="preserve">- Connaissance du processus de candidature
- Possibilité de compléter et de construire le fichier des
opportunités
- Capacité à gérer avec succès une équipe de réponse à
appel d’offre
- Capacité à questionner ou challenger les contributions
- Capable d’identifier le paysage concurrentiel
- Veille économique
- Capable d'identifier / comprendre la mise en place d'une
organisation
- Capable de faire une ventilation des prix
- Comprend les parts de marché disponibles
- Gestion des parties prenantes 
- Veille concurrentielle - quelles compétences les
concurrents mettent-ils en avant?
- Capable d’une estimation du prix cible du client
- Capable de définir un prix ROM (Rough order of
magnetude) - chiffrage approximatif.
- Capacité de traduire les risques potentiels en coûts réels
et ensuite les atténuer (Registre des Risques &amp; Opportunités)
- Construire un plan de financement à partir d'un plan de
travail et un calendrier prévisionnel d’activité
</t>
        </r>
      </text>
    </comment>
    <comment ref="L12" authorId="0">
      <text>
        <r>
          <rPr>
            <sz val="8"/>
            <color indexed="81"/>
            <rFont val="Tahoma"/>
            <family val="2"/>
          </rPr>
          <t>- Produire des solutions innovantes à partir de situations opérationnelles classiques.
- Savoir traiter de manière différente le contexte et les opportunités
- Etre capable de construire, de gérer et de suivre des projets d'innovation dans leurs dimensions techniques et financières</t>
        </r>
      </text>
    </comment>
    <comment ref="D13" authorId="4">
      <text>
        <r>
          <rPr>
            <sz val="9"/>
            <color indexed="81"/>
            <rFont val="Tahoma"/>
            <family val="2"/>
          </rPr>
          <t>- Identifier et traiter les problèmes de façon
proactive et durable
- Saisir les opportunités qui se présentent
- Regarder vers l'avenir et encourager les initiatives
chez les autres.
- Prendre des options et des décisions efficaces et
appropriées dans son poste
- Résoudre des problèmes impliquant différents
niveaux de complexité, d'ambiguïté et de risques</t>
        </r>
      </text>
    </comment>
    <comment ref="F13" authorId="1">
      <text>
        <r>
          <rPr>
            <sz val="9"/>
            <color indexed="81"/>
            <rFont val="Tahoma"/>
            <family val="2"/>
          </rPr>
          <t>Cet axe de compétence comprend:
(I) la mise en oeuvre de la gestion du cycle de vie du
produit, (II) les outils de conception du cycle de vie
du produit, (III) les outils des ingénieries de gestion
du cycle de vie du produit, (IV) les outils de gestion
du cycle de vie du produit.</t>
        </r>
      </text>
    </comment>
    <comment ref="H13" authorId="4">
      <text>
        <r>
          <rPr>
            <sz val="9"/>
            <color indexed="81"/>
            <rFont val="Tahoma"/>
            <family val="2"/>
          </rPr>
          <t xml:space="preserve">- Identifier et formaliser le risque
- Évaluer les risques et la criticité associée (probabilité
fois impact), le coût, la priorité
- Formaliser le plan d'action associé
- Capitaliser sur les problèmes.
</t>
        </r>
      </text>
    </comment>
    <comment ref="J13" authorId="4">
      <text>
        <r>
          <rPr>
            <sz val="9"/>
            <color indexed="81"/>
            <rFont val="Tahoma"/>
            <family val="2"/>
          </rPr>
          <t xml:space="preserve">- Capacité de préparer et de gérer une négociation complète
(pas uniquement d'un point de vue financier)
- Savoir quand faire preuve de diplomatie.
- Capable de trouver un compromis mutuellement
bénéfique avec un client
- Capacité à mobiliser et à jouer le jeu de la politique si
besoin
- Savoir faire preuve de fermeté et tenir sa position, par
exemple : savoir dire non et expliquer pourquoi
- Capacité à faire des compromis et à trouver un accord ou
un résultat
- Capable de d’intégrer la position de l'autre partie et
obtenir l’approvisionnement (marché)/acceptation
- Aptitude à surveiller et contrôler la portée d'un projet et
de gérer efficacement / négocier les demandes de
changement
- Etre proactif
- Gestion de tous les engagements contractuels /
obligations
</t>
        </r>
      </text>
    </comment>
    <comment ref="L13" authorId="0">
      <text>
        <r>
          <rPr>
            <sz val="8"/>
            <color indexed="81"/>
            <rFont val="Tahoma"/>
            <family val="2"/>
          </rPr>
          <t>Construit un réseau en constante expansion et y fait appel selon besoin (dans Altran ou dans d'autres organisations ou groupes)</t>
        </r>
      </text>
    </comment>
    <comment ref="D14" authorId="4">
      <text>
        <r>
          <rPr>
            <sz val="9"/>
            <color indexed="81"/>
            <rFont val="Tahoma"/>
            <family val="2"/>
          </rPr>
          <t>Identifier et répondre aux besoins des clients actuels
et futurs, en fournissant un excellent service aux
clients internes et externes. Construire des relations
fructueuses et enrichissantes avec les clients,
anticiper et s'adapter aux besoins des clients.</t>
        </r>
      </text>
    </comment>
    <comment ref="F14" authorId="0">
      <text>
        <r>
          <rPr>
            <sz val="8"/>
            <color indexed="81"/>
            <rFont val="Tahoma"/>
            <family val="2"/>
          </rPr>
          <t xml:space="preserve">Cet axe de compétence comprend:
(I) l'architecture du système et de l'ingénierie produit et (II) la conception industrielle du produit.
</t>
        </r>
      </text>
    </comment>
    <comment ref="H14" authorId="4">
      <text>
        <r>
          <rPr>
            <sz val="9"/>
            <color indexed="81"/>
            <rFont val="Tahoma"/>
            <family val="2"/>
          </rPr>
          <t>- Comprendre les notions de confidentialité
commerciale ou autres mentions telles que la confiance
commerciale, en interne uniquement. Etc.
- Contrôle des exportations – comprend et applique
l’implications ITAR / TAAs etc
- Comprendre et appliquer les mesures de sécurité
nécessaires sur les projets classés ou secrets tels que
les marquages de sécurité « Classé », demandant une
habilitation de sécurité ou d’enquête, la gestion des
documents et le stockage, la gestion des accès.</t>
        </r>
      </text>
    </comment>
    <comment ref="J14" authorId="0">
      <text>
        <r>
          <rPr>
            <sz val="8"/>
            <color indexed="81"/>
            <rFont val="Tahoma"/>
            <family val="2"/>
          </rPr>
          <t>La gestion de clients clés localement ou globalement (à l'échelle mondiale)
La responsabilité de coordonner des ressources locales pour atteindre des objectifs de performance (des ventes, de marge, de FTE …)</t>
        </r>
      </text>
    </comment>
    <comment ref="L14" authorId="1">
      <text>
        <r>
          <rPr>
            <sz val="9"/>
            <color indexed="81"/>
            <rFont val="Tahoma"/>
            <family val="2"/>
          </rPr>
          <t>Cela comprend la gestion d'équipe internationale et
l’adhésion à la communauté internationale</t>
        </r>
      </text>
    </comment>
    <comment ref="D15" authorId="4">
      <text>
        <r>
          <rPr>
            <sz val="9"/>
            <color indexed="81"/>
            <rFont val="Tahoma"/>
            <family val="2"/>
          </rPr>
          <t>Favoriser le développement des autres en offrant un
environnement favorable aux améliorations des
performances et de la croissance professionnelle.
Partager l'expertise avec les autres et promouvoir
l'apprentissage et le perfectionnement continu.</t>
        </r>
      </text>
    </comment>
    <comment ref="F15" authorId="1">
      <text>
        <r>
          <rPr>
            <sz val="9"/>
            <color indexed="81"/>
            <rFont val="Tahoma"/>
            <family val="2"/>
          </rPr>
          <t>Cet axe de compétence comprend:
La fabrication du produit (I) et (II) l'entretien, la
réparation et la révision.</t>
        </r>
      </text>
    </comment>
    <comment ref="H15" authorId="4">
      <text>
        <r>
          <rPr>
            <sz val="9"/>
            <color indexed="81"/>
            <rFont val="Tahoma"/>
            <family val="2"/>
          </rPr>
          <t xml:space="preserve">- Comprendre les implications juridiques d'un contrat
- Se familiariser avec les acteurs juridiques dans le
cadre d'un contrat donné
- Capable de suggérer un libellé proposé pour un
amendement, une proposition, un accord contractuel
- Gestion de la portée du projet supportée par un
changement de commande/suivi efficace
- Gestion des sinistres: capacité à formaliser les
exigences, les négocier avec le client et ensuite les surveiller et les contrôler
- Comprendre la base contractuelle du projet.
</t>
        </r>
      </text>
    </comment>
    <comment ref="J15" authorId="4">
      <text>
        <r>
          <rPr>
            <sz val="9"/>
            <color indexed="81"/>
            <rFont val="Tahoma"/>
            <family val="2"/>
          </rPr>
          <t>- Expérience d'un environnement de vente
- Avoir le sens des affaires - avoir un talent ou un appétit pour les affaires / le commerce
- Détecter, identifier, produire et créer des opportunités
- Capable de proposer des solutions aux problèmes et que celles-ci soient prêtes à l'emploi (solutions existantes) ou offrent de nouveaux services
- Capacité d'analyser et d'évaluer les besoins et ensuite les canaliser dans la bonne direction (faisabilité, valeur ajoutée)
- Aptitude à régler les détails et conclure une affaire
- Capable d'identifier les clients sensibles ou les points
d’achoppement
- Capacité à développer et ensuite défendre une approche de vente</t>
        </r>
      </text>
    </comment>
    <comment ref="L15" authorId="4">
      <text>
        <r>
          <rPr>
            <sz val="9"/>
            <color indexed="81"/>
            <rFont val="Tahoma"/>
            <family val="2"/>
          </rPr>
          <t>- Capable d'identifier et de déterminer les différentes
sources d'efficacité ou de coût (efficience technique,
organisation du travail, sous-traitance, recrutement,
off-shore, near-shore etc)
- Capable de définir les gains potentiels de
productivité initiaux à mettre en oeuvre
- Comprendre les concepts du P &amp; L (chiffre d'affaires,
les coûts d'exploitation / EBIT, la marge), et que les
normes internationales, telles que les normes IFRS,
existent
- Capacité à analyser et comprendre le compte de
résultat du projet
- Interfaces régulières avec l'équipe d'administration
des ventes et contrôle de gestion/projet : mesure de la
rentabilité, de l'EAC / CTC etc
- Capable de surveiller et contrôler un projet d'un point
de vue financier
- Être en mesure de présenter la santé financière d'un
projet et d'identifier les problèmes
- Mettre l'accent sur l'amélioration du délai de
recouvrement [Days Sales Outstanding (DSO)] ou de
trésorerie client
- Avoir des connaissances sur les mécanismes de
financement alternatifs tels que subventions, codéveloppement,
le financement de l'innovation
technologique, dégrèvements fiscaux
- Familiarisé avec les devises, les fluctuations de taux
de change et de couverture
- Suivi et contrôle les impacts financiers et fiscaux
(sous-traitants, Offshore, Fiscalité inc. Douanes et
taxes)
- Suivi et contrôles des approvisionnements, suivi des
bons de commande, factures et comptes fournisseurs,
y compris les paiements dus.</t>
        </r>
      </text>
    </comment>
    <comment ref="D16" authorId="0">
      <text>
        <r>
          <rPr>
            <sz val="8"/>
            <color indexed="81"/>
            <rFont val="Tahoma"/>
            <family val="2"/>
          </rPr>
          <t xml:space="preserve"> Connaitre les divers domaines de l'organisation et
leurs articulations avec le marché. Savoir identifier
les relations organisationnelles avec l'environnement
externe et leurs impacts. Etablir et maintenir des
contacts qui permettent la mise à jour constante des
informations concernant le marché</t>
        </r>
        <r>
          <rPr>
            <sz val="8"/>
            <color indexed="81"/>
            <rFont val="Tahoma"/>
            <family val="2"/>
          </rPr>
          <t xml:space="preserve">
</t>
        </r>
      </text>
    </comment>
    <comment ref="F16" authorId="1">
      <text>
        <r>
          <rPr>
            <sz val="9"/>
            <color indexed="81"/>
            <rFont val="Tahoma"/>
            <family val="2"/>
          </rPr>
          <t xml:space="preserve">Cet axe de compétence comprend:
(I) l'organisation de la chaîne logistique, (II)
l'acquisition, (III) la logistique ainsi que (IV) la qualité
et les risques de chaîne d'approvisionnement.
</t>
        </r>
      </text>
    </comment>
    <comment ref="H16" authorId="4">
      <text>
        <r>
          <rPr>
            <sz val="9"/>
            <color indexed="81"/>
            <rFont val="Tahoma"/>
            <family val="2"/>
          </rPr>
          <t xml:space="preserve">- Mise en place de l'organisation du projet, y compris les rôles et responsabilités des matrices et le plan de gestion de projet (PMP)
- Capable de déterminer les différents types de projets (complexité élevée, complexité basse, à haut risque et à faible risque, etc) et ensuite assurer la mise en oeuvre efficace d'un plan de gestion de projet appropriée
- Capable de gérer différents types de modèles de prestation
- Capable du lancement / kick-off d’un projet
- Capable de gérer les transferts, les changements de ressources ou les permutations
Gestion d'équipe et des réunions -
- Présentation de rapports d'état au client
- Briefing et remontée d’information à la direction en cas de besoin
- Identifie les compétences / savoir et est capable de cartographier et de maintenir les compétences dans une matrice
</t>
        </r>
      </text>
    </comment>
    <comment ref="J16" authorId="0">
      <text>
        <r>
          <rPr>
            <sz val="8"/>
            <color indexed="81"/>
            <rFont val="Tahoma"/>
            <family val="2"/>
          </rPr>
          <t>Capable d'identifier et de choisir des sources différentes de communication et d’efficacité marketing
- Capable d'activer les forces marketing d’Altran au quotidien.
- Comprendre la communication et les mécanismes marketing
- être en contacts réguliers avec organisation marketing interne</t>
        </r>
      </text>
    </comment>
    <comment ref="D17" authorId="0">
      <text>
        <r>
          <rPr>
            <sz val="8"/>
            <color indexed="81"/>
            <rFont val="Tahoma"/>
            <family val="2"/>
          </rPr>
          <t>Capacité à communiquer en Anglais ou toute autre
langue étrangère.
CECRL : Le Cadre européen commun de référence
pour les langues - Apprendre, Enseigner, Évaluer
(CECRL) est un document publié par le Conseil de
l'Europe en 2001, qui définit des niveaux de maîtrise
d'une langue étrangère en fonction de savoir-faire
dans différents domaines de compétences. Ces
niveaux constituent désormais la référence dans le
domaine de l'apprentissage et de l'enseignement des
langues dans de nombreux pays. Ce référentiel
utilise des niveaux standardisés (A1 à C2). A1/A2
Basic User - B1/B2 Independent User - C1/C2 Proficient User
Dans le référentiel Altran nous utilisons les niveaux
de requis 1, 2, 3 et 4 ; la correspondance entre les
niveaux CECRL (A, B, C) et les niveaux de requis
Altran pour la compétence langues étrangères sont
donc les suivantes :
A1-A2   2
B1-B2  3</t>
        </r>
        <r>
          <rPr>
            <b/>
            <sz val="8"/>
            <color indexed="81"/>
            <rFont val="Tahoma"/>
            <family val="2"/>
          </rPr>
          <t xml:space="preserve">
</t>
        </r>
        <r>
          <rPr>
            <sz val="8"/>
            <color indexed="81"/>
            <rFont val="Tahoma"/>
            <family val="2"/>
          </rPr>
          <t>C1-C2   4</t>
        </r>
      </text>
    </comment>
    <comment ref="F17" authorId="1">
      <text>
        <r>
          <rPr>
            <sz val="9"/>
            <color indexed="81"/>
            <rFont val="Tahoma"/>
            <family val="2"/>
          </rPr>
          <t>Cet axe comprend les compétences en systèmes
intelligents
et (I) Ingénierie des systèmes, (II) l'électronique, (III)
les logiciels, (IV) la sécurité, (V) la sureté, (VI) la
connectivité.</t>
        </r>
      </text>
    </comment>
    <comment ref="J17" authorId="1">
      <text>
        <r>
          <rPr>
            <sz val="9"/>
            <color indexed="81"/>
            <rFont val="Tahoma"/>
            <family val="2"/>
          </rPr>
          <t>Cela comprend (I) la définition et le pilotage de la solution,
(II) la gestion de la maturité de l’Offre et (III) la gestion de
l'expertise et du savoir-faire, et l’industrialisation
- Comprend et est capable de présenter Altran
(organisation, modèles de prestation de solutions,)
- Capacité à évaluer / définir les besoins et ensuite canaliser
ceux-ci dans la bonne direction (faisabilité, valeur ajoutée)
- Familiarisé avec les pratiques et les solutions techniques
d'Altran
- Posséde une expérience de travail avec les autres métiers
(solutions, industries) ou d'autres entités du groupe Altran
(OGM)
- Etre conscient et fonctionner selon le plan stratégique /
point de convergence du groupe
- Prise de conscience de ce qu’est le marketing de terrain ou
opérationnel</t>
        </r>
      </text>
    </comment>
    <comment ref="F18" authorId="1">
      <text>
        <r>
          <rPr>
            <sz val="9"/>
            <color indexed="81"/>
            <rFont val="Tahoma"/>
            <family val="2"/>
          </rPr>
          <t>Cet axe comprend les compétences en génie
mécanique et spécialités.</t>
        </r>
      </text>
    </comment>
    <comment ref="F19" authorId="1">
      <text>
        <r>
          <rPr>
            <sz val="9"/>
            <color indexed="81"/>
            <rFont val="Tahoma"/>
            <family val="2"/>
          </rPr>
          <t>Cet axe comprend les compétences en ingénieries
disciplinaires spécifiques aux télécommunications et
médias.</t>
        </r>
      </text>
    </comment>
    <comment ref="F20" authorId="1">
      <text>
        <r>
          <rPr>
            <sz val="9"/>
            <color indexed="81"/>
            <rFont val="Tahoma"/>
            <family val="2"/>
          </rPr>
          <t>Cet axe comprend les compétences en ingénieries
disciplinaires spécifiques aux travaux publics.</t>
        </r>
      </text>
    </comment>
    <comment ref="F21" authorId="1">
      <text>
        <r>
          <rPr>
            <sz val="9"/>
            <color indexed="81"/>
            <rFont val="Tahoma"/>
            <family val="2"/>
          </rPr>
          <t>Cet axe comprend les compétences en ingénieries
disciplinaires spécifiques au nucléaire, aux
combustibles fossiles et aux activités d'énergie
renouvelable.</t>
        </r>
      </text>
    </comment>
    <comment ref="F22" authorId="1">
      <text>
        <r>
          <rPr>
            <sz val="9"/>
            <color indexed="81"/>
            <rFont val="Tahoma"/>
            <family val="2"/>
          </rPr>
          <t>Cet axe comprend les compétences en ingénieries
disciplinaires spécifiques au secteur des soins de
santé</t>
        </r>
      </text>
    </comment>
    <comment ref="F23" authorId="1">
      <text>
        <r>
          <rPr>
            <sz val="9"/>
            <color indexed="81"/>
            <rFont val="Tahoma"/>
            <family val="2"/>
          </rPr>
          <t>Cet axe comprend les champs disciplinaires des
compétences spécifiques au secteur financier.</t>
        </r>
      </text>
    </comment>
    <comment ref="F24" authorId="1">
      <text>
        <r>
          <rPr>
            <sz val="9"/>
            <color indexed="81"/>
            <rFont val="Tahoma"/>
            <family val="2"/>
          </rPr>
          <t>Cela inclut les compétences nécessaires en vue
d'effectuer une opération directe et complexe ainsi
que l'expertise et le coaching liés à une ou plusieurs
lignes de compétences technologiques.</t>
        </r>
      </text>
    </comment>
    <comment ref="F25" authorId="0">
      <text>
        <r>
          <rPr>
            <b/>
            <sz val="8"/>
            <color indexed="81"/>
            <rFont val="Tahoma"/>
            <family val="2"/>
          </rPr>
          <t xml:space="preserve"> </t>
        </r>
        <r>
          <rPr>
            <sz val="8"/>
            <color indexed="81"/>
            <rFont val="Tahoma"/>
            <family val="2"/>
          </rPr>
          <t>Pour le personnel ayant plusieurs domaines de
compétences technologiques.</t>
        </r>
      </text>
    </comment>
    <comment ref="F26" authorId="0">
      <text>
        <r>
          <rPr>
            <sz val="8"/>
            <color indexed="81"/>
            <rFont val="Tahoma"/>
            <family val="2"/>
          </rPr>
          <t>Cela comprend la définition, la mise en place et la
gestion du réseau et de la communauté de pratique
et / ou d’experts</t>
        </r>
      </text>
    </comment>
  </commentList>
</comments>
</file>

<file path=xl/comments11.xml><?xml version="1.0" encoding="utf-8"?>
<comments xmlns="http://schemas.openxmlformats.org/spreadsheetml/2006/main">
  <authors>
    <author>odescamps</author>
  </authors>
  <commentList>
    <comment ref="D15" authorId="0">
      <text>
        <r>
          <rPr>
            <b/>
            <sz val="9"/>
            <color indexed="81"/>
            <rFont val="Tahoma"/>
            <family val="2"/>
          </rPr>
          <t xml:space="preserve">Comment:
</t>
        </r>
        <r>
          <rPr>
            <sz val="9"/>
            <color indexed="81"/>
            <rFont val="Tahoma"/>
            <family val="2"/>
          </rPr>
          <t xml:space="preserve">Default Value = 60%
</t>
        </r>
      </text>
    </comment>
    <comment ref="F15" authorId="0">
      <text>
        <r>
          <rPr>
            <b/>
            <sz val="9"/>
            <color indexed="81"/>
            <rFont val="Tahoma"/>
            <family val="2"/>
          </rPr>
          <t xml:space="preserve">Comment:
</t>
        </r>
        <r>
          <rPr>
            <sz val="9"/>
            <color indexed="81"/>
            <rFont val="Tahoma"/>
            <family val="2"/>
          </rPr>
          <t xml:space="preserve">Default Value = 40%
</t>
        </r>
      </text>
    </comment>
    <comment ref="M15" authorId="0">
      <text>
        <r>
          <rPr>
            <b/>
            <sz val="9"/>
            <color indexed="81"/>
            <rFont val="Tahoma"/>
            <family val="2"/>
          </rPr>
          <t xml:space="preserve">Comment:
</t>
        </r>
        <r>
          <rPr>
            <sz val="9"/>
            <color indexed="81"/>
            <rFont val="Tahoma"/>
            <family val="2"/>
          </rPr>
          <t xml:space="preserve">Default Value = 50%
</t>
        </r>
      </text>
    </comment>
    <comment ref="O15" authorId="0">
      <text>
        <r>
          <rPr>
            <b/>
            <sz val="9"/>
            <color indexed="81"/>
            <rFont val="Tahoma"/>
            <family val="2"/>
          </rPr>
          <t xml:space="preserve">Comment:
</t>
        </r>
        <r>
          <rPr>
            <sz val="9"/>
            <color indexed="81"/>
            <rFont val="Tahoma"/>
            <family val="2"/>
          </rPr>
          <t xml:space="preserve">Default Value = 50%
</t>
        </r>
      </text>
    </comment>
  </commentList>
</comments>
</file>

<file path=xl/comments12.xml><?xml version="1.0" encoding="utf-8"?>
<comments xmlns="http://schemas.openxmlformats.org/spreadsheetml/2006/main">
  <authors>
    <author>morsini</author>
  </authors>
  <commentList>
    <comment ref="R98" authorId="0">
      <text>
        <r>
          <rPr>
            <b/>
            <sz val="8"/>
            <color indexed="81"/>
            <rFont val="Tahoma"/>
            <family val="2"/>
          </rPr>
          <t xml:space="preserve"> </t>
        </r>
        <r>
          <rPr>
            <sz val="8"/>
            <color indexed="81"/>
            <rFont val="Tahoma"/>
            <family val="2"/>
          </rPr>
          <t xml:space="preserve">
F Formal programs / Programme formel
O On-the-job learning / Apprentissage sur le tas
C Coaching and mentoring / Coaching et mentoring
U Unstructured learning / Apprentissage informel
S Special projects and secondments/ Projets spéciaux et détachements
</t>
        </r>
      </text>
    </comment>
  </commentList>
</comments>
</file>

<file path=xl/comments13.xml><?xml version="1.0" encoding="utf-8"?>
<comments xmlns="http://schemas.openxmlformats.org/spreadsheetml/2006/main">
  <authors>
    <author>morsini</author>
  </authors>
  <commentList>
    <comment ref="O25" authorId="0">
      <text>
        <r>
          <rPr>
            <b/>
            <sz val="8"/>
            <color rgb="FF000000"/>
            <rFont val="Tahoma"/>
            <family val="2"/>
          </rPr>
          <t xml:space="preserve">info note
</t>
        </r>
        <r>
          <rPr>
            <sz val="8"/>
            <color rgb="FF000000"/>
            <rFont val="Tahoma"/>
            <family val="2"/>
          </rPr>
          <t>Rappel des objectifs. Appréciez le niveau de réalisation. Décrivez et analysez les résultats atteints en donnant des faits significatifs, expliquez les écarts constatés, citez les événements non prévus qui ont influencé les résultats.</t>
        </r>
      </text>
    </comment>
  </commentList>
</comments>
</file>

<file path=xl/sharedStrings.xml><?xml version="1.0" encoding="utf-8"?>
<sst xmlns="http://schemas.openxmlformats.org/spreadsheetml/2006/main" count="5109" uniqueCount="750">
  <si>
    <t>Communication</t>
  </si>
  <si>
    <t>Business Manager</t>
  </si>
  <si>
    <t xml:space="preserve">Name : </t>
  </si>
  <si>
    <t xml:space="preserve">Position Title : </t>
  </si>
  <si>
    <t>Expertise</t>
  </si>
  <si>
    <t>Business</t>
  </si>
  <si>
    <t>Competencies</t>
  </si>
  <si>
    <t>Potential</t>
  </si>
  <si>
    <t>Career Path ID :</t>
  </si>
  <si>
    <t>Title</t>
  </si>
  <si>
    <t>Evaluation</t>
  </si>
  <si>
    <t>Annual Appraisal: Objectives and Wishes</t>
  </si>
  <si>
    <t>Comments</t>
  </si>
  <si>
    <t>Manager</t>
  </si>
  <si>
    <t>Date :</t>
  </si>
  <si>
    <t>Senior Project Manager</t>
  </si>
  <si>
    <t>Project Director</t>
  </si>
  <si>
    <t>Project Management</t>
  </si>
  <si>
    <t>Program Director</t>
  </si>
  <si>
    <t>Project Manager II</t>
  </si>
  <si>
    <t>Project Manager I</t>
  </si>
  <si>
    <t>Project Leader</t>
  </si>
  <si>
    <t>Work Package Leader</t>
  </si>
  <si>
    <t>Architecture</t>
  </si>
  <si>
    <t>Global System Architect</t>
  </si>
  <si>
    <t>Senior System Architect</t>
  </si>
  <si>
    <t>System Architect</t>
  </si>
  <si>
    <t>Expertise Management</t>
  </si>
  <si>
    <t>Research &amp; Development Director</t>
  </si>
  <si>
    <t>Scientific Director</t>
  </si>
  <si>
    <t>Global Expert</t>
  </si>
  <si>
    <t>Senior Expert</t>
  </si>
  <si>
    <t>Expert</t>
  </si>
  <si>
    <t>Specialist</t>
  </si>
  <si>
    <t>Senior Consultant / Engineer</t>
  </si>
  <si>
    <t>Advanced Consultant / Engineer</t>
  </si>
  <si>
    <t>Consultant / Engineer</t>
  </si>
  <si>
    <t>Junior Consultant / Engineer</t>
  </si>
  <si>
    <t>Consulting / Engineering</t>
  </si>
  <si>
    <t>Team Management</t>
  </si>
  <si>
    <t>Technical Unit Director</t>
  </si>
  <si>
    <t>Technical Unit Manager</t>
  </si>
  <si>
    <t>Team Manager</t>
  </si>
  <si>
    <t>Team Leader</t>
  </si>
  <si>
    <t>Solution Management</t>
  </si>
  <si>
    <t>Solution Director</t>
  </si>
  <si>
    <t>Senior Solution Manager</t>
  </si>
  <si>
    <t>Advanced Solution Manager</t>
  </si>
  <si>
    <t>Solution Manager</t>
  </si>
  <si>
    <t>Entity Management</t>
  </si>
  <si>
    <t>Operation Unit Director</t>
  </si>
  <si>
    <t>Business Unit Director</t>
  </si>
  <si>
    <t>Business Unit Manager</t>
  </si>
  <si>
    <t>Senior Business Manager</t>
  </si>
  <si>
    <t>Advanced Business Manager</t>
  </si>
  <si>
    <t>Account Management</t>
  </si>
  <si>
    <t>Global Account Director</t>
  </si>
  <si>
    <t>Global Account Manager</t>
  </si>
  <si>
    <t>Account Manager</t>
  </si>
  <si>
    <t>Business Development</t>
  </si>
  <si>
    <t>Business Development Director</t>
  </si>
  <si>
    <t>Senior Business Development Manager</t>
  </si>
  <si>
    <t>Advanced Business Development Manager</t>
  </si>
  <si>
    <t>-</t>
  </si>
  <si>
    <t>+</t>
  </si>
  <si>
    <t xml:space="preserve"> </t>
  </si>
  <si>
    <t>Job Requirements</t>
  </si>
  <si>
    <t>Seniority level in the Path</t>
  </si>
  <si>
    <t>Individual Objectives</t>
  </si>
  <si>
    <t>Achievement</t>
  </si>
  <si>
    <t>Achievement Reference</t>
  </si>
  <si>
    <r>
      <t xml:space="preserve">Annual Performance Evaluation
</t>
    </r>
    <r>
      <rPr>
        <b/>
        <i/>
        <sz val="14"/>
        <color theme="1"/>
        <rFont val="Century Gothic"/>
        <family val="2"/>
      </rPr>
      <t>Appraisal Review</t>
    </r>
  </si>
  <si>
    <t>Average Competencies Score</t>
  </si>
  <si>
    <t>Previous Average Scores</t>
  </si>
  <si>
    <t>Y-1</t>
  </si>
  <si>
    <t>Y-2</t>
  </si>
  <si>
    <t>Current Evaluation</t>
  </si>
  <si>
    <t>Year Weight factors</t>
  </si>
  <si>
    <t>YTD</t>
  </si>
  <si>
    <t>Performance</t>
  </si>
  <si>
    <t>Evaluations (Past)</t>
  </si>
  <si>
    <t>Average Objectives Score</t>
  </si>
  <si>
    <t>Average Competences Score</t>
  </si>
  <si>
    <t>Talent Review Matrix</t>
  </si>
  <si>
    <t>Competences</t>
  </si>
  <si>
    <t>Benchmarked Position</t>
  </si>
  <si>
    <t>Seniority in the Path</t>
  </si>
  <si>
    <t>Delta</t>
  </si>
  <si>
    <t>Seniority</t>
  </si>
  <si>
    <t>Comment</t>
  </si>
  <si>
    <t>Career Path</t>
  </si>
  <si>
    <t>/</t>
  </si>
  <si>
    <t>Compentences</t>
  </si>
  <si>
    <t>Expertise (Evaluation)</t>
  </si>
  <si>
    <t>Objectives (Evaluation)</t>
  </si>
  <si>
    <t>General Compentences (Eval.)</t>
  </si>
  <si>
    <t>Weight Factor</t>
  </si>
  <si>
    <t>Rate of objective fullfilment</t>
  </si>
  <si>
    <t>Rate of job fullfilment</t>
  </si>
  <si>
    <t>Appraisal Review</t>
  </si>
  <si>
    <t>Calculated</t>
  </si>
  <si>
    <t>Overrule</t>
  </si>
  <si>
    <t>Final</t>
  </si>
  <si>
    <t>Overrule, final values:</t>
  </si>
  <si>
    <t>Current</t>
  </si>
  <si>
    <t>Caculated</t>
  </si>
  <si>
    <t>Competences (value in use):</t>
  </si>
  <si>
    <t>Objectives (value in use):</t>
  </si>
  <si>
    <t>Appraisal competences/objectives value management</t>
  </si>
  <si>
    <t>Global System Architect Director</t>
  </si>
  <si>
    <t>Architect</t>
  </si>
  <si>
    <t/>
  </si>
  <si>
    <t>Normal</t>
  </si>
  <si>
    <r>
      <t xml:space="preserve">NOTE </t>
    </r>
    <r>
      <rPr>
        <sz val="9"/>
        <color theme="0"/>
        <rFont val="Century Gothic"/>
        <family val="2"/>
      </rPr>
      <t xml:space="preserve">everything you consider relevant for understanding the motivations of employee’s wishes of professional development in the short or medium term </t>
    </r>
  </si>
  <si>
    <r>
      <rPr>
        <sz val="14"/>
        <color theme="8"/>
        <rFont val="Century Gothic"/>
        <family val="2"/>
      </rPr>
      <t xml:space="preserve">Annual Performance Evaluation
</t>
    </r>
    <r>
      <rPr>
        <b/>
        <i/>
        <sz val="14"/>
        <color theme="8"/>
        <rFont val="Century Gothic"/>
        <family val="2"/>
      </rPr>
      <t>Talent Review</t>
    </r>
  </si>
  <si>
    <t>Start date at Altran:</t>
  </si>
  <si>
    <t xml:space="preserve"> Self-Evaluation</t>
  </si>
  <si>
    <t>Required</t>
  </si>
  <si>
    <t>Training or Coaching (individually designed)</t>
  </si>
  <si>
    <t>Be an ambassador</t>
  </si>
  <si>
    <t>ConsultingEngineering</t>
  </si>
  <si>
    <t>Manager :</t>
  </si>
  <si>
    <t>Support</t>
  </si>
  <si>
    <t>Group Services Director</t>
  </si>
  <si>
    <t>Group Services Staff</t>
  </si>
  <si>
    <t>4GESD</t>
  </si>
  <si>
    <t>4GESM</t>
  </si>
  <si>
    <t>4GESS</t>
  </si>
  <si>
    <t>4GRSD</t>
  </si>
  <si>
    <t>4GRSM</t>
  </si>
  <si>
    <t>4GRSS</t>
  </si>
  <si>
    <t>Geo Services Director</t>
  </si>
  <si>
    <t>Geo Services Staff</t>
  </si>
  <si>
    <t>Group Services Manager</t>
  </si>
  <si>
    <t>Geo Services Manager</t>
  </si>
  <si>
    <t>Input</t>
  </si>
  <si>
    <t>General Skills</t>
  </si>
  <si>
    <t>Objectives Scale</t>
  </si>
  <si>
    <t>must be equal to 100%</t>
  </si>
  <si>
    <t>CarrerPath</t>
  </si>
  <si>
    <t>NA</t>
  </si>
  <si>
    <t xml:space="preserve">CLIENT SECTOR 
 REFERENTIAL </t>
  </si>
  <si>
    <t xml:space="preserve">TECHNOLOGICAL </t>
  </si>
  <si>
    <t>PROJECT</t>
  </si>
  <si>
    <t>BUSINESS</t>
  </si>
  <si>
    <t>MANAGEMENT</t>
  </si>
  <si>
    <t>Automotive</t>
  </si>
  <si>
    <t>Infrastructure</t>
  </si>
  <si>
    <t>Transportation</t>
  </si>
  <si>
    <t>Aero</t>
  </si>
  <si>
    <t xml:space="preserve">Account Management </t>
  </si>
  <si>
    <t>Space</t>
  </si>
  <si>
    <t>Defence</t>
  </si>
  <si>
    <t>Railways</t>
  </si>
  <si>
    <t>Marine</t>
  </si>
  <si>
    <t>Energy</t>
  </si>
  <si>
    <t>Life Sciences</t>
  </si>
  <si>
    <t>Financial Services</t>
  </si>
  <si>
    <t>Government</t>
  </si>
  <si>
    <t>BUSINESS ACUMEN</t>
  </si>
  <si>
    <t>Telecom</t>
  </si>
  <si>
    <t>Media</t>
  </si>
  <si>
    <t>Electronic &amp; High Tech</t>
  </si>
  <si>
    <t>Services</t>
  </si>
  <si>
    <t>For change</t>
  </si>
  <si>
    <t>Project</t>
  </si>
  <si>
    <t>Project expertise</t>
  </si>
  <si>
    <t>B-Marketing</t>
  </si>
  <si>
    <t>Foreign Languages</t>
  </si>
  <si>
    <t>Personal Efficiency</t>
  </si>
  <si>
    <t>Languages</t>
  </si>
  <si>
    <t>Values</t>
  </si>
  <si>
    <t>Business expertise</t>
  </si>
  <si>
    <t>Management expertise</t>
  </si>
  <si>
    <t>Technological expertise</t>
  </si>
  <si>
    <t>PERSONAL EFFICIENCY</t>
  </si>
  <si>
    <t>LANGUAGES</t>
  </si>
  <si>
    <t>OTHERS</t>
  </si>
  <si>
    <t>IT Proficiency</t>
  </si>
  <si>
    <t>Result oriented</t>
  </si>
  <si>
    <t>Business acumen</t>
  </si>
  <si>
    <t>fsdfgsafsdafs</t>
  </si>
  <si>
    <t>Becoming an innovation maker
Understanding finance
Knowing Altran Industries &amp; Solutions</t>
  </si>
  <si>
    <t>Evaluated</t>
  </si>
  <si>
    <t>Business Acumen</t>
  </si>
  <si>
    <t>Management</t>
  </si>
  <si>
    <t>Tecnological</t>
  </si>
  <si>
    <t>Skill</t>
  </si>
  <si>
    <t>Target</t>
  </si>
  <si>
    <t>Greater than 120%?</t>
  </si>
  <si>
    <t>Smaller than 60%?</t>
  </si>
  <si>
    <t>Solution</t>
  </si>
  <si>
    <t>ProjectManagement</t>
  </si>
  <si>
    <t>SolutionArchitecture</t>
  </si>
  <si>
    <t>ExpertiseManagement</t>
  </si>
  <si>
    <t>TeamManagement</t>
  </si>
  <si>
    <t>SolutionSelling</t>
  </si>
  <si>
    <t>EntityManagement</t>
  </si>
  <si>
    <t>AccountManagement</t>
  </si>
  <si>
    <t>BusinessDevelopment</t>
  </si>
  <si>
    <t>M</t>
  </si>
  <si>
    <t>T</t>
  </si>
  <si>
    <t>P</t>
  </si>
  <si>
    <t>B</t>
  </si>
  <si>
    <t>A</t>
  </si>
  <si>
    <t>Technical</t>
  </si>
  <si>
    <t>Altran Value</t>
  </si>
  <si>
    <t>Objectives</t>
  </si>
  <si>
    <t>Weights</t>
  </si>
  <si>
    <t xml:space="preserve">Potential </t>
  </si>
  <si>
    <t>Potential between 1 and 4</t>
  </si>
  <si>
    <t>if specified, overwrite value based on computation</t>
  </si>
  <si>
    <t>Areas for Improvement:</t>
  </si>
  <si>
    <t>New Position Proposal:</t>
  </si>
  <si>
    <t>Who?</t>
  </si>
  <si>
    <t>When?</t>
  </si>
  <si>
    <t>vs</t>
  </si>
  <si>
    <t>Possible Successor:</t>
  </si>
  <si>
    <t>What?</t>
  </si>
  <si>
    <t xml:space="preserve">Name: </t>
  </si>
  <si>
    <t>Date Talent Review:</t>
  </si>
  <si>
    <t>Date Altran Annual Appraisal:</t>
  </si>
  <si>
    <t xml:space="preserve">Current Position Title: </t>
  </si>
  <si>
    <t>KPI Details</t>
  </si>
  <si>
    <t>Other</t>
  </si>
  <si>
    <t>Leadership</t>
  </si>
  <si>
    <t>Strength &amp; Areas for Improvement</t>
  </si>
  <si>
    <t>Criteria justifying rating</t>
  </si>
  <si>
    <t>For later</t>
  </si>
  <si>
    <t>Start Date:</t>
  </si>
  <si>
    <t>Other options</t>
  </si>
  <si>
    <t>Position:</t>
  </si>
  <si>
    <t>Geographical:</t>
  </si>
  <si>
    <t>Functional:</t>
  </si>
  <si>
    <t>Job Fullfilment</t>
  </si>
  <si>
    <t>Evaluation + Job Completion</t>
  </si>
  <si>
    <t>Mobility</t>
  </si>
  <si>
    <t>Note1</t>
  </si>
  <si>
    <t>Strengths:</t>
  </si>
  <si>
    <t>Geo:</t>
  </si>
  <si>
    <t>Luxembourg</t>
  </si>
  <si>
    <t>Netherlands</t>
  </si>
  <si>
    <t>Switzerland</t>
  </si>
  <si>
    <t>Scandinavia</t>
  </si>
  <si>
    <t>India</t>
  </si>
  <si>
    <t>China</t>
  </si>
  <si>
    <t>Personal efficiency</t>
  </si>
  <si>
    <t>Job Completion</t>
  </si>
  <si>
    <t>F</t>
  </si>
  <si>
    <t>Invoice expected - OK</t>
  </si>
  <si>
    <t>Invoice expected Ok - Add on succeeded</t>
  </si>
  <si>
    <t>Order expected OK</t>
  </si>
  <si>
    <t>Current position</t>
  </si>
  <si>
    <t>1. REVIEW –  Global Review of the year :</t>
  </si>
  <si>
    <t>Objective Type</t>
  </si>
  <si>
    <r>
      <t xml:space="preserve">3. REVIEW </t>
    </r>
    <r>
      <rPr>
        <sz val="9"/>
        <color theme="0"/>
        <rFont val="Century Gothic"/>
        <family val="2"/>
      </rPr>
      <t>– Training &amp; Development</t>
    </r>
  </si>
  <si>
    <t>T &amp; D Type
(FOCUS)</t>
  </si>
  <si>
    <t>O</t>
  </si>
  <si>
    <t>Base Station - 4G</t>
  </si>
  <si>
    <t>Certification</t>
  </si>
  <si>
    <t>every Day</t>
  </si>
  <si>
    <t>[1 –Beginner; 2 – Qualified; 3 - Experienced; 4 – Expert]</t>
  </si>
  <si>
    <t>COMMENTS</t>
  </si>
  <si>
    <t>T&amp;D Objective</t>
  </si>
  <si>
    <t>T&amp;D Type
 (F O C U S)</t>
  </si>
  <si>
    <t>Validity Period</t>
  </si>
  <si>
    <t>Nr</t>
  </si>
  <si>
    <t>Description</t>
  </si>
  <si>
    <t>Weighting
(%)</t>
  </si>
  <si>
    <t>Global Objective Achievement</t>
  </si>
  <si>
    <t>Timing:</t>
  </si>
  <si>
    <t>Employee:</t>
  </si>
  <si>
    <t>Manager:</t>
  </si>
  <si>
    <t>Rating
(%)</t>
  </si>
  <si>
    <t>Weighted score (weighting X rating)</t>
  </si>
  <si>
    <t>Leadership - Telefonica  34 Project</t>
  </si>
  <si>
    <t>obtained</t>
  </si>
  <si>
    <t>4. SKILLS EVALUATION</t>
  </si>
  <si>
    <t xml:space="preserve">Average General skills </t>
  </si>
  <si>
    <t>Average Expertise skills</t>
  </si>
  <si>
    <t>Weighting 
(%)</t>
  </si>
  <si>
    <t>T&amp;D ACTION</t>
  </si>
  <si>
    <t xml:space="preserve">Priority </t>
  </si>
  <si>
    <t>Employee</t>
  </si>
  <si>
    <t>Manager's Signature</t>
  </si>
  <si>
    <t xml:space="preserve">Employee's Signature </t>
  </si>
  <si>
    <t>Date Annual Review</t>
  </si>
  <si>
    <t>Date mid year Review (if any)</t>
  </si>
  <si>
    <t>Overall Performance:</t>
  </si>
  <si>
    <r>
      <t xml:space="preserve">       Satisfaction 
</t>
    </r>
    <r>
      <rPr>
        <i/>
        <sz val="7"/>
        <color theme="1"/>
        <rFont val="Century Gothic"/>
        <family val="2"/>
      </rPr>
      <t xml:space="preserve">1: </t>
    </r>
    <r>
      <rPr>
        <sz val="7"/>
        <color theme="1"/>
        <rFont val="Century Gothic"/>
        <family val="2"/>
      </rPr>
      <t>Insufficient</t>
    </r>
    <r>
      <rPr>
        <i/>
        <sz val="7"/>
        <color theme="1"/>
        <rFont val="Century Gothic"/>
        <family val="2"/>
      </rPr>
      <t xml:space="preserve">
2: </t>
    </r>
    <r>
      <rPr>
        <sz val="7"/>
        <color theme="1"/>
        <rFont val="Century Gothic"/>
        <family val="2"/>
      </rPr>
      <t>Regular</t>
    </r>
    <r>
      <rPr>
        <i/>
        <sz val="7"/>
        <color theme="1"/>
        <rFont val="Century Gothic"/>
        <family val="2"/>
      </rPr>
      <t xml:space="preserve">
3: </t>
    </r>
    <r>
      <rPr>
        <sz val="7"/>
        <color theme="1"/>
        <rFont val="Century Gothic"/>
        <family val="2"/>
      </rPr>
      <t>Satisfactory</t>
    </r>
    <r>
      <rPr>
        <i/>
        <sz val="7"/>
        <color theme="1"/>
        <rFont val="Century Gothic"/>
        <family val="2"/>
      </rPr>
      <t xml:space="preserve">
4: </t>
    </r>
    <r>
      <rPr>
        <sz val="7"/>
        <color theme="1"/>
        <rFont val="Century Gothic"/>
        <family val="2"/>
      </rPr>
      <t>Excellent</t>
    </r>
    <r>
      <rPr>
        <sz val="8"/>
        <color theme="1"/>
        <rFont val="Century Gothic"/>
        <family val="2"/>
      </rPr>
      <t xml:space="preserve">
</t>
    </r>
  </si>
  <si>
    <t>Min</t>
  </si>
  <si>
    <t>Max</t>
  </si>
  <si>
    <t>General</t>
  </si>
  <si>
    <t>---</t>
  </si>
  <si>
    <t>Career Path Family</t>
  </si>
  <si>
    <t>Start date in current position</t>
  </si>
  <si>
    <t>Career Path ID (if any):</t>
  </si>
  <si>
    <t>Additional Role (if any):</t>
  </si>
  <si>
    <t>6. OBJECTIVES TO ACHIEVE - YEAR TO COME</t>
  </si>
  <si>
    <t>7 CAREER EVOLUTION</t>
  </si>
  <si>
    <t xml:space="preserve">OBS id </t>
  </si>
  <si>
    <t>Review date:</t>
  </si>
  <si>
    <t>Mid-year review date (if any):</t>
  </si>
  <si>
    <t>Last annual review date :</t>
  </si>
  <si>
    <t xml:space="preserve">  7.3      Mobility</t>
  </si>
  <si>
    <t>Technical Management</t>
  </si>
  <si>
    <t xml:space="preserve">Business &amp; Sales Management </t>
  </si>
  <si>
    <t>Support Functions Management</t>
  </si>
  <si>
    <t>Executive Management</t>
  </si>
  <si>
    <t>TechnicalManagement</t>
  </si>
  <si>
    <t>BusinessManagement</t>
  </si>
  <si>
    <t>Exec</t>
  </si>
  <si>
    <r>
      <t>8. TRAINING AND DEVELOPMENT</t>
    </r>
    <r>
      <rPr>
        <sz val="9"/>
        <color theme="0"/>
        <rFont val="Century Gothic"/>
        <family val="2"/>
      </rPr>
      <t xml:space="preserve"> for the year to come</t>
    </r>
  </si>
  <si>
    <t>previous</t>
  </si>
  <si>
    <t>9. OVERALL PERFORMANCE AND FINAL COMMENTS</t>
  </si>
  <si>
    <t>Test Exec</t>
  </si>
  <si>
    <t xml:space="preserve">Start date at Altran </t>
  </si>
  <si>
    <t xml:space="preserve">OBS Id </t>
  </si>
  <si>
    <t>Pre-completed by Employee as Self-Evaluation - Updated by Manager as Final Evaluation</t>
  </si>
  <si>
    <t>Where</t>
  </si>
  <si>
    <t>• Assessment of the previous year as a whole and through the main activities 
• Faced key challenges</t>
  </si>
  <si>
    <t>Strengths</t>
  </si>
  <si>
    <t>Areas of Improvement</t>
  </si>
  <si>
    <t>Manager's evaluation</t>
  </si>
  <si>
    <t>5. STRENGTHS AND AREAS OF IMPROVEMENT</t>
  </si>
  <si>
    <t xml:space="preserve"> Geographical  and functional mobility </t>
  </si>
  <si>
    <t>SEE RADARS IN APPENDIX</t>
  </si>
  <si>
    <t xml:space="preserve">  7.1     Perspectives</t>
  </si>
  <si>
    <t xml:space="preserve"> 7.2     Next position </t>
  </si>
  <si>
    <t xml:space="preserve">List by priority Altran Job Positions </t>
  </si>
  <si>
    <r>
      <t xml:space="preserve">CARRER PATHS CARTOGRAPHY </t>
    </r>
    <r>
      <rPr>
        <sz val="12"/>
        <color theme="1"/>
        <rFont val="Calibri"/>
        <family val="2"/>
        <scheme val="minor"/>
      </rPr>
      <t>October 9th, 2013</t>
    </r>
  </si>
  <si>
    <t xml:space="preserve">Project Management </t>
  </si>
  <si>
    <t>Solution Architecture</t>
  </si>
  <si>
    <t>Solution selling</t>
  </si>
  <si>
    <t>Contributors</t>
  </si>
  <si>
    <t xml:space="preserve">Level </t>
  </si>
  <si>
    <t>Job Title</t>
  </si>
  <si>
    <t xml:space="preserve"> Job ID</t>
  </si>
  <si>
    <t>Action</t>
  </si>
  <si>
    <t>Program &amp; Innovation Office Director</t>
  </si>
  <si>
    <t>1PM8</t>
  </si>
  <si>
    <t>Group VP Solution</t>
  </si>
  <si>
    <t>3SOL8</t>
  </si>
  <si>
    <t>Geography CEO / 
COO (C) / DEX</t>
  </si>
  <si>
    <t>3EN8</t>
  </si>
  <si>
    <t>Group VP Industry</t>
  </si>
  <si>
    <t>3AM8</t>
  </si>
  <si>
    <t>Program Director (C)</t>
  </si>
  <si>
    <t>1PM7</t>
  </si>
  <si>
    <t>2ARC7</t>
  </si>
  <si>
    <t>R &amp; D  Director</t>
  </si>
  <si>
    <t>2EX7</t>
  </si>
  <si>
    <t>World Class Center Director</t>
  </si>
  <si>
    <t>2TM7</t>
  </si>
  <si>
    <t>International Solution Director</t>
  </si>
  <si>
    <t>3SOL7</t>
  </si>
  <si>
    <t>Division Director /
COO (NC)</t>
  </si>
  <si>
    <t>3EN7</t>
  </si>
  <si>
    <t>3AM7</t>
  </si>
  <si>
    <t>International Business Development Director</t>
  </si>
  <si>
    <t>3BDV7</t>
  </si>
  <si>
    <t>Project Director /
Program Director (NC)</t>
  </si>
  <si>
    <t>1PM6</t>
  </si>
  <si>
    <t>2ARC6</t>
  </si>
  <si>
    <t>Scientific Director/
Global Expert</t>
  </si>
  <si>
    <t>2SCD6 /
2EX6</t>
  </si>
  <si>
    <t>World Class Center Manager</t>
  </si>
  <si>
    <t>2TM6</t>
  </si>
  <si>
    <t>3SOL6</t>
  </si>
  <si>
    <t>3EN6</t>
  </si>
  <si>
    <t>3AM6</t>
  </si>
  <si>
    <t>3BDV6</t>
  </si>
  <si>
    <t>1PM5</t>
  </si>
  <si>
    <t>2ARC5</t>
  </si>
  <si>
    <t>2EX5</t>
  </si>
  <si>
    <t>2TM5</t>
  </si>
  <si>
    <t>3SOL5</t>
  </si>
  <si>
    <t>3EN5</t>
  </si>
  <si>
    <t>3AM5</t>
  </si>
  <si>
    <t>3BDV5</t>
  </si>
  <si>
    <t>1PM4</t>
  </si>
  <si>
    <t>2ARC4</t>
  </si>
  <si>
    <t>2EX4</t>
  </si>
  <si>
    <t>2TM4</t>
  </si>
  <si>
    <t>Adv. Solution Manager</t>
  </si>
  <si>
    <t>3SOL4</t>
  </si>
  <si>
    <t>3EN4</t>
  </si>
  <si>
    <t>3AM4</t>
  </si>
  <si>
    <t>Adv. Business Development Manager</t>
  </si>
  <si>
    <t>3BDV4</t>
  </si>
  <si>
    <t>1PM3</t>
  </si>
  <si>
    <t>2ARC3</t>
  </si>
  <si>
    <t xml:space="preserve">Specialist </t>
  </si>
  <si>
    <t>2EX3</t>
  </si>
  <si>
    <t>Senior Consultant /
Engineer</t>
  </si>
  <si>
    <t>2CLE3</t>
  </si>
  <si>
    <t>2TM3</t>
  </si>
  <si>
    <t>3SOL3</t>
  </si>
  <si>
    <t>3BS3</t>
  </si>
  <si>
    <t>3AM3</t>
  </si>
  <si>
    <t>3BDV3</t>
  </si>
  <si>
    <t>1PM2</t>
  </si>
  <si>
    <t>Adv.  Consultant /
Engineer</t>
  </si>
  <si>
    <t>2CLE2</t>
  </si>
  <si>
    <t>2TM2</t>
  </si>
  <si>
    <t>Adv. Business Manager</t>
  </si>
  <si>
    <t>3BS2</t>
  </si>
  <si>
    <t>3BDV2</t>
  </si>
  <si>
    <t>1PM1</t>
  </si>
  <si>
    <t>Consultant /
Engineer</t>
  </si>
  <si>
    <t>3BS1</t>
  </si>
  <si>
    <t>Junior Consultant /
Engineer</t>
  </si>
  <si>
    <t>"Non Cadre"</t>
  </si>
  <si>
    <t>Technician</t>
  </si>
  <si>
    <t>Weight factor</t>
  </si>
  <si>
    <t>Set weight factor</t>
  </si>
  <si>
    <t>Skills Global  Evaluation</t>
  </si>
  <si>
    <t xml:space="preserve">Job Skills Global Fulfillment </t>
  </si>
  <si>
    <t>General Skills  Fulfillment</t>
  </si>
  <si>
    <t>Expertise Skills Fulfillment</t>
  </si>
  <si>
    <t>Header</t>
  </si>
  <si>
    <t xml:space="preserve"> Employee evaluation</t>
  </si>
  <si>
    <t>HEADER</t>
  </si>
  <si>
    <t>Dummy</t>
  </si>
  <si>
    <t>FR</t>
  </si>
  <si>
    <t>Choose Language</t>
  </si>
  <si>
    <t>EN</t>
  </si>
  <si>
    <r>
      <t>Industry</t>
    </r>
    <r>
      <rPr>
        <sz val="8"/>
        <rFont val="Calibri"/>
        <family val="2"/>
        <scheme val="minor"/>
      </rPr>
      <t xml:space="preserve"> manufacturing trade</t>
    </r>
  </si>
  <si>
    <r>
      <t>2. REVIEW - OBJECTIVES ACHIEVEMENTS</t>
    </r>
    <r>
      <rPr>
        <sz val="9"/>
        <color theme="0"/>
        <rFont val="Century Gothic"/>
        <family val="2"/>
      </rPr>
      <t xml:space="preserve"> - </t>
    </r>
    <r>
      <rPr>
        <i/>
        <sz val="9"/>
        <color theme="0"/>
        <rFont val="Century Gothic"/>
        <family val="2"/>
      </rPr>
      <t>The Manager reminds prev. year objectives (Dec)</t>
    </r>
    <r>
      <rPr>
        <sz val="9"/>
        <color theme="0"/>
        <rFont val="Century Gothic"/>
        <family val="2"/>
      </rPr>
      <t xml:space="preserve">
</t>
    </r>
  </si>
  <si>
    <r>
      <t>1 - Not achieved(&lt; 80%); 2 - Partially Achieved(≥80% &amp; &lt; 100%); 3 – Achieved(≥ 100% &amp; &lt; 105%); 4 – Exceeded (</t>
    </r>
    <r>
      <rPr>
        <sz val="9"/>
        <color theme="0"/>
        <rFont val="Century Gothic"/>
        <family val="2"/>
      </rPr>
      <t>≥105%)</t>
    </r>
  </si>
  <si>
    <r>
      <t xml:space="preserve">Project expertise: </t>
    </r>
    <r>
      <rPr>
        <i/>
        <sz val="9"/>
        <color theme="0"/>
        <rFont val="Century Gothic"/>
        <family val="2"/>
      </rPr>
      <t xml:space="preserve"> before filling in, adjust </t>
    </r>
    <r>
      <rPr>
        <i/>
        <sz val="9"/>
        <color rgb="FF974706"/>
        <rFont val="Century Gothic"/>
        <family val="2"/>
      </rPr>
      <t>recommended Required Skills and Levels</t>
    </r>
    <r>
      <rPr>
        <i/>
        <sz val="9"/>
        <color theme="0"/>
        <rFont val="Century Gothic"/>
        <family val="2"/>
      </rPr>
      <t xml:space="preserve">  (modify, suppress, add)</t>
    </r>
  </si>
  <si>
    <r>
      <t xml:space="preserve">Management expertise: </t>
    </r>
    <r>
      <rPr>
        <i/>
        <sz val="9"/>
        <color theme="0"/>
        <rFont val="Century Gothic"/>
        <family val="2"/>
      </rPr>
      <t xml:space="preserve"> before filling in, adjust </t>
    </r>
    <r>
      <rPr>
        <i/>
        <sz val="9"/>
        <color rgb="FF974706"/>
        <rFont val="Century Gothic"/>
        <family val="2"/>
      </rPr>
      <t xml:space="preserve">recommended Required Skills and Levels </t>
    </r>
    <r>
      <rPr>
        <i/>
        <sz val="9"/>
        <color theme="0"/>
        <rFont val="Century Gothic"/>
        <family val="2"/>
      </rPr>
      <t xml:space="preserve"> (modify, suppress, add)</t>
    </r>
  </si>
  <si>
    <r>
      <t xml:space="preserve">Business expertise: </t>
    </r>
    <r>
      <rPr>
        <i/>
        <sz val="9"/>
        <color theme="0"/>
        <rFont val="Century Gothic"/>
        <family val="2"/>
      </rPr>
      <t>before filling in, adjust</t>
    </r>
    <r>
      <rPr>
        <i/>
        <sz val="9"/>
        <color rgb="FF974706"/>
        <rFont val="Century Gothic"/>
        <family val="2"/>
      </rPr>
      <t xml:space="preserve"> r</t>
    </r>
    <r>
      <rPr>
        <i/>
        <sz val="9"/>
        <color theme="9" tint="-0.499984740745262"/>
        <rFont val="Century Gothic"/>
        <family val="2"/>
      </rPr>
      <t>ecommended Required Skills and Levels</t>
    </r>
    <r>
      <rPr>
        <i/>
        <sz val="9"/>
        <color theme="0"/>
        <rFont val="Century Gothic"/>
        <family val="2"/>
      </rPr>
      <t xml:space="preserve">  </t>
    </r>
    <r>
      <rPr>
        <sz val="9"/>
        <color theme="0"/>
        <rFont val="Century Gothic"/>
        <family val="2"/>
      </rPr>
      <t>(modify, suppress, add)</t>
    </r>
  </si>
  <si>
    <r>
      <t xml:space="preserve">Technological expertise: </t>
    </r>
    <r>
      <rPr>
        <i/>
        <sz val="9"/>
        <color theme="0"/>
        <rFont val="Century Gothic"/>
        <family val="2"/>
      </rPr>
      <t xml:space="preserve"> before filling in, adjust </t>
    </r>
    <r>
      <rPr>
        <i/>
        <sz val="9"/>
        <color rgb="FF974706"/>
        <rFont val="Century Gothic"/>
        <family val="2"/>
      </rPr>
      <t>recommended Required Skills and Levels</t>
    </r>
    <r>
      <rPr>
        <i/>
        <sz val="9"/>
        <color theme="0"/>
        <rFont val="Century Gothic"/>
        <family val="2"/>
      </rPr>
      <t xml:space="preserve">  (modify, suppress, add)</t>
    </r>
  </si>
  <si>
    <t>ORIGINAL</t>
  </si>
  <si>
    <t>TRANSLATION</t>
  </si>
  <si>
    <t xml:space="preserve">ORIGINAL </t>
  </si>
  <si>
    <t>value</t>
  </si>
  <si>
    <t>Division Director/COO (NC)/ Deputy COO</t>
  </si>
  <si>
    <t>²</t>
  </si>
  <si>
    <t>The Annual Appraisal Meeting is a key moment in the career for any employee. It must be a privileged moment of exchange between the employee and his/her Manager.
Objectives of the Annual Appraisal Meeting
• Review of the previous year
• Assess the skills developed, identifying the strengths and the axes of improvement
• Define the objectives and associated action plan for the coming year
• Evaluate the relationship employee / manager / company
• Co-build a medium-term career plan valid for the employee and for Altran
a) Before the meeting, 
     The Employee completes:
           - Header
           - Global review of the year (§1)
           - Training &amp; Development review of the year (§3)
           - Skills self evaluation (§4)
           - Strengths and areas of improvement (§5)           
       and returns the document to his/her Manager; then they schedule a one-one meeting.
      The Functional N+1, if any:
     sends his/her assessment (§2 and $4) to the Manager before the Appraisal meeting 
     with the employee
b) During the meeting, 
      The Manager  :
            - Validates Header
            - Completes Global review of the year (§1)
            - Assess Objective Achievement review (§2)
            - Validates Training &amp; Development review (§3)
            - Validates Skills Evaluation (§4)
            - Completes and validates Strengths and Areas of Improvements (§5)
            - Define Objectives to achieve for the Year To Come (§6)
            - Validate Employee's Career Evolution (§7)
            - Validate Training &amp; Development for the Year To Come (§8)
            - Assess Overall Performance and completes Final Comments (§9)
       The Employee :
            - Completes Final Comments(§9)
       Both sign the document.
c) After the meeting
The Manager:
          - Sends the original to HR Department
          - keeps one copy 
          - Sends one copy to the Employee
A mid year review is recommended to update and complete information</t>
  </si>
  <si>
    <t>Talent Review</t>
  </si>
  <si>
    <t>Functional</t>
  </si>
  <si>
    <t>French C1 ( Conversation )</t>
  </si>
  <si>
    <t>Managing strategic accounts</t>
  </si>
  <si>
    <t>FOCUS</t>
  </si>
  <si>
    <t>Formal programmes</t>
  </si>
  <si>
    <t>On-the-job learning</t>
  </si>
  <si>
    <t>Coaching and mentoring</t>
  </si>
  <si>
    <t>Unstructured learning</t>
  </si>
  <si>
    <t>Special projects and secondments</t>
  </si>
  <si>
    <t>• Quel bilan faites-vous de cette année de manière globale et au travers des activités principales ? (sur projet ou mission)
• Quelles sont les difficultés rencontrées de manière globale cette année ainsi que les difficultés inhérentes au projet ou à la mission qui pourraient le/la mettre en péril ?</t>
  </si>
  <si>
    <t>Collaborateur :</t>
  </si>
  <si>
    <t>Type d'objectif</t>
  </si>
  <si>
    <t>Facteur de pondération (%)</t>
  </si>
  <si>
    <t xml:space="preserve">% d'atteinte </t>
  </si>
  <si>
    <t>COMMENTAIRES</t>
  </si>
  <si>
    <t xml:space="preserve">Titre </t>
  </si>
  <si>
    <t xml:space="preserve">Type de Formation F.O.C.U.S. </t>
  </si>
  <si>
    <t xml:space="preserve">Commentaire </t>
  </si>
  <si>
    <t xml:space="preserve">Requis </t>
  </si>
  <si>
    <t>Points forts</t>
  </si>
  <si>
    <t>Points à améliorer</t>
  </si>
  <si>
    <t>Commentaires</t>
  </si>
  <si>
    <t xml:space="preserve">Géographique  : </t>
  </si>
  <si>
    <t>Fonctionnelle :</t>
  </si>
  <si>
    <t xml:space="preserve">Priorité </t>
  </si>
  <si>
    <t>Date Revue Annuelle</t>
  </si>
  <si>
    <t xml:space="preserve"> Nom</t>
  </si>
  <si>
    <t>Fonction actuelle</t>
  </si>
  <si>
    <t>Objectifs</t>
  </si>
  <si>
    <t>Compétences</t>
  </si>
  <si>
    <t>Points forts / Point à ameliorer</t>
  </si>
  <si>
    <t>Critéres justifiant la note</t>
  </si>
  <si>
    <t>Points à ameliorer</t>
  </si>
  <si>
    <t>Date de début</t>
  </si>
  <si>
    <t>Autres options</t>
  </si>
  <si>
    <t xml:space="preserve">Fonction : </t>
  </si>
  <si>
    <t>Successeur Possible</t>
  </si>
  <si>
    <t xml:space="preserve">Mobilité </t>
  </si>
  <si>
    <t xml:space="preserve">Géographique </t>
  </si>
  <si>
    <t>Fonctionnelle</t>
  </si>
  <si>
    <t>LIEU?</t>
  </si>
  <si>
    <t>QUOI ?</t>
  </si>
  <si>
    <t>QUI ?</t>
  </si>
  <si>
    <t>QUAND ?</t>
  </si>
  <si>
    <t>1. BILAN - Evénements significatifs :</t>
  </si>
  <si>
    <t>Compétences générales</t>
  </si>
  <si>
    <t xml:space="preserve">Définir le facteur </t>
  </si>
  <si>
    <t xml:space="preserve">Evaluation globale des compétences </t>
  </si>
  <si>
    <t>POTENTIEL</t>
  </si>
  <si>
    <t xml:space="preserve">COMMENTAIRES </t>
  </si>
  <si>
    <t>Programme formel</t>
  </si>
  <si>
    <t>Apprentissage sur le tas</t>
  </si>
  <si>
    <t>Coaching et mentoring</t>
  </si>
  <si>
    <t>Apprentissage informel</t>
  </si>
  <si>
    <t>Projets spéciaux et détachements</t>
  </si>
  <si>
    <t xml:space="preserve">T-Fondamentaux </t>
  </si>
  <si>
    <t>T-Recherche &amp; innovation</t>
  </si>
  <si>
    <t xml:space="preserve"> T-Systèmes d'information</t>
  </si>
  <si>
    <t xml:space="preserve">T-Performance de l'enterprise </t>
  </si>
  <si>
    <t>T-Gestion du cycle de vie produit</t>
  </si>
  <si>
    <t>T-Architecture produit, conception &amp; développement</t>
  </si>
  <si>
    <t>T-Production &amp; maintenance</t>
  </si>
  <si>
    <t>T-gestion de la chaîne logistique</t>
  </si>
  <si>
    <t>T-Systèmes Intelligents</t>
  </si>
  <si>
    <t>T-Mecanique</t>
  </si>
  <si>
    <t xml:space="preserve">T-Ingénierie Telecom &amp; media  </t>
  </si>
  <si>
    <t>T-Travaux publics</t>
  </si>
  <si>
    <t>T-Ingénierie de l'Energie</t>
  </si>
  <si>
    <t>T-Ingénierie médicale</t>
  </si>
  <si>
    <t>T-Ingénierie financière</t>
  </si>
  <si>
    <t xml:space="preserve">T-Solutions, Produits  &amp; Expertise technique  </t>
  </si>
  <si>
    <t xml:space="preserve">T- Compétences Multi domaines </t>
  </si>
  <si>
    <t>T-Gestion de communautés et d'expertise</t>
  </si>
  <si>
    <t>P-Fondamentaux</t>
  </si>
  <si>
    <t>P-Programmation et planification de la charge de travail</t>
  </si>
  <si>
    <t>P-Gestion de la sous-traitance projet  (incl. Offshore)</t>
  </si>
  <si>
    <t>P-Qualité, Processus, Méthodes et outils</t>
  </si>
  <si>
    <t xml:space="preserve">P-Gestion des Risques et des Opportunités </t>
  </si>
  <si>
    <t>P-Aspects de sécurité</t>
  </si>
  <si>
    <t xml:space="preserve">P-Champ du Projet &amp; Gestion des Contrats </t>
  </si>
  <si>
    <t xml:space="preserve"> P-Organisation Projet et Pilotage</t>
  </si>
  <si>
    <t>PROJET</t>
  </si>
  <si>
    <t>B-Fondamentaux</t>
  </si>
  <si>
    <t>B-Gestion de la relation client</t>
  </si>
  <si>
    <t xml:space="preserve">B-Gestion des Partenariats </t>
  </si>
  <si>
    <t>B-Offre - Avant-ventes</t>
  </si>
  <si>
    <t>B-Compétences en Négociation</t>
  </si>
  <si>
    <t xml:space="preserve">B-Gestion de Comptes </t>
  </si>
  <si>
    <t>B-Développement d'affaires</t>
  </si>
  <si>
    <t>B-Gestion des Solutions, Offres &amp; Expertise</t>
  </si>
  <si>
    <t>Valeurs Altran</t>
  </si>
  <si>
    <t>Travail en Equipe</t>
  </si>
  <si>
    <t>Sens de l'initiative et autonomie</t>
  </si>
  <si>
    <t>Orientation Client</t>
  </si>
  <si>
    <t>Capitalisation du savoir</t>
  </si>
  <si>
    <t>Sensibilité commerciale</t>
  </si>
  <si>
    <t>Langues étrangères</t>
  </si>
  <si>
    <t>M-Fondamentaux</t>
  </si>
  <si>
    <t>M-Management d'Equipes</t>
  </si>
  <si>
    <t>M-Cadre légal du travail et de l'activité</t>
  </si>
  <si>
    <t xml:space="preserve">M-Gestion de l'Innovation </t>
  </si>
  <si>
    <t>M-Gestion des Réseaux Professionnels</t>
  </si>
  <si>
    <t xml:space="preserve">M-Management International </t>
  </si>
  <si>
    <t>M-Comprehension Financière</t>
  </si>
  <si>
    <t>Entretien Annuel :  Evaluation</t>
  </si>
  <si>
    <r>
      <t>APPENDIX - A</t>
    </r>
    <r>
      <rPr>
        <sz val="26"/>
        <color theme="8"/>
        <rFont val="Century Gothic"/>
        <family val="2"/>
      </rPr>
      <t>ltran</t>
    </r>
    <r>
      <rPr>
        <b/>
        <sz val="26"/>
        <color theme="8"/>
        <rFont val="Century Gothic"/>
        <family val="2"/>
      </rPr>
      <t xml:space="preserve"> E</t>
    </r>
    <r>
      <rPr>
        <sz val="26"/>
        <color theme="8"/>
        <rFont val="Century Gothic"/>
        <family val="2"/>
      </rPr>
      <t>ntretien</t>
    </r>
    <r>
      <rPr>
        <b/>
        <sz val="26"/>
        <color theme="8"/>
        <rFont val="Century Gothic"/>
        <family val="2"/>
      </rPr>
      <t xml:space="preserve"> A</t>
    </r>
    <r>
      <rPr>
        <sz val="26"/>
        <color theme="8"/>
        <rFont val="Century Gothic"/>
        <family val="2"/>
      </rPr>
      <t>nnuel</t>
    </r>
  </si>
  <si>
    <t xml:space="preserve">Capacité à mettre en œuvre : </t>
  </si>
  <si>
    <t>1.   Débutant</t>
  </si>
  <si>
    <t>2.   Qualifié</t>
  </si>
  <si>
    <t>3.   Expérimenté</t>
  </si>
  <si>
    <t>4.   Expert</t>
  </si>
  <si>
    <t>Niveau d'expérience acquise dans le cursus universitaire et / ou en tant que stagiaire sur le lieu de travail. Besoin d’aide  possible lors de l'exécution de cette compétence.</t>
  </si>
  <si>
    <t>Capacité à mener à bien les tâches en relation avec cette compétence. Peut nécessiter l'aide d'un expert de temps en temps, mais peut généralement exercer la compétence indépendamment</t>
  </si>
  <si>
    <t xml:space="preserve">Peut effectuer les actions associées à cette compétence sans assistance. Reconnue dans l'organisation </t>
  </si>
  <si>
    <t>Connu comme un expert dans ce domaine. Peut fournir des conseils, dépanner et répondre à des questions liées à ce domaine d'expertise et le domaine où la compétence est utilisée</t>
  </si>
  <si>
    <t>Qualitatif</t>
  </si>
  <si>
    <t>Quantitatif</t>
  </si>
  <si>
    <t>dans 1 à 3 ans</t>
  </si>
  <si>
    <t>dans 4 à 5 ans</t>
  </si>
  <si>
    <t>A Date Définie</t>
  </si>
  <si>
    <t>Diplôme</t>
  </si>
  <si>
    <t>Durée</t>
  </si>
  <si>
    <t>Autre</t>
  </si>
  <si>
    <t>Utilisation des compétences acquises</t>
  </si>
  <si>
    <t>Dès maintenant</t>
  </si>
  <si>
    <t>Quand</t>
  </si>
  <si>
    <t>Période de validité :</t>
  </si>
  <si>
    <t>Famille professionnelle :</t>
  </si>
  <si>
    <t>Titre fonction :</t>
  </si>
  <si>
    <t>OBS id :</t>
  </si>
  <si>
    <t>Code fonction :</t>
  </si>
  <si>
    <t>Rôle additionnel (opt.)  :</t>
  </si>
  <si>
    <t>Date d'entrée chez Altran :</t>
  </si>
  <si>
    <t>Date d'entrée dans la fonction :</t>
  </si>
  <si>
    <t>Date dernier EAP :</t>
  </si>
  <si>
    <t>Date de l'entretien :</t>
  </si>
  <si>
    <t>Date de revue intermédiaire :</t>
  </si>
  <si>
    <r>
      <t>2. BILAN - Réalisation des objectifs quantitatifs et qualitatifs et réalisations complémentaires de l’année écoulée.</t>
    </r>
    <r>
      <rPr>
        <sz val="9"/>
        <color rgb="FFFFFFFF"/>
        <rFont val="Century Gothic"/>
        <family val="2"/>
      </rPr>
      <t xml:space="preserve">
</t>
    </r>
  </si>
  <si>
    <t>1. Pas atteints (&lt; 80%) 2. Atteints (≥80% &amp; &lt; 100%) 3. Dépassés (≥ 100% &amp; &lt; 105%) 4. A sur-Performé (≥105%)</t>
  </si>
  <si>
    <t xml:space="preserve">Atteinte globale des niveaux requis  </t>
  </si>
  <si>
    <t>Compétences expertises</t>
  </si>
  <si>
    <t xml:space="preserve">Se referer aux radars de l'appendix </t>
  </si>
  <si>
    <t>7.2  Prochaines fonctions possibles</t>
  </si>
  <si>
    <t xml:space="preserve">PERFORMANCE GLOBALE </t>
  </si>
  <si>
    <t xml:space="preserve">EVOLUTION de CARRIERE </t>
  </si>
  <si>
    <t>PLAN d'ACTIONS</t>
  </si>
  <si>
    <t xml:space="preserve">Résultat pondéré = % d'atteinte X facteur de pondération </t>
  </si>
  <si>
    <t>Atteinte globale des objectifs</t>
  </si>
  <si>
    <t>Evaluation par le collaborateur :</t>
  </si>
  <si>
    <t>Evaluation par le manager :</t>
  </si>
  <si>
    <t>Indicateurs</t>
  </si>
  <si>
    <t>Lister  les fonctions Altran possibles par ordre de priorité</t>
  </si>
  <si>
    <t xml:space="preserve"> Type de formation (F.O.C.U.S.)</t>
  </si>
  <si>
    <t>Date revue à mi-année (opt.)</t>
  </si>
  <si>
    <t>Date d'entrée Altran</t>
  </si>
  <si>
    <t>1. Débutant 2. Qualifié 3. Expérimenté 4. Expert</t>
  </si>
  <si>
    <t>N°</t>
  </si>
  <si>
    <t>échéance :</t>
  </si>
  <si>
    <t>fonction :</t>
  </si>
  <si>
    <t>Réalisation globale des objectifs</t>
  </si>
  <si>
    <t>Moyenne sur les compétences générales</t>
  </si>
  <si>
    <t>Moyenne sur les compétences expertises (projet, management, business, technique)</t>
  </si>
  <si>
    <t>7.3  Souhaits de mobilité</t>
  </si>
  <si>
    <t>Objectifs formation et développement</t>
  </si>
  <si>
    <t>Signature du manager :</t>
  </si>
  <si>
    <t xml:space="preserve">Date de l'entretien : </t>
  </si>
  <si>
    <t>Signature du collaborateur :</t>
  </si>
  <si>
    <t>Entretien Annuel :  Bilan</t>
  </si>
  <si>
    <t>Entretien Annuel : Bilan</t>
  </si>
  <si>
    <t xml:space="preserve">Entretien Annuel :  Objectifs et souhaits </t>
  </si>
  <si>
    <t>Fonction visée :</t>
  </si>
  <si>
    <t>Date de la revue annuelle :</t>
  </si>
  <si>
    <t>Fonction actuelle :</t>
  </si>
  <si>
    <t>Valeurs</t>
  </si>
  <si>
    <t>Performance globale</t>
  </si>
  <si>
    <t>Faible performance</t>
  </si>
  <si>
    <t>Performance insuffisante</t>
  </si>
  <si>
    <t>Bonne performance</t>
  </si>
  <si>
    <t xml:space="preserve">Performance excellente    </t>
  </si>
  <si>
    <t xml:space="preserve">Pré-rempli par le collaborateur en auto-évaluation - mis à jour par le manager en évaluation finale   </t>
  </si>
  <si>
    <t>Mobilité géographique et / ou fonctionnelle</t>
  </si>
  <si>
    <t>Facteur de pondération compétences générales vs compétences expertises</t>
  </si>
  <si>
    <t>Nom / Prénom :</t>
  </si>
  <si>
    <t>Fonctions possibles par ordre de priorité</t>
  </si>
  <si>
    <t xml:space="preserve">Efficacité :
1 : Pas du tout efficace
2 : Peu efficace
3 : Plutôt efficace
4 : Très efficace
</t>
  </si>
  <si>
    <t>1B</t>
  </si>
  <si>
    <t>2TCH1A</t>
  </si>
  <si>
    <t>2TCH1B</t>
  </si>
  <si>
    <t>Expertise projet : les compétences requises et leurs niveaux sont paramétrés ci-dessous, vous pouvez les modifier</t>
  </si>
  <si>
    <t>Expertise business : les compétences requises et leurs niveaux sont paramétrés ci-dessous, vous pouvez les modifier</t>
  </si>
  <si>
    <t>Expertise technique :  les compétences requises et leurs niveaux sont paramétrés ci-dessous, vous pouvez les modifier</t>
  </si>
  <si>
    <t>Expertise management : les compétences requises et leurs niveaux sont paramétrés ci-dessous, vous pouvez les modifier</t>
  </si>
  <si>
    <t>Performance globale :</t>
  </si>
  <si>
    <t>1A</t>
  </si>
  <si>
    <t>7.1  Souhaits d'évolution professionnelle à court ou à moyen terme (coefficient/position,  rémunération, rôles additionnels etc...)</t>
  </si>
  <si>
    <t xml:space="preserve">Propositions formation et développement </t>
  </si>
  <si>
    <t>Advanced Technician</t>
  </si>
  <si>
    <t>Account 
Manager</t>
  </si>
  <si>
    <t>2CLE1A</t>
  </si>
  <si>
    <t>2CLE1B</t>
  </si>
  <si>
    <t>Business Development Manager II</t>
  </si>
  <si>
    <t>Business Development Manager I</t>
  </si>
  <si>
    <t>Key Account Manager II</t>
  </si>
  <si>
    <t>Key Account Manager I</t>
  </si>
  <si>
    <t>Key Account 
Manager II</t>
  </si>
  <si>
    <t>Key Account 
Manager I</t>
  </si>
  <si>
    <t>Objective 1</t>
  </si>
  <si>
    <t>Formation 1</t>
  </si>
  <si>
    <t>Basse</t>
  </si>
  <si>
    <t>P-Organisation Projet et Pilotage</t>
  </si>
  <si>
    <t>4 . Les points forts et les points à améliorer</t>
  </si>
  <si>
    <t>5 . Objectif à atteindre pour l’année à venir</t>
  </si>
  <si>
    <t>6 . Performance globale et commentaires finaux</t>
  </si>
  <si>
    <t>NE PAS UTILISER CES CHAMPS</t>
  </si>
  <si>
    <t xml:space="preserve">3. Evaluation du niveau de compétences attendues dans la fonction occupée (fonction du référentiel Career Paths)
   </t>
  </si>
  <si>
    <r>
      <rPr>
        <sz val="18"/>
        <color theme="1"/>
        <rFont val="Calibri"/>
        <family val="2"/>
        <scheme val="minor"/>
      </rPr>
      <t>L’entretien annuel est une étape clé dans le parcours professionnel. Il doit faire l’objet d’un échange constructif entre le collaborateur et son manager.
Pourquoi faire un entretien annuel?
* Faire le bilan de la période écoulée,
*</t>
    </r>
    <r>
      <rPr>
        <sz val="18"/>
        <color theme="1"/>
        <rFont val="Calibri"/>
        <family val="2"/>
      </rPr>
      <t xml:space="preserve"> </t>
    </r>
    <r>
      <rPr>
        <sz val="18"/>
        <color theme="1"/>
        <rFont val="Calibri"/>
        <family val="2"/>
        <scheme val="minor"/>
      </rPr>
      <t>Identifier les forces et les axes d’amélioration,
*</t>
    </r>
    <r>
      <rPr>
        <sz val="12.6"/>
        <color theme="1"/>
        <rFont val="Calibri"/>
        <family val="2"/>
      </rPr>
      <t xml:space="preserve"> </t>
    </r>
    <r>
      <rPr>
        <sz val="18"/>
        <color theme="1"/>
        <rFont val="Calibri"/>
        <family val="2"/>
        <scheme val="minor"/>
      </rPr>
      <t>Définir les objectifs pour l’année à venir,
*</t>
    </r>
    <r>
      <rPr>
        <sz val="12.6"/>
        <color theme="1"/>
        <rFont val="Calibri"/>
        <family val="2"/>
      </rPr>
      <t xml:space="preserve"> </t>
    </r>
    <r>
      <rPr>
        <sz val="18"/>
        <color theme="1"/>
        <rFont val="Calibri"/>
        <family val="2"/>
        <scheme val="minor"/>
      </rPr>
      <t xml:space="preserve">Donner sa perception sur la collaboration avec le manger
</t>
    </r>
  </si>
  <si>
    <t>2 - Formations suivies
« Echangez sur l’utilité de ces actions en termes d’acquisition ou de développement de compétences »</t>
  </si>
  <si>
    <t xml:space="preserve">4.1 Souhaits d'évolution professionnelle à court ou moyen terme </t>
  </si>
  <si>
    <t>5 - Plan d'actions</t>
  </si>
  <si>
    <t>Activités principales</t>
  </si>
  <si>
    <t>Compétences mises en œuvre ou acquises</t>
  </si>
  <si>
    <t>Points d'amélioration</t>
  </si>
  <si>
    <t>Titre</t>
  </si>
  <si>
    <t>Type de formation</t>
  </si>
  <si>
    <t>Efficacité</t>
  </si>
  <si>
    <t>Objectifs compétences recherchées</t>
  </si>
  <si>
    <t>Actions retenues</t>
  </si>
  <si>
    <t>Actions envisagées</t>
  </si>
  <si>
    <t>Proposition formations et développement</t>
  </si>
  <si>
    <t xml:space="preserve">Type de formation </t>
  </si>
  <si>
    <t>Priorité</t>
  </si>
  <si>
    <t>2-Peu efficace</t>
  </si>
  <si>
    <t>Moyenne</t>
  </si>
  <si>
    <t>S</t>
  </si>
  <si>
    <t xml:space="preserve">Business &amp; Sales  </t>
  </si>
  <si>
    <t>Commentaires supplémentaires</t>
  </si>
  <si>
    <t>Date dernier EP :</t>
  </si>
  <si>
    <t xml:space="preserve">4.2 Prochaines fonctions possibles </t>
  </si>
  <si>
    <t xml:space="preserve">Lister les fonctions possibles par ordre de priorité </t>
  </si>
  <si>
    <t>Entretien professionnel annuel habituel</t>
  </si>
  <si>
    <t>Fonction</t>
  </si>
  <si>
    <t>échéance</t>
  </si>
  <si>
    <t>---------</t>
  </si>
  <si>
    <t>Entretien de retour :</t>
  </si>
  <si>
    <t>- d’un congé de maternité, d’un congé parental d'éducation, d’une période de réduction d’activité, 
- d’un congé de soutien familial, d’un congé d'adoption, d’un congé sabbatique, d’une période de mobilité volontaire sécurisée, 
- d’un arrêt maladie de longue durée (plus de 6 mois), d’un mandat de représentant du personnel.</t>
  </si>
  <si>
    <t xml:space="preserve">4.3 Souhaits de mobilité </t>
  </si>
  <si>
    <t xml:space="preserve">Mobilité géographique et fonctionnelle </t>
  </si>
  <si>
    <t>Commentaires sur les formations</t>
  </si>
  <si>
    <t>Connaissances Linguistiques</t>
  </si>
  <si>
    <t xml:space="preserve">Geographique </t>
  </si>
  <si>
    <t xml:space="preserve">fonctionnelle </t>
  </si>
  <si>
    <t>Si le collaborateur à 45 ans ou plus</t>
  </si>
  <si>
    <t>conformément au dispositif du contrat de génération, merci de cocher cette case</t>
  </si>
  <si>
    <t>5.2 autre</t>
  </si>
  <si>
    <t xml:space="preserve">Je n'ai pas de nouveau projet professionnel à court terme </t>
  </si>
  <si>
    <t>Je ne souhaite pas échanger sur mon projet professionnel</t>
  </si>
  <si>
    <t>Je souhaite bénéficier d'un conseil en évolution professionnelle</t>
  </si>
  <si>
    <t>Je souhaite rencontrer un interlocuteur RH</t>
  </si>
  <si>
    <t>4.4 Environnement et conditions de travail</t>
  </si>
  <si>
    <t>Motif : uniquement pour rencontre RH</t>
  </si>
  <si>
    <t>Amenagement du temps de travail</t>
  </si>
  <si>
    <t>Amenagement physique du poste</t>
  </si>
  <si>
    <t>Date:</t>
  </si>
  <si>
    <t>Commentaires sur les compétences acquises</t>
  </si>
  <si>
    <t>Famille</t>
  </si>
  <si>
    <t>Code</t>
  </si>
  <si>
    <t>Géographie</t>
  </si>
  <si>
    <t>Dans le temps</t>
  </si>
  <si>
    <t>Taille des commentaires</t>
  </si>
  <si>
    <t>X ou Blanc</t>
  </si>
  <si>
    <t>Dans l'ordre Myriam</t>
  </si>
  <si>
    <t xml:space="preserve">Program Director </t>
  </si>
  <si>
    <t>Belgique</t>
  </si>
  <si>
    <t>1-Pas du tout efficace</t>
  </si>
  <si>
    <t>Merci de respecter la taille de cellule, seul le texte visible à l'écran sera imprimé</t>
  </si>
  <si>
    <t>Dans 1 à 3 ans</t>
  </si>
  <si>
    <t>X</t>
  </si>
  <si>
    <t>Dans 4 à 5 ans</t>
  </si>
  <si>
    <t>3-Plutôt efficace</t>
  </si>
  <si>
    <t>A date définie</t>
  </si>
  <si>
    <t>4-Très efficace</t>
  </si>
  <si>
    <t>Etats Unis</t>
  </si>
  <si>
    <t xml:space="preserve"> 
Global Expert</t>
  </si>
  <si>
    <t xml:space="preserve"> 
2EX6</t>
  </si>
  <si>
    <t>Espagne</t>
  </si>
  <si>
    <t>Italie</t>
  </si>
  <si>
    <t>Portugal</t>
  </si>
  <si>
    <t>Royaume Uni</t>
  </si>
  <si>
    <t xml:space="preserve">Scientific Director </t>
  </si>
  <si>
    <t xml:space="preserve">2SCD6  </t>
  </si>
  <si>
    <t>1 - Activités et compétences mises en œuvre dans le poste/projet/mission actuel</t>
  </si>
  <si>
    <t>L’entretien professionnel est un moment de dialogue entre l’employeur et le collaborateur, à double objectif : 
Ø Identifier un projet professionnel répondant à la fois aux aspirations du salarié et aux besoins de l’entreprise ; 
Ø  Définir les actions pertinentes à mettre en œuvre (formation, mobilité, validation des acquis, modification de poste...) pour réaliser ce projet.
À terme, il s’agit de construire un projet professionnel partagé, de donner un rôle actif au collaborateur dans son évolution professionnelle
L’entretien professionnel n’a pas pour objet de prendre des décisions définitives. 
Il est important de le différencier de l’Entretien Annuel qui vise à effectuer un bilan de l’activité de l’année écoulée et à fixer les objectifs pour l’année à venir.</t>
  </si>
  <si>
    <t>aucun</t>
  </si>
  <si>
    <t>$K$2</t>
  </si>
  <si>
    <t>3 - Merci de verifier la mise à jour du dossier de compétences Linx</t>
  </si>
  <si>
    <t>C</t>
  </si>
  <si>
    <t>U</t>
  </si>
  <si>
    <t>Haute</t>
  </si>
  <si>
    <t>-Suivi des traitements journaliers
- Analyse des problèmes survenus dans un calcul
- Amélioration de l'existant
- Mise en place de nouveaux outils</t>
  </si>
  <si>
    <t xml:space="preserve"> - Allocation du temps  </t>
  </si>
  <si>
    <t xml:space="preserve">Dans le cadre de ma mission, j’ai eu à utiliser le français (écrit et parlé).     
Périodiquement, j’ai eu des conférences en Anglais et répondu à des courriels dans cette même langue. </t>
  </si>
  <si>
    <t>Devenir Consutants avancée</t>
  </si>
  <si>
    <t>- Capacité d'analyse
- Bonne Connaissance de la langue française et de l'anglais
- Expertise en VBA ACCESS et de l'informatique en général
- Relationnel</t>
  </si>
  <si>
    <t xml:space="preserve">Tous les projects sont arrivés à terme aux échéances prévues. J'en suis content. 
Le client garde le même enthousiasme à travailler avec moi et est disposé à me prolonger d'une autre année. </t>
  </si>
  <si>
    <t>Achever les porjets aux échéances fixées</t>
  </si>
  <si>
    <t>ROSELIER CECILE</t>
  </si>
  <si>
    <t>DIALLO ISSAGA</t>
  </si>
  <si>
    <t xml:space="preserve">Compréhension des besoins
Techniques </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</si>
</sst>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4" formatCode="_-* #,##0.00\ &quot;€&quot;_-;\-* #,##0.00\ &quot;€&quot;_-;_-* &quot;-&quot;??\ &quot;€&quot;_-;_-@_-"/>
    <numFmt numFmtId="164" formatCode="_(&quot;€&quot;* #,##0.00_);_(&quot;€&quot;* \(#,##0.00\);_(&quot;€&quot;* &quot;-&quot;??_);_(@_)"/>
    <numFmt numFmtId="165" formatCode="_(* #,##0.00_);_(* \(#,##0.00\);_(* &quot;-&quot;??_);_(@_)"/>
    <numFmt numFmtId="166" formatCode="0.0"/>
    <numFmt numFmtId="167" formatCode="[$-409]mmmm\ d\,\ yyyy;@"/>
    <numFmt numFmtId="168" formatCode="#,##0.00_ ;\-#,##0.00\ "/>
    <numFmt numFmtId="169" formatCode="0.0%"/>
    <numFmt numFmtId="170" formatCode=";_(* \(#,##0.00\);"/>
    <numFmt numFmtId="171" formatCode="_ #,##0\ %\ _ ;_ * \-#,##0_ ;_ * &quot;&quot;_ ;_ @_ "/>
    <numFmt numFmtId="172" formatCode="[$-40C]dd\-mmm\-yy;@"/>
    <numFmt numFmtId="173" formatCode="[$-40C]d\-mmm\-yy;@"/>
  </numFmts>
  <fonts count="201">
    <font>
      <sz val="11"/>
      <color theme="1"/>
      <name val="Calibri"/>
      <family val="2"/>
      <scheme val="minor"/>
    </font>
    <font>
      <b/>
      <sz val="22"/>
      <color theme="1"/>
      <name val="Calibri"/>
      <family val="2"/>
      <scheme val="minor"/>
    </font>
    <font>
      <sz val="28"/>
      <color theme="1"/>
      <name val="Century Gothic"/>
      <family val="2"/>
    </font>
    <font>
      <sz val="10"/>
      <color rgb="FF404040"/>
      <name val="Century Gothic"/>
      <family val="2"/>
    </font>
    <font>
      <sz val="14"/>
      <name val="Century Gothic"/>
      <family val="2"/>
    </font>
    <font>
      <sz val="9"/>
      <color theme="1"/>
      <name val="Century Gothic"/>
      <family val="2"/>
    </font>
    <font>
      <sz val="9"/>
      <color rgb="FF404040"/>
      <name val="Century Gothic"/>
      <family val="2"/>
    </font>
    <font>
      <b/>
      <sz val="9"/>
      <color rgb="FF404040"/>
      <name val="Century Gothic"/>
      <family val="2"/>
    </font>
    <font>
      <sz val="14"/>
      <color theme="1"/>
      <name val="Century Gothic"/>
      <family val="2"/>
    </font>
    <font>
      <b/>
      <sz val="9"/>
      <color theme="1"/>
      <name val="Century Gothic"/>
      <family val="2"/>
    </font>
    <font>
      <sz val="10"/>
      <name val="Arial"/>
      <family val="2"/>
    </font>
    <font>
      <sz val="11"/>
      <name val="Calibri"/>
      <family val="2"/>
      <scheme val="minor"/>
    </font>
    <font>
      <sz val="6"/>
      <color rgb="FF404040"/>
      <name val="Century Gothic"/>
      <family val="2"/>
    </font>
    <font>
      <sz val="12"/>
      <color theme="1"/>
      <name val="Century Gothic"/>
      <family val="2"/>
    </font>
    <font>
      <sz val="9"/>
      <color theme="1"/>
      <name val="Calibri"/>
      <family val="2"/>
      <scheme val="minor"/>
    </font>
    <font>
      <sz val="8"/>
      <color theme="1"/>
      <name val="Calibri"/>
      <family val="2"/>
      <scheme val="minor"/>
    </font>
    <font>
      <sz val="8"/>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i/>
      <sz val="14"/>
      <color theme="1"/>
      <name val="Century Gothic"/>
      <family val="2"/>
    </font>
    <font>
      <b/>
      <i/>
      <sz val="11"/>
      <color theme="1"/>
      <name val="Calibri"/>
      <family val="2"/>
      <scheme val="minor"/>
    </font>
    <font>
      <sz val="14"/>
      <color theme="0"/>
      <name val="Century Gothic"/>
      <family val="2"/>
    </font>
    <font>
      <sz val="18"/>
      <color theme="1"/>
      <name val="Century Gothic"/>
      <family val="2"/>
    </font>
    <font>
      <b/>
      <sz val="11"/>
      <color theme="8" tint="-0.499984740745262"/>
      <name val="Century Gothic"/>
      <family val="2"/>
    </font>
    <font>
      <sz val="14"/>
      <color theme="0"/>
      <name val="Calibri"/>
      <family val="2"/>
      <scheme val="minor"/>
    </font>
    <font>
      <sz val="8"/>
      <color indexed="81"/>
      <name val="Tahoma"/>
      <family val="2"/>
    </font>
    <font>
      <b/>
      <sz val="8"/>
      <color indexed="81"/>
      <name val="Tahoma"/>
      <family val="2"/>
    </font>
    <font>
      <sz val="9"/>
      <name val="Century Gothic"/>
      <family val="2"/>
    </font>
    <font>
      <b/>
      <sz val="9"/>
      <color theme="0"/>
      <name val="Century Gothic"/>
      <family val="2"/>
    </font>
    <font>
      <b/>
      <sz val="11"/>
      <color theme="0"/>
      <name val="Century Gothic"/>
      <family val="2"/>
    </font>
    <font>
      <b/>
      <sz val="22"/>
      <color theme="0"/>
      <name val="Calibri"/>
      <family val="2"/>
      <scheme val="minor"/>
    </font>
    <font>
      <b/>
      <sz val="10"/>
      <color theme="0"/>
      <name val="Century Gothic"/>
      <family val="2"/>
    </font>
    <font>
      <sz val="10"/>
      <color theme="0"/>
      <name val="Century Gothic"/>
      <family val="2"/>
    </font>
    <font>
      <sz val="20"/>
      <color theme="8"/>
      <name val="Calibri"/>
      <family val="2"/>
      <scheme val="minor"/>
    </font>
    <font>
      <sz val="9"/>
      <color theme="1" tint="4.9989318521683403E-2"/>
      <name val="Calibri (Corps)"/>
    </font>
    <font>
      <sz val="20"/>
      <color theme="8"/>
      <name val="Calibri"/>
      <family val="2"/>
    </font>
    <font>
      <sz val="11"/>
      <color theme="1" tint="4.9989318521683403E-2"/>
      <name val="Calibri (Corps)"/>
    </font>
    <font>
      <sz val="9"/>
      <color theme="0"/>
      <name val="Century Gothic"/>
      <family val="2"/>
    </font>
    <font>
      <sz val="14"/>
      <color theme="8"/>
      <name val="Century Gothic"/>
      <family val="2"/>
    </font>
    <font>
      <sz val="9"/>
      <color theme="0"/>
      <name val="Calibri"/>
      <family val="2"/>
      <scheme val="minor"/>
    </font>
    <font>
      <b/>
      <i/>
      <sz val="14"/>
      <color theme="8"/>
      <name val="Century Gothic"/>
      <family val="2"/>
    </font>
    <font>
      <b/>
      <sz val="11"/>
      <color theme="0"/>
      <name val="Calibri"/>
      <family val="2"/>
      <scheme val="minor"/>
    </font>
    <font>
      <sz val="11"/>
      <color theme="0" tint="-0.249977111117893"/>
      <name val="Calibri"/>
      <family val="2"/>
      <scheme val="minor"/>
    </font>
    <font>
      <b/>
      <sz val="12"/>
      <color theme="0" tint="-0.249977111117893"/>
      <name val="Century Gothic"/>
      <family val="2"/>
    </font>
    <font>
      <sz val="20"/>
      <color theme="0" tint="-0.249977111117893"/>
      <name val="Calibri"/>
      <family val="2"/>
    </font>
    <font>
      <sz val="9"/>
      <color indexed="81"/>
      <name val="Tahoma"/>
      <family val="2"/>
    </font>
    <font>
      <sz val="9"/>
      <color rgb="FF595959"/>
      <name val="Century Gothic"/>
      <family val="2"/>
    </font>
    <font>
      <sz val="9"/>
      <color theme="8"/>
      <name val="Century Gothic"/>
      <family val="2"/>
    </font>
    <font>
      <sz val="9"/>
      <color theme="3"/>
      <name val="Century Gothic"/>
      <family val="2"/>
    </font>
    <font>
      <b/>
      <sz val="9"/>
      <name val="Century Gothic"/>
      <family val="2"/>
    </font>
    <font>
      <b/>
      <sz val="8"/>
      <name val="Calibri"/>
      <family val="2"/>
      <scheme val="minor"/>
    </font>
    <font>
      <i/>
      <sz val="8"/>
      <color theme="0"/>
      <name val="Century Gothic"/>
      <family val="2"/>
    </font>
    <font>
      <sz val="9"/>
      <color theme="0"/>
      <name val="Calibri (Corps)"/>
    </font>
    <font>
      <sz val="7"/>
      <color theme="1"/>
      <name val="Century Gothic"/>
      <family val="2"/>
    </font>
    <font>
      <sz val="8"/>
      <name val="Century Gothic"/>
      <family val="2"/>
    </font>
    <font>
      <sz val="10"/>
      <color theme="1"/>
      <name val="Calibri"/>
      <family val="2"/>
      <scheme val="minor"/>
    </font>
    <font>
      <sz val="10"/>
      <color indexed="8"/>
      <name val="Arial"/>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sz val="10"/>
      <name val="Calibri"/>
      <family val="2"/>
    </font>
    <font>
      <b/>
      <sz val="11"/>
      <color indexed="63"/>
      <name val="Calibri"/>
      <family val="2"/>
    </font>
    <font>
      <b/>
      <sz val="18"/>
      <color indexed="62"/>
      <name val="Cambria"/>
      <family val="2"/>
    </font>
    <font>
      <b/>
      <sz val="18"/>
      <color theme="0"/>
      <name val="Century Gothic"/>
      <family val="2"/>
    </font>
    <font>
      <sz val="11"/>
      <color theme="1"/>
      <name val="Arial"/>
      <family val="2"/>
    </font>
    <font>
      <b/>
      <sz val="11"/>
      <color theme="1"/>
      <name val="Arial"/>
      <family val="2"/>
    </font>
    <font>
      <sz val="20"/>
      <color theme="1"/>
      <name val="Calibri"/>
      <family val="2"/>
      <scheme val="minor"/>
    </font>
    <font>
      <b/>
      <sz val="14"/>
      <color theme="0"/>
      <name val="Arial"/>
      <family val="2"/>
    </font>
    <font>
      <sz val="16"/>
      <color theme="1"/>
      <name val="Arial"/>
      <family val="2"/>
    </font>
    <font>
      <sz val="9"/>
      <name val="Arial"/>
      <family val="2"/>
    </font>
    <font>
      <b/>
      <sz val="14"/>
      <color theme="1"/>
      <name val="Arial"/>
      <family val="2"/>
    </font>
    <font>
      <sz val="9"/>
      <color theme="1"/>
      <name val="Arial"/>
      <family val="2"/>
    </font>
    <font>
      <b/>
      <sz val="9"/>
      <name val="Arial"/>
      <family val="2"/>
    </font>
    <font>
      <sz val="11"/>
      <color theme="0"/>
      <name val="Arial"/>
      <family val="2"/>
    </font>
    <font>
      <b/>
      <sz val="12"/>
      <color theme="0"/>
      <name val="Arial"/>
      <family val="2"/>
    </font>
    <font>
      <sz val="14"/>
      <color theme="1"/>
      <name val="Arial"/>
      <family val="2"/>
    </font>
    <font>
      <sz val="10"/>
      <color theme="1"/>
      <name val="Arial"/>
      <family val="2"/>
    </font>
    <font>
      <sz val="11"/>
      <color theme="6" tint="-0.249977111117893"/>
      <name val="Calibri"/>
      <family val="2"/>
      <scheme val="minor"/>
    </font>
    <font>
      <sz val="11"/>
      <name val="Arial"/>
      <family val="2"/>
    </font>
    <font>
      <b/>
      <sz val="10"/>
      <color theme="0"/>
      <name val="Calibri"/>
      <family val="2"/>
      <scheme val="minor"/>
    </font>
    <font>
      <b/>
      <sz val="8"/>
      <color theme="0"/>
      <name val="Calibri"/>
      <family val="2"/>
      <scheme val="minor"/>
    </font>
    <font>
      <sz val="22"/>
      <color theme="0"/>
      <name val="Century Gothic"/>
      <family val="2"/>
    </font>
    <font>
      <b/>
      <sz val="28"/>
      <color theme="0"/>
      <name val="Century Gothic"/>
      <family val="2"/>
    </font>
    <font>
      <b/>
      <sz val="8"/>
      <color theme="1"/>
      <name val="Century Gothic"/>
      <family val="2"/>
    </font>
    <font>
      <b/>
      <sz val="9"/>
      <color theme="8"/>
      <name val="Century Gothic"/>
      <family val="2"/>
    </font>
    <font>
      <b/>
      <sz val="22"/>
      <name val="Calibri"/>
      <family val="2"/>
      <scheme val="minor"/>
    </font>
    <font>
      <sz val="11"/>
      <name val="Century Gothic"/>
      <family val="2"/>
    </font>
    <font>
      <b/>
      <sz val="11"/>
      <name val="Calibri"/>
      <family val="2"/>
      <scheme val="minor"/>
    </font>
    <font>
      <sz val="12"/>
      <name val="Calibri"/>
      <family val="2"/>
      <scheme val="minor"/>
    </font>
    <font>
      <sz val="11"/>
      <color rgb="FF4BACC6"/>
      <name val="Calibri"/>
      <family val="2"/>
      <scheme val="minor"/>
    </font>
    <font>
      <sz val="12"/>
      <color theme="1"/>
      <name val="Calibri"/>
      <family val="2"/>
      <scheme val="minor"/>
    </font>
    <font>
      <b/>
      <sz val="9"/>
      <color indexed="81"/>
      <name val="Tahoma"/>
      <family val="2"/>
    </font>
    <font>
      <sz val="9"/>
      <name val="Calibri"/>
      <family val="2"/>
      <scheme val="minor"/>
    </font>
    <font>
      <b/>
      <sz val="10"/>
      <color rgb="FF404040"/>
      <name val="Century Gothic"/>
      <family val="2"/>
    </font>
    <font>
      <sz val="10"/>
      <color theme="0" tint="-0.499984740745262"/>
      <name val="Century Gothic"/>
      <family val="2"/>
    </font>
    <font>
      <sz val="16"/>
      <color theme="8"/>
      <name val="Century Gothic"/>
      <family val="2"/>
    </font>
    <font>
      <b/>
      <sz val="14"/>
      <color theme="0"/>
      <name val="Century Gothic"/>
      <family val="2"/>
    </font>
    <font>
      <i/>
      <sz val="10"/>
      <name val="Century Gothic"/>
      <family val="2"/>
    </font>
    <font>
      <sz val="14"/>
      <color theme="0"/>
      <name val="Arial"/>
      <family val="2"/>
    </font>
    <font>
      <b/>
      <sz val="14"/>
      <color rgb="FFFF0000"/>
      <name val="Century Gothic"/>
      <family val="2"/>
    </font>
    <font>
      <i/>
      <sz val="10"/>
      <color rgb="FF404040"/>
      <name val="Century Gothic"/>
      <family val="2"/>
    </font>
    <font>
      <b/>
      <i/>
      <sz val="12"/>
      <name val="Century Gothic"/>
      <family val="2"/>
    </font>
    <font>
      <b/>
      <sz val="12"/>
      <color rgb="FF404040"/>
      <name val="Century Gothic"/>
      <family val="2"/>
    </font>
    <font>
      <i/>
      <sz val="9"/>
      <color theme="1"/>
      <name val="Century Gothic"/>
      <family val="2"/>
    </font>
    <font>
      <sz val="11"/>
      <color theme="1"/>
      <name val="Century Gothic"/>
      <family val="2"/>
    </font>
    <font>
      <i/>
      <sz val="8"/>
      <color theme="1"/>
      <name val="Century Gothic"/>
      <family val="2"/>
    </font>
    <font>
      <sz val="11"/>
      <color rgb="FFFF0000"/>
      <name val="Century Gothic"/>
      <family val="2"/>
    </font>
    <font>
      <i/>
      <sz val="11"/>
      <color theme="1"/>
      <name val="Century Gothic"/>
      <family val="2"/>
    </font>
    <font>
      <b/>
      <i/>
      <sz val="11"/>
      <name val="Century Gothic"/>
      <family val="2"/>
    </font>
    <font>
      <sz val="11"/>
      <color theme="0"/>
      <name val="Century Gothic"/>
      <family val="2"/>
    </font>
    <font>
      <i/>
      <u/>
      <sz val="10"/>
      <color theme="1"/>
      <name val="Century Gothic"/>
      <family val="2"/>
    </font>
    <font>
      <sz val="10"/>
      <name val="Century Gothic"/>
      <family val="2"/>
    </font>
    <font>
      <b/>
      <sz val="11"/>
      <color rgb="FF404040"/>
      <name val="Century Gothic"/>
      <family val="2"/>
    </font>
    <font>
      <b/>
      <sz val="9"/>
      <color theme="1"/>
      <name val="Arial"/>
      <family val="2"/>
    </font>
    <font>
      <sz val="9"/>
      <color rgb="FF000000"/>
      <name val="Century Gothic"/>
      <family val="2"/>
    </font>
    <font>
      <strike/>
      <sz val="16"/>
      <color theme="1"/>
      <name val="Calibri"/>
      <family val="2"/>
      <scheme val="minor"/>
    </font>
    <font>
      <sz val="16"/>
      <color theme="1"/>
      <name val="Calibri"/>
      <family val="2"/>
      <scheme val="minor"/>
    </font>
    <font>
      <strike/>
      <sz val="11"/>
      <color theme="1"/>
      <name val="Calibri"/>
      <family val="2"/>
      <scheme val="minor"/>
    </font>
    <font>
      <strike/>
      <sz val="11"/>
      <name val="Calibri"/>
      <family val="2"/>
      <scheme val="minor"/>
    </font>
    <font>
      <sz val="8"/>
      <color theme="1"/>
      <name val="Century Gothic"/>
      <family val="2"/>
    </font>
    <font>
      <b/>
      <sz val="11"/>
      <color theme="1"/>
      <name val="Century Gothic"/>
      <family val="2"/>
    </font>
    <font>
      <b/>
      <sz val="12"/>
      <name val="Calibri"/>
      <family val="2"/>
      <scheme val="minor"/>
    </font>
    <font>
      <b/>
      <sz val="12"/>
      <color theme="1"/>
      <name val="Calibri"/>
      <family val="2"/>
      <scheme val="minor"/>
    </font>
    <font>
      <strike/>
      <sz val="12"/>
      <color theme="1"/>
      <name val="Calibri"/>
      <family val="2"/>
      <scheme val="minor"/>
    </font>
    <font>
      <b/>
      <strike/>
      <sz val="12"/>
      <color theme="1"/>
      <name val="Calibri"/>
      <family val="2"/>
      <scheme val="minor"/>
    </font>
    <font>
      <b/>
      <sz val="9"/>
      <color rgb="FF000000"/>
      <name val="Century Gothic"/>
      <family val="2"/>
    </font>
    <font>
      <sz val="9"/>
      <color rgb="FF974706"/>
      <name val="Century Gothic"/>
      <family val="2"/>
    </font>
    <font>
      <b/>
      <sz val="11"/>
      <name val="Century Gothic"/>
      <family val="2"/>
    </font>
    <font>
      <i/>
      <sz val="7"/>
      <color theme="1"/>
      <name val="Century Gothic"/>
      <family val="2"/>
    </font>
    <font>
      <b/>
      <i/>
      <sz val="9"/>
      <color theme="0"/>
      <name val="Century Gothic"/>
      <family val="2"/>
    </font>
    <font>
      <b/>
      <sz val="9"/>
      <color theme="5" tint="-0.249977111117893"/>
      <name val="Century Gothic"/>
      <family val="2"/>
    </font>
    <font>
      <b/>
      <sz val="26"/>
      <color theme="8"/>
      <name val="Century Gothic"/>
      <family val="2"/>
    </font>
    <font>
      <sz val="26"/>
      <color theme="8"/>
      <name val="Century Gothic"/>
      <family val="2"/>
    </font>
    <font>
      <sz val="22"/>
      <color theme="1"/>
      <name val="Calibri"/>
      <family val="2"/>
      <scheme val="minor"/>
    </font>
    <font>
      <sz val="18"/>
      <color theme="1"/>
      <name val="Calibri"/>
      <family val="2"/>
      <scheme val="minor"/>
    </font>
    <font>
      <b/>
      <sz val="18"/>
      <color theme="1"/>
      <name val="Calibri"/>
      <family val="2"/>
      <scheme val="minor"/>
    </font>
    <font>
      <sz val="11"/>
      <color rgb="FF92D050"/>
      <name val="Calibri"/>
      <family val="2"/>
      <scheme val="minor"/>
    </font>
    <font>
      <sz val="11"/>
      <color theme="6" tint="-0.249977111117893"/>
      <name val="Calibri"/>
      <family val="2"/>
      <scheme val="minor"/>
    </font>
    <font>
      <sz val="10"/>
      <color theme="3" tint="0.39997558519241921"/>
      <name val="Calibri"/>
      <family val="2"/>
      <scheme val="minor"/>
    </font>
    <font>
      <sz val="11"/>
      <name val="Calibri"/>
      <family val="2"/>
      <scheme val="minor"/>
    </font>
    <font>
      <b/>
      <sz val="10"/>
      <color theme="1"/>
      <name val="Arial"/>
      <family val="2"/>
    </font>
    <font>
      <i/>
      <sz val="9"/>
      <color theme="0"/>
      <name val="Century Gothic"/>
      <family val="2"/>
    </font>
    <font>
      <i/>
      <sz val="9"/>
      <color rgb="FF974706"/>
      <name val="Century Gothic"/>
      <family val="2"/>
    </font>
    <font>
      <i/>
      <sz val="9"/>
      <color theme="9" tint="-0.499984740745262"/>
      <name val="Century Gothic"/>
      <family val="2"/>
    </font>
    <font>
      <b/>
      <sz val="9"/>
      <color theme="0"/>
      <name val="Arial"/>
      <family val="2"/>
    </font>
    <font>
      <b/>
      <sz val="10"/>
      <color theme="1"/>
      <name val="Lucida Sans"/>
      <family val="2"/>
    </font>
    <font>
      <sz val="8"/>
      <name val="Lucida Sans"/>
      <family val="2"/>
    </font>
    <font>
      <sz val="10"/>
      <name val="Lucida Sans"/>
      <family val="2"/>
    </font>
    <font>
      <b/>
      <sz val="10"/>
      <color theme="0"/>
      <name val="Lucida Sans"/>
      <family val="2"/>
    </font>
    <font>
      <sz val="10"/>
      <color theme="0"/>
      <name val="Lucida Sans"/>
      <family val="2"/>
    </font>
    <font>
      <b/>
      <sz val="10"/>
      <color theme="0"/>
      <name val="Arial"/>
      <family val="2"/>
    </font>
    <font>
      <b/>
      <sz val="14"/>
      <color theme="0"/>
      <name val="Lucida Sans"/>
      <family val="2"/>
    </font>
    <font>
      <b/>
      <sz val="14"/>
      <color theme="1"/>
      <name val="Lucida Sans"/>
      <family val="2"/>
    </font>
    <font>
      <sz val="9"/>
      <name val="Lucida Sans"/>
      <family val="2"/>
    </font>
    <font>
      <b/>
      <sz val="10"/>
      <name val="Arial"/>
      <family val="2"/>
    </font>
    <font>
      <b/>
      <sz val="8"/>
      <color theme="0"/>
      <name val="Arial"/>
      <family val="2"/>
    </font>
    <font>
      <b/>
      <sz val="8"/>
      <name val="Arial"/>
      <family val="2"/>
    </font>
    <font>
      <sz val="8"/>
      <color theme="1"/>
      <name val="Arial"/>
      <family val="2"/>
    </font>
    <font>
      <b/>
      <sz val="8"/>
      <color theme="1"/>
      <name val="Arial"/>
      <family val="2"/>
    </font>
    <font>
      <sz val="8"/>
      <name val="Arial"/>
      <family val="2"/>
    </font>
    <font>
      <sz val="11"/>
      <name val="Calibri"/>
      <family val="2"/>
      <scheme val="minor"/>
    </font>
    <font>
      <sz val="11"/>
      <color theme="1"/>
      <name val="Calibri"/>
      <family val="2"/>
    </font>
    <font>
      <sz val="9"/>
      <color rgb="FFFFFFFF"/>
      <name val="Century Gothic"/>
      <family val="2"/>
    </font>
    <font>
      <b/>
      <sz val="8"/>
      <color rgb="FF000000"/>
      <name val="Tahoma"/>
      <family val="2"/>
    </font>
    <font>
      <sz val="8"/>
      <color rgb="FF000000"/>
      <name val="Tahoma"/>
      <family val="2"/>
    </font>
    <font>
      <sz val="10"/>
      <color theme="1"/>
      <name val="Calibri"/>
      <family val="2"/>
    </font>
    <font>
      <sz val="10"/>
      <color rgb="FF000000"/>
      <name val="Calibri"/>
      <family val="2"/>
    </font>
    <font>
      <b/>
      <sz val="10"/>
      <color theme="1"/>
      <name val="Calibri"/>
      <family val="2"/>
    </font>
    <font>
      <b/>
      <sz val="8"/>
      <color theme="0"/>
      <name val="Century Gothic"/>
      <family val="2"/>
    </font>
    <font>
      <sz val="18"/>
      <color theme="1"/>
      <name val="Calibri"/>
      <family val="2"/>
    </font>
    <font>
      <sz val="12.6"/>
      <color theme="1"/>
      <name val="Calibri"/>
      <family val="2"/>
    </font>
    <font>
      <b/>
      <i/>
      <sz val="10"/>
      <color theme="0"/>
      <name val="Century Gothic"/>
      <family val="2"/>
    </font>
    <font>
      <i/>
      <sz val="10"/>
      <color theme="0"/>
      <name val="Century Gothic"/>
      <family val="2"/>
    </font>
    <font>
      <b/>
      <sz val="12"/>
      <color theme="0"/>
      <name val="Century Gothic"/>
      <family val="2"/>
    </font>
    <font>
      <i/>
      <u/>
      <sz val="10"/>
      <color theme="0"/>
      <name val="Century Gothic"/>
      <family val="2"/>
    </font>
    <font>
      <b/>
      <i/>
      <u/>
      <sz val="10"/>
      <color theme="0"/>
      <name val="Century Gothic"/>
      <family val="2"/>
    </font>
    <font>
      <sz val="8"/>
      <color theme="0"/>
      <name val="Century Gothic"/>
      <family val="2"/>
    </font>
    <font>
      <b/>
      <sz val="10"/>
      <color theme="0"/>
      <name val="Calibri"/>
      <family val="2"/>
    </font>
    <font>
      <b/>
      <sz val="9"/>
      <color rgb="FFFFFFFF"/>
      <name val="Calibri"/>
      <family val="2"/>
      <scheme val="minor"/>
    </font>
    <font>
      <sz val="9"/>
      <color rgb="FF000000"/>
      <name val="Calibri"/>
      <family val="2"/>
      <scheme val="minor"/>
    </font>
    <font>
      <b/>
      <sz val="10"/>
      <color rgb="FFFFFFFF"/>
      <name val="Calibri"/>
      <family val="2"/>
      <scheme val="minor"/>
    </font>
    <font>
      <sz val="11"/>
      <color rgb="FF000000"/>
      <name val="Calibri"/>
      <family val="2"/>
      <scheme val="minor"/>
    </font>
    <font>
      <sz val="9"/>
      <color rgb="FF404040"/>
      <name val="Calibri"/>
      <family val="2"/>
      <scheme val="minor"/>
    </font>
    <font>
      <b/>
      <sz val="11"/>
      <color rgb="FFFF0000"/>
      <name val="Calibri"/>
      <family val="2"/>
      <scheme val="minor"/>
    </font>
    <font>
      <b/>
      <sz val="9"/>
      <color theme="1"/>
      <name val="Calibri"/>
      <family val="2"/>
      <scheme val="minor"/>
    </font>
    <font>
      <b/>
      <sz val="9"/>
      <color theme="0"/>
      <name val="Calibri"/>
      <family val="2"/>
      <scheme val="minor"/>
    </font>
    <font>
      <i/>
      <sz val="9"/>
      <color theme="1"/>
      <name val="Calibri"/>
      <family val="2"/>
      <scheme val="minor"/>
    </font>
    <font>
      <sz val="9"/>
      <color rgb="FFFF0000"/>
      <name val="Calibri"/>
      <family val="2"/>
      <scheme val="minor"/>
    </font>
    <font>
      <sz val="9"/>
      <color rgb="FF000000"/>
      <name val="Impact"/>
      <family val="2"/>
    </font>
    <font>
      <b/>
      <sz val="9"/>
      <color rgb="FF000000"/>
      <name val="Tahoma"/>
      <family val="2"/>
    </font>
  </fonts>
  <fills count="74">
    <fill>
      <patternFill patternType="none"/>
    </fill>
    <fill>
      <patternFill patternType="gray125"/>
    </fill>
    <fill>
      <patternFill patternType="solid">
        <fgColor theme="0" tint="-0.14999847407452621"/>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rgb="FFFFC000"/>
        <bgColor indexed="64"/>
      </patternFill>
    </fill>
    <fill>
      <patternFill patternType="solid">
        <fgColor theme="5" tint="0.39997558519241921"/>
        <bgColor indexed="64"/>
      </patternFill>
    </fill>
    <fill>
      <patternFill patternType="lightUp"/>
    </fill>
    <fill>
      <patternFill patternType="solid">
        <fgColor theme="4"/>
      </patternFill>
    </fill>
    <fill>
      <patternFill patternType="solid">
        <fgColor theme="4" tint="0.59999389629810485"/>
        <bgColor indexed="65"/>
      </patternFill>
    </fill>
    <fill>
      <patternFill patternType="solid">
        <fgColor theme="0"/>
        <bgColor indexed="64"/>
      </patternFill>
    </fill>
    <fill>
      <patternFill patternType="solid">
        <fgColor theme="5"/>
      </patternFill>
    </fill>
    <fill>
      <patternFill patternType="solid">
        <fgColor theme="8"/>
      </patternFill>
    </fill>
    <fill>
      <patternFill patternType="solid">
        <fgColor theme="8" tint="0.59999389629810485"/>
        <bgColor indexed="65"/>
      </patternFill>
    </fill>
    <fill>
      <patternFill patternType="solid">
        <fgColor theme="0" tint="-0.249977111117893"/>
        <bgColor indexed="64"/>
      </patternFill>
    </fill>
    <fill>
      <patternFill patternType="solid">
        <fgColor theme="4" tint="0.79998168889431442"/>
        <bgColor indexed="65"/>
      </patternFill>
    </fill>
    <fill>
      <patternFill patternType="solid">
        <fgColor theme="3" tint="-0.249977111117893"/>
        <bgColor indexed="64"/>
      </patternFill>
    </fill>
    <fill>
      <patternFill patternType="lightUp">
        <bgColor theme="4" tint="0.59999389629810485"/>
      </patternFill>
    </fill>
    <fill>
      <patternFill patternType="solid">
        <fgColor theme="9"/>
      </patternFill>
    </fill>
    <fill>
      <patternFill patternType="solid">
        <fgColor theme="9" tint="0.59999389629810485"/>
        <bgColor indexed="65"/>
      </patternFill>
    </fill>
    <fill>
      <patternFill patternType="solid">
        <fgColor theme="8"/>
        <bgColor indexed="64"/>
      </patternFill>
    </fill>
    <fill>
      <patternFill patternType="lightUp">
        <bgColor theme="8"/>
      </patternFill>
    </fill>
    <fill>
      <patternFill patternType="solid">
        <fgColor theme="0" tint="-0.34998626667073579"/>
        <bgColor indexed="64"/>
      </patternFill>
    </fill>
    <fill>
      <patternFill patternType="lightUp">
        <bgColor theme="0"/>
      </patternFill>
    </fill>
    <fill>
      <patternFill patternType="solid">
        <fgColor rgb="FF4BACC6"/>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rgb="FF92D050"/>
        <bgColor indexed="64"/>
      </patternFill>
    </fill>
    <fill>
      <patternFill patternType="solid">
        <fgColor theme="4" tint="0.79998168889431442"/>
        <bgColor indexed="64"/>
      </patternFill>
    </fill>
    <fill>
      <patternFill patternType="solid">
        <fgColor theme="2" tint="-0.749992370372631"/>
        <bgColor indexed="64"/>
      </patternFill>
    </fill>
    <fill>
      <patternFill patternType="solid">
        <fgColor rgb="FFFFFF99"/>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46"/>
      </patternFill>
    </fill>
    <fill>
      <patternFill patternType="solid">
        <fgColor indexed="9"/>
      </patternFill>
    </fill>
    <fill>
      <patternFill patternType="solid">
        <fgColor indexed="55"/>
      </patternFill>
    </fill>
    <fill>
      <patternFill patternType="solid">
        <fgColor theme="0" tint="-4.9989318521683403E-2"/>
        <bgColor indexed="64"/>
      </patternFill>
    </fill>
    <fill>
      <patternFill patternType="solid">
        <fgColor theme="6" tint="-0.249977111117893"/>
        <bgColor indexed="64"/>
      </patternFill>
    </fill>
    <fill>
      <patternFill patternType="solid">
        <fgColor rgb="FFDEE0FE"/>
        <bgColor indexed="64"/>
      </patternFill>
    </fill>
    <fill>
      <patternFill patternType="solid">
        <fgColor rgb="FFFAFEC2"/>
        <bgColor indexed="64"/>
      </patternFill>
    </fill>
    <fill>
      <patternFill patternType="solid">
        <fgColor theme="2"/>
        <bgColor indexed="64"/>
      </patternFill>
    </fill>
    <fill>
      <patternFill patternType="solid">
        <fgColor rgb="FFA6C36B"/>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rgb="FFC4BD97"/>
        <bgColor indexed="64"/>
      </patternFill>
    </fill>
    <fill>
      <patternFill patternType="solid">
        <fgColor rgb="FFFFFF00"/>
        <bgColor indexed="64"/>
      </patternFill>
    </fill>
    <fill>
      <patternFill patternType="solid">
        <fgColor rgb="FFD9D9D9"/>
        <bgColor indexed="64"/>
      </patternFill>
    </fill>
    <fill>
      <patternFill patternType="solid">
        <fgColor rgb="FFECF6F8"/>
        <bgColor indexed="64"/>
      </patternFill>
    </fill>
    <fill>
      <patternFill patternType="lightDown">
        <bgColor theme="9" tint="0.59999389629810485"/>
      </patternFill>
    </fill>
    <fill>
      <patternFill patternType="solid">
        <fgColor rgb="FFFF0000"/>
        <bgColor indexed="64"/>
      </patternFill>
    </fill>
    <fill>
      <patternFill patternType="solid">
        <fgColor rgb="FFDCE6F1"/>
        <bgColor indexed="64"/>
      </patternFill>
    </fill>
    <fill>
      <patternFill patternType="solid">
        <fgColor rgb="FFFFFFFF"/>
        <bgColor indexed="64"/>
      </patternFill>
    </fill>
    <fill>
      <patternFill patternType="solid">
        <fgColor rgb="FF61D6FF"/>
        <bgColor indexed="64"/>
      </patternFill>
    </fill>
    <fill>
      <gradientFill degree="90">
        <stop position="0">
          <color rgb="FF61D6FF"/>
        </stop>
        <stop position="1">
          <color rgb="FFFF0000"/>
        </stop>
      </gradientFill>
    </fill>
    <fill>
      <patternFill patternType="solid">
        <fgColor rgb="FFCC0000"/>
        <bgColor indexed="64"/>
      </patternFill>
    </fill>
    <fill>
      <patternFill patternType="solid">
        <fgColor theme="7" tint="0.59999389629810485"/>
        <bgColor indexed="64"/>
      </patternFill>
    </fill>
    <fill>
      <patternFill patternType="solid">
        <fgColor theme="7" tint="0.59999389629810485"/>
        <bgColor auto="1"/>
      </patternFill>
    </fill>
    <fill>
      <patternFill patternType="solid">
        <fgColor rgb="FF06B5EC"/>
        <bgColor indexed="64"/>
      </patternFill>
    </fill>
    <fill>
      <patternFill patternType="solid">
        <fgColor rgb="FF3095B4"/>
        <bgColor indexed="64"/>
      </patternFill>
    </fill>
    <fill>
      <patternFill patternType="solid">
        <fgColor rgb="FFF0AB00"/>
        <bgColor indexed="64"/>
      </patternFill>
    </fill>
    <fill>
      <patternFill patternType="solid">
        <fgColor rgb="FFCB0044"/>
        <bgColor indexed="64"/>
      </patternFill>
    </fill>
    <fill>
      <patternFill patternType="solid">
        <fgColor rgb="FFD2EAF1"/>
        <bgColor indexed="64"/>
      </patternFill>
    </fill>
    <fill>
      <patternFill patternType="solid">
        <fgColor rgb="FF4BACC6"/>
        <bgColor rgb="FF000000"/>
      </patternFill>
    </fill>
    <fill>
      <patternFill patternType="solid">
        <fgColor rgb="FFD9D9D9"/>
        <bgColor rgb="FF000000"/>
      </patternFill>
    </fill>
    <fill>
      <patternFill patternType="solid">
        <fgColor rgb="FF00B0F0"/>
        <bgColor indexed="64"/>
      </patternFill>
    </fill>
  </fills>
  <borders count="468">
    <border>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style="thin">
        <color indexed="64"/>
      </bottom>
      <diagonal/>
    </border>
    <border>
      <left style="double">
        <color indexed="64"/>
      </left>
      <right style="double">
        <color indexed="64"/>
      </right>
      <top/>
      <bottom/>
      <diagonal/>
    </border>
    <border>
      <left style="double">
        <color indexed="64"/>
      </left>
      <right style="double">
        <color indexed="64"/>
      </right>
      <top style="thin">
        <color indexed="64"/>
      </top>
      <bottom/>
      <diagonal/>
    </border>
    <border>
      <left style="medium">
        <color indexed="64"/>
      </left>
      <right style="thin">
        <color auto="1"/>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medium">
        <color indexed="64"/>
      </right>
      <top/>
      <bottom/>
      <diagonal/>
    </border>
    <border>
      <left style="medium">
        <color indexed="64"/>
      </left>
      <right style="thin">
        <color theme="0" tint="-0.499984740745262"/>
      </right>
      <top style="medium">
        <color indexed="64"/>
      </top>
      <bottom/>
      <diagonal/>
    </border>
    <border>
      <left style="medium">
        <color indexed="64"/>
      </left>
      <right style="thin">
        <color theme="0" tint="-0.499984740745262"/>
      </right>
      <top/>
      <bottom style="medium">
        <color indexed="64"/>
      </bottom>
      <diagonal/>
    </border>
    <border>
      <left/>
      <right style="double">
        <color indexed="64"/>
      </right>
      <top style="thin">
        <color indexed="64"/>
      </top>
      <bottom/>
      <diagonal/>
    </border>
    <border>
      <left/>
      <right style="double">
        <color indexed="64"/>
      </right>
      <top/>
      <bottom/>
      <diagonal/>
    </border>
    <border>
      <left/>
      <right style="double">
        <color indexed="64"/>
      </right>
      <top/>
      <bottom style="thin">
        <color indexed="64"/>
      </bottom>
      <diagonal/>
    </border>
    <border>
      <left/>
      <right/>
      <top style="thin">
        <color theme="8"/>
      </top>
      <bottom style="thin">
        <color theme="8"/>
      </bottom>
      <diagonal/>
    </border>
    <border>
      <left style="medium">
        <color theme="8"/>
      </left>
      <right/>
      <top style="medium">
        <color theme="8"/>
      </top>
      <bottom style="medium">
        <color theme="8"/>
      </bottom>
      <diagonal/>
    </border>
    <border>
      <left/>
      <right/>
      <top style="medium">
        <color theme="8"/>
      </top>
      <bottom style="medium">
        <color theme="8"/>
      </bottom>
      <diagonal/>
    </border>
    <border>
      <left/>
      <right style="medium">
        <color theme="8"/>
      </right>
      <top style="medium">
        <color theme="8"/>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style="medium">
        <color theme="8"/>
      </right>
      <top style="medium">
        <color theme="8"/>
      </top>
      <bottom style="thin">
        <color theme="8"/>
      </bottom>
      <diagonal/>
    </border>
    <border>
      <left style="medium">
        <color theme="8"/>
      </left>
      <right/>
      <top style="thin">
        <color theme="8"/>
      </top>
      <bottom style="thin">
        <color theme="8"/>
      </bottom>
      <diagonal/>
    </border>
    <border>
      <left/>
      <right style="medium">
        <color theme="8"/>
      </right>
      <top style="thin">
        <color theme="8"/>
      </top>
      <bottom style="thin">
        <color theme="8"/>
      </bottom>
      <diagonal/>
    </border>
    <border>
      <left style="medium">
        <color theme="8"/>
      </left>
      <right style="medium">
        <color theme="8"/>
      </right>
      <top style="thin">
        <color theme="8"/>
      </top>
      <bottom style="thin">
        <color theme="8"/>
      </bottom>
      <diagonal/>
    </border>
    <border>
      <left style="medium">
        <color theme="8"/>
      </left>
      <right style="medium">
        <color theme="8"/>
      </right>
      <top style="thin">
        <color theme="8"/>
      </top>
      <bottom style="medium">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medium">
        <color theme="8"/>
      </right>
      <top style="thin">
        <color theme="8"/>
      </top>
      <bottom style="medium">
        <color theme="8"/>
      </bottom>
      <diagonal/>
    </border>
    <border>
      <left style="medium">
        <color theme="8"/>
      </left>
      <right style="medium">
        <color theme="8"/>
      </right>
      <top style="medium">
        <color theme="8"/>
      </top>
      <bottom/>
      <diagonal/>
    </border>
    <border>
      <left/>
      <right style="medium">
        <color theme="8"/>
      </right>
      <top/>
      <bottom/>
      <diagonal/>
    </border>
    <border>
      <left style="medium">
        <color theme="8"/>
      </left>
      <right style="medium">
        <color theme="8"/>
      </right>
      <top/>
      <bottom style="medium">
        <color theme="8"/>
      </bottom>
      <diagonal/>
    </border>
    <border>
      <left style="medium">
        <color theme="8"/>
      </left>
      <right/>
      <top/>
      <bottom/>
      <diagonal/>
    </border>
    <border>
      <left style="medium">
        <color theme="8"/>
      </left>
      <right/>
      <top/>
      <bottom style="medium">
        <color theme="8"/>
      </bottom>
      <diagonal/>
    </border>
    <border>
      <left/>
      <right/>
      <top/>
      <bottom style="medium">
        <color theme="8"/>
      </bottom>
      <diagonal/>
    </border>
    <border>
      <left/>
      <right style="medium">
        <color theme="8"/>
      </right>
      <top/>
      <bottom style="medium">
        <color theme="8"/>
      </bottom>
      <diagonal/>
    </border>
    <border>
      <left style="thin">
        <color theme="8"/>
      </left>
      <right style="thin">
        <color theme="8"/>
      </right>
      <top style="thin">
        <color theme="8"/>
      </top>
      <bottom style="thin">
        <color theme="8"/>
      </bottom>
      <diagonal/>
    </border>
    <border>
      <left style="thin">
        <color theme="8"/>
      </left>
      <right/>
      <top style="thin">
        <color theme="8"/>
      </top>
      <bottom style="thin">
        <color theme="8"/>
      </bottom>
      <diagonal/>
    </border>
    <border>
      <left style="thin">
        <color theme="8"/>
      </left>
      <right/>
      <top style="thin">
        <color theme="8"/>
      </top>
      <bottom/>
      <diagonal/>
    </border>
    <border>
      <left/>
      <right/>
      <top style="thin">
        <color theme="8"/>
      </top>
      <bottom/>
      <diagonal/>
    </border>
    <border>
      <left/>
      <right style="thin">
        <color theme="8"/>
      </right>
      <top style="thin">
        <color theme="8"/>
      </top>
      <bottom/>
      <diagonal/>
    </border>
    <border>
      <left style="thin">
        <color theme="8"/>
      </left>
      <right/>
      <top/>
      <bottom/>
      <diagonal/>
    </border>
    <border>
      <left/>
      <right style="thin">
        <color theme="8"/>
      </right>
      <top/>
      <bottom/>
      <diagonal/>
    </border>
    <border>
      <left style="thin">
        <color theme="8"/>
      </left>
      <right/>
      <top/>
      <bottom style="thin">
        <color theme="8"/>
      </bottom>
      <diagonal/>
    </border>
    <border>
      <left/>
      <right/>
      <top/>
      <bottom style="thin">
        <color theme="8"/>
      </bottom>
      <diagonal/>
    </border>
    <border>
      <left/>
      <right style="thin">
        <color theme="8"/>
      </right>
      <top/>
      <bottom style="thin">
        <color theme="8"/>
      </bottom>
      <diagonal/>
    </border>
    <border>
      <left/>
      <right style="thin">
        <color theme="8"/>
      </right>
      <top style="thin">
        <color theme="8"/>
      </top>
      <bottom style="thin">
        <color theme="8"/>
      </bottom>
      <diagonal/>
    </border>
    <border>
      <left style="thin">
        <color theme="9"/>
      </left>
      <right style="thin">
        <color theme="9"/>
      </right>
      <top style="thin">
        <color theme="9"/>
      </top>
      <bottom/>
      <diagonal/>
    </border>
    <border>
      <left style="thin">
        <color theme="9"/>
      </left>
      <right style="thin">
        <color theme="9"/>
      </right>
      <top/>
      <bottom style="thin">
        <color theme="9"/>
      </bottom>
      <diagonal/>
    </border>
    <border>
      <left style="medium">
        <color theme="8"/>
      </left>
      <right/>
      <top style="thin">
        <color indexed="64"/>
      </top>
      <bottom/>
      <diagonal/>
    </border>
    <border>
      <left/>
      <right style="medium">
        <color theme="8"/>
      </right>
      <top style="thin">
        <color indexed="64"/>
      </top>
      <bottom/>
      <diagonal/>
    </border>
    <border>
      <left style="thin">
        <color theme="8"/>
      </left>
      <right/>
      <top style="thin">
        <color theme="8"/>
      </top>
      <bottom style="medium">
        <color theme="8"/>
      </bottom>
      <diagonal/>
    </border>
    <border>
      <left style="thin">
        <color theme="8"/>
      </left>
      <right style="thin">
        <color theme="8"/>
      </right>
      <top style="thin">
        <color theme="8"/>
      </top>
      <bottom/>
      <diagonal/>
    </border>
    <border>
      <left style="thin">
        <color theme="8"/>
      </left>
      <right style="thin">
        <color theme="8"/>
      </right>
      <top/>
      <bottom style="thin">
        <color theme="8"/>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medium">
        <color indexed="64"/>
      </left>
      <right style="thin">
        <color auto="1"/>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theme="8"/>
      </left>
      <right style="thin">
        <color theme="8"/>
      </right>
      <top style="thin">
        <color theme="8"/>
      </top>
      <bottom style="thin">
        <color theme="8"/>
      </bottom>
      <diagonal/>
    </border>
    <border>
      <left style="medium">
        <color theme="8"/>
      </left>
      <right style="medium">
        <color theme="8"/>
      </right>
      <top style="thin">
        <color theme="8"/>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ck">
        <color auto="1"/>
      </left>
      <right style="thick">
        <color auto="1"/>
      </right>
      <top style="thick">
        <color auto="1"/>
      </top>
      <bottom style="thin">
        <color auto="1"/>
      </bottom>
      <diagonal/>
    </border>
    <border>
      <left style="thick">
        <color auto="1"/>
      </left>
      <right style="thick">
        <color auto="1"/>
      </right>
      <top style="thin">
        <color auto="1"/>
      </top>
      <bottom style="thin">
        <color auto="1"/>
      </bottom>
      <diagonal/>
    </border>
    <border>
      <left/>
      <right style="thick">
        <color auto="1"/>
      </right>
      <top style="thick">
        <color auto="1"/>
      </top>
      <bottom style="thin">
        <color auto="1"/>
      </bottom>
      <diagonal/>
    </border>
    <border>
      <left/>
      <right style="thick">
        <color auto="1"/>
      </right>
      <top style="thin">
        <color auto="1"/>
      </top>
      <bottom style="thin">
        <color auto="1"/>
      </bottom>
      <diagonal/>
    </border>
    <border>
      <left style="thick">
        <color auto="1"/>
      </left>
      <right/>
      <top style="thick">
        <color auto="1"/>
      </top>
      <bottom style="thin">
        <color auto="1"/>
      </bottom>
      <diagonal/>
    </border>
    <border>
      <left style="thick">
        <color auto="1"/>
      </left>
      <right/>
      <top style="thin">
        <color auto="1"/>
      </top>
      <bottom style="thin">
        <color auto="1"/>
      </bottom>
      <diagonal/>
    </border>
    <border>
      <left/>
      <right style="thick">
        <color auto="1"/>
      </right>
      <top/>
      <bottom/>
      <diagonal/>
    </border>
    <border>
      <left style="thick">
        <color auto="1"/>
      </left>
      <right style="thick">
        <color auto="1"/>
      </right>
      <top/>
      <bottom/>
      <diagonal/>
    </border>
    <border>
      <left style="thick">
        <color auto="1"/>
      </left>
      <right/>
      <top/>
      <bottom/>
      <diagonal/>
    </border>
    <border>
      <left/>
      <right style="thick">
        <color auto="1"/>
      </right>
      <top style="thin">
        <color auto="1"/>
      </top>
      <bottom/>
      <diagonal/>
    </border>
    <border>
      <left style="thick">
        <color auto="1"/>
      </left>
      <right style="thick">
        <color auto="1"/>
      </right>
      <top style="thin">
        <color auto="1"/>
      </top>
      <bottom/>
      <diagonal/>
    </border>
    <border>
      <left style="thick">
        <color auto="1"/>
      </left>
      <right/>
      <top style="thin">
        <color auto="1"/>
      </top>
      <bottom/>
      <diagonal/>
    </border>
    <border>
      <left/>
      <right/>
      <top style="thin">
        <color indexed="64"/>
      </top>
      <bottom/>
      <diagonal/>
    </border>
    <border>
      <left style="thin">
        <color indexed="64"/>
      </left>
      <right style="thin">
        <color indexed="64"/>
      </right>
      <top style="thin">
        <color indexed="64"/>
      </top>
      <bottom/>
      <diagonal/>
    </border>
    <border>
      <left style="thick">
        <color auto="1"/>
      </left>
      <right style="thick">
        <color auto="1"/>
      </right>
      <top style="thick">
        <color auto="1"/>
      </top>
      <bottom style="thick">
        <color auto="1"/>
      </bottom>
      <diagonal/>
    </border>
    <border>
      <left style="thick">
        <color auto="1"/>
      </left>
      <right style="thick">
        <color auto="1"/>
      </right>
      <top style="thin">
        <color auto="1"/>
      </top>
      <bottom style="thick">
        <color auto="1"/>
      </bottom>
      <diagonal/>
    </border>
    <border>
      <left style="thick">
        <color auto="1"/>
      </left>
      <right style="thick">
        <color auto="1"/>
      </right>
      <top/>
      <bottom style="thin">
        <color auto="1"/>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thin">
        <color rgb="FF4BACC6"/>
      </right>
      <top/>
      <bottom/>
      <diagonal/>
    </border>
    <border>
      <left/>
      <right/>
      <top/>
      <bottom style="thin">
        <color rgb="FF4BACC6"/>
      </bottom>
      <diagonal/>
    </border>
    <border>
      <left style="thin">
        <color rgb="FF4BACC6"/>
      </left>
      <right/>
      <top/>
      <bottom/>
      <diagonal/>
    </border>
    <border>
      <left style="thin">
        <color rgb="FF4BACC6"/>
      </left>
      <right/>
      <top style="thin">
        <color rgb="FF4BACC6"/>
      </top>
      <bottom/>
      <diagonal/>
    </border>
    <border>
      <left/>
      <right/>
      <top style="thin">
        <color rgb="FF4BACC6"/>
      </top>
      <bottom/>
      <diagonal/>
    </border>
    <border>
      <left style="thin">
        <color rgb="FF4BACC6"/>
      </left>
      <right/>
      <top style="thin">
        <color rgb="FF4BACC6"/>
      </top>
      <bottom style="thin">
        <color rgb="FF4BACC6"/>
      </bottom>
      <diagonal/>
    </border>
    <border>
      <left/>
      <right style="thin">
        <color rgb="FF4BACC6"/>
      </right>
      <top style="thin">
        <color rgb="FF4BACC6"/>
      </top>
      <bottom style="thin">
        <color rgb="FF4BACC6"/>
      </bottom>
      <diagonal/>
    </border>
    <border>
      <left/>
      <right/>
      <top style="thin">
        <color rgb="FF4BACC6"/>
      </top>
      <bottom style="thin">
        <color rgb="FF4BACC6"/>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medium">
        <color rgb="FF4BACC6"/>
      </top>
      <bottom/>
      <diagonal/>
    </border>
    <border>
      <left/>
      <right style="medium">
        <color rgb="FF4BACC6"/>
      </right>
      <top style="medium">
        <color rgb="FF4BACC6"/>
      </top>
      <bottom/>
      <diagonal/>
    </border>
    <border>
      <left style="medium">
        <color rgb="FF4BACC6"/>
      </left>
      <right style="medium">
        <color rgb="FF4BACC6"/>
      </right>
      <top style="medium">
        <color rgb="FF4BACC6"/>
      </top>
      <bottom/>
      <diagonal/>
    </border>
    <border>
      <left style="medium">
        <color rgb="FF4BACC6"/>
      </left>
      <right/>
      <top style="medium">
        <color rgb="FF4BACC6"/>
      </top>
      <bottom/>
      <diagonal/>
    </border>
    <border>
      <left style="medium">
        <color rgb="FF4BACC6"/>
      </left>
      <right/>
      <top/>
      <bottom style="thin">
        <color rgb="FF4BACC6"/>
      </bottom>
      <diagonal/>
    </border>
    <border>
      <left style="medium">
        <color rgb="FF4BACC6"/>
      </left>
      <right/>
      <top/>
      <bottom/>
      <diagonal/>
    </border>
    <border>
      <left/>
      <right style="medium">
        <color rgb="FF4BACC6"/>
      </right>
      <top style="thin">
        <color rgb="FF4BACC6"/>
      </top>
      <bottom/>
      <diagonal/>
    </border>
    <border>
      <left/>
      <right style="medium">
        <color rgb="FF4BACC6"/>
      </right>
      <top/>
      <bottom/>
      <diagonal/>
    </border>
    <border>
      <left/>
      <right style="medium">
        <color rgb="FF4BACC6"/>
      </right>
      <top/>
      <bottom style="thin">
        <color rgb="FF4BACC6"/>
      </bottom>
      <diagonal/>
    </border>
    <border>
      <left style="medium">
        <color rgb="FF4BACC6"/>
      </left>
      <right/>
      <top/>
      <bottom style="medium">
        <color rgb="FF4BACC6"/>
      </bottom>
      <diagonal/>
    </border>
    <border>
      <left/>
      <right/>
      <top/>
      <bottom style="medium">
        <color rgb="FF4BACC6"/>
      </bottom>
      <diagonal/>
    </border>
    <border>
      <left/>
      <right style="thin">
        <color rgb="FF4BACC6"/>
      </right>
      <top/>
      <bottom style="medium">
        <color rgb="FF4BACC6"/>
      </bottom>
      <diagonal/>
    </border>
    <border>
      <left/>
      <right style="medium">
        <color rgb="FF4BACC6"/>
      </right>
      <top/>
      <bottom style="medium">
        <color rgb="FF4BACC6"/>
      </bottom>
      <diagonal/>
    </border>
    <border>
      <left style="medium">
        <color rgb="FF4BACC6"/>
      </left>
      <right/>
      <top style="thin">
        <color rgb="FF4BACC6"/>
      </top>
      <bottom/>
      <diagonal/>
    </border>
    <border>
      <left/>
      <right style="thin">
        <color rgb="FF4BACC6"/>
      </right>
      <top style="thin">
        <color theme="8"/>
      </top>
      <bottom/>
      <diagonal/>
    </border>
    <border>
      <left style="medium">
        <color rgb="FF4BACC6"/>
      </left>
      <right style="medium">
        <color rgb="FF4BACC6"/>
      </right>
      <top style="medium">
        <color rgb="FF4BACC6"/>
      </top>
      <bottom style="medium">
        <color rgb="FF4BACC6"/>
      </bottom>
      <diagonal/>
    </border>
    <border>
      <left style="medium">
        <color rgb="FF4BACC6"/>
      </left>
      <right/>
      <top style="thin">
        <color theme="8"/>
      </top>
      <bottom/>
      <diagonal/>
    </border>
    <border>
      <left style="thin">
        <color rgb="FF4BACC6"/>
      </left>
      <right style="thin">
        <color rgb="FF4BACC6"/>
      </right>
      <top style="thin">
        <color rgb="FF4BACC6"/>
      </top>
      <bottom style="thin">
        <color rgb="FF4BACC6"/>
      </bottom>
      <diagonal/>
    </border>
    <border>
      <left style="medium">
        <color rgb="FF4BACC6"/>
      </left>
      <right/>
      <top style="medium">
        <color rgb="FF4BACC6"/>
      </top>
      <bottom style="thin">
        <color rgb="FF4BACC6"/>
      </bottom>
      <diagonal/>
    </border>
    <border>
      <left/>
      <right style="medium">
        <color rgb="FF4BACC6"/>
      </right>
      <top style="medium">
        <color rgb="FF4BACC6"/>
      </top>
      <bottom style="thin">
        <color rgb="FF4BACC6"/>
      </bottom>
      <diagonal/>
    </border>
    <border>
      <left/>
      <right/>
      <top style="medium">
        <color rgb="FF4BACC6"/>
      </top>
      <bottom style="thin">
        <color rgb="FF4BACC6"/>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rgb="FF4BACC6"/>
      </left>
      <right style="thin">
        <color rgb="FF4BACC6"/>
      </right>
      <top/>
      <bottom style="thin">
        <color rgb="FF4BACC6"/>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medium">
        <color rgb="FF4BACC6"/>
      </left>
      <right/>
      <top style="medium">
        <color rgb="FF4BACC6"/>
      </top>
      <bottom style="medium">
        <color rgb="FF4BACC6"/>
      </bottom>
      <diagonal/>
    </border>
    <border>
      <left/>
      <right/>
      <top style="medium">
        <color rgb="FF4BACC6"/>
      </top>
      <bottom style="medium">
        <color rgb="FF4BACC6"/>
      </bottom>
      <diagonal/>
    </border>
    <border>
      <left/>
      <right style="medium">
        <color rgb="FF4BACC6"/>
      </right>
      <top style="medium">
        <color rgb="FF4BACC6"/>
      </top>
      <bottom style="medium">
        <color rgb="FF4BACC6"/>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rgb="FF4BACC6"/>
      </left>
      <right style="thin">
        <color rgb="FF4BACC6"/>
      </right>
      <top style="medium">
        <color rgb="FF4BACC6"/>
      </top>
      <bottom style="thin">
        <color rgb="FF4BACC6"/>
      </bottom>
      <diagonal/>
    </border>
    <border>
      <left style="thin">
        <color rgb="FF4BACC6"/>
      </left>
      <right style="medium">
        <color rgb="FF4BACC6"/>
      </right>
      <top style="medium">
        <color rgb="FF4BACC6"/>
      </top>
      <bottom style="thin">
        <color rgb="FF4BACC6"/>
      </bottom>
      <diagonal/>
    </border>
    <border>
      <left style="thin">
        <color rgb="FF4BACC6"/>
      </left>
      <right style="medium">
        <color rgb="FF4BACC6"/>
      </right>
      <top style="thin">
        <color rgb="FF4BACC6"/>
      </top>
      <bottom style="thin">
        <color rgb="FF4BACC6"/>
      </bottom>
      <diagonal/>
    </border>
    <border>
      <left style="medium">
        <color rgb="FF4BACC6"/>
      </left>
      <right style="thin">
        <color rgb="FF4BACC6"/>
      </right>
      <top style="thin">
        <color rgb="FF4BACC6"/>
      </top>
      <bottom style="medium">
        <color rgb="FF4BACC6"/>
      </bottom>
      <diagonal/>
    </border>
    <border>
      <left style="medium">
        <color rgb="FF4BACC6"/>
      </left>
      <right/>
      <top style="medium">
        <color rgb="FF4BACC6"/>
      </top>
      <bottom style="thin">
        <color theme="8"/>
      </bottom>
      <diagonal/>
    </border>
    <border>
      <left/>
      <right/>
      <top style="medium">
        <color rgb="FF4BACC6"/>
      </top>
      <bottom style="thin">
        <color theme="8"/>
      </bottom>
      <diagonal/>
    </border>
    <border>
      <left/>
      <right style="medium">
        <color rgb="FF4BACC6"/>
      </right>
      <top style="medium">
        <color rgb="FF4BACC6"/>
      </top>
      <bottom style="thin">
        <color theme="8"/>
      </bottom>
      <diagonal/>
    </border>
    <border>
      <left/>
      <right style="medium">
        <color rgb="FF4BACC6"/>
      </right>
      <top style="thin">
        <color theme="8"/>
      </top>
      <bottom style="thin">
        <color theme="8"/>
      </bottom>
      <diagonal/>
    </border>
    <border>
      <left/>
      <right style="medium">
        <color rgb="FF4BACC6"/>
      </right>
      <top style="thin">
        <color theme="8"/>
      </top>
      <bottom style="medium">
        <color rgb="FF4BACC6"/>
      </bottom>
      <diagonal/>
    </border>
    <border>
      <left/>
      <right style="medium">
        <color rgb="FF4BACC6"/>
      </right>
      <top/>
      <bottom style="thin">
        <color theme="8"/>
      </bottom>
      <diagonal/>
    </border>
    <border>
      <left/>
      <right style="medium">
        <color rgb="FF4BACC6"/>
      </right>
      <top style="thin">
        <color theme="8"/>
      </top>
      <bottom/>
      <diagonal/>
    </border>
    <border>
      <left style="thin">
        <color theme="8"/>
      </left>
      <right style="medium">
        <color rgb="FF4BACC6"/>
      </right>
      <top style="thin">
        <color theme="8"/>
      </top>
      <bottom/>
      <diagonal/>
    </border>
    <border>
      <left style="thin">
        <color theme="8"/>
      </left>
      <right style="medium">
        <color rgb="FF4BACC6"/>
      </right>
      <top/>
      <bottom style="thin">
        <color theme="8"/>
      </bottom>
      <diagonal/>
    </border>
    <border>
      <left style="medium">
        <color rgb="FF4BACC6"/>
      </left>
      <right style="thin">
        <color theme="8"/>
      </right>
      <top style="thin">
        <color theme="8"/>
      </top>
      <bottom style="thin">
        <color theme="8"/>
      </bottom>
      <diagonal/>
    </border>
    <border>
      <left style="thin">
        <color theme="8"/>
      </left>
      <right style="medium">
        <color rgb="FF4BACC6"/>
      </right>
      <top style="thin">
        <color theme="8"/>
      </top>
      <bottom style="thin">
        <color theme="8"/>
      </bottom>
      <diagonal/>
    </border>
    <border>
      <left style="thin">
        <color theme="8"/>
      </left>
      <right style="thin">
        <color theme="8"/>
      </right>
      <top style="thin">
        <color theme="8"/>
      </top>
      <bottom style="medium">
        <color rgb="FF4BACC6"/>
      </bottom>
      <diagonal/>
    </border>
    <border>
      <left style="thin">
        <color theme="8"/>
      </left>
      <right style="thin">
        <color theme="8"/>
      </right>
      <top/>
      <bottom style="medium">
        <color rgb="FF4BACC6"/>
      </bottom>
      <diagonal/>
    </border>
    <border>
      <left/>
      <right style="medium">
        <color theme="8"/>
      </right>
      <top/>
      <bottom style="thin">
        <color theme="8"/>
      </bottom>
      <diagonal/>
    </border>
    <border>
      <left style="medium">
        <color rgb="FF4BACC6"/>
      </left>
      <right style="thin">
        <color theme="8"/>
      </right>
      <top style="medium">
        <color rgb="FF4BACC6"/>
      </top>
      <bottom/>
      <diagonal/>
    </border>
    <border>
      <left style="thin">
        <color theme="8"/>
      </left>
      <right/>
      <top style="medium">
        <color rgb="FF4BACC6"/>
      </top>
      <bottom/>
      <diagonal/>
    </border>
    <border>
      <left style="medium">
        <color theme="8"/>
      </left>
      <right style="medium">
        <color rgb="FF4BACC6"/>
      </right>
      <top/>
      <bottom/>
      <diagonal/>
    </border>
    <border>
      <left style="medium">
        <color theme="8"/>
      </left>
      <right style="medium">
        <color rgb="FF4BACC6"/>
      </right>
      <top/>
      <bottom style="thin">
        <color theme="8"/>
      </bottom>
      <diagonal/>
    </border>
    <border>
      <left style="thin">
        <color theme="8"/>
      </left>
      <right/>
      <top/>
      <bottom style="medium">
        <color rgb="FF4BACC6"/>
      </bottom>
      <diagonal/>
    </border>
    <border>
      <left/>
      <right style="thin">
        <color theme="8"/>
      </right>
      <top/>
      <bottom style="medium">
        <color rgb="FF4BACC6"/>
      </bottom>
      <diagonal/>
    </border>
    <border>
      <left style="medium">
        <color rgb="FF4BACC6"/>
      </left>
      <right style="thin">
        <color rgb="FF4BACC6"/>
      </right>
      <top/>
      <bottom style="thin">
        <color rgb="FF4BACC6"/>
      </bottom>
      <diagonal/>
    </border>
    <border>
      <left style="thin">
        <color rgb="FF4BACC6"/>
      </left>
      <right style="medium">
        <color rgb="FF4BACC6"/>
      </right>
      <top/>
      <bottom style="thin">
        <color rgb="FF4BACC6"/>
      </bottom>
      <diagonal/>
    </border>
    <border>
      <left style="medium">
        <color rgb="FF4BACC6"/>
      </left>
      <right style="thin">
        <color rgb="FF4BACC6"/>
      </right>
      <top style="thin">
        <color rgb="FF4BACC6"/>
      </top>
      <bottom style="thin">
        <color rgb="FF4BACC6"/>
      </bottom>
      <diagonal/>
    </border>
    <border>
      <left style="medium">
        <color rgb="FF4BACC6"/>
      </left>
      <right style="medium">
        <color rgb="FF4BACC6"/>
      </right>
      <top/>
      <bottom/>
      <diagonal/>
    </border>
    <border>
      <left style="medium">
        <color rgb="FF4BACC6"/>
      </left>
      <right style="medium">
        <color rgb="FF4BACC6"/>
      </right>
      <top style="thin">
        <color theme="8"/>
      </top>
      <bottom/>
      <diagonal/>
    </border>
    <border>
      <left style="medium">
        <color rgb="FF4BACC6"/>
      </left>
      <right style="medium">
        <color rgb="FF4BACC6"/>
      </right>
      <top/>
      <bottom style="medium">
        <color rgb="FF4BACC6"/>
      </bottom>
      <diagonal/>
    </border>
    <border>
      <left style="thin">
        <color theme="8"/>
      </left>
      <right style="thin">
        <color theme="8"/>
      </right>
      <top/>
      <bottom/>
      <diagonal/>
    </border>
    <border>
      <left/>
      <right/>
      <top style="thin">
        <color indexed="64"/>
      </top>
      <bottom/>
      <diagonal/>
    </border>
    <border>
      <left style="thin">
        <color theme="8"/>
      </left>
      <right style="thin">
        <color rgb="FF4BACC6"/>
      </right>
      <top style="thin">
        <color rgb="FF4BACC6"/>
      </top>
      <bottom style="thin">
        <color theme="8"/>
      </bottom>
      <diagonal/>
    </border>
    <border>
      <left style="thin">
        <color theme="8"/>
      </left>
      <right style="thin">
        <color theme="8"/>
      </right>
      <top style="thin">
        <color rgb="FF4BACC6"/>
      </top>
      <bottom style="thin">
        <color theme="8"/>
      </bottom>
      <diagonal/>
    </border>
    <border>
      <left style="medium">
        <color rgb="FF4BACC6"/>
      </left>
      <right style="thin">
        <color theme="8"/>
      </right>
      <top style="thin">
        <color theme="8"/>
      </top>
      <bottom/>
      <diagonal/>
    </border>
    <border>
      <left style="medium">
        <color rgb="FF4BACC6"/>
      </left>
      <right style="thin">
        <color rgb="FF4BACC6"/>
      </right>
      <top style="thin">
        <color rgb="FF4BACC6"/>
      </top>
      <bottom/>
      <diagonal/>
    </border>
    <border>
      <left style="medium">
        <color rgb="FF4BACC6"/>
      </left>
      <right style="thin">
        <color rgb="FF4BACC6"/>
      </right>
      <top/>
      <bottom/>
      <diagonal/>
    </border>
    <border>
      <left/>
      <right style="thin">
        <color theme="8"/>
      </right>
      <top style="medium">
        <color rgb="FF4BACC6"/>
      </top>
      <bottom/>
      <diagonal/>
    </border>
    <border>
      <left/>
      <right style="thin">
        <color rgb="FF4BACC6"/>
      </right>
      <top style="medium">
        <color rgb="FF4BACC6"/>
      </top>
      <bottom/>
      <diagonal/>
    </border>
    <border>
      <left/>
      <right style="thin">
        <color rgb="FF4BACC6"/>
      </right>
      <top/>
      <bottom style="thin">
        <color theme="8"/>
      </bottom>
      <diagonal/>
    </border>
    <border>
      <left/>
      <right/>
      <top style="thin">
        <color theme="8"/>
      </top>
      <bottom style="thin">
        <color rgb="FF4BACC6"/>
      </bottom>
      <diagonal/>
    </border>
    <border>
      <left/>
      <right style="thin">
        <color rgb="FF4BACC6"/>
      </right>
      <top style="thin">
        <color theme="8"/>
      </top>
      <bottom style="thin">
        <color rgb="FF4BACC6"/>
      </bottom>
      <diagonal/>
    </border>
    <border>
      <left style="medium">
        <color rgb="FF4BACC6"/>
      </left>
      <right style="thin">
        <color rgb="FF4BACC6"/>
      </right>
      <top/>
      <bottom style="medium">
        <color rgb="FF4BACC6"/>
      </bottom>
      <diagonal/>
    </border>
    <border>
      <left style="medium">
        <color rgb="FF4BACC6"/>
      </left>
      <right style="thin">
        <color theme="8"/>
      </right>
      <top/>
      <bottom style="thin">
        <color theme="8"/>
      </bottom>
      <diagonal/>
    </border>
    <border>
      <left/>
      <right style="medium">
        <color theme="8"/>
      </right>
      <top style="thin">
        <color theme="8"/>
      </top>
      <bottom/>
      <diagonal/>
    </border>
    <border>
      <left style="thin">
        <color theme="8"/>
      </left>
      <right/>
      <top style="thin">
        <color theme="8"/>
      </top>
      <bottom style="medium">
        <color rgb="FF4BACC6"/>
      </bottom>
      <diagonal/>
    </border>
    <border>
      <left style="medium">
        <color rgb="FF4BACC6"/>
      </left>
      <right style="thin">
        <color theme="8"/>
      </right>
      <top/>
      <bottom/>
      <diagonal/>
    </border>
    <border>
      <left/>
      <right style="thin">
        <color rgb="FF4BACC6"/>
      </right>
      <top style="thin">
        <color rgb="FF4BACC6"/>
      </top>
      <bottom style="thin">
        <color theme="8"/>
      </bottom>
      <diagonal/>
    </border>
    <border>
      <left/>
      <right style="thin">
        <color rgb="FF4BACC6"/>
      </right>
      <top style="thin">
        <color theme="8"/>
      </top>
      <bottom style="thin">
        <color theme="8"/>
      </bottom>
      <diagonal/>
    </border>
    <border>
      <left style="thin">
        <color theme="8"/>
      </left>
      <right style="thin">
        <color rgb="FF4BACC6"/>
      </right>
      <top style="thin">
        <color rgb="FF4BACC6"/>
      </top>
      <bottom style="thin">
        <color rgb="FF4BACC6"/>
      </bottom>
      <diagonal/>
    </border>
    <border>
      <left style="thin">
        <color theme="8"/>
      </left>
      <right style="thin">
        <color rgb="FF4BACC6"/>
      </right>
      <top/>
      <bottom/>
      <diagonal/>
    </border>
    <border>
      <left style="thin">
        <color theme="8"/>
      </left>
      <right style="thin">
        <color rgb="FF4BACC6"/>
      </right>
      <top style="thin">
        <color theme="8"/>
      </top>
      <bottom style="thin">
        <color theme="8"/>
      </bottom>
      <diagonal/>
    </border>
    <border>
      <left style="thin">
        <color theme="8"/>
      </left>
      <right style="thin">
        <color theme="8"/>
      </right>
      <top/>
      <bottom style="thin">
        <color rgb="FF4BACC6"/>
      </bottom>
      <diagonal/>
    </border>
    <border>
      <left style="thin">
        <color rgb="FF4BACC6"/>
      </left>
      <right style="thin">
        <color rgb="FF4BACC6"/>
      </right>
      <top style="medium">
        <color rgb="FF4BACC6"/>
      </top>
      <bottom/>
      <diagonal/>
    </border>
    <border>
      <left style="medium">
        <color theme="8"/>
      </left>
      <right style="medium">
        <color theme="8"/>
      </right>
      <top style="medium">
        <color theme="8"/>
      </top>
      <bottom style="medium">
        <color rgb="FF4BACC6"/>
      </bottom>
      <diagonal/>
    </border>
    <border>
      <left/>
      <right style="thin">
        <color theme="8"/>
      </right>
      <top style="thin">
        <color theme="8"/>
      </top>
      <bottom style="medium">
        <color rgb="FF4BACC6"/>
      </bottom>
      <diagonal/>
    </border>
    <border>
      <left style="thin">
        <color rgb="FF06B5EC"/>
      </left>
      <right/>
      <top/>
      <bottom/>
      <diagonal/>
    </border>
    <border>
      <left style="medium">
        <color theme="8"/>
      </left>
      <right style="thin">
        <color theme="8"/>
      </right>
      <top style="medium">
        <color theme="8"/>
      </top>
      <bottom style="thin">
        <color theme="8"/>
      </bottom>
      <diagonal/>
    </border>
    <border>
      <left/>
      <right style="medium">
        <color theme="8"/>
      </right>
      <top style="medium">
        <color rgb="FF4BACC6"/>
      </top>
      <bottom style="thin">
        <color theme="8"/>
      </bottom>
      <diagonal/>
    </border>
    <border>
      <left style="thin">
        <color theme="8"/>
      </left>
      <right style="thin">
        <color rgb="FF4BACC6"/>
      </right>
      <top style="thin">
        <color theme="8"/>
      </top>
      <bottom style="medium">
        <color theme="8"/>
      </bottom>
      <diagonal/>
    </border>
    <border>
      <left style="medium">
        <color theme="8"/>
      </left>
      <right style="medium">
        <color theme="8"/>
      </right>
      <top/>
      <bottom style="thin">
        <color theme="8"/>
      </bottom>
      <diagonal/>
    </border>
    <border>
      <left style="thin">
        <color rgb="FF4BACC6"/>
      </left>
      <right/>
      <top style="medium">
        <color rgb="FF4BACC6"/>
      </top>
      <bottom/>
      <diagonal/>
    </border>
    <border>
      <left style="medium">
        <color theme="8"/>
      </left>
      <right/>
      <top style="medium">
        <color rgb="FF4BACC6"/>
      </top>
      <bottom/>
      <diagonal/>
    </border>
    <border>
      <left/>
      <right style="medium">
        <color theme="8"/>
      </right>
      <top style="medium">
        <color rgb="FF4BACC6"/>
      </top>
      <bottom/>
      <diagonal/>
    </border>
    <border>
      <left style="thin">
        <color theme="0"/>
      </left>
      <right style="thin">
        <color theme="0"/>
      </right>
      <top style="thin">
        <color indexed="64"/>
      </top>
      <bottom style="thick">
        <color theme="0"/>
      </bottom>
      <diagonal/>
    </border>
    <border>
      <left style="thin">
        <color indexed="64"/>
      </left>
      <right style="thin">
        <color theme="0"/>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theme="0"/>
      </right>
      <top style="thin">
        <color indexed="64"/>
      </top>
      <bottom style="thin">
        <color indexed="64"/>
      </bottom>
      <diagonal/>
    </border>
    <border>
      <left style="thin">
        <color theme="0"/>
      </left>
      <right style="thin">
        <color theme="0"/>
      </right>
      <top style="thin">
        <color theme="0"/>
      </top>
      <bottom style="thin">
        <color indexed="64"/>
      </bottom>
      <diagonal/>
    </border>
    <border>
      <left style="medium">
        <color theme="8"/>
      </left>
      <right/>
      <top style="medium">
        <color theme="8"/>
      </top>
      <bottom style="medium">
        <color rgb="FF4BACC6"/>
      </bottom>
      <diagonal/>
    </border>
    <border>
      <left/>
      <right/>
      <top style="medium">
        <color theme="8"/>
      </top>
      <bottom style="medium">
        <color rgb="FF4BACC6"/>
      </bottom>
      <diagonal/>
    </border>
    <border>
      <left/>
      <right style="medium">
        <color theme="8"/>
      </right>
      <top style="medium">
        <color theme="8"/>
      </top>
      <bottom style="medium">
        <color rgb="FF4BACC6"/>
      </bottom>
      <diagonal/>
    </border>
    <border>
      <left style="thin">
        <color rgb="FF06B5EC"/>
      </left>
      <right style="thin">
        <color rgb="FF06B5EC"/>
      </right>
      <top style="thin">
        <color rgb="FF06B5EC"/>
      </top>
      <bottom style="thin">
        <color rgb="FF06B5EC"/>
      </bottom>
      <diagonal/>
    </border>
    <border>
      <left/>
      <right style="thin">
        <color rgb="FF06B5EC"/>
      </right>
      <top style="thin">
        <color rgb="FF06B5EC"/>
      </top>
      <bottom style="thin">
        <color rgb="FF06B5EC"/>
      </bottom>
      <diagonal/>
    </border>
    <border>
      <left/>
      <right style="thin">
        <color rgb="FF06B5EC"/>
      </right>
      <top/>
      <bottom/>
      <diagonal/>
    </border>
    <border>
      <left style="medium">
        <color rgb="FF06B5EC"/>
      </left>
      <right/>
      <top style="medium">
        <color rgb="FF06B5EC"/>
      </top>
      <bottom/>
      <diagonal/>
    </border>
    <border>
      <left/>
      <right/>
      <top style="medium">
        <color rgb="FF06B5EC"/>
      </top>
      <bottom/>
      <diagonal/>
    </border>
    <border>
      <left/>
      <right style="thin">
        <color rgb="FF06B5EC"/>
      </right>
      <top style="medium">
        <color rgb="FF06B5EC"/>
      </top>
      <bottom/>
      <diagonal/>
    </border>
    <border>
      <left style="thin">
        <color rgb="FF06B5EC"/>
      </left>
      <right/>
      <top style="medium">
        <color rgb="FF06B5EC"/>
      </top>
      <bottom/>
      <diagonal/>
    </border>
    <border>
      <left style="medium">
        <color rgb="FF06B5EC"/>
      </left>
      <right/>
      <top/>
      <bottom/>
      <diagonal/>
    </border>
    <border>
      <left style="medium">
        <color rgb="FF06B5EC"/>
      </left>
      <right/>
      <top/>
      <bottom style="medium">
        <color rgb="FF06B5EC"/>
      </bottom>
      <diagonal/>
    </border>
    <border>
      <left/>
      <right/>
      <top/>
      <bottom style="medium">
        <color rgb="FF06B5EC"/>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rgb="FF4BACC6"/>
      </right>
      <top/>
      <bottom style="thin">
        <color rgb="FF4BACC6"/>
      </bottom>
      <diagonal/>
    </border>
    <border>
      <left/>
      <right style="thin">
        <color theme="8"/>
      </right>
      <top style="medium">
        <color theme="8"/>
      </top>
      <bottom style="thin">
        <color theme="8"/>
      </bottom>
      <diagonal/>
    </border>
    <border>
      <left/>
      <right style="thin">
        <color theme="8"/>
      </right>
      <top style="thin">
        <color theme="8"/>
      </top>
      <bottom style="medium">
        <color theme="8"/>
      </bottom>
      <diagonal/>
    </border>
    <border>
      <left/>
      <right/>
      <top style="thin">
        <color theme="0"/>
      </top>
      <bottom/>
      <diagonal/>
    </border>
    <border>
      <left/>
      <right style="thin">
        <color theme="8"/>
      </right>
      <top style="thin">
        <color rgb="FF4BACC6"/>
      </top>
      <bottom style="thin">
        <color theme="8"/>
      </bottom>
      <diagonal/>
    </border>
    <border>
      <left/>
      <right style="thin">
        <color rgb="FF4BACC6"/>
      </right>
      <top style="medium">
        <color rgb="FF4BACC6"/>
      </top>
      <bottom style="thin">
        <color rgb="FF4BACC6"/>
      </bottom>
      <diagonal/>
    </border>
    <border>
      <left/>
      <right/>
      <top style="thin">
        <color rgb="FF4BACC6"/>
      </top>
      <bottom style="thin">
        <color theme="8"/>
      </bottom>
      <diagonal/>
    </border>
    <border>
      <left/>
      <right style="medium">
        <color rgb="FF4BACC6"/>
      </right>
      <top style="thin">
        <color rgb="FF4BACC6"/>
      </top>
      <bottom style="thin">
        <color theme="8"/>
      </bottom>
      <diagonal/>
    </border>
    <border>
      <left/>
      <right style="medium">
        <color rgb="FF4BACC6"/>
      </right>
      <top style="thin">
        <color theme="8"/>
      </top>
      <bottom style="thin">
        <color rgb="FF4BACC6"/>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bottom style="thin">
        <color indexed="64"/>
      </bottom>
      <diagonal/>
    </border>
    <border>
      <left style="thin">
        <color auto="1"/>
      </left>
      <right/>
      <top style="medium">
        <color rgb="FF4BACC6"/>
      </top>
      <bottom style="thin">
        <color theme="8"/>
      </bottom>
      <diagonal/>
    </border>
    <border>
      <left style="thin">
        <color indexed="64"/>
      </left>
      <right/>
      <top style="medium">
        <color rgb="FF4BACC6"/>
      </top>
      <bottom style="thin">
        <color rgb="FF4BACC6"/>
      </bottom>
      <diagonal/>
    </border>
    <border>
      <left style="thin">
        <color indexed="64"/>
      </left>
      <right/>
      <top style="thin">
        <color rgb="FF4BACC6"/>
      </top>
      <bottom/>
      <diagonal/>
    </border>
    <border>
      <left style="thin">
        <color auto="1"/>
      </left>
      <right/>
      <top style="medium">
        <color rgb="FF4BACC6"/>
      </top>
      <bottom style="medium">
        <color rgb="FF4BACC6"/>
      </bottom>
      <diagonal/>
    </border>
    <border>
      <left style="thin">
        <color indexed="64"/>
      </left>
      <right/>
      <top style="medium">
        <color rgb="FF4BACC6"/>
      </top>
      <bottom/>
      <diagonal/>
    </border>
    <border>
      <left style="medium">
        <color theme="8"/>
      </left>
      <right/>
      <top style="medium">
        <color rgb="FF4BACC6"/>
      </top>
      <bottom style="thin">
        <color theme="8"/>
      </bottom>
      <diagonal/>
    </border>
    <border>
      <left style="thin">
        <color theme="8"/>
      </left>
      <right style="thin">
        <color theme="0" tint="-0.14999847407452621"/>
      </right>
      <top style="thin">
        <color theme="8"/>
      </top>
      <bottom style="medium">
        <color rgb="FF4BACC6"/>
      </bottom>
      <diagonal/>
    </border>
    <border>
      <left style="medium">
        <color theme="8"/>
      </left>
      <right style="thin">
        <color rgb="FF4BACC6"/>
      </right>
      <top style="thin">
        <color theme="8"/>
      </top>
      <bottom/>
      <diagonal/>
    </border>
    <border>
      <left style="thin">
        <color rgb="FF4BACC6"/>
      </left>
      <right/>
      <top style="thin">
        <color theme="8"/>
      </top>
      <bottom/>
      <diagonal/>
    </border>
    <border>
      <left style="thin">
        <color rgb="FF4BACC6"/>
      </left>
      <right style="medium">
        <color theme="8"/>
      </right>
      <top style="thin">
        <color theme="8"/>
      </top>
      <bottom/>
      <diagonal/>
    </border>
    <border>
      <left style="medium">
        <color rgb="FF78C0D4"/>
      </left>
      <right/>
      <top style="medium">
        <color rgb="FF78C0D4"/>
      </top>
      <bottom style="medium">
        <color rgb="FF78C0D4"/>
      </bottom>
      <diagonal/>
    </border>
    <border>
      <left/>
      <right style="medium">
        <color rgb="FF78C0D4"/>
      </right>
      <top style="medium">
        <color rgb="FF78C0D4"/>
      </top>
      <bottom style="medium">
        <color rgb="FF78C0D4"/>
      </bottom>
      <diagonal/>
    </border>
    <border>
      <left style="medium">
        <color rgb="FF78C0D4"/>
      </left>
      <right/>
      <top/>
      <bottom style="medium">
        <color rgb="FF78C0D4"/>
      </bottom>
      <diagonal/>
    </border>
    <border>
      <left/>
      <right style="medium">
        <color rgb="FF78C0D4"/>
      </right>
      <top/>
      <bottom style="medium">
        <color rgb="FF78C0D4"/>
      </bottom>
      <diagonal/>
    </border>
    <border>
      <left/>
      <right style="thin">
        <color rgb="FF4BACC6"/>
      </right>
      <top style="thin">
        <color rgb="FF4BACC6"/>
      </top>
      <bottom/>
      <diagonal/>
    </border>
    <border>
      <left style="thin">
        <color rgb="FF4BACC6"/>
      </left>
      <right/>
      <top/>
      <bottom style="thin">
        <color rgb="FF4BACC6"/>
      </bottom>
      <diagonal/>
    </border>
    <border>
      <left/>
      <right style="medium">
        <color theme="8"/>
      </right>
      <top/>
      <bottom style="medium">
        <color rgb="FF4BACC6"/>
      </bottom>
      <diagonal/>
    </border>
    <border>
      <left style="medium">
        <color rgb="FF4BACC6"/>
      </left>
      <right style="thin">
        <color theme="8"/>
      </right>
      <top style="thin">
        <color rgb="FF4BACC6"/>
      </top>
      <bottom/>
      <diagonal/>
    </border>
    <border>
      <left style="thin">
        <color theme="8"/>
      </left>
      <right style="thin">
        <color theme="8"/>
      </right>
      <top style="thin">
        <color rgb="FF4BACC6"/>
      </top>
      <bottom/>
      <diagonal/>
    </border>
    <border>
      <left style="thin">
        <color theme="8"/>
      </left>
      <right style="thin">
        <color rgb="FF4BACC6"/>
      </right>
      <top style="thin">
        <color rgb="FF4BACC6"/>
      </top>
      <bottom/>
      <diagonal/>
    </border>
    <border>
      <left style="medium">
        <color rgb="FF4BACC6"/>
      </left>
      <right/>
      <top style="thin">
        <color theme="8"/>
      </top>
      <bottom style="thin">
        <color rgb="FF4BACC6"/>
      </bottom>
      <diagonal/>
    </border>
    <border>
      <left/>
      <right style="thin">
        <color theme="8"/>
      </right>
      <top style="thin">
        <color theme="8"/>
      </top>
      <bottom style="thin">
        <color rgb="FF4BACC6"/>
      </bottom>
      <diagonal/>
    </border>
    <border>
      <left style="thin">
        <color theme="8"/>
      </left>
      <right/>
      <top style="thin">
        <color theme="8"/>
      </top>
      <bottom style="thin">
        <color rgb="FF4BACC6"/>
      </bottom>
      <diagonal/>
    </border>
    <border>
      <left style="thin">
        <color rgb="FF4BACC6"/>
      </left>
      <right style="thin">
        <color rgb="FF4BACC6"/>
      </right>
      <top style="thin">
        <color rgb="FF4BACC6"/>
      </top>
      <bottom/>
      <diagonal/>
    </border>
    <border>
      <left style="thin">
        <color rgb="FF4BACC6"/>
      </left>
      <right style="medium">
        <color rgb="FF4BACC6"/>
      </right>
      <top style="thin">
        <color rgb="FF4BACC6"/>
      </top>
      <bottom/>
      <diagonal/>
    </border>
    <border>
      <left style="medium">
        <color rgb="FF4BACC6"/>
      </left>
      <right/>
      <top style="thin">
        <color rgb="FF4BACC6"/>
      </top>
      <bottom style="thin">
        <color rgb="FF4BACC6"/>
      </bottom>
      <diagonal/>
    </border>
    <border>
      <left/>
      <right style="medium">
        <color rgb="FF4BACC6"/>
      </right>
      <top style="thin">
        <color rgb="FF4BACC6"/>
      </top>
      <bottom style="thin">
        <color rgb="FF4BACC6"/>
      </bottom>
      <diagonal/>
    </border>
    <border>
      <left style="thin">
        <color rgb="FF06B5EC"/>
      </left>
      <right/>
      <top/>
      <bottom style="medium">
        <color rgb="FF4BACC6"/>
      </bottom>
      <diagonal/>
    </border>
    <border>
      <left style="medium">
        <color rgb="FF06B5EC"/>
      </left>
      <right/>
      <top/>
      <bottom style="medium">
        <color rgb="FF4BACC6"/>
      </bottom>
      <diagonal/>
    </border>
    <border>
      <left/>
      <right style="thin">
        <color rgb="FF06B5EC"/>
      </right>
      <top/>
      <bottom style="medium">
        <color rgb="FF4BACC6"/>
      </bottom>
      <diagonal/>
    </border>
    <border>
      <left style="medium">
        <color theme="8"/>
      </left>
      <right/>
      <top style="thin">
        <color theme="8"/>
      </top>
      <bottom/>
      <diagonal/>
    </border>
    <border>
      <left style="medium">
        <color theme="8"/>
      </left>
      <right/>
      <top style="thin">
        <color rgb="FF4BACC6"/>
      </top>
      <bottom/>
      <diagonal/>
    </border>
    <border>
      <left/>
      <right style="medium">
        <color theme="8"/>
      </right>
      <top style="thin">
        <color rgb="FF4BACC6"/>
      </top>
      <bottom/>
      <diagonal/>
    </border>
    <border>
      <left style="medium">
        <color theme="8"/>
      </left>
      <right/>
      <top/>
      <bottom style="medium">
        <color rgb="FF4BACC6"/>
      </bottom>
      <diagonal/>
    </border>
    <border>
      <left style="medium">
        <color theme="8"/>
      </left>
      <right/>
      <top/>
      <bottom style="thin">
        <color theme="8"/>
      </bottom>
      <diagonal/>
    </border>
    <border>
      <left style="medium">
        <color theme="8"/>
      </left>
      <right style="thin">
        <color rgb="FF4BACC6"/>
      </right>
      <top style="medium">
        <color theme="8"/>
      </top>
      <bottom style="thin">
        <color rgb="FF4BACC6"/>
      </bottom>
      <diagonal/>
    </border>
    <border>
      <left style="medium">
        <color theme="8"/>
      </left>
      <right/>
      <top style="medium">
        <color rgb="FF4BACC6"/>
      </top>
      <bottom style="thin">
        <color rgb="FF4BACC6"/>
      </bottom>
      <diagonal/>
    </border>
    <border>
      <left style="thin">
        <color theme="0"/>
      </left>
      <right/>
      <top/>
      <bottom/>
      <diagonal/>
    </border>
    <border>
      <left/>
      <right style="medium">
        <color rgb="FF06B5EC"/>
      </right>
      <top/>
      <bottom/>
      <diagonal/>
    </border>
    <border>
      <left style="medium">
        <color rgb="FF06B5EC"/>
      </left>
      <right/>
      <top style="thin">
        <color theme="0"/>
      </top>
      <bottom/>
      <diagonal/>
    </border>
    <border>
      <left style="medium">
        <color rgb="FF06B5EC"/>
      </left>
      <right style="thin">
        <color auto="1"/>
      </right>
      <top style="thin">
        <color auto="1"/>
      </top>
      <bottom style="thin">
        <color auto="1"/>
      </bottom>
      <diagonal/>
    </border>
    <border>
      <left style="medium">
        <color rgb="FF06B5EC"/>
      </left>
      <right style="thin">
        <color theme="8"/>
      </right>
      <top style="thin">
        <color theme="8"/>
      </top>
      <bottom style="thin">
        <color theme="8"/>
      </bottom>
      <diagonal/>
    </border>
    <border>
      <left style="medium">
        <color rgb="FF06B5EC"/>
      </left>
      <right style="thin">
        <color theme="8"/>
      </right>
      <top style="thin">
        <color theme="8"/>
      </top>
      <bottom style="medium">
        <color rgb="FF4BACC6"/>
      </bottom>
      <diagonal/>
    </border>
    <border>
      <left style="medium">
        <color rgb="FF06B5EC"/>
      </left>
      <right/>
      <top style="medium">
        <color rgb="FF4BACC6"/>
      </top>
      <bottom style="thin">
        <color theme="8"/>
      </bottom>
      <diagonal/>
    </border>
    <border>
      <left style="medium">
        <color rgb="FF06B5EC"/>
      </left>
      <right/>
      <top style="thin">
        <color theme="8"/>
      </top>
      <bottom style="thin">
        <color theme="8"/>
      </bottom>
      <diagonal/>
    </border>
    <border>
      <left style="medium">
        <color rgb="FF06B5EC"/>
      </left>
      <right style="medium">
        <color theme="8"/>
      </right>
      <top style="thin">
        <color theme="8"/>
      </top>
      <bottom style="thin">
        <color theme="8"/>
      </bottom>
      <diagonal/>
    </border>
    <border>
      <left/>
      <right style="medium">
        <color rgb="FF06B5EC"/>
      </right>
      <top style="medium">
        <color theme="8"/>
      </top>
      <bottom style="medium">
        <color rgb="FF4BACC6"/>
      </bottom>
      <diagonal/>
    </border>
    <border>
      <left/>
      <right style="medium">
        <color rgb="FF06B5EC"/>
      </right>
      <top style="medium">
        <color rgb="FF4BACC6"/>
      </top>
      <bottom/>
      <diagonal/>
    </border>
    <border>
      <left/>
      <right style="medium">
        <color rgb="FF06B5EC"/>
      </right>
      <top/>
      <bottom style="medium">
        <color rgb="FF06B5EC"/>
      </bottom>
      <diagonal/>
    </border>
    <border>
      <left/>
      <right style="medium">
        <color rgb="FF06B5EC"/>
      </right>
      <top style="medium">
        <color rgb="FF06B5EC"/>
      </top>
      <bottom/>
      <diagonal/>
    </border>
    <border>
      <left/>
      <right style="medium">
        <color rgb="FF06B5EC"/>
      </right>
      <top/>
      <bottom style="medium">
        <color rgb="FF4BACC6"/>
      </bottom>
      <diagonal/>
    </border>
    <border>
      <left style="thin">
        <color rgb="FF4BACC6"/>
      </left>
      <right style="medium">
        <color rgb="FF06B5EC"/>
      </right>
      <top style="medium">
        <color rgb="FF4BACC6"/>
      </top>
      <bottom style="thin">
        <color rgb="FF4BACC6"/>
      </bottom>
      <diagonal/>
    </border>
    <border>
      <left style="thin">
        <color rgb="FF4BACC6"/>
      </left>
      <right style="medium">
        <color rgb="FF06B5EC"/>
      </right>
      <top style="thin">
        <color rgb="FF4BACC6"/>
      </top>
      <bottom style="thin">
        <color rgb="FF4BACC6"/>
      </bottom>
      <diagonal/>
    </border>
    <border>
      <left/>
      <right style="medium">
        <color rgb="FF06B5EC"/>
      </right>
      <top/>
      <bottom style="thin">
        <color theme="8"/>
      </bottom>
      <diagonal/>
    </border>
    <border>
      <left/>
      <right style="medium">
        <color rgb="FF06B5EC"/>
      </right>
      <top style="thin">
        <color theme="8"/>
      </top>
      <bottom/>
      <diagonal/>
    </border>
    <border>
      <left/>
      <right style="medium">
        <color rgb="FF06B5EC"/>
      </right>
      <top style="thin">
        <color rgb="FF4BACC6"/>
      </top>
      <bottom/>
      <diagonal/>
    </border>
    <border>
      <left/>
      <right style="medium">
        <color rgb="FF06B5EC"/>
      </right>
      <top/>
      <bottom style="thin">
        <color rgb="FF4BACC6"/>
      </bottom>
      <diagonal/>
    </border>
    <border>
      <left style="thin">
        <color theme="8"/>
      </left>
      <right style="thin">
        <color theme="8"/>
      </right>
      <top style="medium">
        <color theme="8"/>
      </top>
      <bottom style="thin">
        <color theme="8"/>
      </bottom>
      <diagonal/>
    </border>
    <border>
      <left style="thin">
        <color theme="8"/>
      </left>
      <right/>
      <top style="medium">
        <color theme="8"/>
      </top>
      <bottom style="thin">
        <color theme="8"/>
      </bottom>
      <diagonal/>
    </border>
    <border>
      <left style="medium">
        <color rgb="FF00B0F0"/>
      </left>
      <right/>
      <top style="medium">
        <color rgb="FF00B0F0"/>
      </top>
      <bottom style="medium">
        <color rgb="FF4BACC6"/>
      </bottom>
      <diagonal/>
    </border>
    <border>
      <left/>
      <right/>
      <top style="medium">
        <color rgb="FF00B0F0"/>
      </top>
      <bottom style="medium">
        <color rgb="FF4BACC6"/>
      </bottom>
      <diagonal/>
    </border>
    <border>
      <left/>
      <right style="medium">
        <color rgb="FF00B0F0"/>
      </right>
      <top style="medium">
        <color rgb="FF00B0F0"/>
      </top>
      <bottom style="medium">
        <color rgb="FF4BACC6"/>
      </bottom>
      <diagonal/>
    </border>
    <border>
      <left style="medium">
        <color rgb="FF00B0F0"/>
      </left>
      <right/>
      <top style="medium">
        <color rgb="FF00B0F0"/>
      </top>
      <bottom/>
      <diagonal/>
    </border>
    <border>
      <left/>
      <right/>
      <top style="medium">
        <color rgb="FF00B0F0"/>
      </top>
      <bottom/>
      <diagonal/>
    </border>
    <border>
      <left/>
      <right style="medium">
        <color rgb="FF00B0F0"/>
      </right>
      <top style="medium">
        <color rgb="FF00B0F0"/>
      </top>
      <bottom/>
      <diagonal/>
    </border>
    <border>
      <left/>
      <right style="medium">
        <color theme="8" tint="-0.249977111117893"/>
      </right>
      <top/>
      <bottom/>
      <diagonal/>
    </border>
    <border>
      <left style="medium">
        <color rgb="FF00B0F0"/>
      </left>
      <right/>
      <top style="medium">
        <color rgb="FF4BACC6"/>
      </top>
      <bottom/>
      <diagonal/>
    </border>
    <border>
      <left style="thin">
        <color rgb="FF4BACC6"/>
      </left>
      <right style="medium">
        <color rgb="FF4BACC6"/>
      </right>
      <top style="medium">
        <color rgb="FF4BACC6"/>
      </top>
      <bottom/>
      <diagonal/>
    </border>
    <border>
      <left style="medium">
        <color rgb="FF4BACC6"/>
      </left>
      <right style="thin">
        <color rgb="FF4BACC6"/>
      </right>
      <top style="medium">
        <color rgb="FF4BACC6"/>
      </top>
      <bottom/>
      <diagonal/>
    </border>
    <border>
      <left style="thin">
        <color rgb="FF4BACC6"/>
      </left>
      <right style="medium">
        <color rgb="FF00B0F0"/>
      </right>
      <top style="medium">
        <color rgb="FF4BACC6"/>
      </top>
      <bottom/>
      <diagonal/>
    </border>
    <border>
      <left style="medium">
        <color rgb="FF00B0F0"/>
      </left>
      <right/>
      <top style="medium">
        <color theme="8"/>
      </top>
      <bottom/>
      <diagonal/>
    </border>
    <border>
      <left style="medium">
        <color rgb="FF00B0F0"/>
      </left>
      <right/>
      <top style="medium">
        <color theme="8"/>
      </top>
      <bottom style="medium">
        <color rgb="FF00B0F0"/>
      </bottom>
      <diagonal/>
    </border>
    <border>
      <left/>
      <right style="medium">
        <color rgb="FF00B0F0"/>
      </right>
      <top style="medium">
        <color theme="8"/>
      </top>
      <bottom style="medium">
        <color rgb="FF00B0F0"/>
      </bottom>
      <diagonal/>
    </border>
    <border>
      <left style="medium">
        <color rgb="FF00B0F0"/>
      </left>
      <right/>
      <top style="medium">
        <color rgb="FF00B0F0"/>
      </top>
      <bottom style="medium">
        <color rgb="FF00B0F0"/>
      </bottom>
      <diagonal/>
    </border>
    <border>
      <left/>
      <right/>
      <top style="medium">
        <color rgb="FF00B0F0"/>
      </top>
      <bottom style="medium">
        <color rgb="FF00B0F0"/>
      </bottom>
      <diagonal/>
    </border>
    <border>
      <left/>
      <right style="medium">
        <color rgb="FF00B0F0"/>
      </right>
      <top style="medium">
        <color rgb="FF00B0F0"/>
      </top>
      <bottom style="medium">
        <color rgb="FF00B0F0"/>
      </bottom>
      <diagonal/>
    </border>
    <border>
      <left style="medium">
        <color rgb="FF00B0F0"/>
      </left>
      <right style="thin">
        <color rgb="FF4BACC6"/>
      </right>
      <top style="thin">
        <color rgb="FF4BACC6"/>
      </top>
      <bottom style="thin">
        <color theme="8"/>
      </bottom>
      <diagonal/>
    </border>
    <border>
      <left style="thin">
        <color rgb="FF4BACC6"/>
      </left>
      <right style="thin">
        <color rgb="FF4BACC6"/>
      </right>
      <top style="thin">
        <color rgb="FF4BACC6"/>
      </top>
      <bottom style="thin">
        <color theme="8"/>
      </bottom>
      <diagonal/>
    </border>
    <border>
      <left style="thin">
        <color rgb="FF4BACC6"/>
      </left>
      <right/>
      <top style="thin">
        <color rgb="FF4BACC6"/>
      </top>
      <bottom style="thin">
        <color theme="8"/>
      </bottom>
      <diagonal/>
    </border>
    <border>
      <left style="thin">
        <color rgb="FF4BACC6"/>
      </left>
      <right style="medium">
        <color rgb="FF00B0F0"/>
      </right>
      <top style="thin">
        <color rgb="FF4BACC6"/>
      </top>
      <bottom style="thin">
        <color theme="8"/>
      </bottom>
      <diagonal/>
    </border>
    <border>
      <left style="thin">
        <color rgb="FF00B0F0"/>
      </left>
      <right style="thin">
        <color rgb="FF00B0F0"/>
      </right>
      <top style="thin">
        <color theme="8"/>
      </top>
      <bottom style="thin">
        <color rgb="FF00B0F0"/>
      </bottom>
      <diagonal/>
    </border>
    <border>
      <left/>
      <right/>
      <top style="thin">
        <color theme="8"/>
      </top>
      <bottom style="thin">
        <color rgb="FF00B0F0"/>
      </bottom>
      <diagonal/>
    </border>
    <border>
      <left/>
      <right style="thin">
        <color theme="8"/>
      </right>
      <top style="thin">
        <color theme="8"/>
      </top>
      <bottom style="thin">
        <color rgb="FF00B0F0"/>
      </bottom>
      <diagonal/>
    </border>
    <border>
      <left style="medium">
        <color rgb="FF00B0F0"/>
      </left>
      <right style="thin">
        <color rgb="FF4BACC6"/>
      </right>
      <top style="thin">
        <color theme="8"/>
      </top>
      <bottom style="thin">
        <color theme="8"/>
      </bottom>
      <diagonal/>
    </border>
    <border>
      <left style="thin">
        <color rgb="FF4BACC6"/>
      </left>
      <right style="thin">
        <color rgb="FF4BACC6"/>
      </right>
      <top style="thin">
        <color theme="8"/>
      </top>
      <bottom style="thin">
        <color theme="8"/>
      </bottom>
      <diagonal/>
    </border>
    <border>
      <left style="thin">
        <color rgb="FF4BACC6"/>
      </left>
      <right/>
      <top style="thin">
        <color theme="8"/>
      </top>
      <bottom style="thin">
        <color theme="8"/>
      </bottom>
      <diagonal/>
    </border>
    <border>
      <left style="thin">
        <color rgb="FF4BACC6"/>
      </left>
      <right style="medium">
        <color rgb="FF00B0F0"/>
      </right>
      <top style="thin">
        <color theme="8"/>
      </top>
      <bottom style="thin">
        <color theme="8"/>
      </bottom>
      <diagonal/>
    </border>
    <border>
      <left style="medium">
        <color rgb="FF00B0F0"/>
      </left>
      <right style="medium">
        <color rgb="FF00B0F0"/>
      </right>
      <top style="medium">
        <color rgb="FF00B0F0"/>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right style="thin">
        <color theme="8"/>
      </right>
      <top style="thin">
        <color rgb="FF00B0F0"/>
      </top>
      <bottom style="thin">
        <color rgb="FF00B0F0"/>
      </bottom>
      <diagonal/>
    </border>
    <border>
      <left style="medium">
        <color rgb="FF00B0F0"/>
      </left>
      <right/>
      <top/>
      <bottom/>
      <diagonal/>
    </border>
    <border>
      <left/>
      <right style="medium">
        <color rgb="FF00B0F0"/>
      </right>
      <top/>
      <bottom/>
      <diagonal/>
    </border>
    <border>
      <left style="medium">
        <color rgb="FF00B0F0"/>
      </left>
      <right style="thin">
        <color rgb="FF4BACC6"/>
      </right>
      <top style="thin">
        <color theme="8"/>
      </top>
      <bottom/>
      <diagonal/>
    </border>
    <border>
      <left style="thin">
        <color rgb="FF4BACC6"/>
      </left>
      <right style="thin">
        <color rgb="FF4BACC6"/>
      </right>
      <top style="thin">
        <color theme="8"/>
      </top>
      <bottom/>
      <diagonal/>
    </border>
    <border>
      <left style="thin">
        <color rgb="FF4BACC6"/>
      </left>
      <right style="medium">
        <color rgb="FF00B0F0"/>
      </right>
      <top style="thin">
        <color theme="8"/>
      </top>
      <bottom/>
      <diagonal/>
    </border>
    <border>
      <left style="medium">
        <color rgb="FF00B0F0"/>
      </left>
      <right style="medium">
        <color rgb="FF00B0F0"/>
      </right>
      <top/>
      <bottom/>
      <diagonal/>
    </border>
    <border>
      <left style="medium">
        <color rgb="FF00B0F0"/>
      </left>
      <right style="thin">
        <color rgb="FF00B0F0"/>
      </right>
      <top style="thin">
        <color rgb="FF00B0F0"/>
      </top>
      <bottom style="thin">
        <color rgb="FF00B0F0"/>
      </bottom>
      <diagonal/>
    </border>
    <border>
      <left style="thin">
        <color rgb="FF00B0F0"/>
      </left>
      <right style="medium">
        <color rgb="FF00B0F0"/>
      </right>
      <top style="thin">
        <color rgb="FF00B0F0"/>
      </top>
      <bottom style="thin">
        <color rgb="FF00B0F0"/>
      </bottom>
      <diagonal/>
    </border>
    <border>
      <left style="medium">
        <color rgb="FF00B0F0"/>
      </left>
      <right style="thin">
        <color rgb="FF00B0F0"/>
      </right>
      <top style="thin">
        <color rgb="FF00B0F0"/>
      </top>
      <bottom/>
      <diagonal/>
    </border>
    <border>
      <left style="thin">
        <color rgb="FF00B0F0"/>
      </left>
      <right style="thin">
        <color rgb="FF00B0F0"/>
      </right>
      <top style="thin">
        <color rgb="FF00B0F0"/>
      </top>
      <bottom/>
      <diagonal/>
    </border>
    <border>
      <left style="thin">
        <color rgb="FF00B0F0"/>
      </left>
      <right style="medium">
        <color rgb="FF00B0F0"/>
      </right>
      <top style="thin">
        <color rgb="FF00B0F0"/>
      </top>
      <bottom/>
      <diagonal/>
    </border>
    <border>
      <left style="medium">
        <color rgb="FF00B0F0"/>
      </left>
      <right/>
      <top/>
      <bottom style="medium">
        <color rgb="FF4BACC6"/>
      </bottom>
      <diagonal/>
    </border>
    <border>
      <left/>
      <right style="medium">
        <color rgb="FF00B0F0"/>
      </right>
      <top/>
      <bottom style="medium">
        <color rgb="FF4BACC6"/>
      </bottom>
      <diagonal/>
    </border>
    <border>
      <left style="medium">
        <color rgb="FF00B0F0"/>
      </left>
      <right/>
      <top style="medium">
        <color rgb="FF4BACC6"/>
      </top>
      <bottom style="medium">
        <color rgb="FF4BACC6"/>
      </bottom>
      <diagonal/>
    </border>
    <border>
      <left/>
      <right style="medium">
        <color rgb="FF00B0F0"/>
      </right>
      <top style="medium">
        <color rgb="FF4BACC6"/>
      </top>
      <bottom style="medium">
        <color rgb="FF4BACC6"/>
      </bottom>
      <diagonal/>
    </border>
    <border>
      <left/>
      <right style="medium">
        <color rgb="FF00B0F0"/>
      </right>
      <top style="medium">
        <color rgb="FF4BACC6"/>
      </top>
      <bottom/>
      <diagonal/>
    </border>
    <border>
      <left style="thin">
        <color rgb="FF00B0F0"/>
      </left>
      <right style="thin">
        <color rgb="FF00B0F0"/>
      </right>
      <top style="thin">
        <color rgb="FF00B0F0"/>
      </top>
      <bottom style="thin">
        <color theme="8"/>
      </bottom>
      <diagonal/>
    </border>
    <border>
      <left/>
      <right/>
      <top style="thin">
        <color rgb="FF00B0F0"/>
      </top>
      <bottom style="thin">
        <color theme="8"/>
      </bottom>
      <diagonal/>
    </border>
    <border>
      <left style="medium">
        <color rgb="FF00B0F0"/>
      </left>
      <right style="medium">
        <color rgb="FF00B0F0"/>
      </right>
      <top style="medium">
        <color rgb="FF00B0F0"/>
      </top>
      <bottom style="medium">
        <color rgb="FF00B0F0"/>
      </bottom>
      <diagonal/>
    </border>
    <border>
      <left style="medium">
        <color rgb="FF00B0F0"/>
      </left>
      <right style="thin">
        <color rgb="FF4BACC6"/>
      </right>
      <top/>
      <bottom style="thin">
        <color rgb="FF4BACC6"/>
      </bottom>
      <diagonal/>
    </border>
    <border>
      <left style="thin">
        <color rgb="FF4BACC6"/>
      </left>
      <right style="medium">
        <color rgb="FF00B0F0"/>
      </right>
      <top/>
      <bottom style="thin">
        <color rgb="FF4BACC6"/>
      </bottom>
      <diagonal/>
    </border>
    <border>
      <left style="medium">
        <color rgb="FF00B0F0"/>
      </left>
      <right style="thin">
        <color rgb="FF4BACC6"/>
      </right>
      <top style="thin">
        <color rgb="FF4BACC6"/>
      </top>
      <bottom style="thin">
        <color rgb="FF4BACC6"/>
      </bottom>
      <diagonal/>
    </border>
    <border>
      <left style="medium">
        <color rgb="FF00B0F0"/>
      </left>
      <right style="thin">
        <color rgb="FF4BACC6"/>
      </right>
      <top style="thin">
        <color rgb="FF4BACC6"/>
      </top>
      <bottom style="medium">
        <color rgb="FF4BACC6"/>
      </bottom>
      <diagonal/>
    </border>
    <border>
      <left style="thin">
        <color rgb="FF4BACC6"/>
      </left>
      <right/>
      <top style="medium">
        <color rgb="FF4BACC6"/>
      </top>
      <bottom style="thin">
        <color rgb="FF4BACC6"/>
      </bottom>
      <diagonal/>
    </border>
    <border>
      <left/>
      <right style="medium">
        <color rgb="FF00B0F0"/>
      </right>
      <top style="medium">
        <color theme="8"/>
      </top>
      <bottom/>
      <diagonal/>
    </border>
    <border>
      <left style="medium">
        <color rgb="FF00B0F0"/>
      </left>
      <right/>
      <top/>
      <bottom style="medium">
        <color rgb="FF00B0F0"/>
      </bottom>
      <diagonal/>
    </border>
    <border>
      <left/>
      <right/>
      <top/>
      <bottom style="medium">
        <color rgb="FF00B0F0"/>
      </bottom>
      <diagonal/>
    </border>
    <border>
      <left/>
      <right style="medium">
        <color rgb="FF00B0F0"/>
      </right>
      <top/>
      <bottom style="medium">
        <color rgb="FF00B0F0"/>
      </bottom>
      <diagonal/>
    </border>
    <border>
      <left style="medium">
        <color rgb="FF00B0F0"/>
      </left>
      <right style="medium">
        <color rgb="FF00B0F0"/>
      </right>
      <top/>
      <bottom style="medium">
        <color rgb="FF00B0F0"/>
      </bottom>
      <diagonal/>
    </border>
    <border>
      <left style="medium">
        <color rgb="FF00B0F0"/>
      </left>
      <right/>
      <top style="medium">
        <color rgb="FF00B0F0"/>
      </top>
      <bottom style="thin">
        <color rgb="FF4BACC6"/>
      </bottom>
      <diagonal/>
    </border>
    <border>
      <left/>
      <right/>
      <top style="medium">
        <color rgb="FF00B0F0"/>
      </top>
      <bottom style="thin">
        <color rgb="FF4BACC6"/>
      </bottom>
      <diagonal/>
    </border>
    <border>
      <left/>
      <right style="medium">
        <color rgb="FF00B0F0"/>
      </right>
      <top style="medium">
        <color rgb="FF00B0F0"/>
      </top>
      <bottom style="thin">
        <color rgb="FF4BACC6"/>
      </bottom>
      <diagonal/>
    </border>
    <border>
      <left style="medium">
        <color rgb="FF00B0F0"/>
      </left>
      <right/>
      <top style="thin">
        <color rgb="FF4BACC6"/>
      </top>
      <bottom/>
      <diagonal/>
    </border>
    <border>
      <left/>
      <right style="medium">
        <color rgb="FF00B0F0"/>
      </right>
      <top style="thin">
        <color rgb="FF4BACC6"/>
      </top>
      <bottom/>
      <diagonal/>
    </border>
    <border>
      <left style="medium">
        <color rgb="FF00B0F0"/>
      </left>
      <right/>
      <top style="thin">
        <color auto="1"/>
      </top>
      <bottom/>
      <diagonal/>
    </border>
    <border>
      <left/>
      <right style="medium">
        <color rgb="FF00B0F0"/>
      </right>
      <top style="thin">
        <color auto="1"/>
      </top>
      <bottom/>
      <diagonal/>
    </border>
    <border>
      <left style="medium">
        <color rgb="FF00B0F0"/>
      </left>
      <right/>
      <top style="medium">
        <color theme="8"/>
      </top>
      <bottom style="thin">
        <color theme="8"/>
      </bottom>
      <diagonal/>
    </border>
    <border>
      <left/>
      <right/>
      <top style="medium">
        <color theme="8"/>
      </top>
      <bottom style="thin">
        <color theme="8"/>
      </bottom>
      <diagonal/>
    </border>
    <border>
      <left/>
      <right style="medium">
        <color rgb="FF00B0F0"/>
      </right>
      <top style="medium">
        <color theme="8"/>
      </top>
      <bottom style="thin">
        <color theme="8"/>
      </bottom>
      <diagonal/>
    </border>
    <border>
      <left style="medium">
        <color rgb="FF00B0F0"/>
      </left>
      <right style="medium">
        <color theme="8" tint="-0.249977111117893"/>
      </right>
      <top style="medium">
        <color rgb="FF00B0F0"/>
      </top>
      <bottom style="medium">
        <color rgb="FF00B0F0"/>
      </bottom>
      <diagonal/>
    </border>
    <border>
      <left style="medium">
        <color rgb="FF00B0F0"/>
      </left>
      <right/>
      <top style="thin">
        <color theme="8"/>
      </top>
      <bottom style="thin">
        <color theme="8"/>
      </bottom>
      <diagonal/>
    </border>
    <border>
      <left/>
      <right style="medium">
        <color rgb="FF00B0F0"/>
      </right>
      <top style="thin">
        <color theme="8"/>
      </top>
      <bottom style="thin">
        <color theme="8"/>
      </bottom>
      <diagonal/>
    </border>
    <border>
      <left style="medium">
        <color rgb="FF00B0F0"/>
      </left>
      <right/>
      <top style="thin">
        <color theme="8"/>
      </top>
      <bottom style="medium">
        <color theme="8"/>
      </bottom>
      <diagonal/>
    </border>
    <border>
      <left/>
      <right style="medium">
        <color rgb="FF00B0F0"/>
      </right>
      <top style="thin">
        <color theme="8"/>
      </top>
      <bottom style="medium">
        <color theme="8"/>
      </bottom>
      <diagonal/>
    </border>
    <border>
      <left style="medium">
        <color rgb="FF00B0F0"/>
      </left>
      <right/>
      <top/>
      <bottom style="medium">
        <color rgb="FF06B5EC"/>
      </bottom>
      <diagonal/>
    </border>
    <border>
      <left/>
      <right style="medium">
        <color rgb="FF00B0F0"/>
      </right>
      <top/>
      <bottom style="medium">
        <color rgb="FF06B5EC"/>
      </bottom>
      <diagonal/>
    </border>
    <border>
      <left/>
      <right style="medium">
        <color rgb="FF00B0F0"/>
      </right>
      <top style="thin">
        <color theme="8"/>
      </top>
      <bottom/>
      <diagonal/>
    </border>
    <border>
      <left style="medium">
        <color rgb="FF00B0F0"/>
      </left>
      <right style="medium">
        <color theme="8" tint="-0.249977111117893"/>
      </right>
      <top style="medium">
        <color rgb="FF00B0F0"/>
      </top>
      <bottom/>
      <diagonal/>
    </border>
    <border>
      <left style="medium">
        <color rgb="FF00B0F0"/>
      </left>
      <right style="medium">
        <color theme="8" tint="-0.249977111117893"/>
      </right>
      <top/>
      <bottom/>
      <diagonal/>
    </border>
    <border>
      <left style="medium">
        <color rgb="FF00B0F0"/>
      </left>
      <right/>
      <top style="thin">
        <color theme="8"/>
      </top>
      <bottom/>
      <diagonal/>
    </border>
    <border>
      <left style="medium">
        <color theme="8"/>
      </left>
      <right/>
      <top style="medium">
        <color theme="8"/>
      </top>
      <bottom style="medium">
        <color rgb="FF00B0F0"/>
      </bottom>
      <diagonal/>
    </border>
    <border>
      <left style="medium">
        <color theme="8"/>
      </left>
      <right/>
      <top/>
      <bottom style="medium">
        <color rgb="FF00B0F0"/>
      </bottom>
      <diagonal/>
    </border>
    <border>
      <left style="medium">
        <color rgb="FF00B0F0"/>
      </left>
      <right/>
      <top style="medium">
        <color rgb="FF4BACC6"/>
      </top>
      <bottom style="medium">
        <color theme="8"/>
      </bottom>
      <diagonal/>
    </border>
    <border>
      <left/>
      <right/>
      <top style="medium">
        <color rgb="FF4BACC6"/>
      </top>
      <bottom style="medium">
        <color theme="8"/>
      </bottom>
      <diagonal/>
    </border>
    <border>
      <left/>
      <right style="medium">
        <color rgb="FF00B0F0"/>
      </right>
      <top style="medium">
        <color rgb="FF4BACC6"/>
      </top>
      <bottom style="medium">
        <color theme="8"/>
      </bottom>
      <diagonal/>
    </border>
    <border>
      <left style="medium">
        <color theme="8" tint="-0.249977111117893"/>
      </left>
      <right style="thin">
        <color theme="8" tint="-0.249977111117893"/>
      </right>
      <top style="medium">
        <color theme="8" tint="-0.249977111117893"/>
      </top>
      <bottom style="medium">
        <color theme="8"/>
      </bottom>
      <diagonal/>
    </border>
    <border>
      <left style="thin">
        <color theme="8" tint="-0.249977111117893"/>
      </left>
      <right/>
      <top style="medium">
        <color theme="8" tint="-0.249977111117893"/>
      </top>
      <bottom style="medium">
        <color theme="8"/>
      </bottom>
      <diagonal/>
    </border>
    <border>
      <left style="medium">
        <color theme="8"/>
      </left>
      <right style="medium">
        <color theme="8" tint="-0.249977111117893"/>
      </right>
      <top style="medium">
        <color theme="8"/>
      </top>
      <bottom/>
      <diagonal/>
    </border>
    <border>
      <left style="thin">
        <color theme="8" tint="-0.249977111117893"/>
      </left>
      <right style="medium">
        <color theme="8" tint="-0.249977111117893"/>
      </right>
      <top style="medium">
        <color theme="8" tint="-0.249977111117893"/>
      </top>
      <bottom style="medium">
        <color theme="8"/>
      </bottom>
      <diagonal/>
    </border>
    <border>
      <left style="medium">
        <color theme="8"/>
      </left>
      <right style="medium">
        <color theme="8" tint="-0.249977111117893"/>
      </right>
      <top/>
      <bottom/>
      <diagonal/>
    </border>
    <border>
      <left style="medium">
        <color theme="8" tint="-0.249977111117893"/>
      </left>
      <right/>
      <top style="medium">
        <color theme="8" tint="-0.249977111117893"/>
      </top>
      <bottom/>
      <diagonal/>
    </border>
    <border>
      <left/>
      <right style="medium">
        <color theme="8" tint="-0.249977111117893"/>
      </right>
      <top style="medium">
        <color theme="8" tint="-0.249977111117893"/>
      </top>
      <bottom/>
      <diagonal/>
    </border>
    <border>
      <left style="medium">
        <color theme="8" tint="-0.249977111117893"/>
      </left>
      <right/>
      <top/>
      <bottom/>
      <diagonal/>
    </border>
    <border>
      <left/>
      <right style="medium">
        <color theme="8"/>
      </right>
      <top/>
      <bottom style="medium">
        <color rgb="FF00B0F0"/>
      </bottom>
      <diagonal/>
    </border>
    <border>
      <left style="medium">
        <color theme="8"/>
      </left>
      <right style="medium">
        <color theme="8" tint="-0.249977111117893"/>
      </right>
      <top/>
      <bottom style="medium">
        <color theme="8"/>
      </bottom>
      <diagonal/>
    </border>
    <border>
      <left style="medium">
        <color theme="8" tint="-0.249977111117893"/>
      </left>
      <right/>
      <top/>
      <bottom style="medium">
        <color theme="8"/>
      </bottom>
      <diagonal/>
    </border>
    <border>
      <left/>
      <right style="medium">
        <color theme="8" tint="-0.249977111117893"/>
      </right>
      <top/>
      <bottom style="medium">
        <color theme="8"/>
      </bottom>
      <diagonal/>
    </border>
    <border>
      <left style="medium">
        <color theme="8" tint="-0.249977111117893"/>
      </left>
      <right style="medium">
        <color theme="8" tint="-0.249977111117893"/>
      </right>
      <top/>
      <bottom style="medium">
        <color theme="8" tint="-0.249977111117893"/>
      </bottom>
      <diagonal/>
    </border>
    <border>
      <left/>
      <right/>
      <top style="thin">
        <color theme="8" tint="-0.249977111117893"/>
      </top>
      <bottom/>
      <diagonal/>
    </border>
    <border>
      <left style="medium">
        <color indexed="64"/>
      </left>
      <right style="medium">
        <color indexed="64"/>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rgb="FF00B0F0"/>
      </left>
      <right style="medium">
        <color rgb="FF00B0F0"/>
      </right>
      <top style="thin">
        <color rgb="FF00B0F0"/>
      </top>
      <bottom style="thin">
        <color rgb="FF00B0F0"/>
      </bottom>
      <diagonal/>
    </border>
    <border>
      <left style="medium">
        <color rgb="FF00B0F0"/>
      </left>
      <right style="medium">
        <color rgb="FF00B0F0"/>
      </right>
      <top style="thin">
        <color rgb="FF00B0F0"/>
      </top>
      <bottom style="medium">
        <color rgb="FF00B0F0"/>
      </bottom>
      <diagonal/>
    </border>
  </borders>
  <cellStyleXfs count="12756">
    <xf numFmtId="0" fontId="0" fillId="0" borderId="0"/>
    <xf numFmtId="0" fontId="10" fillId="0" borderId="0"/>
    <xf numFmtId="0" fontId="10" fillId="0" borderId="0"/>
    <xf numFmtId="0" fontId="19" fillId="9" borderId="0" applyNumberFormat="0" applyBorder="0" applyAlignment="0" applyProtection="0"/>
    <xf numFmtId="0" fontId="17" fillId="10" borderId="0" applyNumberFormat="0" applyBorder="0" applyAlignment="0" applyProtection="0"/>
    <xf numFmtId="0" fontId="19" fillId="12" borderId="0" applyNumberFormat="0" applyBorder="0" applyAlignment="0" applyProtection="0"/>
    <xf numFmtId="0" fontId="19" fillId="13" borderId="0" applyNumberFormat="0" applyBorder="0" applyAlignment="0" applyProtection="0"/>
    <xf numFmtId="0" fontId="17" fillId="14" borderId="0" applyNumberFormat="0" applyBorder="0" applyAlignment="0" applyProtection="0"/>
    <xf numFmtId="0" fontId="17" fillId="16" borderId="0" applyNumberFormat="0" applyBorder="0" applyAlignment="0" applyProtection="0"/>
    <xf numFmtId="0" fontId="19" fillId="19" borderId="0" applyNumberFormat="0" applyBorder="0" applyAlignment="0" applyProtection="0"/>
    <xf numFmtId="0" fontId="17" fillId="20" borderId="0" applyNumberFormat="0" applyBorder="0" applyAlignment="0" applyProtection="0"/>
    <xf numFmtId="0" fontId="10" fillId="0" borderId="0"/>
    <xf numFmtId="165" fontId="17" fillId="0" borderId="0" applyFont="0" applyFill="0" applyBorder="0" applyAlignment="0" applyProtection="0"/>
    <xf numFmtId="9" fontId="17" fillId="0" borderId="0" applyFont="0" applyFill="0" applyBorder="0" applyAlignment="0" applyProtection="0"/>
    <xf numFmtId="0" fontId="57" fillId="0" borderId="0"/>
    <xf numFmtId="0" fontId="58" fillId="32" borderId="0" applyNumberFormat="0" applyBorder="0" applyAlignment="0" applyProtection="0"/>
    <xf numFmtId="0" fontId="58" fillId="33" borderId="0" applyNumberFormat="0" applyBorder="0" applyAlignment="0" applyProtection="0"/>
    <xf numFmtId="0" fontId="58" fillId="34" borderId="0" applyNumberFormat="0" applyBorder="0" applyAlignment="0" applyProtection="0"/>
    <xf numFmtId="0" fontId="58" fillId="35" borderId="0" applyNumberFormat="0" applyBorder="0" applyAlignment="0" applyProtection="0"/>
    <xf numFmtId="0" fontId="58" fillId="36" borderId="0" applyNumberFormat="0" applyBorder="0" applyAlignment="0" applyProtection="0"/>
    <xf numFmtId="0" fontId="58" fillId="34" borderId="0" applyNumberFormat="0" applyBorder="0" applyAlignment="0" applyProtection="0"/>
    <xf numFmtId="0" fontId="58" fillId="36" borderId="0" applyNumberFormat="0" applyBorder="0" applyAlignment="0" applyProtection="0"/>
    <xf numFmtId="0" fontId="58" fillId="33" borderId="0" applyNumberFormat="0" applyBorder="0" applyAlignment="0" applyProtection="0"/>
    <xf numFmtId="0" fontId="58" fillId="37" borderId="0" applyNumberFormat="0" applyBorder="0" applyAlignment="0" applyProtection="0"/>
    <xf numFmtId="0" fontId="58" fillId="38" borderId="0" applyNumberFormat="0" applyBorder="0" applyAlignment="0" applyProtection="0"/>
    <xf numFmtId="0" fontId="58" fillId="36" borderId="0" applyNumberFormat="0" applyBorder="0" applyAlignment="0" applyProtection="0"/>
    <xf numFmtId="0" fontId="58" fillId="34" borderId="0" applyNumberFormat="0" applyBorder="0" applyAlignment="0" applyProtection="0"/>
    <xf numFmtId="0" fontId="59" fillId="36" borderId="0" applyNumberFormat="0" applyBorder="0" applyAlignment="0" applyProtection="0"/>
    <xf numFmtId="0" fontId="59" fillId="39" borderId="0" applyNumberFormat="0" applyBorder="0" applyAlignment="0" applyProtection="0"/>
    <xf numFmtId="0" fontId="59" fillId="40" borderId="0" applyNumberFormat="0" applyBorder="0" applyAlignment="0" applyProtection="0"/>
    <xf numFmtId="0" fontId="59" fillId="38" borderId="0" applyNumberFormat="0" applyBorder="0" applyAlignment="0" applyProtection="0"/>
    <xf numFmtId="0" fontId="59" fillId="36" borderId="0" applyNumberFormat="0" applyBorder="0" applyAlignment="0" applyProtection="0"/>
    <xf numFmtId="0" fontId="59" fillId="33" borderId="0" applyNumberFormat="0" applyBorder="0" applyAlignment="0" applyProtection="0"/>
    <xf numFmtId="0" fontId="60" fillId="41" borderId="0" applyNumberFormat="0" applyBorder="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1" fillId="42" borderId="70" applyNumberFormat="0" applyAlignment="0" applyProtection="0"/>
    <xf numFmtId="0" fontId="62" fillId="43" borderId="71" applyNumberFormat="0" applyAlignment="0" applyProtection="0"/>
    <xf numFmtId="164" fontId="10" fillId="0" borderId="0" applyFont="0" applyFill="0" applyBorder="0" applyAlignment="0" applyProtection="0"/>
    <xf numFmtId="0" fontId="63" fillId="0" borderId="0" applyNumberFormat="0" applyFill="0" applyBorder="0" applyAlignment="0" applyProtection="0"/>
    <xf numFmtId="0" fontId="64" fillId="36" borderId="0" applyNumberFormat="0" applyBorder="0" applyAlignment="0" applyProtection="0"/>
    <xf numFmtId="0" fontId="65" fillId="0" borderId="72" applyNumberFormat="0" applyFill="0" applyAlignment="0" applyProtection="0"/>
    <xf numFmtId="0" fontId="66" fillId="0" borderId="73" applyNumberFormat="0" applyFill="0" applyAlignment="0" applyProtection="0"/>
    <xf numFmtId="0" fontId="67" fillId="0" borderId="74" applyNumberFormat="0" applyFill="0" applyAlignment="0" applyProtection="0"/>
    <xf numFmtId="0" fontId="67" fillId="0" borderId="0" applyNumberFormat="0" applyFill="0" applyBorder="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8" fillId="37" borderId="70" applyNumberFormat="0" applyAlignment="0" applyProtection="0"/>
    <xf numFmtId="0" fontId="69" fillId="0" borderId="75" applyNumberFormat="0" applyFill="0" applyAlignment="0" applyProtection="0"/>
    <xf numFmtId="0" fontId="70" fillId="37" borderId="0" applyNumberFormat="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71"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34" borderId="76" applyNumberFormat="0" applyFont="0" applyAlignment="0" applyProtection="0"/>
    <xf numFmtId="0" fontId="10" fillId="34" borderId="76" applyNumberFormat="0" applyFont="0" applyAlignment="0" applyProtection="0"/>
    <xf numFmtId="0" fontId="10" fillId="34" borderId="76" applyNumberFormat="0" applyFont="0" applyAlignment="0" applyProtection="0"/>
    <xf numFmtId="0" fontId="10" fillId="34" borderId="76" applyNumberFormat="0" applyFont="0" applyAlignment="0" applyProtection="0"/>
    <xf numFmtId="0" fontId="10" fillId="34" borderId="76" applyNumberFormat="0" applyFont="0" applyAlignment="0" applyProtection="0"/>
    <xf numFmtId="0" fontId="10" fillId="34" borderId="76" applyNumberFormat="0" applyFont="0" applyAlignment="0" applyProtection="0"/>
    <xf numFmtId="0" fontId="10" fillId="34" borderId="76" applyNumberFormat="0" applyFon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2" fillId="42" borderId="77" applyNumberFormat="0" applyAlignment="0" applyProtection="0"/>
    <xf numFmtId="0" fontId="73" fillId="0" borderId="0" applyNumberFormat="0" applyFill="0" applyBorder="0" applyAlignment="0" applyProtection="0"/>
    <xf numFmtId="0" fontId="69" fillId="0" borderId="0" applyNumberFormat="0" applyFill="0" applyBorder="0" applyAlignment="0" applyProtection="0"/>
    <xf numFmtId="165" fontId="17" fillId="0" borderId="0" applyFont="0" applyFill="0" applyBorder="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61" fillId="42" borderId="137"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1" fillId="42"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0" fontId="68" fillId="37" borderId="130" applyNumberFormat="0" applyAlignment="0" applyProtection="0"/>
    <xf numFmtId="165" fontId="17" fillId="0" borderId="0" applyFont="0" applyFill="0" applyBorder="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10" fillId="34" borderId="131" applyNumberFormat="0" applyFon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2"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10" fillId="34" borderId="138" applyNumberFormat="0" applyFon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8" fillId="37"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61" fillId="42" borderId="137"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72" fillId="42" borderId="139" applyNumberForma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10" fillId="34" borderId="140" applyNumberFormat="0" applyFon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72" fillId="42" borderId="141" applyNumberFormat="0" applyAlignment="0" applyProtection="0"/>
    <xf numFmtId="0" fontId="68" fillId="37" borderId="169" applyNumberFormat="0" applyAlignment="0" applyProtection="0"/>
    <xf numFmtId="0" fontId="68" fillId="37" borderId="175" applyNumberFormat="0" applyAlignment="0" applyProtection="0"/>
    <xf numFmtId="0" fontId="10" fillId="34" borderId="176" applyNumberFormat="0" applyFont="0" applyAlignment="0" applyProtection="0"/>
    <xf numFmtId="0" fontId="68" fillId="37" borderId="175" applyNumberFormat="0" applyAlignment="0" applyProtection="0"/>
    <xf numFmtId="0" fontId="68" fillId="37" borderId="175" applyNumberFormat="0" applyAlignment="0" applyProtection="0"/>
    <xf numFmtId="0" fontId="72" fillId="42" borderId="177" applyNumberFormat="0" applyAlignment="0" applyProtection="0"/>
    <xf numFmtId="0" fontId="72" fillId="42" borderId="177" applyNumberFormat="0" applyAlignment="0" applyProtection="0"/>
    <xf numFmtId="0" fontId="68" fillId="37" borderId="175"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1" fillId="42"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72" fillId="42" borderId="177"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8" fillId="37" borderId="175"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68" fillId="37" borderId="169"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61" fillId="42" borderId="169"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63" applyNumberFormat="0" applyFont="0" applyAlignment="0" applyProtection="0"/>
    <xf numFmtId="0" fontId="10" fillId="34" borderId="163" applyNumberFormat="0" applyFont="0" applyAlignment="0" applyProtection="0"/>
    <xf numFmtId="0" fontId="10" fillId="34" borderId="163" applyNumberFormat="0" applyFont="0" applyAlignment="0" applyProtection="0"/>
    <xf numFmtId="0" fontId="10" fillId="34" borderId="163" applyNumberFormat="0" applyFont="0" applyAlignment="0" applyProtection="0"/>
    <xf numFmtId="0" fontId="10" fillId="34" borderId="163" applyNumberFormat="0" applyFont="0" applyAlignment="0" applyProtection="0"/>
    <xf numFmtId="0" fontId="10" fillId="34" borderId="163" applyNumberFormat="0" applyFont="0" applyAlignment="0" applyProtection="0"/>
    <xf numFmtId="0" fontId="10" fillId="34" borderId="163" applyNumberFormat="0" applyFon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64" applyNumberFormat="0" applyAlignment="0" applyProtection="0"/>
    <xf numFmtId="0" fontId="72" fillId="42" borderId="17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9" applyNumberForma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8" fillId="37"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61" fillId="42" borderId="165"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10" fillId="34" borderId="166" applyNumberFormat="0" applyFon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0" fontId="72" fillId="42" borderId="167" applyNumberFormat="0" applyAlignment="0" applyProtection="0"/>
    <xf numFmtId="44" fontId="17" fillId="0" borderId="0" applyFont="0" applyFill="0" applyBorder="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72" fillId="42" borderId="177" applyNumberFormat="0" applyAlignment="0" applyProtection="0"/>
    <xf numFmtId="0" fontId="10" fillId="34" borderId="170" applyNumberFormat="0" applyFont="0" applyAlignment="0" applyProtection="0"/>
    <xf numFmtId="0" fontId="10" fillId="34" borderId="170" applyNumberFormat="0" applyFont="0" applyAlignment="0" applyProtection="0"/>
    <xf numFmtId="0" fontId="10" fillId="34" borderId="170" applyNumberFormat="0" applyFont="0" applyAlignment="0" applyProtection="0"/>
    <xf numFmtId="0" fontId="10" fillId="34" borderId="170" applyNumberFormat="0" applyFont="0" applyAlignment="0" applyProtection="0"/>
    <xf numFmtId="0" fontId="10" fillId="34" borderId="170" applyNumberFormat="0" applyFont="0" applyAlignment="0" applyProtection="0"/>
    <xf numFmtId="0" fontId="10" fillId="34" borderId="170" applyNumberFormat="0" applyFont="0" applyAlignment="0" applyProtection="0"/>
    <xf numFmtId="0" fontId="10" fillId="34" borderId="170" applyNumberFormat="0" applyFon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1" applyNumberFormat="0" applyAlignment="0" applyProtection="0"/>
    <xf numFmtId="0" fontId="72" fillId="42" borderId="177"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72" fillId="42" borderId="177" applyNumberForma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8" fillId="37"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61" fillId="42" borderId="172"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10" fillId="34" borderId="173" applyNumberFormat="0" applyFon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4"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68" fillId="37" borderId="175"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8"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72" fillId="42" borderId="177" applyNumberForma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72" fillId="42" borderId="177"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72" fillId="42" borderId="177" applyNumberFormat="0" applyAlignment="0" applyProtection="0"/>
    <xf numFmtId="0" fontId="72" fillId="42" borderId="177"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87" applyNumberFormat="0" applyAlignment="0" applyProtection="0"/>
    <xf numFmtId="0" fontId="72" fillId="42" borderId="180" applyNumberFormat="0" applyAlignment="0" applyProtection="0"/>
    <xf numFmtId="0" fontId="72" fillId="42" borderId="177" applyNumberFormat="0" applyAlignment="0" applyProtection="0"/>
    <xf numFmtId="0" fontId="68" fillId="37" borderId="187"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68" fillId="37" borderId="175" applyNumberFormat="0" applyAlignment="0" applyProtection="0"/>
    <xf numFmtId="0" fontId="61" fillId="42" borderId="175" applyNumberFormat="0" applyAlignment="0" applyProtection="0"/>
    <xf numFmtId="0" fontId="61" fillId="42" borderId="175" applyNumberFormat="0" applyAlignment="0" applyProtection="0"/>
    <xf numFmtId="0" fontId="72" fillId="42" borderId="177" applyNumberFormat="0" applyAlignment="0" applyProtection="0"/>
    <xf numFmtId="0" fontId="61" fillId="42" borderId="175" applyNumberFormat="0" applyAlignment="0" applyProtection="0"/>
    <xf numFmtId="0" fontId="68" fillId="37" borderId="175" applyNumberFormat="0" applyAlignment="0" applyProtection="0"/>
    <xf numFmtId="0" fontId="68" fillId="37" borderId="175"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72" fillId="42" borderId="177" applyNumberFormat="0" applyAlignment="0" applyProtection="0"/>
    <xf numFmtId="0" fontId="10" fillId="34" borderId="176" applyNumberFormat="0" applyFont="0" applyAlignment="0" applyProtection="0"/>
    <xf numFmtId="0" fontId="72" fillId="42" borderId="177" applyNumberForma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68" fillId="37" borderId="175" applyNumberFormat="0" applyAlignment="0" applyProtection="0"/>
    <xf numFmtId="0" fontId="72" fillId="42" borderId="177" applyNumberFormat="0" applyAlignment="0" applyProtection="0"/>
    <xf numFmtId="0" fontId="61" fillId="42" borderId="175" applyNumberFormat="0" applyAlignment="0" applyProtection="0"/>
    <xf numFmtId="0" fontId="61" fillId="42"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61" fillId="42" borderId="175"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10" fillId="34" borderId="176" applyNumberFormat="0" applyFon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8" fillId="37" borderId="175" applyNumberForma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1" fillId="42" borderId="187" applyNumberFormat="0" applyAlignment="0" applyProtection="0"/>
    <xf numFmtId="0" fontId="68" fillId="37" borderId="187" applyNumberFormat="0" applyAlignment="0" applyProtection="0"/>
    <xf numFmtId="0" fontId="10" fillId="34" borderId="179" applyNumberFormat="0" applyFont="0" applyAlignment="0" applyProtection="0"/>
    <xf numFmtId="0" fontId="10" fillId="34" borderId="179" applyNumberFormat="0" applyFont="0" applyAlignment="0" applyProtection="0"/>
    <xf numFmtId="0" fontId="72" fillId="42" borderId="180"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1" fillId="42" borderId="175"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61" fillId="42" borderId="175" applyNumberFormat="0" applyAlignment="0" applyProtection="0"/>
    <xf numFmtId="0" fontId="72" fillId="42" borderId="177" applyNumberFormat="0" applyAlignment="0" applyProtection="0"/>
    <xf numFmtId="0" fontId="72" fillId="42" borderId="177" applyNumberFormat="0" applyAlignment="0" applyProtection="0"/>
    <xf numFmtId="0" fontId="68" fillId="37"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1" fillId="42" borderId="178"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72" fillId="42" borderId="177" applyNumberFormat="0" applyAlignment="0" applyProtection="0"/>
    <xf numFmtId="0" fontId="61" fillId="42" borderId="175" applyNumberFormat="0" applyAlignment="0" applyProtection="0"/>
    <xf numFmtId="0" fontId="68" fillId="37" borderId="175" applyNumberFormat="0" applyAlignment="0" applyProtection="0"/>
    <xf numFmtId="0" fontId="68" fillId="37" borderId="175" applyNumberFormat="0" applyAlignment="0" applyProtection="0"/>
    <xf numFmtId="0" fontId="72" fillId="42" borderId="177" applyNumberFormat="0" applyAlignment="0" applyProtection="0"/>
    <xf numFmtId="0" fontId="72" fillId="42" borderId="177" applyNumberFormat="0" applyAlignment="0" applyProtection="0"/>
    <xf numFmtId="0" fontId="61" fillId="42" borderId="175" applyNumberFormat="0" applyAlignment="0" applyProtection="0"/>
    <xf numFmtId="0" fontId="61" fillId="42" borderId="178" applyNumberFormat="0" applyAlignment="0" applyProtection="0"/>
    <xf numFmtId="0" fontId="68" fillId="37" borderId="178" applyNumberFormat="0" applyAlignment="0" applyProtection="0"/>
    <xf numFmtId="0" fontId="68" fillId="37" borderId="178" applyNumberFormat="0" applyAlignment="0" applyProtection="0"/>
    <xf numFmtId="0" fontId="61" fillId="42" borderId="187" applyNumberFormat="0" applyAlignment="0" applyProtection="0"/>
    <xf numFmtId="0" fontId="68" fillId="37" borderId="187" applyNumberFormat="0" applyAlignment="0" applyProtection="0"/>
    <xf numFmtId="0" fontId="68" fillId="37" borderId="187" applyNumberFormat="0" applyAlignment="0" applyProtection="0"/>
    <xf numFmtId="0" fontId="72" fillId="42" borderId="180" applyNumberFormat="0" applyAlignment="0" applyProtection="0"/>
    <xf numFmtId="0" fontId="10" fillId="34" borderId="179" applyNumberFormat="0" applyFont="0" applyAlignment="0" applyProtection="0"/>
    <xf numFmtId="0" fontId="72" fillId="42" borderId="180" applyNumberForma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1" fillId="42"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72" fillId="42" borderId="177" applyNumberFormat="0" applyAlignment="0" applyProtection="0"/>
    <xf numFmtId="0" fontId="72" fillId="42" borderId="177"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72" fillId="42" borderId="177" applyNumberFormat="0" applyAlignment="0" applyProtection="0"/>
    <xf numFmtId="0" fontId="72" fillId="42" borderId="177"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1" fillId="42" borderId="187" applyNumberFormat="0" applyAlignment="0" applyProtection="0"/>
    <xf numFmtId="0" fontId="61" fillId="42" borderId="178" applyNumberFormat="0" applyAlignment="0" applyProtection="0"/>
    <xf numFmtId="0" fontId="61" fillId="42" borderId="178" applyNumberFormat="0" applyAlignment="0" applyProtection="0"/>
    <xf numFmtId="0" fontId="61" fillId="42" borderId="178" applyNumberFormat="0" applyAlignment="0" applyProtection="0"/>
    <xf numFmtId="0" fontId="61" fillId="42" borderId="178" applyNumberFormat="0" applyAlignment="0" applyProtection="0"/>
    <xf numFmtId="0" fontId="61" fillId="42"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1" fillId="42" borderId="187" applyNumberFormat="0" applyAlignment="0" applyProtection="0"/>
    <xf numFmtId="0" fontId="61" fillId="42" borderId="187" applyNumberFormat="0" applyAlignment="0" applyProtection="0"/>
    <xf numFmtId="0" fontId="61" fillId="42" borderId="187" applyNumberFormat="0" applyAlignment="0" applyProtection="0"/>
    <xf numFmtId="0" fontId="61" fillId="42" borderId="187" applyNumberFormat="0" applyAlignment="0" applyProtection="0"/>
    <xf numFmtId="0" fontId="61" fillId="42"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10" fillId="34" borderId="179" applyNumberFormat="0" applyFon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72" fillId="42" borderId="177"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68" fillId="37" borderId="175"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72" fillId="42" borderId="177" applyNumberFormat="0" applyAlignment="0" applyProtection="0"/>
    <xf numFmtId="0" fontId="10" fillId="34" borderId="176" applyNumberFormat="0" applyFont="0" applyAlignment="0" applyProtection="0"/>
    <xf numFmtId="0" fontId="72" fillId="42" borderId="177" applyNumberForma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1" fillId="42" borderId="178" applyNumberFormat="0" applyAlignment="0" applyProtection="0"/>
    <xf numFmtId="0" fontId="61" fillId="42" borderId="178" applyNumberFormat="0" applyAlignment="0" applyProtection="0"/>
    <xf numFmtId="0" fontId="61" fillId="42" borderId="178" applyNumberFormat="0" applyAlignment="0" applyProtection="0"/>
    <xf numFmtId="0" fontId="61" fillId="42" borderId="178" applyNumberFormat="0" applyAlignment="0" applyProtection="0"/>
    <xf numFmtId="0" fontId="61" fillId="42" borderId="178" applyNumberFormat="0" applyAlignment="0" applyProtection="0"/>
    <xf numFmtId="0" fontId="61" fillId="42" borderId="187"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1" fillId="42" borderId="187" applyNumberFormat="0" applyAlignment="0" applyProtection="0"/>
    <xf numFmtId="0" fontId="61" fillId="42" borderId="187" applyNumberFormat="0" applyAlignment="0" applyProtection="0"/>
    <xf numFmtId="0" fontId="61" fillId="42" borderId="187" applyNumberFormat="0" applyAlignment="0" applyProtection="0"/>
    <xf numFmtId="0" fontId="61" fillId="42" borderId="187" applyNumberFormat="0" applyAlignment="0" applyProtection="0"/>
    <xf numFmtId="0" fontId="61" fillId="42"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10" fillId="34" borderId="179" applyNumberFormat="0" applyFon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68" fillId="37" borderId="187"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10" fillId="34" borderId="176" applyNumberFormat="0" applyFon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68" fillId="37"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72" fillId="42" borderId="177" applyNumberFormat="0" applyAlignment="0" applyProtection="0"/>
    <xf numFmtId="0" fontId="61" fillId="42" borderId="175" applyNumberFormat="0" applyAlignment="0" applyProtection="0"/>
    <xf numFmtId="0" fontId="72" fillId="42" borderId="177" applyNumberFormat="0" applyAlignment="0" applyProtection="0"/>
    <xf numFmtId="0" fontId="61" fillId="42"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1" fillId="42" borderId="187" applyNumberFormat="0" applyAlignment="0" applyProtection="0"/>
    <xf numFmtId="0" fontId="68" fillId="37" borderId="187" applyNumberFormat="0" applyAlignment="0" applyProtection="0"/>
    <xf numFmtId="0" fontId="10" fillId="34" borderId="179" applyNumberFormat="0" applyFont="0" applyAlignment="0" applyProtection="0"/>
    <xf numFmtId="0" fontId="72" fillId="42" borderId="180"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10" fillId="34" borderId="176" applyNumberFormat="0" applyFon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10" fillId="34" borderId="176" applyNumberFormat="0" applyFont="0" applyAlignment="0" applyProtection="0"/>
    <xf numFmtId="0" fontId="10" fillId="34" borderId="176" applyNumberFormat="0" applyFon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72" fillId="42" borderId="177" applyNumberFormat="0" applyAlignment="0" applyProtection="0"/>
    <xf numFmtId="0" fontId="72" fillId="42" borderId="177"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68" fillId="37" borderId="175" applyNumberFormat="0" applyAlignment="0" applyProtection="0"/>
    <xf numFmtId="0" fontId="72" fillId="42" borderId="177" applyNumberFormat="0" applyAlignment="0" applyProtection="0"/>
    <xf numFmtId="0" fontId="72" fillId="42" borderId="177"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61" fillId="42" borderId="175"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61" fillId="42" borderId="178" applyNumberFormat="0" applyAlignment="0" applyProtection="0"/>
    <xf numFmtId="0" fontId="61" fillId="42" borderId="178" applyNumberFormat="0" applyAlignment="0" applyProtection="0"/>
    <xf numFmtId="0" fontId="61" fillId="42" borderId="178" applyNumberFormat="0" applyAlignment="0" applyProtection="0"/>
    <xf numFmtId="0" fontId="61" fillId="42" borderId="178" applyNumberFormat="0" applyAlignment="0" applyProtection="0"/>
    <xf numFmtId="0" fontId="61" fillId="42"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8" fillId="37" borderId="178" applyNumberFormat="0" applyAlignment="0" applyProtection="0"/>
    <xf numFmtId="0" fontId="61" fillId="42" borderId="187" applyNumberFormat="0" applyAlignment="0" applyProtection="0"/>
    <xf numFmtId="0" fontId="61" fillId="42" borderId="187" applyNumberFormat="0" applyAlignment="0" applyProtection="0"/>
    <xf numFmtId="0" fontId="61" fillId="42" borderId="187" applyNumberFormat="0" applyAlignment="0" applyProtection="0"/>
    <xf numFmtId="0" fontId="61" fillId="42" borderId="187" applyNumberFormat="0" applyAlignment="0" applyProtection="0"/>
    <xf numFmtId="0" fontId="61" fillId="42"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68" fillId="37" borderId="187" applyNumberFormat="0" applyAlignment="0" applyProtection="0"/>
    <xf numFmtId="0" fontId="10" fillId="34" borderId="179" applyNumberFormat="0" applyFon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72" fillId="42" borderId="180" applyNumberFormat="0" applyAlignment="0" applyProtection="0"/>
    <xf numFmtId="0" fontId="61" fillId="42" borderId="178"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77" applyNumberFormat="0" applyAlignment="0" applyProtection="0"/>
    <xf numFmtId="0" fontId="72" fillId="42" borderId="180"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1" fillId="42" borderId="187" applyNumberForma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8" fillId="37"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61" fillId="42" borderId="181"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10" fillId="34" borderId="182" applyNumberFormat="0" applyFon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3"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7" applyNumberForma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8" fillId="37"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61" fillId="42" borderId="184"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10" fillId="34" borderId="185" applyNumberFormat="0" applyFon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72" fillId="42" borderId="186" applyNumberFormat="0" applyAlignment="0" applyProtection="0"/>
    <xf numFmtId="0" fontId="10" fillId="34" borderId="188" applyNumberFormat="0" applyFont="0" applyAlignment="0" applyProtection="0"/>
    <xf numFmtId="0" fontId="10" fillId="34" borderId="188" applyNumberFormat="0" applyFont="0" applyAlignment="0" applyProtection="0"/>
    <xf numFmtId="0" fontId="10" fillId="34" borderId="188" applyNumberFormat="0" applyFont="0" applyAlignment="0" applyProtection="0"/>
    <xf numFmtId="0" fontId="10" fillId="34" borderId="188" applyNumberFormat="0" applyFont="0" applyAlignment="0" applyProtection="0"/>
    <xf numFmtId="0" fontId="10" fillId="34" borderId="188" applyNumberFormat="0" applyFont="0" applyAlignment="0" applyProtection="0"/>
    <xf numFmtId="0" fontId="10" fillId="34" borderId="188" applyNumberFormat="0" applyFont="0" applyAlignment="0" applyProtection="0"/>
    <xf numFmtId="0" fontId="10" fillId="34" borderId="188" applyNumberFormat="0" applyFon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89"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8" fillId="37"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61" fillId="42" borderId="190"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10" fillId="34" borderId="191" applyNumberFormat="0" applyFon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72" fillId="42" borderId="192"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1" fillId="42"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68" fillId="37" borderId="196" applyNumberFormat="0" applyAlignment="0" applyProtection="0"/>
    <xf numFmtId="0" fontId="10" fillId="34" borderId="197" applyNumberFormat="0" applyFont="0" applyAlignment="0" applyProtection="0"/>
    <xf numFmtId="0" fontId="10" fillId="34" borderId="197" applyNumberFormat="0" applyFont="0" applyAlignment="0" applyProtection="0"/>
    <xf numFmtId="0" fontId="10" fillId="34" borderId="197" applyNumberFormat="0" applyFont="0" applyAlignment="0" applyProtection="0"/>
    <xf numFmtId="0" fontId="10" fillId="34" borderId="197" applyNumberFormat="0" applyFont="0" applyAlignment="0" applyProtection="0"/>
    <xf numFmtId="0" fontId="10" fillId="34" borderId="197" applyNumberFormat="0" applyFont="0" applyAlignment="0" applyProtection="0"/>
    <xf numFmtId="0" fontId="10" fillId="34" borderId="197" applyNumberFormat="0" applyFont="0" applyAlignment="0" applyProtection="0"/>
    <xf numFmtId="0" fontId="10" fillId="34" borderId="197" applyNumberFormat="0" applyFon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198"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8" fillId="37"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61" fillId="42" borderId="199"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10" fillId="34" borderId="200" applyNumberFormat="0" applyFon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0" fontId="72" fillId="42" borderId="201" applyNumberFormat="0" applyAlignment="0" applyProtection="0"/>
    <xf numFmtId="165" fontId="17" fillId="0" borderId="0" applyFont="0" applyFill="0" applyBorder="0" applyAlignment="0" applyProtection="0"/>
  </cellStyleXfs>
  <cellXfs count="1811">
    <xf numFmtId="0" fontId="0" fillId="0" borderId="0" xfId="0"/>
    <xf numFmtId="0" fontId="0" fillId="0" borderId="0" xfId="0" applyAlignment="1">
      <alignment vertical="center" wrapText="1"/>
    </xf>
    <xf numFmtId="0" fontId="0" fillId="8" borderId="0" xfId="0" applyFill="1" applyAlignment="1">
      <alignment vertical="center" wrapText="1"/>
    </xf>
    <xf numFmtId="0" fontId="0" fillId="8" borderId="0" xfId="0" applyFill="1"/>
    <xf numFmtId="0" fontId="15" fillId="6" borderId="0" xfId="0" applyFont="1" applyFill="1" applyBorder="1" applyAlignment="1">
      <alignment textRotation="90"/>
    </xf>
    <xf numFmtId="0" fontId="15" fillId="6" borderId="3" xfId="0" applyFont="1" applyFill="1" applyBorder="1" applyAlignment="1">
      <alignment textRotation="90"/>
    </xf>
    <xf numFmtId="0" fontId="15" fillId="5" borderId="4" xfId="0" applyFont="1" applyFill="1" applyBorder="1" applyAlignment="1">
      <alignment textRotation="90"/>
    </xf>
    <xf numFmtId="0" fontId="15" fillId="5" borderId="0" xfId="0" applyFont="1" applyFill="1" applyBorder="1" applyAlignment="1">
      <alignment textRotation="90"/>
    </xf>
    <xf numFmtId="0" fontId="15" fillId="5" borderId="3" xfId="0" applyFont="1" applyFill="1" applyBorder="1" applyAlignment="1">
      <alignment textRotation="90"/>
    </xf>
    <xf numFmtId="0" fontId="15" fillId="7" borderId="4" xfId="0" applyFont="1" applyFill="1" applyBorder="1" applyAlignment="1">
      <alignment textRotation="90"/>
    </xf>
    <xf numFmtId="0" fontId="15" fillId="7" borderId="0" xfId="0" applyFont="1" applyFill="1" applyBorder="1" applyAlignment="1">
      <alignment textRotation="90"/>
    </xf>
    <xf numFmtId="0" fontId="15" fillId="7" borderId="3" xfId="0" applyFont="1" applyFill="1" applyBorder="1" applyAlignment="1">
      <alignment textRotation="90"/>
    </xf>
    <xf numFmtId="0" fontId="14" fillId="6" borderId="9" xfId="0" applyFont="1" applyFill="1" applyBorder="1"/>
    <xf numFmtId="0" fontId="14" fillId="6" borderId="0" xfId="0" applyFont="1" applyFill="1" applyBorder="1"/>
    <xf numFmtId="0" fontId="14" fillId="6" borderId="12" xfId="0" applyFont="1" applyFill="1" applyBorder="1"/>
    <xf numFmtId="0" fontId="14" fillId="5" borderId="9" xfId="0" applyFont="1" applyFill="1" applyBorder="1"/>
    <xf numFmtId="0" fontId="14" fillId="5" borderId="0" xfId="0" applyFont="1" applyFill="1" applyBorder="1"/>
    <xf numFmtId="0" fontId="14" fillId="5" borderId="12" xfId="0" applyFont="1" applyFill="1" applyBorder="1"/>
    <xf numFmtId="0" fontId="14" fillId="7" borderId="9" xfId="0" applyFont="1" applyFill="1" applyBorder="1"/>
    <xf numFmtId="0" fontId="14" fillId="7" borderId="0" xfId="0" applyFont="1" applyFill="1" applyBorder="1"/>
    <xf numFmtId="0" fontId="14" fillId="7" borderId="12" xfId="0" applyFont="1" applyFill="1" applyBorder="1"/>
    <xf numFmtId="0" fontId="0" fillId="6" borderId="9" xfId="0" applyFill="1" applyBorder="1" applyAlignment="1">
      <alignment horizontal="center" vertical="center"/>
    </xf>
    <xf numFmtId="0" fontId="0" fillId="6" borderId="10" xfId="0" applyFill="1" applyBorder="1" applyAlignment="1">
      <alignment horizontal="center" vertical="center"/>
    </xf>
    <xf numFmtId="0" fontId="0" fillId="5" borderId="8" xfId="0" applyFill="1" applyBorder="1" applyAlignment="1">
      <alignment horizontal="center" vertical="center"/>
    </xf>
    <xf numFmtId="0" fontId="0" fillId="5" borderId="0" xfId="0" applyFill="1" applyBorder="1" applyAlignment="1">
      <alignment horizontal="center" vertical="center"/>
    </xf>
    <xf numFmtId="0" fontId="0" fillId="5" borderId="4" xfId="0" applyFill="1" applyBorder="1" applyAlignment="1">
      <alignment horizontal="center" vertical="center"/>
    </xf>
    <xf numFmtId="0" fontId="0" fillId="5" borderId="3" xfId="0" applyFill="1" applyBorder="1" applyAlignment="1">
      <alignment horizontal="center" vertical="center"/>
    </xf>
    <xf numFmtId="0" fontId="0" fillId="7" borderId="4" xfId="0" applyFill="1" applyBorder="1" applyAlignment="1">
      <alignment horizontal="center" vertical="center"/>
    </xf>
    <xf numFmtId="0" fontId="0" fillId="7" borderId="0" xfId="0" applyFill="1" applyBorder="1" applyAlignment="1">
      <alignment horizontal="center" vertical="center"/>
    </xf>
    <xf numFmtId="0" fontId="0" fillId="7" borderId="3" xfId="0" applyFill="1" applyBorder="1" applyAlignment="1">
      <alignment horizontal="center" vertical="center"/>
    </xf>
    <xf numFmtId="0" fontId="0" fillId="6" borderId="0" xfId="0" applyFill="1" applyBorder="1" applyAlignment="1">
      <alignment horizontal="center" vertical="center"/>
    </xf>
    <xf numFmtId="0" fontId="0" fillId="6" borderId="3" xfId="0" applyFill="1" applyBorder="1" applyAlignment="1">
      <alignment horizontal="center" vertical="center"/>
    </xf>
    <xf numFmtId="0" fontId="0" fillId="6" borderId="12" xfId="0" applyFill="1" applyBorder="1" applyAlignment="1">
      <alignment horizontal="center" vertical="center"/>
    </xf>
    <xf numFmtId="0" fontId="0" fillId="5" borderId="11" xfId="0" applyFill="1" applyBorder="1" applyAlignment="1">
      <alignment horizontal="center" vertical="center"/>
    </xf>
    <xf numFmtId="0" fontId="0" fillId="5" borderId="12" xfId="0" applyFill="1" applyBorder="1" applyAlignment="1">
      <alignment horizontal="center" vertical="center"/>
    </xf>
    <xf numFmtId="0" fontId="0" fillId="5" borderId="7"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0" fontId="0" fillId="7" borderId="7" xfId="0" applyFill="1" applyBorder="1" applyAlignment="1">
      <alignment horizontal="center" vertical="center"/>
    </xf>
    <xf numFmtId="0" fontId="0" fillId="5" borderId="9" xfId="0" applyFill="1" applyBorder="1" applyAlignment="1">
      <alignment horizontal="center" vertical="center"/>
    </xf>
    <xf numFmtId="0" fontId="0" fillId="5" borderId="10" xfId="0" applyFill="1" applyBorder="1" applyAlignment="1">
      <alignment horizontal="center" vertical="center"/>
    </xf>
    <xf numFmtId="0" fontId="0" fillId="7" borderId="8" xfId="0" applyFill="1" applyBorder="1" applyAlignment="1">
      <alignment horizontal="center" vertical="center"/>
    </xf>
    <xf numFmtId="0" fontId="0" fillId="7" borderId="9" xfId="0" applyFill="1" applyBorder="1" applyAlignment="1">
      <alignment horizontal="center" vertical="center"/>
    </xf>
    <xf numFmtId="0" fontId="0" fillId="7" borderId="10" xfId="0" applyFill="1" applyBorder="1" applyAlignment="1">
      <alignment horizontal="center" vertical="center"/>
    </xf>
    <xf numFmtId="0" fontId="14" fillId="4" borderId="15" xfId="0" applyFont="1" applyFill="1" applyBorder="1"/>
    <xf numFmtId="0" fontId="14" fillId="4" borderId="14" xfId="0" applyFont="1" applyFill="1" applyBorder="1"/>
    <xf numFmtId="0" fontId="14" fillId="4" borderId="13" xfId="0" applyFont="1" applyFill="1" applyBorder="1"/>
    <xf numFmtId="0" fontId="0" fillId="4" borderId="0" xfId="0" applyFill="1" applyBorder="1" applyAlignment="1">
      <alignment horizontal="center" textRotation="90"/>
    </xf>
    <xf numFmtId="0" fontId="14" fillId="4" borderId="9" xfId="0" applyFont="1" applyFill="1" applyBorder="1"/>
    <xf numFmtId="0" fontId="14" fillId="4" borderId="0" xfId="0" applyFont="1" applyFill="1" applyBorder="1"/>
    <xf numFmtId="0" fontId="14" fillId="4" borderId="12" xfId="0" applyFont="1" applyFill="1" applyBorder="1"/>
    <xf numFmtId="0" fontId="0" fillId="0" borderId="0" xfId="0" applyFill="1"/>
    <xf numFmtId="0" fontId="3" fillId="11" borderId="0" xfId="0" applyFont="1" applyFill="1"/>
    <xf numFmtId="0" fontId="2" fillId="11" borderId="0" xfId="0" applyFont="1" applyFill="1" applyAlignment="1">
      <alignment horizontal="left" vertical="center"/>
    </xf>
    <xf numFmtId="0" fontId="0" fillId="11" borderId="0" xfId="0" applyFill="1"/>
    <xf numFmtId="0" fontId="0" fillId="11" borderId="0" xfId="0" applyFill="1" applyBorder="1"/>
    <xf numFmtId="0" fontId="8" fillId="0" borderId="0" xfId="0" applyFont="1" applyBorder="1" applyAlignment="1">
      <alignment horizontal="left" vertical="center" wrapText="1" indent="16"/>
    </xf>
    <xf numFmtId="0" fontId="17" fillId="0" borderId="0" xfId="7" applyFill="1" applyBorder="1" applyAlignment="1">
      <alignment horizontal="center" vertical="center"/>
    </xf>
    <xf numFmtId="0" fontId="0" fillId="0" borderId="0" xfId="7" applyFont="1" applyFill="1" applyBorder="1" applyAlignment="1">
      <alignment horizontal="center" vertical="center"/>
    </xf>
    <xf numFmtId="0" fontId="19" fillId="0" borderId="0" xfId="6" applyFill="1" applyBorder="1" applyAlignment="1"/>
    <xf numFmtId="0" fontId="2" fillId="0" borderId="2" xfId="0" applyFont="1" applyBorder="1" applyAlignment="1">
      <alignment vertical="center" textRotation="45" wrapText="1"/>
    </xf>
    <xf numFmtId="0" fontId="4" fillId="3" borderId="5" xfId="0" applyFont="1" applyFill="1" applyBorder="1" applyAlignment="1">
      <alignment horizontal="left"/>
    </xf>
    <xf numFmtId="0" fontId="10" fillId="0" borderId="0" xfId="2"/>
    <xf numFmtId="0" fontId="0" fillId="0" borderId="0" xfId="0" applyAlignment="1">
      <alignment horizontal="left"/>
    </xf>
    <xf numFmtId="0" fontId="0" fillId="11" borderId="0" xfId="0" applyFill="1" applyAlignment="1">
      <alignment wrapText="1"/>
    </xf>
    <xf numFmtId="49" fontId="5" fillId="0" borderId="1" xfId="0" applyNumberFormat="1" applyFont="1" applyBorder="1" applyAlignment="1">
      <alignment vertical="top" wrapText="1"/>
    </xf>
    <xf numFmtId="49" fontId="0" fillId="16" borderId="1" xfId="8" applyNumberFormat="1" applyFont="1" applyBorder="1" applyAlignment="1">
      <alignment vertical="top" wrapText="1"/>
    </xf>
    <xf numFmtId="2" fontId="24" fillId="11" borderId="0" xfId="0" applyNumberFormat="1" applyFont="1" applyFill="1" applyBorder="1" applyAlignment="1"/>
    <xf numFmtId="0" fontId="3" fillId="11" borderId="0" xfId="0" applyFont="1" applyFill="1" applyBorder="1" applyAlignment="1">
      <alignment vertical="top" wrapText="1"/>
    </xf>
    <xf numFmtId="0" fontId="17" fillId="18" borderId="22" xfId="4" applyFill="1" applyBorder="1" applyAlignment="1">
      <alignment vertical="center"/>
    </xf>
    <xf numFmtId="0" fontId="17" fillId="18" borderId="19" xfId="4" applyFill="1" applyBorder="1" applyAlignment="1">
      <alignment horizontal="center" vertical="center"/>
    </xf>
    <xf numFmtId="0" fontId="0" fillId="18" borderId="23" xfId="4" applyFont="1" applyFill="1" applyBorder="1" applyAlignment="1">
      <alignment vertical="center"/>
    </xf>
    <xf numFmtId="0" fontId="17" fillId="18" borderId="20" xfId="4" applyFill="1" applyBorder="1" applyAlignment="1">
      <alignment horizontal="center" vertical="center"/>
    </xf>
    <xf numFmtId="0" fontId="0" fillId="0" borderId="0" xfId="0" applyFill="1" applyBorder="1"/>
    <xf numFmtId="0" fontId="19" fillId="0" borderId="0" xfId="6" applyFill="1" applyBorder="1" applyAlignment="1">
      <alignment horizontal="center"/>
    </xf>
    <xf numFmtId="0" fontId="0" fillId="0" borderId="0" xfId="7" applyFont="1" applyFill="1" applyBorder="1" applyAlignment="1">
      <alignment horizontal="left" vertical="center"/>
    </xf>
    <xf numFmtId="9" fontId="17" fillId="0" borderId="0" xfId="7" applyNumberFormat="1" applyFill="1" applyBorder="1" applyAlignment="1">
      <alignment horizontal="center"/>
    </xf>
    <xf numFmtId="0" fontId="19" fillId="0" borderId="0" xfId="6" applyFill="1" applyBorder="1"/>
    <xf numFmtId="2" fontId="0" fillId="0" borderId="0" xfId="7" applyNumberFormat="1" applyFont="1" applyFill="1" applyBorder="1" applyAlignment="1">
      <alignment horizontal="center" vertical="center"/>
    </xf>
    <xf numFmtId="2" fontId="19" fillId="0" borderId="0" xfId="6" applyNumberFormat="1" applyFill="1" applyBorder="1" applyAlignment="1">
      <alignment horizontal="center"/>
    </xf>
    <xf numFmtId="9" fontId="24" fillId="11" borderId="0" xfId="0" applyNumberFormat="1" applyFont="1" applyFill="1" applyBorder="1" applyAlignment="1">
      <alignment horizontal="right" vertical="center"/>
    </xf>
    <xf numFmtId="0" fontId="0" fillId="0" borderId="0" xfId="0" applyBorder="1"/>
    <xf numFmtId="0" fontId="8" fillId="0" borderId="0" xfId="0" applyFont="1" applyFill="1" applyAlignment="1">
      <alignment vertical="center" wrapText="1"/>
    </xf>
    <xf numFmtId="0" fontId="0" fillId="0" borderId="0" xfId="0" applyBorder="1"/>
    <xf numFmtId="0" fontId="0" fillId="0" borderId="0" xfId="0" applyFill="1" applyBorder="1"/>
    <xf numFmtId="0" fontId="2" fillId="11" borderId="0" xfId="0" applyFont="1" applyFill="1" applyAlignment="1">
      <alignment horizontal="left" vertical="center" wrapText="1"/>
    </xf>
    <xf numFmtId="0" fontId="1" fillId="11" borderId="0" xfId="0" applyFont="1" applyFill="1" applyBorder="1" applyAlignment="1">
      <alignment vertical="center"/>
    </xf>
    <xf numFmtId="0" fontId="15" fillId="5" borderId="11" xfId="0" applyFont="1" applyFill="1" applyBorder="1" applyAlignment="1">
      <alignment textRotation="90"/>
    </xf>
    <xf numFmtId="0" fontId="15" fillId="5" borderId="12" xfId="0" applyFont="1" applyFill="1" applyBorder="1" applyAlignment="1">
      <alignment textRotation="90"/>
    </xf>
    <xf numFmtId="0" fontId="15" fillId="5" borderId="7" xfId="0" applyFont="1" applyFill="1" applyBorder="1" applyAlignment="1">
      <alignment textRotation="90"/>
    </xf>
    <xf numFmtId="0" fontId="14" fillId="5" borderId="10" xfId="0" applyFont="1" applyFill="1" applyBorder="1"/>
    <xf numFmtId="0" fontId="14" fillId="4" borderId="24" xfId="0" applyFont="1" applyFill="1" applyBorder="1"/>
    <xf numFmtId="0" fontId="14" fillId="5" borderId="3" xfId="0" applyFont="1" applyFill="1" applyBorder="1"/>
    <xf numFmtId="0" fontId="14" fillId="4" borderId="25" xfId="0" applyFont="1" applyFill="1" applyBorder="1"/>
    <xf numFmtId="0" fontId="14" fillId="5" borderId="7" xfId="0" applyFont="1" applyFill="1" applyBorder="1"/>
    <xf numFmtId="0" fontId="14" fillId="4" borderId="26" xfId="0" applyFont="1" applyFill="1" applyBorder="1"/>
    <xf numFmtId="0" fontId="0" fillId="5" borderId="9" xfId="0" quotePrefix="1" applyFill="1" applyBorder="1" applyAlignment="1">
      <alignment horizontal="center" vertical="center"/>
    </xf>
    <xf numFmtId="9" fontId="24" fillId="11" borderId="0" xfId="0" applyNumberFormat="1" applyFont="1" applyFill="1" applyBorder="1" applyAlignment="1">
      <alignment vertical="center"/>
    </xf>
    <xf numFmtId="0" fontId="31" fillId="11" borderId="0" xfId="0" applyFont="1" applyFill="1" applyBorder="1" applyAlignment="1">
      <alignment vertical="center"/>
    </xf>
    <xf numFmtId="0" fontId="11" fillId="11" borderId="0" xfId="0" applyFont="1" applyFill="1" applyBorder="1"/>
    <xf numFmtId="0" fontId="19" fillId="11" borderId="0" xfId="0" applyFont="1" applyFill="1" applyBorder="1"/>
    <xf numFmtId="0" fontId="11" fillId="11" borderId="0" xfId="0" applyFont="1" applyFill="1"/>
    <xf numFmtId="0" fontId="14" fillId="11" borderId="0" xfId="0" applyFont="1" applyFill="1"/>
    <xf numFmtId="0" fontId="35" fillId="11" borderId="0" xfId="0" applyFont="1" applyFill="1"/>
    <xf numFmtId="0" fontId="0" fillId="0" borderId="0" xfId="0" applyBorder="1"/>
    <xf numFmtId="0" fontId="37" fillId="11" borderId="0" xfId="0" applyFont="1" applyFill="1" applyAlignment="1">
      <alignment horizontal="left" vertical="center"/>
    </xf>
    <xf numFmtId="0" fontId="36" fillId="0" borderId="0" xfId="0" applyFont="1" applyAlignment="1">
      <alignment horizontal="left" vertical="center" readingOrder="1"/>
    </xf>
    <xf numFmtId="0" fontId="37" fillId="11" borderId="0" xfId="0" applyFont="1" applyFill="1" applyAlignment="1">
      <alignment horizontal="left"/>
    </xf>
    <xf numFmtId="0" fontId="3" fillId="11" borderId="0" xfId="0" applyFont="1" applyFill="1" applyBorder="1" applyAlignment="1">
      <alignment horizontal="left" vertical="top" wrapText="1"/>
    </xf>
    <xf numFmtId="0" fontId="12" fillId="11" borderId="0" xfId="0" applyFont="1" applyFill="1" applyBorder="1" applyAlignment="1" applyProtection="1">
      <alignment horizontal="left" vertical="center" wrapText="1" indent="2"/>
      <protection hidden="1"/>
    </xf>
    <xf numFmtId="168" fontId="19" fillId="11" borderId="0" xfId="12" applyNumberFormat="1" applyFont="1" applyFill="1" applyAlignment="1">
      <alignment horizontal="center" vertical="center" shrinkToFit="1"/>
    </xf>
    <xf numFmtId="9" fontId="19" fillId="11" borderId="0" xfId="13" applyFont="1" applyFill="1" applyAlignment="1">
      <alignment horizontal="center" vertical="center" shrinkToFit="1"/>
    </xf>
    <xf numFmtId="0" fontId="0" fillId="0" borderId="0" xfId="0" applyBorder="1"/>
    <xf numFmtId="0" fontId="19" fillId="21" borderId="34" xfId="6" applyFont="1" applyFill="1" applyBorder="1" applyAlignment="1">
      <alignment horizontal="left"/>
    </xf>
    <xf numFmtId="2" fontId="17" fillId="2" borderId="35" xfId="4" applyNumberFormat="1" applyFill="1" applyBorder="1" applyAlignment="1">
      <alignment horizontal="center"/>
    </xf>
    <xf numFmtId="0" fontId="11" fillId="7" borderId="27" xfId="0" applyFont="1" applyFill="1" applyBorder="1"/>
    <xf numFmtId="2" fontId="17" fillId="2" borderId="27" xfId="4" applyNumberFormat="1" applyFill="1" applyBorder="1" applyAlignment="1">
      <alignment horizontal="center"/>
    </xf>
    <xf numFmtId="2" fontId="17" fillId="2" borderId="36" xfId="4" applyNumberFormat="1" applyFill="1" applyBorder="1" applyAlignment="1">
      <alignment horizontal="center"/>
    </xf>
    <xf numFmtId="0" fontId="19" fillId="21" borderId="37" xfId="6" applyFont="1" applyFill="1" applyBorder="1" applyAlignment="1">
      <alignment horizontal="left"/>
    </xf>
    <xf numFmtId="0" fontId="19" fillId="21" borderId="38" xfId="6" applyFont="1" applyFill="1" applyBorder="1" applyAlignment="1">
      <alignment horizontal="left"/>
    </xf>
    <xf numFmtId="2" fontId="17" fillId="2" borderId="39" xfId="4" applyNumberFormat="1" applyFill="1" applyBorder="1" applyAlignment="1">
      <alignment horizontal="center"/>
    </xf>
    <xf numFmtId="0" fontId="11" fillId="7" borderId="40" xfId="0" applyFont="1" applyFill="1" applyBorder="1"/>
    <xf numFmtId="2" fontId="17" fillId="2" borderId="40" xfId="4" applyNumberFormat="1" applyFill="1" applyBorder="1" applyAlignment="1">
      <alignment horizontal="center"/>
    </xf>
    <xf numFmtId="2" fontId="17" fillId="2" borderId="41" xfId="4" applyNumberFormat="1" applyFill="1" applyBorder="1" applyAlignment="1">
      <alignment horizontal="center"/>
    </xf>
    <xf numFmtId="0" fontId="22" fillId="21" borderId="28" xfId="5" applyFont="1" applyFill="1" applyBorder="1" applyAlignment="1">
      <alignment vertical="center"/>
    </xf>
    <xf numFmtId="0" fontId="22" fillId="21" borderId="29" xfId="5" applyFont="1" applyFill="1" applyBorder="1" applyAlignment="1">
      <alignment vertical="center"/>
    </xf>
    <xf numFmtId="0" fontId="22" fillId="21" borderId="30" xfId="5" applyFont="1" applyFill="1" applyBorder="1" applyAlignment="1">
      <alignment vertical="center"/>
    </xf>
    <xf numFmtId="0" fontId="8" fillId="0" borderId="31" xfId="0" applyFont="1" applyBorder="1" applyAlignment="1">
      <alignment horizontal="left" vertical="center" wrapText="1" indent="16"/>
    </xf>
    <xf numFmtId="0" fontId="8" fillId="0" borderId="32" xfId="0" applyFont="1" applyBorder="1" applyAlignment="1">
      <alignment horizontal="left" vertical="center" wrapText="1" indent="16"/>
    </xf>
    <xf numFmtId="0" fontId="0" fillId="0" borderId="33" xfId="0" applyFill="1" applyBorder="1"/>
    <xf numFmtId="0" fontId="19" fillId="13" borderId="42" xfId="6" applyFont="1" applyBorder="1" applyAlignment="1">
      <alignment horizontal="left"/>
    </xf>
    <xf numFmtId="0" fontId="0" fillId="0" borderId="43" xfId="0" applyFill="1" applyBorder="1"/>
    <xf numFmtId="2" fontId="17" fillId="2" borderId="44" xfId="4" applyNumberFormat="1" applyFill="1" applyBorder="1" applyAlignment="1">
      <alignment horizontal="center"/>
    </xf>
    <xf numFmtId="0" fontId="0" fillId="0" borderId="43" xfId="0" applyBorder="1"/>
    <xf numFmtId="0" fontId="0" fillId="0" borderId="45" xfId="0" applyBorder="1"/>
    <xf numFmtId="0" fontId="19" fillId="21" borderId="42" xfId="6" applyFont="1" applyFill="1" applyBorder="1" applyAlignment="1">
      <alignment horizontal="left"/>
    </xf>
    <xf numFmtId="0" fontId="19" fillId="0" borderId="45" xfId="6" applyFill="1" applyBorder="1" applyAlignment="1"/>
    <xf numFmtId="0" fontId="0" fillId="0" borderId="46" xfId="7" applyFont="1" applyFill="1" applyBorder="1" applyAlignment="1">
      <alignment horizontal="center" vertical="center"/>
    </xf>
    <xf numFmtId="0" fontId="19" fillId="0" borderId="47" xfId="6" applyFill="1" applyBorder="1" applyAlignment="1"/>
    <xf numFmtId="0" fontId="0" fillId="0" borderId="47" xfId="0" applyBorder="1"/>
    <xf numFmtId="0" fontId="0" fillId="0" borderId="47" xfId="0" applyFill="1" applyBorder="1"/>
    <xf numFmtId="0" fontId="0" fillId="0" borderId="48" xfId="0" applyBorder="1"/>
    <xf numFmtId="169" fontId="19" fillId="0" borderId="0" xfId="0" applyNumberFormat="1" applyFont="1"/>
    <xf numFmtId="0" fontId="19" fillId="21" borderId="1" xfId="3" applyFill="1" applyBorder="1" applyAlignment="1">
      <alignment horizontal="center" vertical="center" wrapText="1"/>
    </xf>
    <xf numFmtId="0" fontId="25" fillId="21" borderId="1" xfId="3" applyFont="1" applyFill="1" applyBorder="1" applyAlignment="1">
      <alignment horizontal="center" vertical="center" wrapText="1"/>
    </xf>
    <xf numFmtId="0" fontId="19" fillId="22" borderId="1" xfId="3" applyFill="1" applyBorder="1" applyAlignment="1">
      <alignment horizontal="center" vertical="center" wrapText="1"/>
    </xf>
    <xf numFmtId="0" fontId="0" fillId="2" borderId="1" xfId="0" applyFill="1" applyBorder="1" applyAlignment="1">
      <alignment horizontal="center" vertical="center"/>
    </xf>
    <xf numFmtId="0" fontId="3" fillId="11" borderId="0" xfId="0" applyFont="1" applyFill="1" applyBorder="1" applyAlignment="1">
      <alignment horizontal="center" vertical="top" wrapText="1"/>
    </xf>
    <xf numFmtId="0" fontId="42" fillId="21" borderId="31" xfId="0" applyFont="1" applyFill="1" applyBorder="1"/>
    <xf numFmtId="0" fontId="42" fillId="21" borderId="32" xfId="0" applyFont="1" applyFill="1" applyBorder="1" applyAlignment="1">
      <alignment horizontal="center"/>
    </xf>
    <xf numFmtId="0" fontId="42" fillId="21" borderId="32" xfId="3" applyFont="1" applyFill="1" applyBorder="1" applyAlignment="1">
      <alignment horizontal="center"/>
    </xf>
    <xf numFmtId="0" fontId="42" fillId="21" borderId="33" xfId="3" applyFont="1" applyFill="1" applyBorder="1" applyAlignment="1">
      <alignment horizontal="center"/>
    </xf>
    <xf numFmtId="0" fontId="43" fillId="11" borderId="0" xfId="0" applyFont="1" applyFill="1" applyBorder="1"/>
    <xf numFmtId="0" fontId="45" fillId="0" borderId="0" xfId="0" applyFont="1" applyBorder="1" applyAlignment="1">
      <alignment horizontal="center" vertical="center" readingOrder="1"/>
    </xf>
    <xf numFmtId="0" fontId="19" fillId="19" borderId="60" xfId="9" applyBorder="1"/>
    <xf numFmtId="9" fontId="17" fillId="20" borderId="61" xfId="10" applyNumberFormat="1" applyBorder="1"/>
    <xf numFmtId="0" fontId="8" fillId="0" borderId="45" xfId="0" applyFont="1" applyBorder="1" applyAlignment="1">
      <alignment horizontal="left" vertical="center" wrapText="1" indent="16"/>
    </xf>
    <xf numFmtId="0" fontId="17" fillId="0" borderId="46" xfId="7" applyFill="1" applyBorder="1"/>
    <xf numFmtId="0" fontId="17" fillId="0" borderId="47" xfId="7" applyFill="1" applyBorder="1"/>
    <xf numFmtId="0" fontId="18" fillId="0" borderId="47" xfId="7" applyFont="1" applyFill="1" applyBorder="1"/>
    <xf numFmtId="0" fontId="19" fillId="19" borderId="60" xfId="9" applyBorder="1" applyAlignment="1">
      <alignment horizontal="center" vertical="center"/>
    </xf>
    <xf numFmtId="9" fontId="17" fillId="20" borderId="61" xfId="10" applyNumberFormat="1" applyBorder="1" applyAlignment="1">
      <alignment horizontal="center" vertical="center"/>
    </xf>
    <xf numFmtId="0" fontId="19" fillId="23" borderId="9" xfId="6" applyFill="1" applyBorder="1" applyAlignment="1">
      <alignment horizontal="center"/>
    </xf>
    <xf numFmtId="0" fontId="17" fillId="11" borderId="27" xfId="7" applyFill="1" applyBorder="1"/>
    <xf numFmtId="2" fontId="17" fillId="11" borderId="27" xfId="7" applyNumberFormat="1" applyFill="1" applyBorder="1"/>
    <xf numFmtId="0" fontId="0" fillId="24" borderId="27" xfId="7" applyFont="1" applyFill="1" applyBorder="1" applyAlignment="1">
      <alignment horizontal="center" vertical="center"/>
    </xf>
    <xf numFmtId="0" fontId="0" fillId="11" borderId="27" xfId="7" applyFont="1" applyFill="1" applyBorder="1" applyAlignment="1">
      <alignment horizontal="center" vertical="center"/>
    </xf>
    <xf numFmtId="166" fontId="17" fillId="24" borderId="27" xfId="7" applyNumberFormat="1" applyFill="1" applyBorder="1" applyAlignment="1">
      <alignment horizontal="center" vertical="center"/>
    </xf>
    <xf numFmtId="166" fontId="17" fillId="11" borderId="27" xfId="7" applyNumberFormat="1" applyFill="1" applyBorder="1" applyAlignment="1">
      <alignment horizontal="center" vertical="center"/>
    </xf>
    <xf numFmtId="0" fontId="19" fillId="23" borderId="62" xfId="6" applyFill="1" applyBorder="1" applyAlignment="1">
      <alignment horizontal="center"/>
    </xf>
    <xf numFmtId="0" fontId="19" fillId="23" borderId="63" xfId="6" applyFill="1" applyBorder="1" applyAlignment="1">
      <alignment horizontal="center"/>
    </xf>
    <xf numFmtId="0" fontId="21" fillId="11" borderId="35" xfId="7" applyFont="1" applyFill="1" applyBorder="1"/>
    <xf numFmtId="0" fontId="0" fillId="11" borderId="36" xfId="7" applyFont="1" applyFill="1" applyBorder="1" applyAlignment="1">
      <alignment horizontal="center" vertical="center"/>
    </xf>
    <xf numFmtId="0" fontId="17" fillId="11" borderId="35" xfId="7" applyFill="1" applyBorder="1"/>
    <xf numFmtId="0" fontId="0" fillId="11" borderId="35" xfId="7" applyFont="1" applyFill="1" applyBorder="1"/>
    <xf numFmtId="0" fontId="17" fillId="11" borderId="39" xfId="7" applyFill="1" applyBorder="1"/>
    <xf numFmtId="0" fontId="17" fillId="11" borderId="40" xfId="7" applyFill="1" applyBorder="1"/>
    <xf numFmtId="2" fontId="17" fillId="11" borderId="40" xfId="7" applyNumberFormat="1" applyFill="1" applyBorder="1"/>
    <xf numFmtId="166" fontId="17" fillId="24" borderId="40" xfId="7" applyNumberFormat="1" applyFill="1" applyBorder="1" applyAlignment="1">
      <alignment horizontal="center" vertical="center"/>
    </xf>
    <xf numFmtId="0" fontId="17" fillId="11" borderId="40" xfId="7" applyFill="1" applyBorder="1" applyAlignment="1">
      <alignment horizontal="center" vertical="center"/>
    </xf>
    <xf numFmtId="0" fontId="17" fillId="11" borderId="41" xfId="7" applyFill="1" applyBorder="1" applyAlignment="1">
      <alignment horizontal="center" vertical="center"/>
    </xf>
    <xf numFmtId="0" fontId="33" fillId="21" borderId="31" xfId="5" applyFont="1" applyFill="1" applyBorder="1" applyAlignment="1">
      <alignment vertical="center"/>
    </xf>
    <xf numFmtId="0" fontId="22" fillId="21" borderId="31" xfId="5" applyFont="1" applyFill="1" applyBorder="1" applyAlignment="1">
      <alignment vertical="center"/>
    </xf>
    <xf numFmtId="0" fontId="0" fillId="15" borderId="0" xfId="0" applyFill="1" applyBorder="1" applyAlignment="1">
      <alignment horizontal="center" vertical="center"/>
    </xf>
    <xf numFmtId="0" fontId="33" fillId="21" borderId="42" xfId="5" applyFont="1" applyFill="1" applyBorder="1" applyAlignment="1">
      <alignment vertical="center"/>
    </xf>
    <xf numFmtId="2" fontId="17" fillId="11" borderId="35" xfId="7" applyNumberFormat="1" applyFill="1" applyBorder="1"/>
    <xf numFmtId="9" fontId="17" fillId="11" borderId="36" xfId="7" applyNumberFormat="1" applyFill="1" applyBorder="1"/>
    <xf numFmtId="2" fontId="17" fillId="11" borderId="39" xfId="7" applyNumberFormat="1" applyFill="1" applyBorder="1"/>
    <xf numFmtId="9" fontId="17" fillId="11" borderId="41" xfId="7" applyNumberFormat="1" applyFill="1" applyBorder="1"/>
    <xf numFmtId="0" fontId="22" fillId="21" borderId="42" xfId="5" applyFont="1" applyFill="1" applyBorder="1" applyAlignment="1">
      <alignment vertical="center"/>
    </xf>
    <xf numFmtId="0" fontId="0" fillId="21" borderId="45" xfId="0" applyFill="1" applyBorder="1"/>
    <xf numFmtId="0" fontId="0" fillId="15" borderId="43" xfId="0" applyFill="1" applyBorder="1" applyAlignment="1">
      <alignment horizontal="center" vertical="center"/>
    </xf>
    <xf numFmtId="0" fontId="0" fillId="15" borderId="45" xfId="0" applyFill="1" applyBorder="1" applyAlignment="1">
      <alignment horizontal="center" vertical="center"/>
    </xf>
    <xf numFmtId="0" fontId="0" fillId="15" borderId="46" xfId="0" applyFill="1" applyBorder="1" applyAlignment="1">
      <alignment horizontal="center" vertical="center"/>
    </xf>
    <xf numFmtId="0" fontId="16" fillId="6" borderId="0" xfId="0" applyFont="1" applyFill="1" applyBorder="1" applyAlignment="1">
      <alignment horizontal="center" textRotation="90"/>
    </xf>
    <xf numFmtId="0" fontId="16" fillId="5" borderId="4" xfId="0" applyFont="1" applyFill="1" applyBorder="1" applyAlignment="1">
      <alignment horizontal="center" textRotation="90"/>
    </xf>
    <xf numFmtId="0" fontId="16" fillId="5" borderId="0" xfId="0" applyFont="1" applyFill="1" applyBorder="1" applyAlignment="1">
      <alignment horizontal="center" textRotation="90"/>
    </xf>
    <xf numFmtId="0" fontId="16" fillId="5" borderId="3" xfId="0" applyFont="1" applyFill="1" applyBorder="1" applyAlignment="1">
      <alignment horizontal="center" textRotation="90"/>
    </xf>
    <xf numFmtId="0" fontId="16" fillId="7" borderId="4" xfId="0" applyFont="1" applyFill="1" applyBorder="1" applyAlignment="1">
      <alignment horizontal="center" textRotation="90"/>
    </xf>
    <xf numFmtId="0" fontId="16" fillId="7" borderId="0" xfId="0" applyFont="1" applyFill="1" applyBorder="1" applyAlignment="1">
      <alignment horizontal="center" textRotation="90"/>
    </xf>
    <xf numFmtId="0" fontId="16" fillId="7" borderId="3" xfId="0" applyFont="1" applyFill="1" applyBorder="1" applyAlignment="1">
      <alignment horizontal="center" textRotation="90"/>
    </xf>
    <xf numFmtId="0" fontId="16" fillId="5" borderId="12" xfId="0" applyFont="1" applyFill="1" applyBorder="1" applyAlignment="1">
      <alignment textRotation="90"/>
    </xf>
    <xf numFmtId="0" fontId="16" fillId="5" borderId="7" xfId="0" applyFont="1" applyFill="1" applyBorder="1" applyAlignment="1">
      <alignment textRotation="90"/>
    </xf>
    <xf numFmtId="2" fontId="0" fillId="11" borderId="50" xfId="0" applyNumberFormat="1" applyFill="1" applyBorder="1" applyProtection="1">
      <protection locked="0"/>
    </xf>
    <xf numFmtId="2" fontId="0" fillId="11" borderId="36" xfId="0" applyNumberFormat="1" applyFill="1" applyBorder="1" applyProtection="1">
      <protection locked="0"/>
    </xf>
    <xf numFmtId="2" fontId="0" fillId="11" borderId="64" xfId="0" applyNumberFormat="1" applyFill="1" applyBorder="1" applyAlignment="1" applyProtection="1">
      <protection locked="0"/>
    </xf>
    <xf numFmtId="2" fontId="0" fillId="11" borderId="41" xfId="0" applyNumberFormat="1" applyFill="1" applyBorder="1" applyAlignment="1" applyProtection="1">
      <protection locked="0"/>
    </xf>
    <xf numFmtId="0" fontId="15" fillId="26" borderId="11" xfId="0" applyFont="1" applyFill="1" applyBorder="1" applyAlignment="1">
      <alignment textRotation="90"/>
    </xf>
    <xf numFmtId="0" fontId="15" fillId="26" borderId="12" xfId="0" applyFont="1" applyFill="1" applyBorder="1" applyAlignment="1">
      <alignment textRotation="90"/>
    </xf>
    <xf numFmtId="0" fontId="15" fillId="26" borderId="7" xfId="0" applyFont="1" applyFill="1" applyBorder="1" applyAlignment="1">
      <alignment textRotation="90"/>
    </xf>
    <xf numFmtId="0" fontId="14" fillId="26" borderId="9" xfId="0" applyFont="1" applyFill="1" applyBorder="1"/>
    <xf numFmtId="0" fontId="14" fillId="26" borderId="0" xfId="0" applyFont="1" applyFill="1" applyBorder="1"/>
    <xf numFmtId="0" fontId="0" fillId="26" borderId="8" xfId="0" applyFill="1" applyBorder="1" applyAlignment="1">
      <alignment horizontal="center" vertical="center"/>
    </xf>
    <xf numFmtId="0" fontId="0" fillId="26" borderId="9" xfId="0" applyFill="1" applyBorder="1" applyAlignment="1">
      <alignment horizontal="center" vertical="center"/>
    </xf>
    <xf numFmtId="0" fontId="0" fillId="26" borderId="10" xfId="0" applyFill="1" applyBorder="1" applyAlignment="1">
      <alignment horizontal="center" vertical="center"/>
    </xf>
    <xf numFmtId="0" fontId="0" fillId="26" borderId="4" xfId="0" applyFill="1" applyBorder="1" applyAlignment="1">
      <alignment horizontal="center" vertical="center"/>
    </xf>
    <xf numFmtId="0" fontId="0" fillId="26" borderId="0" xfId="0" applyFill="1" applyBorder="1" applyAlignment="1">
      <alignment horizontal="center" vertical="center"/>
    </xf>
    <xf numFmtId="0" fontId="0" fillId="26" borderId="3" xfId="0" applyFill="1" applyBorder="1" applyAlignment="1">
      <alignment horizontal="center" vertical="center"/>
    </xf>
    <xf numFmtId="0" fontId="0" fillId="26" borderId="11" xfId="0" applyFill="1" applyBorder="1" applyAlignment="1">
      <alignment horizontal="center" vertical="center"/>
    </xf>
    <xf numFmtId="0" fontId="0" fillId="26" borderId="12" xfId="0" applyFill="1" applyBorder="1" applyAlignment="1">
      <alignment horizontal="center" vertical="center"/>
    </xf>
    <xf numFmtId="0" fontId="0" fillId="26" borderId="7" xfId="0" applyFill="1" applyBorder="1" applyAlignment="1">
      <alignment horizontal="center" vertical="center"/>
    </xf>
    <xf numFmtId="0" fontId="14" fillId="26" borderId="12" xfId="0" applyFont="1" applyFill="1" applyBorder="1"/>
    <xf numFmtId="0" fontId="14" fillId="4" borderId="11" xfId="0" applyFont="1" applyFill="1" applyBorder="1"/>
    <xf numFmtId="0" fontId="51" fillId="26" borderId="8" xfId="0" applyFont="1" applyFill="1" applyBorder="1" applyAlignment="1">
      <alignment horizontal="center" textRotation="90"/>
    </xf>
    <xf numFmtId="0" fontId="51" fillId="26" borderId="9" xfId="0" applyFont="1" applyFill="1" applyBorder="1" applyAlignment="1">
      <alignment horizontal="center" textRotation="90"/>
    </xf>
    <xf numFmtId="0" fontId="51" fillId="26" borderId="10" xfId="0" applyFont="1" applyFill="1" applyBorder="1" applyAlignment="1">
      <alignment horizontal="center" textRotation="90"/>
    </xf>
    <xf numFmtId="0" fontId="0" fillId="27" borderId="1" xfId="0" applyFont="1" applyFill="1" applyBorder="1" applyAlignment="1">
      <alignment horizontal="center" vertical="center"/>
    </xf>
    <xf numFmtId="0" fontId="53" fillId="11" borderId="0" xfId="0" applyFont="1" applyFill="1" applyBorder="1" applyAlignment="1">
      <alignment horizontal="right"/>
    </xf>
    <xf numFmtId="9" fontId="0" fillId="0" borderId="0" xfId="0" applyNumberFormat="1"/>
    <xf numFmtId="0" fontId="38" fillId="11" borderId="0" xfId="0" applyFont="1" applyFill="1" applyBorder="1" applyAlignment="1" applyProtection="1"/>
    <xf numFmtId="0" fontId="5" fillId="11" borderId="0" xfId="0" applyFont="1" applyFill="1" applyProtection="1"/>
    <xf numFmtId="0" fontId="5" fillId="11" borderId="0" xfId="0" applyFont="1" applyFill="1" applyBorder="1" applyProtection="1"/>
    <xf numFmtId="0" fontId="5" fillId="0" borderId="0" xfId="0" applyFont="1" applyProtection="1"/>
    <xf numFmtId="0" fontId="48" fillId="11" borderId="0" xfId="0" applyFont="1" applyFill="1" applyAlignment="1" applyProtection="1"/>
    <xf numFmtId="0" fontId="49" fillId="11" borderId="0" xfId="0" applyFont="1" applyFill="1" applyAlignment="1" applyProtection="1"/>
    <xf numFmtId="0" fontId="5" fillId="11" borderId="0" xfId="0" applyFont="1" applyFill="1" applyBorder="1" applyAlignment="1" applyProtection="1">
      <alignment horizontal="left" vertical="center" wrapText="1"/>
    </xf>
    <xf numFmtId="0" fontId="5" fillId="11" borderId="0" xfId="0" applyFont="1" applyFill="1" applyAlignment="1" applyProtection="1">
      <alignment vertical="center" wrapText="1"/>
    </xf>
    <xf numFmtId="0" fontId="29" fillId="11" borderId="0" xfId="0" applyFont="1" applyFill="1" applyBorder="1" applyAlignment="1" applyProtection="1">
      <alignment vertical="top" wrapText="1"/>
    </xf>
    <xf numFmtId="0" fontId="29" fillId="11" borderId="0" xfId="0" applyFont="1" applyFill="1" applyBorder="1" applyAlignment="1" applyProtection="1">
      <alignment horizontal="left" vertical="top" wrapText="1"/>
    </xf>
    <xf numFmtId="0" fontId="9" fillId="11" borderId="0" xfId="0" applyFont="1" applyFill="1" applyBorder="1" applyAlignment="1" applyProtection="1">
      <alignment vertical="top" wrapText="1"/>
    </xf>
    <xf numFmtId="0" fontId="54" fillId="11" borderId="0" xfId="0" applyFont="1" applyFill="1" applyBorder="1" applyAlignment="1" applyProtection="1">
      <alignment horizontal="center" vertical="center" wrapText="1"/>
    </xf>
    <xf numFmtId="0" fontId="54" fillId="11" borderId="0" xfId="0" applyFont="1" applyFill="1" applyBorder="1" applyProtection="1"/>
    <xf numFmtId="0" fontId="5" fillId="11" borderId="0" xfId="0" applyFont="1" applyFill="1" applyAlignment="1" applyProtection="1">
      <alignment horizontal="left" vertical="center" wrapText="1"/>
    </xf>
    <xf numFmtId="0" fontId="5" fillId="11" borderId="0" xfId="0" applyFont="1" applyFill="1" applyAlignment="1" applyProtection="1">
      <alignment horizontal="left" vertical="center"/>
    </xf>
    <xf numFmtId="0" fontId="5" fillId="11" borderId="0" xfId="0" applyFont="1" applyFill="1" applyAlignment="1" applyProtection="1">
      <alignment vertical="center"/>
    </xf>
    <xf numFmtId="0" fontId="5" fillId="11" borderId="0" xfId="0" applyFont="1" applyFill="1" applyBorder="1" applyAlignment="1" applyProtection="1">
      <alignment vertical="center"/>
    </xf>
    <xf numFmtId="0" fontId="5" fillId="11" borderId="0" xfId="0" applyFont="1" applyFill="1" applyBorder="1" applyAlignment="1" applyProtection="1">
      <alignment horizontal="left" vertical="center"/>
    </xf>
    <xf numFmtId="0" fontId="6" fillId="11" borderId="0" xfId="0" applyFont="1" applyFill="1" applyBorder="1" applyAlignment="1" applyProtection="1">
      <alignment vertical="top" wrapText="1"/>
    </xf>
    <xf numFmtId="0" fontId="6" fillId="11" borderId="0" xfId="0" applyFont="1" applyFill="1" applyBorder="1" applyAlignment="1" applyProtection="1">
      <alignment horizontal="left" vertical="top" wrapText="1"/>
    </xf>
    <xf numFmtId="0" fontId="38" fillId="11" borderId="0" xfId="0" applyFont="1" applyFill="1" applyBorder="1" applyAlignment="1" applyProtection="1">
      <alignment vertical="top" wrapText="1"/>
    </xf>
    <xf numFmtId="0" fontId="28" fillId="11" borderId="0" xfId="0" applyFont="1" applyFill="1" applyBorder="1" applyAlignment="1" applyProtection="1">
      <alignment vertical="center" wrapText="1"/>
    </xf>
    <xf numFmtId="0" fontId="5" fillId="11" borderId="0" xfId="0" applyFont="1" applyFill="1" applyBorder="1" applyAlignment="1" applyProtection="1">
      <alignment horizontal="center" vertical="top"/>
    </xf>
    <xf numFmtId="0" fontId="6" fillId="11" borderId="0" xfId="0" applyFont="1" applyFill="1" applyBorder="1" applyAlignment="1" applyProtection="1">
      <alignment horizontal="center" vertical="center" wrapText="1"/>
    </xf>
    <xf numFmtId="0" fontId="7" fillId="11" borderId="0" xfId="0" applyFont="1" applyFill="1" applyBorder="1" applyAlignment="1" applyProtection="1">
      <alignment vertical="center" wrapText="1"/>
    </xf>
    <xf numFmtId="0" fontId="5" fillId="11" borderId="0" xfId="0" applyFont="1" applyFill="1" applyBorder="1" applyAlignment="1" applyProtection="1">
      <alignment horizontal="left" vertical="top" indent="2"/>
    </xf>
    <xf numFmtId="0" fontId="5" fillId="11" borderId="0" xfId="0" applyFont="1" applyFill="1" applyBorder="1" applyAlignment="1" applyProtection="1">
      <alignment vertical="top"/>
    </xf>
    <xf numFmtId="0" fontId="5" fillId="0" borderId="0" xfId="0" applyFont="1" applyFill="1" applyBorder="1" applyProtection="1"/>
    <xf numFmtId="2" fontId="28" fillId="11" borderId="0" xfId="0" applyNumberFormat="1" applyFont="1" applyFill="1" applyBorder="1" applyAlignment="1" applyProtection="1">
      <alignment horizontal="center" vertical="center"/>
    </xf>
    <xf numFmtId="0" fontId="38" fillId="11" borderId="0" xfId="0" applyFont="1" applyFill="1" applyBorder="1" applyAlignment="1" applyProtection="1">
      <alignment horizontal="center" vertical="center" wrapText="1"/>
    </xf>
    <xf numFmtId="0" fontId="47" fillId="11" borderId="0" xfId="0" applyFont="1" applyFill="1" applyBorder="1" applyAlignment="1" applyProtection="1">
      <alignment horizontal="center" vertical="center" wrapText="1"/>
    </xf>
    <xf numFmtId="9" fontId="19" fillId="11" borderId="0" xfId="12" applyNumberFormat="1" applyFont="1" applyFill="1" applyAlignment="1">
      <alignment horizontal="center" vertical="center" shrinkToFit="1"/>
    </xf>
    <xf numFmtId="0" fontId="16" fillId="6" borderId="67" xfId="0" applyFont="1" applyFill="1" applyBorder="1" applyAlignment="1">
      <alignment horizontal="center" textRotation="90"/>
    </xf>
    <xf numFmtId="0" fontId="51" fillId="26" borderId="67" xfId="0" applyFont="1" applyFill="1" applyBorder="1" applyAlignment="1">
      <alignment horizontal="center" textRotation="90"/>
    </xf>
    <xf numFmtId="0" fontId="16" fillId="5" borderId="67" xfId="0" applyFont="1" applyFill="1" applyBorder="1" applyAlignment="1">
      <alignment textRotation="90"/>
    </xf>
    <xf numFmtId="0" fontId="16" fillId="5" borderId="67" xfId="0" applyFont="1" applyFill="1" applyBorder="1" applyAlignment="1">
      <alignment horizontal="center" textRotation="90"/>
    </xf>
    <xf numFmtId="0" fontId="16" fillId="7" borderId="67" xfId="0" applyFont="1" applyFill="1" applyBorder="1" applyAlignment="1">
      <alignment horizontal="center" textRotation="90"/>
    </xf>
    <xf numFmtId="0" fontId="16" fillId="6" borderId="7" xfId="0" applyFont="1" applyFill="1" applyBorder="1" applyAlignment="1">
      <alignment horizontal="center" textRotation="90"/>
    </xf>
    <xf numFmtId="0" fontId="16" fillId="6" borderId="1" xfId="0" applyFont="1" applyFill="1" applyBorder="1" applyAlignment="1">
      <alignment horizontal="center" textRotation="90"/>
    </xf>
    <xf numFmtId="0" fontId="16" fillId="6" borderId="69" xfId="0" applyFont="1" applyFill="1" applyBorder="1" applyAlignment="1">
      <alignment horizontal="center" textRotation="90"/>
    </xf>
    <xf numFmtId="0" fontId="2" fillId="28" borderId="4" xfId="0" applyFont="1" applyFill="1" applyBorder="1" applyAlignment="1">
      <alignment vertical="center" wrapText="1"/>
    </xf>
    <xf numFmtId="0" fontId="0" fillId="28" borderId="11" xfId="0" applyFill="1" applyBorder="1" applyAlignment="1">
      <alignment horizontal="center"/>
    </xf>
    <xf numFmtId="0" fontId="11" fillId="3" borderId="80" xfId="0" applyFont="1" applyFill="1" applyBorder="1" applyAlignment="1">
      <alignment horizontal="right" vertical="center"/>
    </xf>
    <xf numFmtId="0" fontId="11" fillId="3" borderId="9" xfId="0" applyFont="1" applyFill="1" applyBorder="1" applyAlignment="1">
      <alignment horizontal="right" vertical="center"/>
    </xf>
    <xf numFmtId="0" fontId="16" fillId="6" borderId="78" xfId="0" applyFont="1" applyFill="1" applyBorder="1" applyAlignment="1">
      <alignment horizontal="center" textRotation="90"/>
    </xf>
    <xf numFmtId="0" fontId="16" fillId="6" borderId="81" xfId="0" applyFont="1" applyFill="1" applyBorder="1" applyAlignment="1">
      <alignment horizontal="center" textRotation="90"/>
    </xf>
    <xf numFmtId="0" fontId="51" fillId="26" borderId="82" xfId="0" applyFont="1" applyFill="1" applyBorder="1" applyAlignment="1">
      <alignment horizontal="center" textRotation="90"/>
    </xf>
    <xf numFmtId="0" fontId="51" fillId="26" borderId="81" xfId="0" applyFont="1" applyFill="1" applyBorder="1" applyAlignment="1">
      <alignment horizontal="center" textRotation="90"/>
    </xf>
    <xf numFmtId="0" fontId="16" fillId="5" borderId="82" xfId="0" applyFont="1" applyFill="1" applyBorder="1" applyAlignment="1">
      <alignment textRotation="90"/>
    </xf>
    <xf numFmtId="0" fontId="16" fillId="5" borderId="81" xfId="0" applyFont="1" applyFill="1" applyBorder="1" applyAlignment="1">
      <alignment textRotation="90"/>
    </xf>
    <xf numFmtId="0" fontId="16" fillId="5" borderId="82" xfId="0" applyFont="1" applyFill="1" applyBorder="1" applyAlignment="1">
      <alignment horizontal="center" textRotation="90"/>
    </xf>
    <xf numFmtId="0" fontId="16" fillId="5" borderId="81" xfId="0" applyFont="1" applyFill="1" applyBorder="1" applyAlignment="1">
      <alignment horizontal="center" textRotation="90"/>
    </xf>
    <xf numFmtId="0" fontId="16" fillId="7" borderId="82" xfId="0" applyFont="1" applyFill="1" applyBorder="1" applyAlignment="1">
      <alignment horizontal="center" textRotation="90"/>
    </xf>
    <xf numFmtId="0" fontId="16" fillId="7" borderId="81" xfId="0" applyFont="1" applyFill="1" applyBorder="1" applyAlignment="1">
      <alignment horizontal="center" textRotation="90"/>
    </xf>
    <xf numFmtId="0" fontId="11" fillId="3" borderId="11" xfId="0" applyFont="1" applyFill="1" applyBorder="1" applyAlignment="1">
      <alignment horizontal="right" vertical="center"/>
    </xf>
    <xf numFmtId="0" fontId="0" fillId="31" borderId="1" xfId="0" applyFont="1" applyFill="1" applyBorder="1" applyAlignment="1">
      <alignment horizontal="left" vertical="center" wrapText="1"/>
    </xf>
    <xf numFmtId="0" fontId="75" fillId="11" borderId="0" xfId="0" applyFont="1" applyFill="1"/>
    <xf numFmtId="0" fontId="75" fillId="11" borderId="0" xfId="0" applyFont="1" applyFill="1" applyBorder="1"/>
    <xf numFmtId="0" fontId="76" fillId="11" borderId="0" xfId="0" applyFont="1" applyFill="1"/>
    <xf numFmtId="0" fontId="77" fillId="11" borderId="0" xfId="0" applyFont="1" applyFill="1" applyAlignment="1">
      <alignment vertical="center"/>
    </xf>
    <xf numFmtId="0" fontId="80" fillId="11" borderId="4" xfId="0" applyFont="1" applyFill="1" applyBorder="1" applyAlignment="1">
      <alignment horizontal="center" vertical="center"/>
    </xf>
    <xf numFmtId="0" fontId="78" fillId="30" borderId="83" xfId="0" applyFont="1" applyFill="1" applyBorder="1" applyAlignment="1">
      <alignment horizontal="center" vertical="center"/>
    </xf>
    <xf numFmtId="0" fontId="82" fillId="0" borderId="0" xfId="0" applyFont="1"/>
    <xf numFmtId="0" fontId="80" fillId="11" borderId="0" xfId="0" applyFont="1" applyFill="1" applyBorder="1" applyAlignment="1">
      <alignment horizontal="center" vertical="center"/>
    </xf>
    <xf numFmtId="0" fontId="83" fillId="11" borderId="0" xfId="0" applyFont="1" applyFill="1" applyBorder="1" applyAlignment="1">
      <alignment horizontal="center" vertical="center"/>
    </xf>
    <xf numFmtId="0" fontId="82" fillId="11" borderId="0" xfId="0" applyFont="1" applyFill="1"/>
    <xf numFmtId="0" fontId="84" fillId="11" borderId="0" xfId="0" applyFont="1" applyFill="1" applyBorder="1"/>
    <xf numFmtId="0" fontId="85" fillId="11" borderId="0" xfId="0" applyFont="1" applyFill="1" applyBorder="1" applyAlignment="1">
      <alignment horizontal="center" vertical="center"/>
    </xf>
    <xf numFmtId="0" fontId="75" fillId="0" borderId="0" xfId="0" applyFont="1"/>
    <xf numFmtId="0" fontId="87" fillId="11" borderId="0" xfId="0" applyFont="1" applyFill="1" applyBorder="1" applyAlignment="1">
      <alignment horizontal="center" vertical="center" wrapText="1"/>
    </xf>
    <xf numFmtId="0" fontId="76" fillId="0" borderId="0" xfId="0" applyFont="1"/>
    <xf numFmtId="0" fontId="89" fillId="46" borderId="83" xfId="0" applyFont="1" applyFill="1" applyBorder="1" applyAlignment="1">
      <alignment horizontal="left" vertical="center" wrapText="1"/>
    </xf>
    <xf numFmtId="0" fontId="92" fillId="21" borderId="79" xfId="0" applyFont="1" applyFill="1" applyBorder="1" applyAlignment="1">
      <alignment vertical="center" wrapText="1"/>
    </xf>
    <xf numFmtId="0" fontId="10" fillId="47" borderId="1" xfId="0" applyFont="1" applyFill="1" applyBorder="1" applyAlignment="1">
      <alignment horizontal="left" vertical="center"/>
    </xf>
    <xf numFmtId="0" fontId="56" fillId="0" borderId="0" xfId="0" applyFont="1"/>
    <xf numFmtId="0" fontId="93" fillId="6" borderId="79" xfId="0" applyFont="1" applyFill="1" applyBorder="1" applyAlignment="1">
      <alignment horizontal="center" vertical="center" wrapText="1"/>
    </xf>
    <xf numFmtId="0" fontId="6" fillId="11" borderId="0" xfId="0" applyFont="1" applyFill="1" applyBorder="1" applyAlignment="1" applyProtection="1">
      <alignment vertical="center"/>
    </xf>
    <xf numFmtId="0" fontId="5" fillId="11" borderId="0" xfId="0" applyNumberFormat="1" applyFont="1" applyFill="1" applyBorder="1" applyAlignment="1" applyProtection="1">
      <alignment vertical="center"/>
    </xf>
    <xf numFmtId="0" fontId="48" fillId="11" borderId="0" xfId="0" applyFont="1" applyFill="1" applyBorder="1" applyAlignment="1" applyProtection="1">
      <alignment vertical="center"/>
    </xf>
    <xf numFmtId="0" fontId="9" fillId="11" borderId="0" xfId="0" applyFont="1" applyFill="1" applyBorder="1" applyAlignment="1" applyProtection="1"/>
    <xf numFmtId="0" fontId="5" fillId="11" borderId="0" xfId="0" applyFont="1" applyFill="1" applyBorder="1" applyAlignment="1" applyProtection="1"/>
    <xf numFmtId="0" fontId="0" fillId="6" borderId="1" xfId="0" applyFont="1" applyFill="1" applyBorder="1" applyAlignment="1">
      <alignment horizontal="center" vertical="center"/>
    </xf>
    <xf numFmtId="0" fontId="0" fillId="50" borderId="1" xfId="0" applyFont="1" applyFill="1" applyBorder="1" applyAlignment="1">
      <alignment horizontal="center" vertical="center"/>
    </xf>
    <xf numFmtId="0" fontId="0" fillId="51" borderId="1" xfId="0" applyFont="1" applyFill="1" applyBorder="1" applyAlignment="1">
      <alignment horizontal="center" vertical="center"/>
    </xf>
    <xf numFmtId="0" fontId="93" fillId="52" borderId="79" xfId="0" applyFont="1" applyFill="1" applyBorder="1" applyAlignment="1">
      <alignment horizontal="center" vertical="center" wrapText="1"/>
    </xf>
    <xf numFmtId="0" fontId="5" fillId="11" borderId="49" xfId="0" applyFont="1" applyFill="1" applyBorder="1" applyAlignment="1" applyProtection="1">
      <alignment horizontal="center" vertical="center"/>
      <protection locked="0"/>
    </xf>
    <xf numFmtId="0" fontId="28" fillId="11" borderId="49" xfId="0" applyFont="1" applyFill="1" applyBorder="1" applyAlignment="1" applyProtection="1">
      <alignment horizontal="center"/>
      <protection locked="0"/>
    </xf>
    <xf numFmtId="0" fontId="0" fillId="6" borderId="6" xfId="0" applyFont="1" applyFill="1" applyBorder="1" applyAlignment="1">
      <alignment horizontal="center" vertical="center"/>
    </xf>
    <xf numFmtId="0" fontId="0" fillId="27" borderId="6" xfId="0" applyFont="1" applyFill="1" applyBorder="1" applyAlignment="1">
      <alignment horizontal="center" vertical="center"/>
    </xf>
    <xf numFmtId="0" fontId="0" fillId="50" borderId="6" xfId="0" applyFont="1" applyFill="1" applyBorder="1" applyAlignment="1">
      <alignment horizontal="center" vertical="center"/>
    </xf>
    <xf numFmtId="0" fontId="0" fillId="51" borderId="6" xfId="0" applyFont="1" applyFill="1" applyBorder="1" applyAlignment="1">
      <alignment horizontal="center" vertical="center"/>
    </xf>
    <xf numFmtId="0" fontId="5" fillId="2" borderId="49" xfId="0" applyFont="1" applyFill="1" applyBorder="1" applyAlignment="1" applyProtection="1">
      <alignment horizontal="center" vertical="center"/>
    </xf>
    <xf numFmtId="0" fontId="5" fillId="11" borderId="50" xfId="0" applyFont="1" applyFill="1" applyBorder="1" applyAlignment="1" applyProtection="1">
      <alignment horizontal="center" vertical="center"/>
      <protection locked="0"/>
    </xf>
    <xf numFmtId="0" fontId="5" fillId="11" borderId="59" xfId="0" applyFont="1" applyFill="1" applyBorder="1" applyAlignment="1" applyProtection="1">
      <alignment horizontal="center" vertical="center"/>
      <protection locked="0"/>
    </xf>
    <xf numFmtId="0" fontId="50" fillId="11" borderId="37" xfId="0" applyFont="1" applyFill="1" applyBorder="1" applyAlignment="1" applyProtection="1">
      <alignment horizontal="center" vertical="center"/>
      <protection locked="0"/>
    </xf>
    <xf numFmtId="0" fontId="88" fillId="3" borderId="21" xfId="0" applyFont="1" applyFill="1" applyBorder="1" applyAlignment="1">
      <alignment horizontal="left" vertical="center"/>
    </xf>
    <xf numFmtId="0" fontId="50" fillId="11" borderId="91" xfId="0" applyFont="1" applyFill="1" applyBorder="1" applyAlignment="1" applyProtection="1">
      <alignment horizontal="center" vertical="center"/>
      <protection locked="0"/>
    </xf>
    <xf numFmtId="0" fontId="6" fillId="11" borderId="0" xfId="0" applyFont="1" applyFill="1" applyBorder="1" applyAlignment="1" applyProtection="1">
      <alignment horizontal="center"/>
    </xf>
    <xf numFmtId="0" fontId="88" fillId="3" borderId="87" xfId="0" applyFont="1" applyFill="1" applyBorder="1" applyAlignment="1">
      <alignment horizontal="left" vertical="center"/>
    </xf>
    <xf numFmtId="0" fontId="11" fillId="11" borderId="0" xfId="3" applyFont="1" applyFill="1" applyBorder="1" applyAlignment="1">
      <alignment horizontal="center" vertical="center" wrapText="1"/>
    </xf>
    <xf numFmtId="0" fontId="11" fillId="11" borderId="0" xfId="4" applyFont="1" applyFill="1" applyBorder="1" applyAlignment="1" applyProtection="1">
      <alignment horizontal="left" vertical="center" wrapText="1"/>
      <protection locked="0"/>
    </xf>
    <xf numFmtId="0" fontId="11" fillId="11" borderId="0" xfId="4" applyFont="1" applyFill="1" applyBorder="1" applyAlignment="1">
      <alignment horizontal="center" vertical="center" wrapText="1"/>
    </xf>
    <xf numFmtId="0" fontId="11" fillId="11" borderId="0" xfId="4" applyFont="1" applyFill="1" applyBorder="1" applyAlignment="1" applyProtection="1">
      <alignment horizontal="center" vertical="center" wrapText="1"/>
      <protection locked="0"/>
    </xf>
    <xf numFmtId="2" fontId="97" fillId="11" borderId="0" xfId="0" applyNumberFormat="1" applyFont="1" applyFill="1" applyBorder="1" applyAlignment="1">
      <alignment horizontal="left" indent="1"/>
    </xf>
    <xf numFmtId="0" fontId="11" fillId="11" borderId="0" xfId="3" applyFont="1" applyFill="1" applyBorder="1" applyAlignment="1">
      <alignment vertical="center" wrapText="1"/>
    </xf>
    <xf numFmtId="0" fontId="11" fillId="11" borderId="0" xfId="0" applyFont="1" applyFill="1" applyBorder="1" applyProtection="1">
      <protection locked="0"/>
    </xf>
    <xf numFmtId="0" fontId="11" fillId="11" borderId="0" xfId="0" applyFont="1" applyFill="1" applyBorder="1" applyAlignment="1">
      <alignment horizontal="center"/>
    </xf>
    <xf numFmtId="2" fontId="11" fillId="11" borderId="0" xfId="0" applyNumberFormat="1" applyFont="1" applyFill="1" applyBorder="1" applyAlignment="1">
      <alignment horizontal="left" indent="2"/>
    </xf>
    <xf numFmtId="9" fontId="11" fillId="11" borderId="0" xfId="0" applyNumberFormat="1" applyFont="1" applyFill="1" applyBorder="1"/>
    <xf numFmtId="9" fontId="99" fillId="11" borderId="0" xfId="0" applyNumberFormat="1" applyFont="1" applyFill="1" applyBorder="1" applyAlignment="1">
      <alignment horizontal="left"/>
    </xf>
    <xf numFmtId="0" fontId="11" fillId="0" borderId="0" xfId="0" applyFont="1" applyBorder="1"/>
    <xf numFmtId="2" fontId="0" fillId="11" borderId="0" xfId="0" applyNumberFormat="1" applyFill="1"/>
    <xf numFmtId="9" fontId="0" fillId="11" borderId="0" xfId="0" applyNumberFormat="1" applyFill="1"/>
    <xf numFmtId="0" fontId="11" fillId="11" borderId="0" xfId="3" applyFont="1" applyFill="1" applyBorder="1" applyAlignment="1" applyProtection="1">
      <alignment horizontal="left" vertical="center" wrapText="1"/>
      <protection locked="0"/>
    </xf>
    <xf numFmtId="0" fontId="11" fillId="11" borderId="0" xfId="3" applyFont="1" applyFill="1" applyBorder="1" applyAlignment="1" applyProtection="1">
      <alignment horizontal="center" vertical="center"/>
      <protection locked="0"/>
    </xf>
    <xf numFmtId="0" fontId="86" fillId="11" borderId="0" xfId="0" applyFont="1" applyFill="1" applyBorder="1" applyAlignment="1">
      <alignment vertical="center" wrapText="1"/>
    </xf>
    <xf numFmtId="0" fontId="11" fillId="25" borderId="93" xfId="3" applyFont="1" applyFill="1" applyBorder="1" applyAlignment="1">
      <alignment horizontal="center" vertical="center" wrapText="1"/>
    </xf>
    <xf numFmtId="0" fontId="11" fillId="25" borderId="93" xfId="4" applyFont="1" applyFill="1" applyBorder="1" applyAlignment="1" applyProtection="1">
      <alignment horizontal="left" vertical="center" wrapText="1"/>
      <protection locked="0"/>
    </xf>
    <xf numFmtId="0" fontId="11" fillId="56" borderId="93" xfId="4" applyFont="1" applyFill="1" applyBorder="1" applyAlignment="1">
      <alignment horizontal="center" vertical="center" wrapText="1"/>
    </xf>
    <xf numFmtId="0" fontId="11" fillId="56" borderId="93" xfId="0" applyFont="1" applyFill="1" applyBorder="1" applyAlignment="1">
      <alignment horizontal="center" vertical="center"/>
    </xf>
    <xf numFmtId="0" fontId="11" fillId="11" borderId="93" xfId="0" applyFont="1" applyFill="1" applyBorder="1" applyAlignment="1" applyProtection="1">
      <alignment horizontal="center" vertical="center"/>
      <protection locked="0"/>
    </xf>
    <xf numFmtId="0" fontId="98" fillId="56" borderId="93" xfId="4" applyFont="1" applyFill="1" applyBorder="1" applyAlignment="1" applyProtection="1">
      <alignment horizontal="center" vertical="center" wrapText="1"/>
      <protection locked="0"/>
    </xf>
    <xf numFmtId="1" fontId="11" fillId="11" borderId="93" xfId="0" applyNumberFormat="1" applyFont="1" applyFill="1" applyBorder="1" applyAlignment="1" applyProtection="1">
      <alignment horizontal="center" vertical="center"/>
      <protection locked="0"/>
    </xf>
    <xf numFmtId="2" fontId="11" fillId="56" borderId="93" xfId="7" applyNumberFormat="1" applyFont="1" applyFill="1" applyBorder="1" applyProtection="1">
      <protection locked="0"/>
    </xf>
    <xf numFmtId="0" fontId="11" fillId="25" borderId="93" xfId="7" applyFont="1" applyFill="1" applyBorder="1" applyProtection="1">
      <protection locked="0"/>
    </xf>
    <xf numFmtId="0" fontId="11" fillId="11" borderId="93" xfId="0" applyFont="1" applyFill="1" applyBorder="1"/>
    <xf numFmtId="0" fontId="98" fillId="57" borderId="93" xfId="4" applyFont="1" applyFill="1" applyBorder="1" applyAlignment="1" applyProtection="1">
      <alignment horizontal="center" vertical="center" wrapText="1"/>
      <protection locked="0"/>
    </xf>
    <xf numFmtId="0" fontId="25" fillId="58" borderId="4" xfId="3" applyFont="1" applyFill="1" applyBorder="1" applyAlignment="1">
      <alignment horizontal="center" vertical="center" wrapText="1"/>
    </xf>
    <xf numFmtId="0" fontId="25" fillId="6" borderId="4" xfId="3" applyFont="1" applyFill="1" applyBorder="1" applyAlignment="1">
      <alignment horizontal="center" vertical="center" wrapText="1"/>
    </xf>
    <xf numFmtId="0" fontId="25" fillId="30" borderId="4" xfId="3" applyFont="1" applyFill="1" applyBorder="1" applyAlignment="1">
      <alignment horizontal="center" vertical="center" wrapText="1"/>
    </xf>
    <xf numFmtId="0" fontId="25" fillId="21" borderId="4" xfId="3" applyFont="1" applyFill="1" applyBorder="1" applyAlignment="1">
      <alignment horizontal="center" vertical="center" wrapText="1"/>
    </xf>
    <xf numFmtId="49" fontId="5" fillId="0" borderId="93" xfId="0" applyNumberFormat="1" applyFont="1" applyBorder="1" applyAlignment="1">
      <alignment vertical="top" wrapText="1"/>
    </xf>
    <xf numFmtId="49" fontId="0" fillId="16" borderId="93" xfId="8" applyNumberFormat="1" applyFont="1" applyBorder="1" applyAlignment="1">
      <alignment vertical="top" wrapText="1"/>
    </xf>
    <xf numFmtId="9" fontId="0" fillId="11" borderId="0" xfId="0" applyNumberFormat="1" applyFill="1" applyBorder="1"/>
    <xf numFmtId="0" fontId="0" fillId="11" borderId="97" xfId="0" applyFill="1" applyBorder="1"/>
    <xf numFmtId="0" fontId="0" fillId="11" borderId="98" xfId="0" applyFill="1" applyBorder="1"/>
    <xf numFmtId="0" fontId="11" fillId="11" borderId="99" xfId="0" applyFont="1" applyFill="1" applyBorder="1" applyAlignment="1">
      <alignment wrapText="1"/>
    </xf>
    <xf numFmtId="0" fontId="11" fillId="11" borderId="100" xfId="0" applyFont="1" applyFill="1" applyBorder="1" applyAlignment="1">
      <alignment wrapText="1"/>
    </xf>
    <xf numFmtId="0" fontId="11" fillId="11" borderId="100" xfId="0" applyFont="1" applyFill="1" applyBorder="1"/>
    <xf numFmtId="0" fontId="0" fillId="11" borderId="101" xfId="0" applyFill="1" applyBorder="1"/>
    <xf numFmtId="0" fontId="0" fillId="11" borderId="102" xfId="0" applyFill="1" applyBorder="1"/>
    <xf numFmtId="0" fontId="11" fillId="11" borderId="103" xfId="0" applyFont="1" applyFill="1" applyBorder="1"/>
    <xf numFmtId="0" fontId="11" fillId="11" borderId="106" xfId="0" applyFont="1" applyFill="1" applyBorder="1" applyAlignment="1">
      <alignment wrapText="1"/>
    </xf>
    <xf numFmtId="0" fontId="0" fillId="11" borderId="107" xfId="0" applyFill="1" applyBorder="1"/>
    <xf numFmtId="0" fontId="0" fillId="11" borderId="108" xfId="0" applyFill="1" applyBorder="1"/>
    <xf numFmtId="0" fontId="11" fillId="11" borderId="105" xfId="0" applyFont="1" applyFill="1" applyBorder="1"/>
    <xf numFmtId="0" fontId="11" fillId="11" borderId="104" xfId="0" applyFont="1" applyFill="1" applyBorder="1"/>
    <xf numFmtId="0" fontId="0" fillId="6" borderId="93" xfId="0" applyFill="1" applyBorder="1" applyAlignment="1">
      <alignment horizontal="center" vertical="center"/>
    </xf>
    <xf numFmtId="0" fontId="0" fillId="27" borderId="93" xfId="0" applyFill="1" applyBorder="1" applyAlignment="1">
      <alignment horizontal="center" vertical="center"/>
    </xf>
    <xf numFmtId="0" fontId="0" fillId="50" borderId="93" xfId="0" applyFill="1" applyBorder="1" applyAlignment="1">
      <alignment horizontal="center" vertical="center"/>
    </xf>
    <xf numFmtId="0" fontId="0" fillId="51" borderId="93" xfId="0" applyFill="1" applyBorder="1" applyAlignment="1">
      <alignment horizontal="center" vertical="center"/>
    </xf>
    <xf numFmtId="0" fontId="0" fillId="11" borderId="0" xfId="0" applyNumberFormat="1" applyFill="1" applyBorder="1"/>
    <xf numFmtId="0" fontId="11" fillId="11" borderId="0" xfId="0" applyNumberFormat="1" applyFont="1" applyFill="1" applyBorder="1"/>
    <xf numFmtId="0" fontId="0" fillId="6" borderId="110" xfId="0" applyFont="1" applyFill="1" applyBorder="1" applyAlignment="1">
      <alignment horizontal="center" vertical="center"/>
    </xf>
    <xf numFmtId="0" fontId="0" fillId="27" borderId="110" xfId="0" applyFont="1" applyFill="1" applyBorder="1" applyAlignment="1">
      <alignment horizontal="center" vertical="center"/>
    </xf>
    <xf numFmtId="0" fontId="0" fillId="50" borderId="110" xfId="0" applyFont="1" applyFill="1" applyBorder="1" applyAlignment="1">
      <alignment horizontal="center" vertical="center"/>
    </xf>
    <xf numFmtId="0" fontId="0" fillId="51" borderId="110" xfId="0" applyFont="1" applyFill="1" applyBorder="1" applyAlignment="1">
      <alignment horizontal="center" vertical="center"/>
    </xf>
    <xf numFmtId="0" fontId="11" fillId="3" borderId="109" xfId="0" applyFont="1" applyFill="1" applyBorder="1" applyAlignment="1">
      <alignment horizontal="right" vertical="center"/>
    </xf>
    <xf numFmtId="0" fontId="11" fillId="11" borderId="98" xfId="0" applyFont="1" applyFill="1" applyBorder="1"/>
    <xf numFmtId="0" fontId="11" fillId="11" borderId="112" xfId="0" applyFont="1" applyFill="1" applyBorder="1"/>
    <xf numFmtId="0" fontId="0" fillId="11" borderId="112" xfId="0" applyFill="1" applyBorder="1"/>
    <xf numFmtId="0" fontId="11" fillId="11" borderId="113" xfId="0" applyFont="1" applyFill="1" applyBorder="1"/>
    <xf numFmtId="0" fontId="0" fillId="11" borderId="113" xfId="0" applyFill="1" applyBorder="1"/>
    <xf numFmtId="0" fontId="11" fillId="11" borderId="111" xfId="0" applyFont="1" applyFill="1" applyBorder="1"/>
    <xf numFmtId="0" fontId="0" fillId="11" borderId="111" xfId="0" applyFill="1" applyBorder="1"/>
    <xf numFmtId="0" fontId="11" fillId="0" borderId="0" xfId="7" applyFont="1" applyFill="1" applyBorder="1"/>
    <xf numFmtId="0" fontId="11" fillId="0" borderId="0" xfId="0" applyFont="1"/>
    <xf numFmtId="0" fontId="103" fillId="11" borderId="0" xfId="0" applyFont="1" applyFill="1" applyBorder="1" applyAlignment="1">
      <alignment vertical="center" wrapText="1"/>
    </xf>
    <xf numFmtId="0" fontId="11" fillId="11" borderId="93" xfId="3" applyFont="1" applyFill="1" applyBorder="1" applyAlignment="1">
      <alignment horizontal="center" vertical="center" wrapText="1"/>
    </xf>
    <xf numFmtId="0" fontId="98" fillId="11" borderId="93" xfId="0" applyFont="1" applyFill="1" applyBorder="1"/>
    <xf numFmtId="0" fontId="100" fillId="11" borderId="93" xfId="4" applyFont="1" applyFill="1" applyBorder="1" applyAlignment="1" applyProtection="1">
      <alignment horizontal="left" vertical="center" wrapText="1"/>
      <protection locked="0"/>
    </xf>
    <xf numFmtId="0" fontId="11" fillId="11" borderId="93" xfId="4" applyFont="1" applyFill="1" applyBorder="1" applyAlignment="1">
      <alignment horizontal="center" vertical="center" wrapText="1"/>
    </xf>
    <xf numFmtId="0" fontId="98" fillId="11" borderId="93" xfId="4" applyFont="1" applyFill="1" applyBorder="1" applyAlignment="1" applyProtection="1">
      <alignment horizontal="left" vertical="center" wrapText="1"/>
      <protection locked="0"/>
    </xf>
    <xf numFmtId="0" fontId="11" fillId="11" borderId="93" xfId="0" applyFont="1" applyFill="1" applyBorder="1" applyAlignment="1">
      <alignment horizontal="center"/>
    </xf>
    <xf numFmtId="0" fontId="11" fillId="11" borderId="93" xfId="0" applyFont="1" applyFill="1" applyBorder="1" applyProtection="1">
      <protection locked="0"/>
    </xf>
    <xf numFmtId="0" fontId="11" fillId="11" borderId="93" xfId="4" applyFont="1" applyFill="1" applyBorder="1" applyAlignment="1" applyProtection="1">
      <alignment horizontal="left" vertical="center" wrapText="1"/>
      <protection locked="0"/>
    </xf>
    <xf numFmtId="15" fontId="11" fillId="11" borderId="0" xfId="0" applyNumberFormat="1" applyFont="1" applyFill="1" applyBorder="1" applyAlignment="1">
      <alignment horizontal="center"/>
    </xf>
    <xf numFmtId="15" fontId="11" fillId="11" borderId="0" xfId="0" applyNumberFormat="1" applyFont="1" applyFill="1" applyBorder="1" applyProtection="1">
      <protection locked="0"/>
    </xf>
    <xf numFmtId="9" fontId="11" fillId="11" borderId="0" xfId="13" applyFont="1" applyFill="1" applyBorder="1"/>
    <xf numFmtId="166" fontId="11" fillId="11" borderId="0" xfId="0" applyNumberFormat="1" applyFont="1" applyFill="1" applyBorder="1"/>
    <xf numFmtId="0" fontId="5" fillId="11" borderId="0" xfId="0" applyFont="1" applyFill="1" applyAlignment="1" applyProtection="1">
      <alignment vertical="top"/>
    </xf>
    <xf numFmtId="0" fontId="48" fillId="11" borderId="0" xfId="0" applyFont="1" applyFill="1" applyAlignment="1" applyProtection="1">
      <alignment vertical="top"/>
    </xf>
    <xf numFmtId="0" fontId="48" fillId="11" borderId="0" xfId="0" applyFont="1" applyFill="1" applyBorder="1" applyAlignment="1" applyProtection="1">
      <alignment horizontal="left" vertical="top"/>
    </xf>
    <xf numFmtId="0" fontId="4" fillId="0" borderId="0" xfId="0" applyFont="1" applyAlignment="1">
      <alignment vertical="center" wrapText="1"/>
    </xf>
    <xf numFmtId="0" fontId="0" fillId="51" borderId="135" xfId="0" applyFont="1" applyFill="1" applyBorder="1" applyAlignment="1">
      <alignment horizontal="center" vertical="center"/>
    </xf>
    <xf numFmtId="0" fontId="0" fillId="51" borderId="135" xfId="0" applyFill="1" applyBorder="1" applyAlignment="1">
      <alignment horizontal="center" vertical="center"/>
    </xf>
    <xf numFmtId="0" fontId="0" fillId="0" borderId="0" xfId="0" applyFill="1" applyBorder="1" applyAlignment="1">
      <alignment horizontal="center" vertical="center"/>
    </xf>
    <xf numFmtId="0" fontId="0" fillId="0" borderId="0" xfId="0"/>
    <xf numFmtId="0" fontId="76" fillId="11" borderId="0" xfId="0" applyFont="1" applyFill="1"/>
    <xf numFmtId="0" fontId="75" fillId="11" borderId="0" xfId="0" applyFont="1" applyFill="1"/>
    <xf numFmtId="0" fontId="87" fillId="11" borderId="0" xfId="0" applyFont="1" applyFill="1" applyBorder="1" applyAlignment="1">
      <alignment horizontal="center" vertical="center" wrapText="1"/>
    </xf>
    <xf numFmtId="0" fontId="80" fillId="49" borderId="136" xfId="0" applyFont="1" applyFill="1" applyBorder="1" applyAlignment="1">
      <alignment horizontal="center" vertical="center" wrapText="1"/>
    </xf>
    <xf numFmtId="0" fontId="0" fillId="11" borderId="0" xfId="0" applyFill="1"/>
    <xf numFmtId="0" fontId="82" fillId="11" borderId="0" xfId="0" applyFont="1" applyFill="1" applyBorder="1" applyAlignment="1">
      <alignment horizontal="center" vertical="center" wrapText="1"/>
    </xf>
    <xf numFmtId="0" fontId="0" fillId="0" borderId="0" xfId="0" applyFont="1" applyFill="1" applyBorder="1" applyAlignment="1">
      <alignment horizontal="center" vertical="center"/>
    </xf>
    <xf numFmtId="0" fontId="0" fillId="6" borderId="12" xfId="0" applyFill="1" applyBorder="1" applyAlignment="1">
      <alignment horizontal="center" vertical="center"/>
    </xf>
    <xf numFmtId="0" fontId="0" fillId="6" borderId="133" xfId="0" applyFill="1" applyBorder="1" applyAlignment="1">
      <alignment horizontal="center" vertical="center"/>
    </xf>
    <xf numFmtId="0" fontId="103" fillId="11" borderId="136" xfId="0" applyFont="1" applyFill="1" applyBorder="1" applyAlignment="1">
      <alignment horizontal="left" vertical="center"/>
    </xf>
    <xf numFmtId="0" fontId="0" fillId="50" borderId="12" xfId="0" applyFill="1" applyBorder="1" applyAlignment="1">
      <alignment horizontal="center" vertical="center"/>
    </xf>
    <xf numFmtId="0" fontId="0" fillId="51" borderId="12" xfId="0" applyFill="1" applyBorder="1" applyAlignment="1">
      <alignment horizontal="center" vertical="center"/>
    </xf>
    <xf numFmtId="0" fontId="0" fillId="50" borderId="133" xfId="0" applyFill="1" applyBorder="1" applyAlignment="1">
      <alignment horizontal="center" vertical="center"/>
    </xf>
    <xf numFmtId="0" fontId="0" fillId="51" borderId="133" xfId="0" applyFill="1" applyBorder="1" applyAlignment="1">
      <alignment horizontal="center" vertical="center"/>
    </xf>
    <xf numFmtId="0" fontId="103" fillId="47" borderId="136" xfId="0" applyFont="1" applyFill="1" applyBorder="1" applyAlignment="1">
      <alignment horizontal="left" vertical="center" wrapText="1"/>
    </xf>
    <xf numFmtId="0" fontId="0" fillId="6" borderId="109" xfId="0" applyFill="1" applyBorder="1" applyAlignment="1">
      <alignment horizontal="center" vertical="center"/>
    </xf>
    <xf numFmtId="0" fontId="0" fillId="50" borderId="133" xfId="0" applyFill="1" applyBorder="1" applyAlignment="1">
      <alignment horizontal="center" vertical="center"/>
    </xf>
    <xf numFmtId="0" fontId="0" fillId="51" borderId="133" xfId="0" applyFill="1" applyBorder="1" applyAlignment="1">
      <alignment horizontal="center" vertical="center"/>
    </xf>
    <xf numFmtId="0" fontId="0" fillId="27" borderId="133" xfId="0" applyFill="1" applyBorder="1" applyAlignment="1">
      <alignment horizontal="center" vertical="center"/>
    </xf>
    <xf numFmtId="0" fontId="14" fillId="48" borderId="136" xfId="0" applyFont="1" applyFill="1" applyBorder="1" applyAlignment="1">
      <alignment horizontal="left" vertical="center"/>
    </xf>
    <xf numFmtId="0" fontId="103" fillId="48" borderId="136" xfId="0" applyFont="1" applyFill="1" applyBorder="1" applyAlignment="1">
      <alignment horizontal="left" vertical="center"/>
    </xf>
    <xf numFmtId="0" fontId="19" fillId="0" borderId="0" xfId="0" applyFont="1" applyFill="1" applyBorder="1" applyAlignment="1">
      <alignment vertical="center" textRotation="90" wrapText="1"/>
    </xf>
    <xf numFmtId="0" fontId="19" fillId="53" borderId="79" xfId="0" applyFont="1" applyFill="1" applyBorder="1" applyAlignment="1">
      <alignment vertical="center" textRotation="90" wrapText="1"/>
    </xf>
    <xf numFmtId="0" fontId="17" fillId="11" borderId="45" xfId="7" applyFill="1" applyBorder="1"/>
    <xf numFmtId="14" fontId="3" fillId="0" borderId="0" xfId="0" applyNumberFormat="1" applyFont="1" applyFill="1" applyBorder="1" applyAlignment="1" applyProtection="1">
      <alignment vertical="top" wrapText="1"/>
      <protection hidden="1"/>
    </xf>
    <xf numFmtId="0" fontId="5" fillId="11" borderId="0" xfId="0" applyFont="1" applyFill="1" applyBorder="1" applyProtection="1"/>
    <xf numFmtId="14" fontId="3" fillId="11" borderId="0" xfId="0" applyNumberFormat="1" applyFont="1" applyFill="1" applyBorder="1" applyAlignment="1">
      <alignment vertical="top" wrapText="1"/>
    </xf>
    <xf numFmtId="14" fontId="6" fillId="11" borderId="0" xfId="0" applyNumberFormat="1" applyFont="1" applyFill="1" applyBorder="1" applyAlignment="1" applyProtection="1">
      <alignment vertical="top"/>
    </xf>
    <xf numFmtId="0" fontId="108" fillId="11" borderId="0" xfId="0" applyFont="1" applyFill="1" applyBorder="1" applyAlignment="1">
      <alignment horizontal="left" vertical="center" indent="1"/>
    </xf>
    <xf numFmtId="0" fontId="3" fillId="0" borderId="0" xfId="0" applyFont="1" applyFill="1" applyBorder="1" applyAlignment="1" applyProtection="1">
      <alignment vertical="top"/>
      <protection hidden="1"/>
    </xf>
    <xf numFmtId="0" fontId="6" fillId="0" borderId="0" xfId="0" applyFont="1" applyFill="1" applyBorder="1" applyAlignment="1" applyProtection="1">
      <alignment vertical="top"/>
      <protection hidden="1"/>
    </xf>
    <xf numFmtId="0" fontId="108" fillId="11" borderId="0" xfId="0" applyFont="1" applyFill="1" applyBorder="1" applyAlignment="1">
      <alignment vertical="center"/>
    </xf>
    <xf numFmtId="0" fontId="108" fillId="11" borderId="0" xfId="0" applyFont="1" applyFill="1" applyBorder="1" applyAlignment="1" applyProtection="1">
      <alignment vertical="center"/>
      <protection hidden="1"/>
    </xf>
    <xf numFmtId="0" fontId="115" fillId="0" borderId="0" xfId="0" applyFont="1"/>
    <xf numFmtId="0" fontId="97" fillId="0" borderId="0" xfId="0" applyFont="1"/>
    <xf numFmtId="0" fontId="115" fillId="0" borderId="0" xfId="0" applyFont="1" applyFill="1" applyBorder="1"/>
    <xf numFmtId="0" fontId="115" fillId="0" borderId="0" xfId="0" applyFont="1" applyFill="1"/>
    <xf numFmtId="0" fontId="115" fillId="0" borderId="114" xfId="0" applyFont="1" applyBorder="1"/>
    <xf numFmtId="0" fontId="115" fillId="0" borderId="115" xfId="0" applyFont="1" applyBorder="1"/>
    <xf numFmtId="0" fontId="115" fillId="0" borderId="115" xfId="0" applyFont="1" applyBorder="1" applyAlignment="1">
      <alignment horizontal="center"/>
    </xf>
    <xf numFmtId="0" fontId="115" fillId="0" borderId="19" xfId="0" applyFont="1" applyBorder="1"/>
    <xf numFmtId="0" fontId="115" fillId="0" borderId="116" xfId="0" applyFont="1" applyBorder="1"/>
    <xf numFmtId="9" fontId="115" fillId="0" borderId="117" xfId="0" applyNumberFormat="1" applyFont="1" applyBorder="1" applyAlignment="1" applyProtection="1">
      <alignment horizontal="center" vertical="center"/>
      <protection locked="0"/>
    </xf>
    <xf numFmtId="0" fontId="116" fillId="0" borderId="118" xfId="0" applyFont="1" applyBorder="1" applyAlignment="1">
      <alignment horizontal="center" vertical="center"/>
    </xf>
    <xf numFmtId="9" fontId="115" fillId="0" borderId="118" xfId="0" applyNumberFormat="1" applyFont="1" applyBorder="1" applyAlignment="1" applyProtection="1">
      <alignment horizontal="center" vertical="center"/>
      <protection locked="0"/>
    </xf>
    <xf numFmtId="0" fontId="115" fillId="0" borderId="119" xfId="0" applyFont="1" applyBorder="1" applyAlignment="1">
      <alignment horizontal="center" vertical="center"/>
    </xf>
    <xf numFmtId="0" fontId="115" fillId="0" borderId="2" xfId="0" applyFont="1" applyBorder="1"/>
    <xf numFmtId="0" fontId="117" fillId="0" borderId="0" xfId="0" applyFont="1"/>
    <xf numFmtId="0" fontId="115" fillId="0" borderId="121" xfId="0" applyFont="1" applyBorder="1"/>
    <xf numFmtId="0" fontId="115" fillId="0" borderId="120" xfId="0" applyFont="1" applyBorder="1" applyProtection="1">
      <protection locked="0"/>
    </xf>
    <xf numFmtId="0" fontId="118" fillId="0" borderId="0" xfId="0" applyFont="1"/>
    <xf numFmtId="0" fontId="97" fillId="0" borderId="0" xfId="0" applyFont="1" applyAlignment="1">
      <alignment horizontal="center"/>
    </xf>
    <xf numFmtId="0" fontId="97" fillId="11" borderId="0" xfId="0" applyFont="1" applyFill="1" applyBorder="1"/>
    <xf numFmtId="0" fontId="115" fillId="0" borderId="0" xfId="0" applyFont="1" applyBorder="1"/>
    <xf numFmtId="0" fontId="115" fillId="0" borderId="147" xfId="0" applyFont="1" applyBorder="1"/>
    <xf numFmtId="0" fontId="119" fillId="11" borderId="0" xfId="7" applyFont="1" applyFill="1" applyBorder="1"/>
    <xf numFmtId="0" fontId="97" fillId="11" borderId="0" xfId="7" applyFont="1" applyFill="1" applyBorder="1"/>
    <xf numFmtId="0" fontId="97" fillId="11" borderId="0" xfId="7" applyFont="1" applyFill="1" applyBorder="1" applyAlignment="1">
      <alignment horizontal="center" vertical="center"/>
    </xf>
    <xf numFmtId="2" fontId="97" fillId="11" borderId="0" xfId="7" applyNumberFormat="1" applyFont="1" applyFill="1" applyBorder="1"/>
    <xf numFmtId="2" fontId="97" fillId="11" borderId="0" xfId="7" applyNumberFormat="1" applyFont="1" applyFill="1" applyBorder="1" applyAlignment="1">
      <alignment horizontal="center" vertical="center"/>
    </xf>
    <xf numFmtId="9" fontId="97" fillId="0" borderId="0" xfId="13" applyFont="1"/>
    <xf numFmtId="0" fontId="97" fillId="0" borderId="0" xfId="0" applyFont="1" applyBorder="1"/>
    <xf numFmtId="0" fontId="119" fillId="11" borderId="0" xfId="7" applyFont="1" applyFill="1" applyBorder="1" applyAlignment="1"/>
    <xf numFmtId="0" fontId="97" fillId="11" borderId="0" xfId="6" applyFont="1" applyFill="1" applyBorder="1"/>
    <xf numFmtId="0" fontId="115" fillId="0" borderId="151" xfId="0" applyFont="1" applyBorder="1"/>
    <xf numFmtId="0" fontId="115" fillId="0" borderId="152" xfId="0" applyFont="1" applyBorder="1"/>
    <xf numFmtId="0" fontId="97" fillId="0" borderId="152" xfId="0" applyFont="1" applyBorder="1"/>
    <xf numFmtId="0" fontId="97" fillId="0" borderId="0" xfId="0" applyFont="1" applyFill="1" applyBorder="1"/>
    <xf numFmtId="0" fontId="120" fillId="13" borderId="145" xfId="6" applyFont="1" applyBorder="1" applyAlignment="1"/>
    <xf numFmtId="0" fontId="120" fillId="13" borderId="142" xfId="6" applyFont="1" applyBorder="1" applyAlignment="1"/>
    <xf numFmtId="0" fontId="120" fillId="13" borderId="157" xfId="6" applyFont="1" applyBorder="1" applyAlignment="1">
      <alignment horizontal="center" vertical="center"/>
    </xf>
    <xf numFmtId="0" fontId="115" fillId="0" borderId="156" xfId="7" applyFont="1" applyFill="1" applyBorder="1" applyAlignment="1">
      <alignment horizontal="center" vertical="center"/>
    </xf>
    <xf numFmtId="2" fontId="115" fillId="29" borderId="149" xfId="7" applyNumberFormat="1" applyFont="1" applyFill="1" applyBorder="1" applyAlignment="1">
      <alignment horizontal="center" vertical="center"/>
    </xf>
    <xf numFmtId="0" fontId="120" fillId="0" borderId="0" xfId="0" applyFont="1"/>
    <xf numFmtId="0" fontId="115" fillId="0" borderId="153" xfId="7" applyFont="1" applyFill="1" applyBorder="1" applyAlignment="1">
      <alignment horizontal="center" vertical="center"/>
    </xf>
    <xf numFmtId="1" fontId="115" fillId="29" borderId="154" xfId="7" applyNumberFormat="1" applyFont="1" applyFill="1" applyBorder="1" applyAlignment="1">
      <alignment horizontal="center" vertical="center"/>
    </xf>
    <xf numFmtId="0" fontId="115" fillId="0" borderId="149" xfId="0" applyFont="1" applyBorder="1"/>
    <xf numFmtId="0" fontId="115" fillId="0" borderId="154" xfId="0" applyFont="1" applyBorder="1"/>
    <xf numFmtId="0" fontId="38" fillId="11" borderId="0" xfId="0" applyFont="1" applyFill="1" applyProtection="1"/>
    <xf numFmtId="0" fontId="38" fillId="0" borderId="0" xfId="0" applyFont="1" applyProtection="1"/>
    <xf numFmtId="0" fontId="0" fillId="0" borderId="67" xfId="0" applyBorder="1" applyAlignment="1">
      <alignment vertical="center"/>
    </xf>
    <xf numFmtId="0" fontId="1" fillId="11" borderId="0" xfId="0" applyFont="1" applyFill="1" applyBorder="1" applyAlignment="1" applyProtection="1">
      <alignment vertical="center"/>
    </xf>
    <xf numFmtId="0" fontId="31" fillId="11" borderId="0" xfId="0" applyFont="1" applyFill="1" applyBorder="1" applyAlignment="1" applyProtection="1">
      <alignment vertical="center"/>
    </xf>
    <xf numFmtId="0" fontId="11" fillId="11" borderId="0" xfId="0" applyFont="1" applyFill="1" applyBorder="1" applyProtection="1"/>
    <xf numFmtId="0" fontId="96" fillId="11" borderId="0" xfId="0" applyFont="1" applyFill="1" applyBorder="1" applyAlignment="1" applyProtection="1">
      <alignment vertical="center"/>
    </xf>
    <xf numFmtId="0" fontId="48" fillId="0" borderId="0" xfId="0" applyFont="1" applyFill="1" applyAlignment="1" applyProtection="1">
      <alignment vertical="center" wrapText="1"/>
    </xf>
    <xf numFmtId="2" fontId="28" fillId="2" borderId="217" xfId="0" applyNumberFormat="1" applyFont="1" applyFill="1" applyBorder="1" applyAlignment="1" applyProtection="1">
      <alignment horizontal="center" vertical="center"/>
    </xf>
    <xf numFmtId="0" fontId="33" fillId="11" borderId="0" xfId="0" applyFont="1" applyFill="1" applyBorder="1" applyAlignment="1" applyProtection="1">
      <alignment horizontal="left" vertical="top" wrapText="1"/>
    </xf>
    <xf numFmtId="14" fontId="3" fillId="0" borderId="0" xfId="0" applyNumberFormat="1" applyFont="1" applyFill="1" applyBorder="1" applyAlignment="1" applyProtection="1">
      <alignment vertical="top"/>
    </xf>
    <xf numFmtId="0" fontId="97" fillId="0" borderId="0" xfId="0" applyFont="1" applyProtection="1"/>
    <xf numFmtId="9" fontId="97" fillId="11" borderId="0" xfId="0" applyNumberFormat="1" applyFont="1" applyFill="1" applyBorder="1"/>
    <xf numFmtId="0" fontId="0" fillId="2" borderId="133" xfId="0" applyFill="1" applyBorder="1" applyAlignment="1">
      <alignment horizontal="center" vertical="center"/>
    </xf>
    <xf numFmtId="0" fontId="0" fillId="6" borderId="233" xfId="0" applyFill="1" applyBorder="1" applyAlignment="1">
      <alignment horizontal="center" vertical="center"/>
    </xf>
    <xf numFmtId="0" fontId="126" fillId="2" borderId="133" xfId="0" applyFont="1" applyFill="1" applyBorder="1" applyAlignment="1">
      <alignment horizontal="center" vertical="center"/>
    </xf>
    <xf numFmtId="0" fontId="127" fillId="2" borderId="133" xfId="0" applyFont="1" applyFill="1" applyBorder="1" applyAlignment="1">
      <alignment horizontal="center" vertical="center"/>
    </xf>
    <xf numFmtId="0" fontId="0" fillId="6" borderId="12" xfId="0" applyFont="1" applyFill="1" applyBorder="1" applyAlignment="1">
      <alignment horizontal="center" vertical="center"/>
    </xf>
    <xf numFmtId="0" fontId="0" fillId="2" borderId="133" xfId="0" applyFont="1" applyFill="1" applyBorder="1" applyAlignment="1">
      <alignment horizontal="center" vertical="center"/>
    </xf>
    <xf numFmtId="0" fontId="0" fillId="2" borderId="12" xfId="0" applyFont="1" applyFill="1" applyBorder="1" applyAlignment="1">
      <alignment horizontal="center" vertical="center"/>
    </xf>
    <xf numFmtId="0" fontId="128" fillId="2" borderId="133" xfId="0" applyFont="1" applyFill="1" applyBorder="1" applyAlignment="1">
      <alignment horizontal="center" vertical="center"/>
    </xf>
    <xf numFmtId="0" fontId="0" fillId="50" borderId="12" xfId="0" applyFont="1" applyFill="1" applyBorder="1" applyAlignment="1">
      <alignment horizontal="center" vertical="center"/>
    </xf>
    <xf numFmtId="0" fontId="0" fillId="51" borderId="12" xfId="0" applyFont="1" applyFill="1" applyBorder="1" applyAlignment="1">
      <alignment horizontal="center" vertical="center"/>
    </xf>
    <xf numFmtId="0" fontId="0" fillId="6" borderId="133" xfId="0" applyFont="1" applyFill="1" applyBorder="1" applyAlignment="1">
      <alignment horizontal="center" vertical="center"/>
    </xf>
    <xf numFmtId="0" fontId="0" fillId="50" borderId="133" xfId="0" applyFont="1" applyFill="1" applyBorder="1" applyAlignment="1">
      <alignment horizontal="center" vertical="center"/>
    </xf>
    <xf numFmtId="0" fontId="0" fillId="51" borderId="133" xfId="0" applyFont="1" applyFill="1" applyBorder="1" applyAlignment="1">
      <alignment horizontal="center" vertical="center"/>
    </xf>
    <xf numFmtId="0" fontId="0" fillId="6" borderId="233" xfId="0" applyFont="1" applyFill="1" applyBorder="1" applyAlignment="1">
      <alignment horizontal="center" vertical="center"/>
    </xf>
    <xf numFmtId="0" fontId="0" fillId="27" borderId="233" xfId="0" applyFont="1" applyFill="1" applyBorder="1" applyAlignment="1">
      <alignment horizontal="center" vertical="center"/>
    </xf>
    <xf numFmtId="0" fontId="0" fillId="50" borderId="233" xfId="0" applyFont="1" applyFill="1" applyBorder="1" applyAlignment="1">
      <alignment horizontal="center" vertical="center"/>
    </xf>
    <xf numFmtId="0" fontId="0" fillId="51" borderId="233" xfId="0" applyFont="1" applyFill="1" applyBorder="1" applyAlignment="1">
      <alignment horizontal="center" vertical="center"/>
    </xf>
    <xf numFmtId="0" fontId="0" fillId="27" borderId="133" xfId="0" applyFont="1" applyFill="1" applyBorder="1" applyAlignment="1">
      <alignment horizontal="center" vertical="center"/>
    </xf>
    <xf numFmtId="0" fontId="11" fillId="6" borderId="133" xfId="0" applyFont="1" applyFill="1" applyBorder="1" applyAlignment="1">
      <alignment horizontal="center" vertical="center"/>
    </xf>
    <xf numFmtId="0" fontId="11" fillId="2" borderId="133" xfId="0" applyFont="1" applyFill="1" applyBorder="1" applyAlignment="1">
      <alignment horizontal="center" vertical="center"/>
    </xf>
    <xf numFmtId="0" fontId="11" fillId="27" borderId="133" xfId="0" applyFont="1" applyFill="1" applyBorder="1" applyAlignment="1">
      <alignment horizontal="center" vertical="center"/>
    </xf>
    <xf numFmtId="0" fontId="11" fillId="50" borderId="133" xfId="0" applyFont="1" applyFill="1" applyBorder="1" applyAlignment="1">
      <alignment horizontal="center" vertical="center"/>
    </xf>
    <xf numFmtId="0" fontId="11" fillId="51" borderId="133" xfId="0" applyFont="1" applyFill="1" applyBorder="1" applyAlignment="1">
      <alignment horizontal="center" vertical="center"/>
    </xf>
    <xf numFmtId="0" fontId="11" fillId="2" borderId="12" xfId="0" applyFont="1" applyFill="1" applyBorder="1" applyAlignment="1">
      <alignment horizontal="center" vertical="center"/>
    </xf>
    <xf numFmtId="0" fontId="129" fillId="2" borderId="133" xfId="0" applyFont="1" applyFill="1" applyBorder="1" applyAlignment="1">
      <alignment horizontal="center" vertical="center"/>
    </xf>
    <xf numFmtId="0" fontId="98" fillId="6" borderId="0" xfId="0" applyFont="1" applyFill="1" applyBorder="1" applyAlignment="1">
      <alignment horizontal="center" vertical="center"/>
    </xf>
    <xf numFmtId="0" fontId="98" fillId="51" borderId="133" xfId="0" applyFont="1" applyFill="1" applyBorder="1" applyAlignment="1">
      <alignment horizontal="center" vertical="center"/>
    </xf>
    <xf numFmtId="0" fontId="127" fillId="2" borderId="12" xfId="0" applyFont="1" applyFill="1" applyBorder="1" applyAlignment="1">
      <alignment horizontal="center" vertical="center"/>
    </xf>
    <xf numFmtId="0" fontId="0" fillId="26" borderId="1" xfId="0" applyFont="1" applyFill="1" applyBorder="1" applyAlignment="1">
      <alignment horizontal="center" vertical="center"/>
    </xf>
    <xf numFmtId="0" fontId="5" fillId="0" borderId="0" xfId="0" applyFont="1" applyFill="1" applyBorder="1" applyAlignment="1" applyProtection="1">
      <alignment vertical="top"/>
    </xf>
    <xf numFmtId="0" fontId="5" fillId="0" borderId="149" xfId="0" applyFont="1" applyFill="1" applyBorder="1" applyAlignment="1" applyProtection="1">
      <alignment vertical="top"/>
    </xf>
    <xf numFmtId="0" fontId="5" fillId="0" borderId="0" xfId="0" applyFont="1" applyBorder="1" applyProtection="1"/>
    <xf numFmtId="0" fontId="5" fillId="11" borderId="0" xfId="0" applyFont="1" applyFill="1" applyBorder="1" applyAlignment="1" applyProtection="1">
      <alignment horizontal="left" vertical="top"/>
    </xf>
    <xf numFmtId="0" fontId="132" fillId="6" borderId="0" xfId="0" applyFont="1" applyFill="1" applyBorder="1" applyAlignment="1">
      <alignment horizontal="center" vertical="center"/>
    </xf>
    <xf numFmtId="0" fontId="134" fillId="2" borderId="133" xfId="0" applyFont="1" applyFill="1" applyBorder="1" applyAlignment="1">
      <alignment horizontal="center" vertical="center"/>
    </xf>
    <xf numFmtId="0" fontId="133" fillId="2" borderId="12" xfId="0" applyFont="1" applyFill="1" applyBorder="1" applyAlignment="1">
      <alignment horizontal="center" vertical="center"/>
    </xf>
    <xf numFmtId="0" fontId="133" fillId="50" borderId="12" xfId="0" applyFont="1" applyFill="1" applyBorder="1" applyAlignment="1">
      <alignment horizontal="center" vertical="center"/>
    </xf>
    <xf numFmtId="0" fontId="135" fillId="2" borderId="133" xfId="0" applyFont="1" applyFill="1" applyBorder="1" applyAlignment="1">
      <alignment horizontal="center" vertical="center"/>
    </xf>
    <xf numFmtId="0" fontId="133" fillId="50" borderId="233" xfId="0" applyFont="1" applyFill="1" applyBorder="1" applyAlignment="1">
      <alignment horizontal="center" vertical="center"/>
    </xf>
    <xf numFmtId="0" fontId="133" fillId="51" borderId="12" xfId="0" applyFont="1" applyFill="1" applyBorder="1" applyAlignment="1">
      <alignment horizontal="center" vertical="center"/>
    </xf>
    <xf numFmtId="0" fontId="133" fillId="50" borderId="133" xfId="0" applyFont="1" applyFill="1" applyBorder="1" applyAlignment="1">
      <alignment horizontal="center" vertical="center"/>
    </xf>
    <xf numFmtId="0" fontId="5" fillId="0" borderId="159" xfId="0" applyFont="1" applyBorder="1" applyProtection="1">
      <protection locked="0"/>
    </xf>
    <xf numFmtId="0" fontId="5" fillId="60" borderId="90" xfId="0" applyFont="1" applyFill="1" applyBorder="1" applyAlignment="1" applyProtection="1">
      <alignment horizontal="center" vertical="center"/>
      <protection locked="0"/>
    </xf>
    <xf numFmtId="2" fontId="50" fillId="2" borderId="217" xfId="0" applyNumberFormat="1" applyFont="1" applyFill="1" applyBorder="1" applyAlignment="1" applyProtection="1">
      <alignment horizontal="center" vertical="center"/>
    </xf>
    <xf numFmtId="0" fontId="5" fillId="11" borderId="124" xfId="0" applyFont="1" applyFill="1" applyBorder="1" applyAlignment="1" applyProtection="1">
      <alignment horizontal="center"/>
    </xf>
    <xf numFmtId="0" fontId="5" fillId="11" borderId="126" xfId="0" applyFont="1" applyFill="1" applyBorder="1" applyProtection="1"/>
    <xf numFmtId="0" fontId="5" fillId="11" borderId="0" xfId="0" applyFont="1" applyFill="1" applyBorder="1" applyAlignment="1" applyProtection="1">
      <alignment horizontal="left"/>
    </xf>
    <xf numFmtId="0" fontId="6" fillId="11" borderId="251" xfId="0" applyFont="1" applyFill="1" applyBorder="1" applyAlignment="1" applyProtection="1">
      <alignment horizontal="left" vertical="top" wrapText="1"/>
      <protection locked="0"/>
    </xf>
    <xf numFmtId="0" fontId="6" fillId="11" borderId="252" xfId="0" applyFont="1" applyFill="1" applyBorder="1" applyAlignment="1" applyProtection="1">
      <alignment horizontal="left" vertical="top" wrapText="1"/>
      <protection locked="0"/>
    </xf>
    <xf numFmtId="0" fontId="6" fillId="11" borderId="253" xfId="0" applyFont="1" applyFill="1" applyBorder="1" applyAlignment="1" applyProtection="1">
      <alignment horizontal="left" vertical="top" wrapText="1"/>
      <protection locked="0"/>
    </xf>
    <xf numFmtId="0" fontId="6" fillId="2" borderId="253" xfId="0" applyFont="1" applyFill="1" applyBorder="1" applyAlignment="1" applyProtection="1">
      <alignment horizontal="left" vertical="top" wrapText="1"/>
    </xf>
    <xf numFmtId="9" fontId="0" fillId="0" borderId="157" xfId="0" applyNumberFormat="1" applyBorder="1" applyAlignment="1" applyProtection="1">
      <alignment horizontal="center"/>
    </xf>
    <xf numFmtId="0" fontId="5" fillId="11" borderId="216" xfId="0" applyFont="1" applyFill="1" applyBorder="1" applyAlignment="1" applyProtection="1">
      <alignment horizontal="center" vertical="center"/>
      <protection locked="0"/>
    </xf>
    <xf numFmtId="2" fontId="50" fillId="2" borderId="256" xfId="0" applyNumberFormat="1" applyFont="1" applyFill="1" applyBorder="1" applyAlignment="1" applyProtection="1">
      <alignment horizontal="center" vertical="center"/>
    </xf>
    <xf numFmtId="2" fontId="28" fillId="2" borderId="257" xfId="0" applyNumberFormat="1" applyFont="1" applyFill="1" applyBorder="1" applyAlignment="1" applyProtection="1">
      <alignment horizontal="center" vertical="center"/>
    </xf>
    <xf numFmtId="0" fontId="5" fillId="11" borderId="147" xfId="0" applyFont="1" applyFill="1" applyBorder="1" applyAlignment="1" applyProtection="1">
      <alignment horizontal="left" vertical="top"/>
    </xf>
    <xf numFmtId="0" fontId="5" fillId="11" borderId="147" xfId="0" applyFont="1" applyFill="1" applyBorder="1" applyAlignment="1" applyProtection="1">
      <alignment horizontal="left"/>
    </xf>
    <xf numFmtId="0" fontId="5" fillId="11" borderId="152" xfId="0" applyFont="1" applyFill="1" applyBorder="1" applyAlignment="1" applyProtection="1">
      <alignment vertical="top"/>
    </xf>
    <xf numFmtId="0" fontId="28" fillId="11" borderId="37" xfId="0" applyFont="1" applyFill="1" applyBorder="1" applyAlignment="1" applyProtection="1">
      <alignment horizontal="center" vertical="center"/>
      <protection locked="0"/>
    </xf>
    <xf numFmtId="9" fontId="38" fillId="0" borderId="0" xfId="0" applyNumberFormat="1" applyFont="1" applyProtection="1"/>
    <xf numFmtId="14" fontId="0" fillId="0" borderId="0" xfId="0" quotePrefix="1" applyNumberFormat="1" applyProtection="1"/>
    <xf numFmtId="0" fontId="18" fillId="15" borderId="0" xfId="0" applyFont="1" applyFill="1" applyBorder="1"/>
    <xf numFmtId="0" fontId="38" fillId="0" borderId="0" xfId="0" applyFont="1" applyFill="1" applyBorder="1" applyAlignment="1" applyProtection="1">
      <alignment vertical="top" wrapText="1"/>
    </xf>
    <xf numFmtId="49" fontId="6" fillId="0" borderId="0" xfId="0" applyNumberFormat="1" applyFont="1" applyFill="1" applyBorder="1" applyAlignment="1" applyProtection="1">
      <alignment vertical="top" wrapText="1"/>
      <protection locked="0"/>
    </xf>
    <xf numFmtId="167" fontId="6"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pplyProtection="1">
      <alignment vertical="justify" wrapText="1"/>
    </xf>
    <xf numFmtId="0" fontId="38" fillId="21" borderId="259" xfId="0" applyFont="1" applyFill="1" applyBorder="1" applyAlignment="1" applyProtection="1">
      <alignment vertical="top" wrapText="1"/>
    </xf>
    <xf numFmtId="0" fontId="38" fillId="21" borderId="260" xfId="0" applyFont="1" applyFill="1" applyBorder="1" applyAlignment="1" applyProtection="1">
      <alignment vertical="top" wrapText="1"/>
    </xf>
    <xf numFmtId="0" fontId="38" fillId="21" borderId="36" xfId="0" applyFont="1" applyFill="1" applyBorder="1" applyAlignment="1" applyProtection="1">
      <alignment vertical="top" wrapText="1"/>
    </xf>
    <xf numFmtId="49" fontId="6" fillId="11" borderId="261" xfId="0" applyNumberFormat="1" applyFont="1" applyFill="1" applyBorder="1" applyAlignment="1" applyProtection="1">
      <alignment vertical="top" wrapText="1"/>
      <protection locked="0"/>
    </xf>
    <xf numFmtId="0" fontId="38" fillId="21" borderId="41" xfId="0" applyFont="1" applyFill="1" applyBorder="1" applyAlignment="1" applyProtection="1">
      <alignment horizontal="left" vertical="top" wrapText="1"/>
    </xf>
    <xf numFmtId="167" fontId="6" fillId="11" borderId="37" xfId="0" applyNumberFormat="1" applyFont="1" applyFill="1" applyBorder="1" applyAlignment="1" applyProtection="1">
      <alignment horizontal="center" vertical="top" wrapText="1"/>
      <protection locked="0"/>
    </xf>
    <xf numFmtId="0" fontId="51" fillId="26" borderId="267" xfId="0" applyFont="1" applyFill="1" applyBorder="1" applyAlignment="1">
      <alignment horizontal="center" textRotation="90"/>
    </xf>
    <xf numFmtId="0" fontId="51" fillId="26" borderId="266" xfId="0" applyFont="1" applyFill="1" applyBorder="1" applyAlignment="1">
      <alignment horizontal="center" textRotation="90"/>
    </xf>
    <xf numFmtId="0" fontId="51" fillId="26" borderId="268" xfId="0" applyFont="1" applyFill="1" applyBorder="1" applyAlignment="1">
      <alignment horizontal="center" textRotation="90"/>
    </xf>
    <xf numFmtId="0" fontId="0" fillId="27" borderId="269" xfId="0" applyFont="1" applyFill="1" applyBorder="1" applyAlignment="1">
      <alignment horizontal="center" vertical="center"/>
    </xf>
    <xf numFmtId="0" fontId="0" fillId="27" borderId="270" xfId="0" applyFont="1" applyFill="1" applyBorder="1" applyAlignment="1">
      <alignment horizontal="center" vertical="center"/>
    </xf>
    <xf numFmtId="0" fontId="0" fillId="51" borderId="136" xfId="0" applyFont="1" applyFill="1" applyBorder="1" applyAlignment="1">
      <alignment horizontal="center" vertical="center"/>
    </xf>
    <xf numFmtId="0" fontId="5" fillId="11" borderId="142" xfId="0" applyFont="1" applyFill="1" applyBorder="1" applyAlignment="1" applyProtection="1">
      <alignment vertical="center"/>
    </xf>
    <xf numFmtId="0" fontId="14" fillId="0" borderId="0" xfId="0" applyFont="1" applyFill="1" applyBorder="1"/>
    <xf numFmtId="0" fontId="5" fillId="2" borderId="66" xfId="0" applyFont="1" applyFill="1" applyBorder="1" applyAlignment="1" applyProtection="1">
      <alignment horizontal="center" vertical="center"/>
    </xf>
    <xf numFmtId="0" fontId="5" fillId="2" borderId="0" xfId="0" applyFont="1" applyFill="1" applyBorder="1" applyAlignment="1" applyProtection="1">
      <alignment vertical="center" wrapText="1"/>
    </xf>
    <xf numFmtId="0" fontId="5" fillId="15" borderId="283" xfId="0" applyFont="1" applyFill="1" applyBorder="1" applyAlignment="1" applyProtection="1">
      <protection locked="0"/>
    </xf>
    <xf numFmtId="0" fontId="5" fillId="29" borderId="278" xfId="0" applyFont="1" applyFill="1" applyBorder="1" applyAlignment="1" applyProtection="1">
      <alignment horizontal="left"/>
    </xf>
    <xf numFmtId="0" fontId="8" fillId="0" borderId="0" xfId="0" applyFont="1" applyAlignment="1">
      <alignment horizontal="left" vertical="center" wrapText="1"/>
    </xf>
    <xf numFmtId="0" fontId="114" fillId="29" borderId="286" xfId="0" applyFont="1" applyFill="1" applyBorder="1" applyAlignment="1" applyProtection="1">
      <alignment horizontal="right" vertical="top" wrapText="1"/>
    </xf>
    <xf numFmtId="0" fontId="11" fillId="25" borderId="110" xfId="4" applyFont="1" applyFill="1" applyBorder="1" applyAlignment="1" applyProtection="1">
      <alignment horizontal="left" vertical="center" wrapText="1"/>
      <protection locked="0"/>
    </xf>
    <xf numFmtId="0" fontId="11" fillId="25" borderId="67" xfId="4" applyFont="1" applyFill="1" applyBorder="1" applyAlignment="1" applyProtection="1">
      <alignment horizontal="left" vertical="center" wrapText="1"/>
      <protection locked="0"/>
    </xf>
    <xf numFmtId="0" fontId="18" fillId="11" borderId="0" xfId="0" applyFont="1" applyFill="1"/>
    <xf numFmtId="0" fontId="0" fillId="11" borderId="0" xfId="0" applyFill="1" applyAlignment="1">
      <alignment horizontal="center"/>
    </xf>
    <xf numFmtId="0" fontId="145" fillId="11" borderId="0" xfId="0" applyFont="1" applyFill="1" applyAlignment="1">
      <alignment vertical="center"/>
    </xf>
    <xf numFmtId="0" fontId="146" fillId="11" borderId="0" xfId="0" applyFont="1" applyFill="1" applyAlignment="1">
      <alignment vertical="center"/>
    </xf>
    <xf numFmtId="0" fontId="145" fillId="0" borderId="0" xfId="0" applyFont="1" applyAlignment="1">
      <alignment vertical="center"/>
    </xf>
    <xf numFmtId="0" fontId="42" fillId="11" borderId="0" xfId="0" applyFont="1" applyFill="1" applyAlignment="1">
      <alignment horizontal="center"/>
    </xf>
    <xf numFmtId="0" fontId="18" fillId="11" borderId="0" xfId="0" applyFont="1" applyFill="1" applyAlignment="1">
      <alignment horizontal="center"/>
    </xf>
    <xf numFmtId="0" fontId="18" fillId="11" borderId="0" xfId="0" applyFont="1" applyFill="1" applyAlignment="1">
      <alignment horizontal="right"/>
    </xf>
    <xf numFmtId="0" fontId="0" fillId="11" borderId="0" xfId="0" applyFill="1" applyAlignment="1">
      <alignment horizontal="right"/>
    </xf>
    <xf numFmtId="0" fontId="0" fillId="11" borderId="0" xfId="0" applyFill="1" applyAlignment="1">
      <alignment horizontal="left"/>
    </xf>
    <xf numFmtId="0" fontId="98" fillId="11" borderId="79" xfId="0" applyFont="1" applyFill="1" applyBorder="1" applyAlignment="1">
      <alignment horizontal="center"/>
    </xf>
    <xf numFmtId="0" fontId="42" fillId="30" borderId="0" xfId="0" applyFont="1" applyFill="1" applyAlignment="1">
      <alignment horizontal="center"/>
    </xf>
    <xf numFmtId="0" fontId="18" fillId="29" borderId="0" xfId="0" applyFont="1" applyFill="1" applyAlignment="1">
      <alignment horizontal="center"/>
    </xf>
    <xf numFmtId="0" fontId="18" fillId="0" borderId="0" xfId="0" applyFont="1" applyAlignment="1">
      <alignment horizontal="center"/>
    </xf>
    <xf numFmtId="0" fontId="18" fillId="0" borderId="0" xfId="0" applyFont="1"/>
    <xf numFmtId="0" fontId="0" fillId="11" borderId="0" xfId="0" applyFill="1" applyBorder="1" applyAlignment="1">
      <alignment horizontal="center"/>
    </xf>
    <xf numFmtId="0" fontId="0" fillId="11" borderId="0" xfId="0" applyFill="1" applyAlignment="1">
      <alignment vertical="center" wrapText="1"/>
    </xf>
    <xf numFmtId="0" fontId="18" fillId="11" borderId="93" xfId="0" applyFont="1" applyFill="1" applyBorder="1" applyAlignment="1">
      <alignment horizontal="center" vertical="center" wrapText="1"/>
    </xf>
    <xf numFmtId="0" fontId="18" fillId="6" borderId="93" xfId="0" applyFont="1" applyFill="1" applyBorder="1" applyAlignment="1">
      <alignment vertical="center" wrapText="1"/>
    </xf>
    <xf numFmtId="0" fontId="0" fillId="6" borderId="93" xfId="0" applyFill="1" applyBorder="1" applyAlignment="1">
      <alignment horizontal="center" vertical="center" wrapText="1"/>
    </xf>
    <xf numFmtId="0" fontId="0" fillId="11" borderId="0" xfId="0" applyFill="1" applyBorder="1" applyAlignment="1">
      <alignment vertical="center" wrapText="1"/>
    </xf>
    <xf numFmtId="0" fontId="0" fillId="11" borderId="93" xfId="0" applyFill="1" applyBorder="1" applyAlignment="1">
      <alignment vertical="center" wrapText="1"/>
    </xf>
    <xf numFmtId="0" fontId="18" fillId="11" borderId="0" xfId="0" applyFont="1" applyFill="1" applyBorder="1" applyAlignment="1">
      <alignment vertical="center" wrapText="1"/>
    </xf>
    <xf numFmtId="0" fontId="0" fillId="11" borderId="0" xfId="0" applyFill="1" applyBorder="1" applyAlignment="1">
      <alignment horizontal="center" vertical="center" wrapText="1"/>
    </xf>
    <xf numFmtId="0" fontId="18" fillId="63" borderId="93" xfId="0" applyFont="1" applyFill="1" applyBorder="1" applyAlignment="1">
      <alignment vertical="center" wrapText="1"/>
    </xf>
    <xf numFmtId="0" fontId="0" fillId="63" borderId="93" xfId="0" applyFont="1" applyFill="1" applyBorder="1" applyAlignment="1">
      <alignment horizontal="center" vertical="center" wrapText="1"/>
    </xf>
    <xf numFmtId="0" fontId="0" fillId="63" borderId="93" xfId="0" applyFill="1" applyBorder="1" applyAlignment="1">
      <alignment horizontal="center" vertical="center" wrapText="1"/>
    </xf>
    <xf numFmtId="0" fontId="18" fillId="11" borderId="0" xfId="0" applyFont="1" applyFill="1" applyAlignment="1">
      <alignment horizontal="center" vertical="center" wrapText="1"/>
    </xf>
    <xf numFmtId="0" fontId="18" fillId="11" borderId="0" xfId="0" applyFont="1" applyFill="1" applyAlignment="1">
      <alignment vertical="center" wrapText="1"/>
    </xf>
    <xf numFmtId="0" fontId="0" fillId="11" borderId="0" xfId="0" applyFill="1" applyAlignment="1">
      <alignment horizontal="center" vertical="center" wrapText="1"/>
    </xf>
    <xf numFmtId="0" fontId="18" fillId="61" borderId="93" xfId="0" applyFont="1" applyFill="1" applyBorder="1" applyAlignment="1">
      <alignment vertical="center" wrapText="1"/>
    </xf>
    <xf numFmtId="0" fontId="0" fillId="61" borderId="93" xfId="0" applyFill="1" applyBorder="1" applyAlignment="1">
      <alignment horizontal="center" vertical="center" wrapText="1"/>
    </xf>
    <xf numFmtId="0" fontId="18" fillId="62" borderId="93" xfId="0" applyFont="1" applyFill="1" applyBorder="1" applyAlignment="1">
      <alignment vertical="center" wrapText="1"/>
    </xf>
    <xf numFmtId="0" fontId="0" fillId="62" borderId="93" xfId="0" applyFill="1" applyBorder="1" applyAlignment="1">
      <alignment horizontal="center" vertical="center" wrapText="1"/>
    </xf>
    <xf numFmtId="0" fontId="0" fillId="11" borderId="93" xfId="0" applyFill="1" applyBorder="1" applyAlignment="1">
      <alignment horizontal="center" vertical="center" wrapText="1"/>
    </xf>
    <xf numFmtId="0" fontId="29" fillId="0" borderId="0" xfId="0" applyFont="1" applyFill="1" applyBorder="1" applyAlignment="1" applyProtection="1">
      <alignment horizontal="left" vertical="top" wrapText="1"/>
    </xf>
    <xf numFmtId="0" fontId="38" fillId="0" borderId="0" xfId="0" applyFont="1" applyFill="1" applyBorder="1" applyAlignment="1" applyProtection="1">
      <alignment horizontal="left" vertical="top" wrapText="1"/>
    </xf>
    <xf numFmtId="0" fontId="9" fillId="2" borderId="257" xfId="0" applyFont="1" applyFill="1" applyBorder="1" applyAlignment="1" applyProtection="1">
      <alignment horizontal="center" vertical="center"/>
    </xf>
    <xf numFmtId="0" fontId="5" fillId="0" borderId="0" xfId="0" applyFont="1" applyFill="1" applyBorder="1" applyAlignment="1" applyProtection="1">
      <alignment horizontal="left" vertical="top" wrapText="1"/>
      <protection locked="0"/>
    </xf>
    <xf numFmtId="0" fontId="9" fillId="2" borderId="243" xfId="0" applyFont="1" applyFill="1" applyBorder="1" applyAlignment="1" applyProtection="1">
      <alignment vertical="top"/>
    </xf>
    <xf numFmtId="0" fontId="9" fillId="2" borderId="122" xfId="0" applyFont="1" applyFill="1" applyBorder="1" applyAlignment="1" applyProtection="1">
      <alignment vertical="top"/>
    </xf>
    <xf numFmtId="0" fontId="77" fillId="0" borderId="0" xfId="0" applyFont="1" applyAlignment="1">
      <alignment vertical="center"/>
    </xf>
    <xf numFmtId="0" fontId="77" fillId="0" borderId="0" xfId="0" applyFont="1" applyFill="1" applyAlignment="1">
      <alignment vertical="center"/>
    </xf>
    <xf numFmtId="0" fontId="110" fillId="11" borderId="0" xfId="0" applyFont="1" applyFill="1" applyBorder="1" applyAlignment="1" applyProtection="1">
      <alignment horizontal="center" vertical="center"/>
      <protection locked="0"/>
    </xf>
    <xf numFmtId="0" fontId="107" fillId="11" borderId="0" xfId="0" applyFont="1" applyFill="1" applyBorder="1" applyAlignment="1" applyProtection="1">
      <alignment vertical="center"/>
      <protection hidden="1"/>
    </xf>
    <xf numFmtId="0" fontId="115" fillId="11" borderId="0" xfId="0" applyFont="1" applyFill="1"/>
    <xf numFmtId="0" fontId="97" fillId="11" borderId="0" xfId="0" applyFont="1" applyFill="1"/>
    <xf numFmtId="0" fontId="115" fillId="11" borderId="0" xfId="0" applyFont="1" applyFill="1" applyBorder="1"/>
    <xf numFmtId="0" fontId="122" fillId="11" borderId="0" xfId="0" applyFont="1" applyFill="1" applyBorder="1" applyAlignment="1" applyProtection="1">
      <protection hidden="1"/>
    </xf>
    <xf numFmtId="0" fontId="97" fillId="11" borderId="0" xfId="0" applyFont="1" applyFill="1" applyBorder="1" applyAlignment="1" applyProtection="1">
      <alignment vertical="top" wrapText="1"/>
      <protection locked="0"/>
    </xf>
    <xf numFmtId="0" fontId="18" fillId="64" borderId="93" xfId="0" applyFont="1" applyFill="1" applyBorder="1" applyAlignment="1">
      <alignment vertical="center" wrapText="1"/>
    </xf>
    <xf numFmtId="0" fontId="0" fillId="64" borderId="0" xfId="0" applyFill="1" applyAlignment="1">
      <alignment vertical="center" wrapText="1"/>
    </xf>
    <xf numFmtId="0" fontId="0" fillId="64" borderId="93" xfId="0" applyFill="1" applyBorder="1" applyAlignment="1">
      <alignment horizontal="center" vertical="center" wrapText="1"/>
    </xf>
    <xf numFmtId="0" fontId="18" fillId="65" borderId="93" xfId="0" applyFont="1" applyFill="1" applyBorder="1" applyAlignment="1">
      <alignment vertical="center" wrapText="1"/>
    </xf>
    <xf numFmtId="0" fontId="0" fillId="65" borderId="67" xfId="0" applyFill="1" applyBorder="1" applyAlignment="1">
      <alignment horizontal="center" vertical="center" wrapText="1"/>
    </xf>
    <xf numFmtId="0" fontId="18" fillId="64" borderId="0" xfId="0" applyFont="1" applyFill="1" applyAlignment="1">
      <alignment vertical="center" wrapText="1"/>
    </xf>
    <xf numFmtId="0" fontId="0" fillId="64" borderId="0" xfId="0" applyFill="1" applyAlignment="1">
      <alignment horizontal="center" vertical="center" wrapText="1"/>
    </xf>
    <xf numFmtId="0" fontId="0" fillId="65" borderId="93" xfId="0" applyFill="1" applyBorder="1" applyAlignment="1">
      <alignment horizontal="center" vertical="center" wrapText="1"/>
    </xf>
    <xf numFmtId="0" fontId="0" fillId="64" borderId="93" xfId="0" applyFont="1" applyFill="1" applyBorder="1" applyAlignment="1">
      <alignment horizontal="center" vertical="center" wrapText="1"/>
    </xf>
    <xf numFmtId="0" fontId="14" fillId="7" borderId="4" xfId="0" applyFont="1" applyFill="1" applyBorder="1" applyAlignment="1">
      <alignment horizontal="left" vertical="center" textRotation="90" wrapText="1"/>
    </xf>
    <xf numFmtId="0" fontId="0" fillId="51" borderId="93" xfId="0" applyFont="1" applyFill="1" applyBorder="1" applyAlignment="1">
      <alignment horizontal="center" vertical="center"/>
    </xf>
    <xf numFmtId="0" fontId="0" fillId="51" borderId="94" xfId="0" applyFont="1" applyFill="1" applyBorder="1" applyAlignment="1">
      <alignment horizontal="center" vertical="center"/>
    </xf>
    <xf numFmtId="0" fontId="0" fillId="7" borderId="109" xfId="0" applyFill="1" applyBorder="1" applyAlignment="1">
      <alignment horizontal="center" vertical="center"/>
    </xf>
    <xf numFmtId="0" fontId="0" fillId="7" borderId="295" xfId="0" applyFill="1" applyBorder="1" applyAlignment="1">
      <alignment horizontal="center" vertical="center"/>
    </xf>
    <xf numFmtId="0" fontId="0" fillId="0" borderId="4" xfId="0" applyBorder="1"/>
    <xf numFmtId="0" fontId="0" fillId="7" borderId="296" xfId="0" applyFill="1" applyBorder="1" applyAlignment="1">
      <alignment horizontal="center" vertical="center"/>
    </xf>
    <xf numFmtId="0" fontId="0" fillId="26" borderId="295" xfId="0" applyFill="1" applyBorder="1" applyAlignment="1">
      <alignment horizontal="center" vertical="center"/>
    </xf>
    <xf numFmtId="0" fontId="15" fillId="7" borderId="109" xfId="0" applyFont="1" applyFill="1" applyBorder="1" applyAlignment="1">
      <alignment horizontal="center" vertical="center" wrapText="1"/>
    </xf>
    <xf numFmtId="0" fontId="16" fillId="7" borderId="11" xfId="0" applyFont="1" applyFill="1" applyBorder="1" applyAlignment="1">
      <alignment horizontal="center" textRotation="90"/>
    </xf>
    <xf numFmtId="0" fontId="16" fillId="5" borderId="12" xfId="0" applyFont="1" applyFill="1" applyBorder="1" applyAlignment="1">
      <alignment horizontal="center" textRotation="90"/>
    </xf>
    <xf numFmtId="0" fontId="148" fillId="3" borderId="87" xfId="0" applyFont="1" applyFill="1" applyBorder="1" applyAlignment="1">
      <alignment horizontal="left" vertical="center"/>
    </xf>
    <xf numFmtId="0" fontId="0" fillId="6" borderId="134" xfId="0" applyFill="1" applyBorder="1" applyAlignment="1">
      <alignment horizontal="center" vertical="center"/>
    </xf>
    <xf numFmtId="0" fontId="0" fillId="51" borderId="134" xfId="0" applyFill="1" applyBorder="1" applyAlignment="1">
      <alignment horizontal="center" vertical="center"/>
    </xf>
    <xf numFmtId="0" fontId="149" fillId="27" borderId="134" xfId="0" applyFont="1" applyFill="1" applyBorder="1" applyAlignment="1">
      <alignment horizontal="center" vertical="center"/>
    </xf>
    <xf numFmtId="0" fontId="0" fillId="27" borderId="134" xfId="0" applyFill="1" applyBorder="1" applyAlignment="1">
      <alignment horizontal="center" vertical="center"/>
    </xf>
    <xf numFmtId="0" fontId="0" fillId="50" borderId="134" xfId="0" applyFill="1" applyBorder="1" applyAlignment="1">
      <alignment horizontal="center" vertical="center"/>
    </xf>
    <xf numFmtId="0" fontId="150" fillId="50" borderId="134" xfId="0" applyFont="1" applyFill="1" applyBorder="1" applyAlignment="1">
      <alignment horizontal="center" vertical="center"/>
    </xf>
    <xf numFmtId="0" fontId="150" fillId="51" borderId="134" xfId="0" applyFont="1" applyFill="1" applyBorder="1" applyAlignment="1">
      <alignment horizontal="center" vertical="center"/>
    </xf>
    <xf numFmtId="0" fontId="0" fillId="51" borderId="296" xfId="0" applyFill="1" applyBorder="1" applyAlignment="1">
      <alignment horizontal="center" vertical="center"/>
    </xf>
    <xf numFmtId="0" fontId="38" fillId="0" borderId="0" xfId="0" applyFont="1" applyFill="1" applyProtection="1"/>
    <xf numFmtId="0" fontId="33" fillId="11" borderId="0" xfId="0" applyFont="1" applyFill="1" applyBorder="1" applyAlignment="1">
      <alignment vertical="top" wrapText="1"/>
    </xf>
    <xf numFmtId="0" fontId="140" fillId="25" borderId="0" xfId="0" applyFont="1" applyFill="1" applyBorder="1" applyAlignment="1" applyProtection="1">
      <alignment horizontal="left" vertical="center" wrapText="1"/>
    </xf>
    <xf numFmtId="0" fontId="151" fillId="11" borderId="0" xfId="0" applyFont="1" applyFill="1" applyBorder="1" applyAlignment="1">
      <alignment horizontal="center" vertical="center" wrapText="1"/>
    </xf>
    <xf numFmtId="0" fontId="127" fillId="0" borderId="0" xfId="0" applyFont="1" applyAlignment="1">
      <alignment horizontal="center"/>
    </xf>
    <xf numFmtId="0" fontId="127" fillId="54" borderId="0" xfId="0" applyFont="1" applyFill="1" applyAlignment="1">
      <alignment horizontal="center"/>
    </xf>
    <xf numFmtId="0" fontId="127" fillId="0" borderId="93" xfId="0" applyFont="1" applyBorder="1" applyAlignment="1">
      <alignment horizontal="center"/>
    </xf>
    <xf numFmtId="0" fontId="127" fillId="0" borderId="0" xfId="0" applyFont="1" applyFill="1" applyBorder="1" applyAlignment="1">
      <alignment horizontal="center"/>
    </xf>
    <xf numFmtId="0" fontId="127" fillId="0" borderId="93" xfId="0" applyFont="1" applyFill="1" applyBorder="1" applyAlignment="1">
      <alignment horizontal="center" vertical="center"/>
    </xf>
    <xf numFmtId="0" fontId="127" fillId="0" borderId="93" xfId="0" applyFont="1" applyBorder="1" applyAlignment="1">
      <alignment horizontal="center" vertical="center"/>
    </xf>
    <xf numFmtId="0" fontId="144" fillId="0" borderId="0" xfId="0" applyFont="1" applyAlignment="1">
      <alignment horizontal="left"/>
    </xf>
    <xf numFmtId="0" fontId="38" fillId="21" borderId="287" xfId="0" applyFont="1" applyFill="1" applyBorder="1" applyAlignment="1" applyProtection="1">
      <alignment horizontal="left" vertical="top" wrapText="1"/>
    </xf>
    <xf numFmtId="0" fontId="38" fillId="21" borderId="58" xfId="0" applyFont="1" applyFill="1" applyBorder="1" applyAlignment="1" applyProtection="1">
      <alignment horizontal="left" vertical="top" wrapText="1"/>
    </xf>
    <xf numFmtId="0" fontId="38" fillId="21" borderId="27" xfId="0" applyFont="1" applyFill="1" applyBorder="1" applyAlignment="1" applyProtection="1">
      <alignment horizontal="left" vertical="top" wrapText="1"/>
    </xf>
    <xf numFmtId="0" fontId="38" fillId="21" borderId="59" xfId="0" applyFont="1" applyFill="1" applyBorder="1" applyAlignment="1" applyProtection="1">
      <alignment horizontal="left" vertical="top" wrapText="1"/>
    </xf>
    <xf numFmtId="0" fontId="38" fillId="21" borderId="288" xfId="0" applyFont="1" applyFill="1" applyBorder="1" applyAlignment="1" applyProtection="1">
      <alignment horizontal="left" vertical="top" wrapText="1"/>
    </xf>
    <xf numFmtId="0" fontId="38" fillId="21" borderId="260" xfId="0" applyFont="1" applyFill="1" applyBorder="1" applyAlignment="1" applyProtection="1">
      <alignment horizontal="left" vertical="top" wrapText="1"/>
    </xf>
    <xf numFmtId="0" fontId="38" fillId="21" borderId="246" xfId="0" applyFont="1" applyFill="1" applyBorder="1" applyAlignment="1" applyProtection="1">
      <alignment horizontal="left" vertical="top" wrapText="1"/>
    </xf>
    <xf numFmtId="0" fontId="38" fillId="21" borderId="36" xfId="0" applyFont="1" applyFill="1" applyBorder="1" applyAlignment="1" applyProtection="1">
      <alignment horizontal="left" vertical="top" wrapText="1"/>
    </xf>
    <xf numFmtId="0" fontId="38" fillId="21" borderId="219" xfId="0" applyFont="1" applyFill="1" applyBorder="1" applyAlignment="1" applyProtection="1">
      <alignment horizontal="left" vertical="top" wrapText="1"/>
    </xf>
    <xf numFmtId="0" fontId="14" fillId="0" borderId="0" xfId="0" applyFont="1" applyAlignment="1">
      <alignment horizontal="left"/>
    </xf>
    <xf numFmtId="0" fontId="14" fillId="0" borderId="0" xfId="0" applyFont="1" applyFill="1" applyAlignment="1">
      <alignment horizontal="left"/>
    </xf>
    <xf numFmtId="0" fontId="29" fillId="25" borderId="0" xfId="0" applyFont="1" applyFill="1" applyBorder="1" applyAlignment="1" applyProtection="1">
      <alignment horizontal="left" vertical="top" wrapText="1"/>
    </xf>
    <xf numFmtId="0" fontId="29" fillId="21" borderId="289" xfId="0" applyFont="1" applyFill="1" applyBorder="1" applyAlignment="1" applyProtection="1">
      <alignment horizontal="left" vertical="top" wrapText="1"/>
    </xf>
    <xf numFmtId="0" fontId="29" fillId="21" borderId="142" xfId="0" applyFont="1" applyFill="1" applyBorder="1" applyAlignment="1" applyProtection="1">
      <alignment horizontal="left"/>
    </xf>
    <xf numFmtId="0" fontId="14" fillId="25" borderId="0" xfId="0" applyFont="1" applyFill="1" applyAlignment="1">
      <alignment horizontal="left"/>
    </xf>
    <xf numFmtId="0" fontId="40" fillId="25" borderId="0" xfId="0" applyFont="1" applyFill="1" applyAlignment="1">
      <alignment horizontal="left"/>
    </xf>
    <xf numFmtId="0" fontId="29" fillId="25" borderId="0" xfId="0" applyFont="1" applyFill="1" applyAlignment="1">
      <alignment horizontal="left" vertical="center" readingOrder="1"/>
    </xf>
    <xf numFmtId="0" fontId="38" fillId="25" borderId="0" xfId="0" applyFont="1" applyFill="1" applyAlignment="1">
      <alignment horizontal="left" vertical="center" readingOrder="1"/>
    </xf>
    <xf numFmtId="0" fontId="0" fillId="25" borderId="0" xfId="0" applyFill="1" applyAlignment="1">
      <alignment horizontal="left"/>
    </xf>
    <xf numFmtId="0" fontId="29" fillId="0" borderId="0" xfId="0" applyFont="1" applyFill="1" applyBorder="1" applyAlignment="1" applyProtection="1">
      <alignment vertical="top"/>
    </xf>
    <xf numFmtId="0" fontId="152" fillId="0" borderId="0" xfId="0" applyFont="1" applyFill="1" applyBorder="1" applyAlignment="1" applyProtection="1">
      <alignment vertical="top"/>
    </xf>
    <xf numFmtId="0" fontId="14" fillId="0" borderId="0" xfId="0" applyFont="1" applyFill="1" applyBorder="1" applyAlignment="1">
      <alignment horizontal="left"/>
    </xf>
    <xf numFmtId="0" fontId="29" fillId="0" borderId="0" xfId="0" applyFont="1" applyFill="1" applyBorder="1" applyAlignment="1" applyProtection="1">
      <alignment vertical="center" wrapText="1"/>
    </xf>
    <xf numFmtId="0" fontId="144" fillId="0" borderId="0" xfId="0" applyFont="1"/>
    <xf numFmtId="0" fontId="14" fillId="25" borderId="0" xfId="0" applyFont="1" applyFill="1" applyBorder="1" applyAlignment="1">
      <alignment horizontal="left"/>
    </xf>
    <xf numFmtId="0" fontId="5" fillId="11" borderId="43" xfId="0" applyFont="1" applyFill="1" applyBorder="1" applyProtection="1"/>
    <xf numFmtId="0" fontId="14" fillId="11" borderId="0" xfId="0" applyFont="1" applyFill="1" applyBorder="1" applyAlignment="1">
      <alignment horizontal="left" vertical="center" wrapText="1"/>
    </xf>
    <xf numFmtId="0" fontId="76" fillId="11" borderId="0" xfId="0" applyFont="1" applyFill="1" applyBorder="1"/>
    <xf numFmtId="0" fontId="103" fillId="11" borderId="0" xfId="0" applyFont="1" applyFill="1" applyBorder="1" applyAlignment="1">
      <alignment horizontal="left" vertical="center" wrapText="1"/>
    </xf>
    <xf numFmtId="0" fontId="103" fillId="11" borderId="0" xfId="0" applyFont="1" applyFill="1" applyBorder="1" applyAlignment="1">
      <alignment horizontal="left" vertical="center"/>
    </xf>
    <xf numFmtId="0" fontId="14" fillId="11" borderId="0" xfId="0" applyFont="1" applyFill="1" applyBorder="1" applyAlignment="1">
      <alignment horizontal="left" vertical="center"/>
    </xf>
    <xf numFmtId="0" fontId="6" fillId="11" borderId="147" xfId="0" applyFont="1" applyFill="1" applyBorder="1" applyAlignment="1" applyProtection="1">
      <alignment vertical="justify" wrapText="1"/>
    </xf>
    <xf numFmtId="0" fontId="6" fillId="11" borderId="0" xfId="0" applyFont="1" applyFill="1" applyBorder="1" applyAlignment="1" applyProtection="1">
      <alignment vertical="justify" wrapText="1"/>
    </xf>
    <xf numFmtId="0" fontId="6" fillId="11" borderId="149" xfId="0" applyFont="1" applyFill="1" applyBorder="1" applyAlignment="1" applyProtection="1">
      <alignment vertical="justify" wrapText="1"/>
    </xf>
    <xf numFmtId="167" fontId="6" fillId="11" borderId="44" xfId="0" applyNumberFormat="1" applyFont="1" applyFill="1" applyBorder="1" applyAlignment="1" applyProtection="1">
      <alignment horizontal="center" wrapText="1"/>
      <protection locked="0"/>
    </xf>
    <xf numFmtId="0" fontId="6" fillId="11" borderId="37" xfId="0" applyNumberFormat="1" applyFont="1" applyFill="1" applyBorder="1" applyAlignment="1" applyProtection="1">
      <alignment horizontal="center" vertical="top" wrapText="1"/>
      <protection locked="0"/>
    </xf>
    <xf numFmtId="0" fontId="109" fillId="44" borderId="0" xfId="0" applyFont="1" applyFill="1" applyBorder="1" applyAlignment="1">
      <alignment horizontal="center" vertical="center" wrapText="1"/>
    </xf>
    <xf numFmtId="0" fontId="109" fillId="0" borderId="0" xfId="0" applyFont="1" applyFill="1" applyBorder="1" applyAlignment="1">
      <alignment horizontal="center" vertical="center" wrapText="1"/>
    </xf>
    <xf numFmtId="0" fontId="56" fillId="11" borderId="0" xfId="0" applyFont="1" applyFill="1" applyBorder="1"/>
    <xf numFmtId="0" fontId="19" fillId="0" borderId="0" xfId="3" applyFont="1" applyFill="1" applyBorder="1" applyAlignment="1">
      <alignment horizontal="center" vertical="center" wrapText="1"/>
    </xf>
    <xf numFmtId="0" fontId="19" fillId="0" borderId="0" xfId="0" applyFont="1" applyFill="1" applyBorder="1"/>
    <xf numFmtId="49" fontId="19" fillId="0" borderId="0" xfId="8" applyNumberFormat="1" applyFont="1" applyFill="1" applyBorder="1" applyAlignment="1">
      <alignment vertical="top" wrapText="1"/>
    </xf>
    <xf numFmtId="0" fontId="112" fillId="29" borderId="127" xfId="0" applyFont="1" applyFill="1" applyBorder="1" applyAlignment="1" applyProtection="1">
      <alignment vertical="center"/>
      <protection hidden="1"/>
    </xf>
    <xf numFmtId="0" fontId="112" fillId="29" borderId="129" xfId="0" applyFont="1" applyFill="1" applyBorder="1" applyAlignment="1" applyProtection="1">
      <alignment vertical="center"/>
      <protection hidden="1"/>
    </xf>
    <xf numFmtId="0" fontId="112" fillId="29" borderId="128" xfId="0" applyFont="1" applyFill="1" applyBorder="1" applyAlignment="1" applyProtection="1">
      <alignment vertical="center"/>
      <protection hidden="1"/>
    </xf>
    <xf numFmtId="2" fontId="28" fillId="2" borderId="304" xfId="0" applyNumberFormat="1" applyFont="1" applyFill="1" applyBorder="1" applyAlignment="1" applyProtection="1">
      <alignment horizontal="center" vertical="center"/>
    </xf>
    <xf numFmtId="0" fontId="5" fillId="0" borderId="0" xfId="0" applyFont="1" applyAlignment="1" applyProtection="1">
      <alignment wrapText="1"/>
    </xf>
    <xf numFmtId="0" fontId="125" fillId="11" borderId="49" xfId="0" applyFont="1" applyFill="1" applyBorder="1" applyAlignment="1" applyProtection="1">
      <alignment horizontal="center" vertical="center"/>
      <protection locked="0"/>
    </xf>
    <xf numFmtId="0" fontId="125" fillId="11" borderId="50" xfId="0" applyFont="1" applyFill="1" applyBorder="1" applyAlignment="1" applyProtection="1">
      <alignment horizontal="center" vertical="center"/>
      <protection locked="0"/>
    </xf>
    <xf numFmtId="0" fontId="9" fillId="2" borderId="305" xfId="0" applyFont="1" applyFill="1" applyBorder="1" applyAlignment="1" applyProtection="1">
      <alignment vertical="top"/>
    </xf>
    <xf numFmtId="0" fontId="131" fillId="11" borderId="307" xfId="0" applyFont="1" applyFill="1" applyBorder="1" applyAlignment="1" applyProtection="1">
      <alignment horizontal="center"/>
      <protection locked="0"/>
    </xf>
    <xf numFmtId="0" fontId="0" fillId="7" borderId="7" xfId="0" quotePrefix="1" applyFill="1" applyBorder="1" applyAlignment="1">
      <alignment horizontal="center" vertical="center"/>
    </xf>
    <xf numFmtId="0" fontId="0" fillId="7" borderId="3" xfId="0" quotePrefix="1" applyFill="1" applyBorder="1" applyAlignment="1">
      <alignment horizontal="center" vertical="center"/>
    </xf>
    <xf numFmtId="0" fontId="0" fillId="7" borderId="9" xfId="0" quotePrefix="1" applyFill="1" applyBorder="1" applyAlignment="1">
      <alignment horizontal="center" vertical="center"/>
    </xf>
    <xf numFmtId="0" fontId="0" fillId="7" borderId="0" xfId="0" quotePrefix="1" applyFill="1" applyBorder="1" applyAlignment="1">
      <alignment horizontal="center" vertical="center"/>
    </xf>
    <xf numFmtId="0" fontId="0" fillId="7" borderId="12" xfId="0" quotePrefix="1" applyFill="1" applyBorder="1" applyAlignment="1">
      <alignment horizontal="center" vertical="center"/>
    </xf>
    <xf numFmtId="0" fontId="0" fillId="26" borderId="4" xfId="0" quotePrefix="1" applyFill="1" applyBorder="1" applyAlignment="1">
      <alignment horizontal="center" vertical="center"/>
    </xf>
    <xf numFmtId="0" fontId="0" fillId="26" borderId="0" xfId="0" quotePrefix="1" applyFill="1" applyBorder="1" applyAlignment="1">
      <alignment horizontal="center" vertical="center"/>
    </xf>
    <xf numFmtId="0" fontId="0" fillId="26" borderId="3" xfId="0" quotePrefix="1" applyFill="1" applyBorder="1" applyAlignment="1">
      <alignment horizontal="center" vertical="center"/>
    </xf>
    <xf numFmtId="0" fontId="0" fillId="5" borderId="0" xfId="0" quotePrefix="1" applyFill="1" applyBorder="1" applyAlignment="1">
      <alignment horizontal="center" vertical="center"/>
    </xf>
    <xf numFmtId="0" fontId="78" fillId="66" borderId="135" xfId="0" applyFont="1" applyFill="1" applyBorder="1" applyAlignment="1">
      <alignment vertical="center"/>
    </xf>
    <xf numFmtId="0" fontId="82" fillId="11" borderId="0" xfId="0" applyFont="1" applyFill="1" applyBorder="1"/>
    <xf numFmtId="0" fontId="18" fillId="11" borderId="0" xfId="0" applyFont="1" applyFill="1" applyBorder="1" applyAlignment="1">
      <alignment horizontal="center"/>
    </xf>
    <xf numFmtId="0" fontId="147" fillId="11" borderId="0" xfId="0" applyFont="1" applyFill="1" applyBorder="1" applyAlignment="1">
      <alignment vertical="center" wrapText="1"/>
    </xf>
    <xf numFmtId="0" fontId="14" fillId="11" borderId="0" xfId="0" applyFont="1" applyFill="1" applyBorder="1" applyAlignment="1">
      <alignment vertical="center" wrapText="1"/>
    </xf>
    <xf numFmtId="0" fontId="0" fillId="0" borderId="0" xfId="0" applyAlignment="1">
      <alignment wrapText="1"/>
    </xf>
    <xf numFmtId="172" fontId="6" fillId="11" borderId="34" xfId="0" applyNumberFormat="1" applyFont="1" applyFill="1" applyBorder="1" applyAlignment="1" applyProtection="1">
      <alignment horizontal="center" vertical="top" wrapText="1"/>
      <protection locked="0"/>
    </xf>
    <xf numFmtId="172" fontId="6" fillId="11" borderId="37" xfId="0" applyNumberFormat="1" applyFont="1" applyFill="1" applyBorder="1" applyAlignment="1" applyProtection="1">
      <alignment horizontal="center" vertical="center" wrapText="1"/>
      <protection locked="0"/>
    </xf>
    <xf numFmtId="0" fontId="155" fillId="67" borderId="94" xfId="0" applyFont="1" applyFill="1" applyBorder="1" applyAlignment="1">
      <alignment horizontal="center" vertical="center" wrapText="1"/>
    </xf>
    <xf numFmtId="0" fontId="124" fillId="67" borderId="94" xfId="0" applyFont="1" applyFill="1" applyBorder="1" applyAlignment="1">
      <alignment horizontal="center" vertical="center" wrapText="1"/>
    </xf>
    <xf numFmtId="0" fontId="156" fillId="68" borderId="93" xfId="0" applyFont="1" applyFill="1" applyBorder="1" applyAlignment="1">
      <alignment horizontal="left" vertical="center" wrapText="1"/>
    </xf>
    <xf numFmtId="0" fontId="157" fillId="68" borderId="93" xfId="0" applyFont="1" applyFill="1" applyBorder="1" applyAlignment="1">
      <alignment horizontal="left" vertical="center" wrapText="1"/>
    </xf>
    <xf numFmtId="0" fontId="158" fillId="68" borderId="93" xfId="0" applyFont="1" applyFill="1" applyBorder="1" applyAlignment="1">
      <alignment horizontal="left" vertical="center" wrapText="1"/>
    </xf>
    <xf numFmtId="0" fontId="81" fillId="68" borderId="93" xfId="0" applyFont="1" applyFill="1" applyBorder="1" applyAlignment="1">
      <alignment horizontal="center" vertical="center" wrapText="1"/>
    </xf>
    <xf numFmtId="0" fontId="159" fillId="69" borderId="93" xfId="0" applyFont="1" applyFill="1" applyBorder="1" applyAlignment="1">
      <alignment horizontal="center" vertical="center"/>
    </xf>
    <xf numFmtId="0" fontId="160" fillId="69" borderId="93" xfId="0" applyFont="1" applyFill="1" applyBorder="1" applyAlignment="1">
      <alignment horizontal="center" vertical="center" wrapText="1"/>
    </xf>
    <xf numFmtId="0" fontId="78" fillId="69" borderId="93" xfId="0" applyFont="1" applyFill="1" applyBorder="1" applyAlignment="1">
      <alignment horizontal="center" vertical="center"/>
    </xf>
    <xf numFmtId="0" fontId="82" fillId="11" borderId="93" xfId="0" applyFont="1" applyFill="1" applyBorder="1" applyAlignment="1">
      <alignment horizontal="center" vertical="center" wrapText="1"/>
    </xf>
    <xf numFmtId="0" fontId="82" fillId="48" borderId="93" xfId="0" applyFont="1" applyFill="1" applyBorder="1" applyAlignment="1">
      <alignment horizontal="center" vertical="center" wrapText="1"/>
    </xf>
    <xf numFmtId="0" fontId="86" fillId="48" borderId="93" xfId="0" applyFont="1" applyFill="1" applyBorder="1" applyAlignment="1">
      <alignment horizontal="center" vertical="center" wrapText="1"/>
    </xf>
    <xf numFmtId="0" fontId="161" fillId="67" borderId="94" xfId="0" applyFont="1" applyFill="1" applyBorder="1" applyAlignment="1">
      <alignment horizontal="center" vertical="center" wrapText="1"/>
    </xf>
    <xf numFmtId="0" fontId="78" fillId="67" borderId="94" xfId="0" applyFont="1" applyFill="1" applyBorder="1" applyAlignment="1">
      <alignment horizontal="center" vertical="center" wrapText="1"/>
    </xf>
    <xf numFmtId="0" fontId="162" fillId="69" borderId="93" xfId="0" applyFont="1" applyFill="1" applyBorder="1" applyAlignment="1">
      <alignment horizontal="center" vertical="center"/>
    </xf>
    <xf numFmtId="0" fontId="163" fillId="68" borderId="93" xfId="0" applyFont="1" applyFill="1" applyBorder="1" applyAlignment="1">
      <alignment horizontal="center" vertical="center" wrapText="1"/>
    </xf>
    <xf numFmtId="0" fontId="164" fillId="68" borderId="93" xfId="0" applyFont="1" applyFill="1" applyBorder="1" applyAlignment="1">
      <alignment horizontal="left" vertical="center" wrapText="1"/>
    </xf>
    <xf numFmtId="0" fontId="165" fillId="67" borderId="94" xfId="0" applyFont="1" applyFill="1" applyBorder="1" applyAlignment="1">
      <alignment horizontal="center" vertical="center" wrapText="1"/>
    </xf>
    <xf numFmtId="0" fontId="11" fillId="3" borderId="95" xfId="0" applyFont="1" applyFill="1" applyBorder="1" applyAlignment="1">
      <alignment horizontal="right" vertical="center"/>
    </xf>
    <xf numFmtId="0" fontId="166" fillId="67" borderId="94" xfId="0" applyFont="1" applyFill="1" applyBorder="1" applyAlignment="1">
      <alignment horizontal="left" vertical="center" wrapText="1"/>
    </xf>
    <xf numFmtId="0" fontId="167" fillId="67" borderId="94" xfId="0" applyFont="1" applyFill="1" applyBorder="1" applyAlignment="1">
      <alignment horizontal="right" vertical="center" wrapText="1"/>
    </xf>
    <xf numFmtId="0" fontId="168" fillId="28" borderId="4" xfId="0" applyFont="1" applyFill="1" applyBorder="1" applyAlignment="1">
      <alignment vertical="center" wrapText="1"/>
    </xf>
    <xf numFmtId="0" fontId="169" fillId="68" borderId="93" xfId="0" applyFont="1" applyFill="1" applyBorder="1" applyAlignment="1">
      <alignment horizontal="left" vertical="center" wrapText="1"/>
    </xf>
    <xf numFmtId="0" fontId="170" fillId="68" borderId="93" xfId="0" applyFont="1" applyFill="1" applyBorder="1" applyAlignment="1">
      <alignment horizontal="left" vertical="center" wrapText="1"/>
    </xf>
    <xf numFmtId="0" fontId="82" fillId="11" borderId="93" xfId="0" applyFont="1" applyFill="1" applyBorder="1" applyAlignment="1">
      <alignment horizontal="left" vertical="center" wrapText="1"/>
    </xf>
    <xf numFmtId="0" fontId="97" fillId="11" borderId="0" xfId="0" applyFont="1" applyFill="1" applyBorder="1" applyAlignment="1" applyProtection="1">
      <alignment horizontal="left" vertical="top" wrapText="1"/>
      <protection locked="0"/>
    </xf>
    <xf numFmtId="0" fontId="14" fillId="5" borderId="25" xfId="0" applyFont="1" applyFill="1" applyBorder="1"/>
    <xf numFmtId="0" fontId="0" fillId="5" borderId="109" xfId="0" applyFill="1" applyBorder="1" applyAlignment="1">
      <alignment horizontal="center" vertical="center"/>
    </xf>
    <xf numFmtId="0" fontId="16" fillId="5" borderId="11" xfId="0" applyFont="1" applyFill="1" applyBorder="1" applyAlignment="1">
      <alignment horizontal="center" textRotation="90"/>
    </xf>
    <xf numFmtId="0" fontId="16" fillId="5" borderId="93" xfId="0" applyFont="1" applyFill="1" applyBorder="1" applyAlignment="1">
      <alignment horizontal="center" textRotation="90"/>
    </xf>
    <xf numFmtId="0" fontId="0" fillId="31" borderId="93" xfId="0" applyFont="1" applyFill="1" applyBorder="1" applyAlignment="1">
      <alignment horizontal="left" vertical="center" wrapText="1"/>
    </xf>
    <xf numFmtId="0" fontId="171" fillId="3" borderId="95" xfId="0" applyFont="1" applyFill="1" applyBorder="1" applyAlignment="1">
      <alignment horizontal="right" vertical="center"/>
    </xf>
    <xf numFmtId="0" fontId="172" fillId="0" borderId="0" xfId="0" applyFont="1" applyFill="1" applyBorder="1"/>
    <xf numFmtId="0" fontId="172" fillId="0" borderId="0" xfId="0" applyFont="1" applyFill="1" applyBorder="1" applyAlignment="1"/>
    <xf numFmtId="0" fontId="7" fillId="2" borderId="275" xfId="0" applyFont="1" applyFill="1" applyBorder="1" applyAlignment="1" applyProtection="1">
      <alignment horizontal="center" vertical="center" wrapText="1"/>
    </xf>
    <xf numFmtId="0" fontId="94" fillId="2" borderId="274" xfId="0" applyFont="1" applyFill="1" applyBorder="1" applyAlignment="1" applyProtection="1">
      <alignment horizontal="center" vertical="center" wrapText="1"/>
    </xf>
    <xf numFmtId="0" fontId="18" fillId="15" borderId="0" xfId="0" applyFont="1" applyFill="1" applyBorder="1" applyAlignment="1">
      <alignment wrapText="1"/>
    </xf>
    <xf numFmtId="0" fontId="177" fillId="25" borderId="308" xfId="0" applyFont="1" applyFill="1" applyBorder="1" applyAlignment="1">
      <alignment horizontal="center" vertical="center" wrapText="1"/>
    </xf>
    <xf numFmtId="0" fontId="177" fillId="25" borderId="309" xfId="0" applyFont="1" applyFill="1" applyBorder="1" applyAlignment="1">
      <alignment horizontal="center" vertical="center" wrapText="1"/>
    </xf>
    <xf numFmtId="0" fontId="178" fillId="70" borderId="310" xfId="0" applyFont="1" applyFill="1" applyBorder="1" applyAlignment="1">
      <alignment horizontal="center" vertical="center" wrapText="1"/>
    </xf>
    <xf numFmtId="0" fontId="176" fillId="70" borderId="311" xfId="0" applyFont="1" applyFill="1" applyBorder="1" applyAlignment="1">
      <alignment horizontal="justify" vertical="center" wrapText="1"/>
    </xf>
    <xf numFmtId="0" fontId="178" fillId="0" borderId="310" xfId="0" applyFont="1" applyBorder="1" applyAlignment="1">
      <alignment horizontal="center" vertical="center" wrapText="1"/>
    </xf>
    <xf numFmtId="0" fontId="176" fillId="0" borderId="311" xfId="0" applyFont="1" applyBorder="1" applyAlignment="1">
      <alignment horizontal="justify" vertical="center" wrapText="1"/>
    </xf>
    <xf numFmtId="0" fontId="3" fillId="11" borderId="0" xfId="0" applyFont="1" applyFill="1" applyBorder="1" applyAlignment="1" applyProtection="1">
      <alignment vertical="top" wrapText="1"/>
    </xf>
    <xf numFmtId="0" fontId="6" fillId="11" borderId="123" xfId="0" applyFont="1" applyFill="1" applyBorder="1" applyAlignment="1" applyProtection="1">
      <alignment vertical="justify" wrapText="1"/>
    </xf>
    <xf numFmtId="0" fontId="38" fillId="11" borderId="123" xfId="0" applyFont="1" applyFill="1" applyBorder="1" applyAlignment="1" applyProtection="1">
      <alignment vertical="justify" wrapText="1"/>
    </xf>
    <xf numFmtId="0" fontId="3" fillId="11" borderId="124" xfId="0" applyFont="1" applyFill="1" applyBorder="1" applyAlignment="1" applyProtection="1">
      <alignment vertical="top" wrapText="1"/>
    </xf>
    <xf numFmtId="0" fontId="3" fillId="11" borderId="122" xfId="0" applyFont="1" applyFill="1" applyBorder="1" applyAlignment="1" applyProtection="1">
      <alignment vertical="top" wrapText="1"/>
    </xf>
    <xf numFmtId="0" fontId="3" fillId="11" borderId="313" xfId="0" applyFont="1" applyFill="1" applyBorder="1" applyAlignment="1" applyProtection="1">
      <alignment vertical="top" wrapText="1"/>
    </xf>
    <xf numFmtId="0" fontId="3" fillId="11" borderId="123" xfId="0" applyFont="1" applyFill="1" applyBorder="1" applyAlignment="1" applyProtection="1">
      <alignment vertical="top" wrapText="1"/>
    </xf>
    <xf numFmtId="0" fontId="3" fillId="11" borderId="286" xfId="0" applyFont="1" applyFill="1" applyBorder="1" applyAlignment="1" applyProtection="1">
      <alignment vertical="top" wrapText="1"/>
    </xf>
    <xf numFmtId="0" fontId="29" fillId="21" borderId="142" xfId="0" applyFont="1" applyFill="1" applyBorder="1" applyAlignment="1" applyProtection="1">
      <alignment horizontal="center" vertical="center"/>
    </xf>
    <xf numFmtId="166" fontId="38" fillId="0" borderId="0" xfId="0" applyNumberFormat="1" applyFont="1" applyProtection="1"/>
    <xf numFmtId="0" fontId="5" fillId="11" borderId="0" xfId="0" applyFont="1" applyFill="1" applyBorder="1" applyAlignment="1" applyProtection="1">
      <alignment horizontal="left" vertical="top" wrapText="1"/>
      <protection locked="0"/>
    </xf>
    <xf numFmtId="0" fontId="5" fillId="11" borderId="47" xfId="0" applyFont="1" applyFill="1" applyBorder="1" applyAlignment="1" applyProtection="1">
      <alignment horizontal="left" vertical="top" wrapText="1"/>
      <protection locked="0"/>
    </xf>
    <xf numFmtId="0" fontId="5" fillId="2" borderId="0" xfId="0" applyFont="1" applyFill="1" applyBorder="1" applyAlignment="1" applyProtection="1">
      <alignment horizontal="center" vertical="center" wrapText="1"/>
    </xf>
    <xf numFmtId="0" fontId="9" fillId="55" borderId="0" xfId="0" applyFont="1" applyFill="1" applyBorder="1" applyAlignment="1" applyProtection="1">
      <alignment horizontal="center" vertical="center" wrapText="1"/>
    </xf>
    <xf numFmtId="0" fontId="48" fillId="11" borderId="0" xfId="0" applyFont="1" applyFill="1" applyAlignment="1" applyProtection="1">
      <alignment horizontal="center" vertical="center"/>
    </xf>
    <xf numFmtId="0" fontId="48" fillId="11" borderId="0" xfId="0" applyFont="1" applyFill="1" applyBorder="1" applyAlignment="1" applyProtection="1">
      <alignment horizontal="center" vertical="top"/>
    </xf>
    <xf numFmtId="44" fontId="5" fillId="11" borderId="0" xfId="3560" applyFont="1" applyFill="1" applyBorder="1" applyAlignment="1" applyProtection="1">
      <alignment horizontal="left" vertical="top"/>
      <protection locked="0"/>
    </xf>
    <xf numFmtId="0" fontId="29" fillId="21" borderId="0" xfId="0" applyFont="1" applyFill="1" applyBorder="1" applyAlignment="1" applyProtection="1">
      <alignment horizontal="left" vertical="top" wrapText="1"/>
    </xf>
    <xf numFmtId="0" fontId="5" fillId="0" borderId="0" xfId="0" applyFont="1" applyFill="1" applyBorder="1" applyAlignment="1" applyProtection="1">
      <alignment horizontal="left" vertical="top" wrapText="1"/>
      <protection locked="0"/>
    </xf>
    <xf numFmtId="0" fontId="6" fillId="11" borderId="320" xfId="0" applyFont="1" applyFill="1" applyBorder="1" applyAlignment="1" applyProtection="1">
      <alignment vertical="top" wrapText="1"/>
    </xf>
    <xf numFmtId="0" fontId="6" fillId="11" borderId="242" xfId="0" applyFont="1" applyFill="1" applyBorder="1" applyAlignment="1" applyProtection="1">
      <alignment vertical="top" wrapText="1"/>
    </xf>
    <xf numFmtId="0" fontId="5" fillId="11" borderId="294" xfId="0" applyFont="1" applyFill="1" applyBorder="1" applyAlignment="1" applyProtection="1"/>
    <xf numFmtId="9" fontId="0" fillId="0" borderId="321" xfId="0" applyNumberFormat="1" applyFont="1" applyBorder="1" applyAlignment="1" applyProtection="1">
      <alignment horizontal="center"/>
    </xf>
    <xf numFmtId="1" fontId="123" fillId="11" borderId="322" xfId="0" applyNumberFormat="1" applyFont="1" applyFill="1" applyBorder="1" applyAlignment="1" applyProtection="1">
      <alignment horizontal="center" vertical="top" wrapText="1"/>
    </xf>
    <xf numFmtId="0" fontId="5" fillId="0" borderId="0" xfId="0" applyFont="1" applyFill="1" applyBorder="1" applyAlignment="1" applyProtection="1">
      <alignment vertical="center"/>
    </xf>
    <xf numFmtId="0" fontId="29" fillId="21" borderId="0" xfId="0" applyFont="1" applyFill="1" applyBorder="1" applyAlignment="1" applyProtection="1">
      <alignment horizontal="center" vertical="center" wrapText="1"/>
    </xf>
    <xf numFmtId="167" fontId="5" fillId="11" borderId="0" xfId="0" applyNumberFormat="1" applyFont="1" applyFill="1" applyBorder="1" applyAlignment="1" applyProtection="1">
      <alignment horizontal="left" vertical="center"/>
      <protection locked="0"/>
    </xf>
    <xf numFmtId="0" fontId="5" fillId="11" borderId="0" xfId="0" applyFont="1" applyFill="1" applyBorder="1" applyAlignment="1" applyProtection="1">
      <protection locked="0"/>
    </xf>
    <xf numFmtId="0" fontId="5" fillId="0" borderId="0" xfId="0" applyFont="1" applyFill="1" applyBorder="1" applyAlignment="1" applyProtection="1">
      <protection locked="0"/>
    </xf>
    <xf numFmtId="0" fontId="33" fillId="21" borderId="0" xfId="0" applyFont="1" applyFill="1" applyBorder="1" applyAlignment="1" applyProtection="1">
      <alignment horizontal="left" vertical="top" wrapText="1"/>
    </xf>
    <xf numFmtId="0" fontId="5" fillId="0" borderId="0" xfId="0" applyFont="1" applyFill="1" applyBorder="1" applyAlignment="1" applyProtection="1">
      <alignment horizontal="left" vertical="top"/>
      <protection locked="0"/>
    </xf>
    <xf numFmtId="0" fontId="5" fillId="11" borderId="142" xfId="0" applyFont="1" applyFill="1" applyBorder="1" applyAlignment="1" applyProtection="1">
      <alignment horizontal="center" vertical="center"/>
    </xf>
    <xf numFmtId="0" fontId="38" fillId="11" borderId="142" xfId="0" applyFont="1" applyFill="1" applyBorder="1" applyAlignment="1" applyProtection="1">
      <alignment horizontal="right"/>
    </xf>
    <xf numFmtId="0" fontId="5" fillId="0" borderId="142" xfId="0" applyFont="1" applyBorder="1" applyProtection="1"/>
    <xf numFmtId="9" fontId="0" fillId="0" borderId="142" xfId="0" applyNumberFormat="1" applyBorder="1" applyProtection="1"/>
    <xf numFmtId="0" fontId="5" fillId="0" borderId="147" xfId="0" applyFont="1" applyFill="1" applyBorder="1" applyAlignment="1" applyProtection="1">
      <alignment vertical="top" wrapText="1"/>
      <protection locked="0"/>
    </xf>
    <xf numFmtId="0" fontId="5" fillId="0" borderId="0" xfId="0" applyFont="1" applyFill="1" applyBorder="1" applyAlignment="1" applyProtection="1">
      <alignment vertical="top" wrapText="1"/>
      <protection locked="0"/>
    </xf>
    <xf numFmtId="0" fontId="5" fillId="0" borderId="149" xfId="0" applyFont="1" applyFill="1" applyBorder="1" applyAlignment="1" applyProtection="1">
      <alignment vertical="top" wrapText="1"/>
      <protection locked="0"/>
    </xf>
    <xf numFmtId="0" fontId="5" fillId="11" borderId="329" xfId="0" applyFont="1" applyFill="1" applyBorder="1" applyProtection="1"/>
    <xf numFmtId="0" fontId="5" fillId="11" borderId="330" xfId="0" applyFont="1" applyFill="1" applyBorder="1" applyProtection="1"/>
    <xf numFmtId="0" fontId="5" fillId="11" borderId="45" xfId="0" applyFont="1" applyFill="1" applyBorder="1" applyAlignment="1" applyProtection="1">
      <alignment horizontal="left" vertical="top"/>
    </xf>
    <xf numFmtId="0" fontId="5" fillId="11" borderId="43" xfId="0" applyFont="1" applyFill="1" applyBorder="1" applyAlignment="1" applyProtection="1">
      <alignment vertical="top"/>
    </xf>
    <xf numFmtId="0" fontId="5" fillId="11" borderId="45" xfId="0" applyFont="1" applyFill="1" applyBorder="1" applyAlignment="1" applyProtection="1"/>
    <xf numFmtId="0" fontId="5" fillId="11" borderId="45" xfId="0" applyFont="1" applyFill="1" applyBorder="1" applyAlignment="1" applyProtection="1">
      <alignment horizontal="left"/>
    </xf>
    <xf numFmtId="0" fontId="5" fillId="11" borderId="45" xfId="0" applyFont="1" applyFill="1" applyBorder="1" applyAlignment="1" applyProtection="1">
      <alignment vertical="top"/>
    </xf>
    <xf numFmtId="0" fontId="28" fillId="11" borderId="43" xfId="0" applyFont="1" applyFill="1" applyBorder="1" applyProtection="1"/>
    <xf numFmtId="0" fontId="5" fillId="0" borderId="45" xfId="0" applyFont="1" applyBorder="1" applyProtection="1"/>
    <xf numFmtId="0" fontId="5" fillId="0" borderId="43" xfId="0" applyFont="1" applyBorder="1" applyProtection="1"/>
    <xf numFmtId="0" fontId="38" fillId="11" borderId="331" xfId="0" applyFont="1" applyFill="1" applyBorder="1" applyAlignment="1" applyProtection="1">
      <alignment vertical="center" wrapText="1"/>
    </xf>
    <xf numFmtId="0" fontId="5" fillId="11" borderId="314" xfId="0" applyFont="1" applyFill="1" applyBorder="1" applyAlignment="1" applyProtection="1">
      <alignment vertical="top"/>
    </xf>
    <xf numFmtId="0" fontId="5" fillId="0" borderId="46" xfId="0" applyFont="1" applyBorder="1" applyProtection="1"/>
    <xf numFmtId="0" fontId="5" fillId="0" borderId="47" xfId="0" applyFont="1" applyBorder="1" applyProtection="1"/>
    <xf numFmtId="0" fontId="5" fillId="0" borderId="48" xfId="0" applyFont="1" applyBorder="1" applyProtection="1"/>
    <xf numFmtId="0" fontId="9" fillId="2" borderId="333" xfId="0" applyFont="1" applyFill="1" applyBorder="1" applyAlignment="1" applyProtection="1">
      <alignment vertical="top"/>
    </xf>
    <xf numFmtId="0" fontId="5" fillId="21" borderId="334" xfId="0" applyFont="1" applyFill="1" applyBorder="1" applyProtection="1"/>
    <xf numFmtId="0" fontId="5" fillId="21" borderId="265" xfId="0" applyFont="1" applyFill="1" applyBorder="1" applyProtection="1"/>
    <xf numFmtId="0" fontId="5" fillId="11" borderId="0" xfId="0" applyFont="1" applyFill="1" applyBorder="1" applyAlignment="1" applyProtection="1">
      <alignment horizontal="left" vertical="top"/>
      <protection locked="0"/>
    </xf>
    <xf numFmtId="0" fontId="9" fillId="2" borderId="0" xfId="0" applyFont="1" applyFill="1" applyBorder="1" applyAlignment="1" applyProtection="1">
      <alignment horizontal="center" vertical="top"/>
    </xf>
    <xf numFmtId="0" fontId="10" fillId="47" borderId="1" xfId="0" applyFont="1" applyFill="1" applyBorder="1" applyAlignment="1">
      <alignment horizontal="right" vertical="center"/>
    </xf>
    <xf numFmtId="0" fontId="110" fillId="11" borderId="144" xfId="0" applyFont="1" applyFill="1" applyBorder="1" applyAlignment="1" applyProtection="1">
      <alignment horizontal="center" vertical="center"/>
    </xf>
    <xf numFmtId="0" fontId="172" fillId="0" borderId="0" xfId="0" applyFont="1" applyFill="1" applyBorder="1" applyAlignment="1">
      <alignment wrapText="1"/>
    </xf>
    <xf numFmtId="2" fontId="28" fillId="2" borderId="247" xfId="0" applyNumberFormat="1" applyFont="1" applyFill="1" applyBorder="1" applyAlignment="1" applyProtection="1">
      <alignment horizontal="center" vertical="center"/>
    </xf>
    <xf numFmtId="2" fontId="28" fillId="2" borderId="210" xfId="0" applyNumberFormat="1" applyFont="1" applyFill="1" applyBorder="1" applyAlignment="1" applyProtection="1">
      <alignment horizontal="center" vertical="center"/>
    </xf>
    <xf numFmtId="0" fontId="182" fillId="11" borderId="0" xfId="0" applyFont="1" applyFill="1" applyBorder="1" applyAlignment="1" applyProtection="1">
      <alignment wrapText="1"/>
      <protection hidden="1"/>
    </xf>
    <xf numFmtId="0" fontId="183" fillId="11" borderId="0" xfId="0" applyFont="1" applyFill="1" applyBorder="1" applyAlignment="1" applyProtection="1">
      <alignment horizontal="center" vertical="center"/>
      <protection hidden="1"/>
    </xf>
    <xf numFmtId="0" fontId="183" fillId="11" borderId="0" xfId="0" applyFont="1" applyFill="1" applyBorder="1" applyAlignment="1" applyProtection="1">
      <protection hidden="1"/>
    </xf>
    <xf numFmtId="167" fontId="183" fillId="11" borderId="0" xfId="0" applyNumberFormat="1" applyFont="1" applyFill="1" applyBorder="1" applyAlignment="1" applyProtection="1">
      <protection locked="0" hidden="1"/>
    </xf>
    <xf numFmtId="0" fontId="185" fillId="11" borderId="0" xfId="0" applyFont="1" applyFill="1" applyBorder="1" applyAlignment="1" applyProtection="1">
      <protection hidden="1"/>
    </xf>
    <xf numFmtId="0" fontId="183" fillId="11" borderId="0" xfId="0" applyFont="1" applyFill="1" applyBorder="1" applyAlignment="1" applyProtection="1">
      <alignment horizontal="center"/>
      <protection hidden="1"/>
    </xf>
    <xf numFmtId="0" fontId="186" fillId="11" borderId="0" xfId="0" applyFont="1" applyFill="1" applyBorder="1" applyAlignment="1" applyProtection="1">
      <protection hidden="1"/>
    </xf>
    <xf numFmtId="0" fontId="183" fillId="11" borderId="0" xfId="0" applyFont="1" applyFill="1" applyBorder="1" applyProtection="1">
      <protection hidden="1"/>
    </xf>
    <xf numFmtId="0" fontId="38" fillId="11" borderId="0" xfId="0" applyFont="1" applyFill="1" applyBorder="1" applyProtection="1"/>
    <xf numFmtId="0" fontId="38" fillId="11" borderId="0" xfId="0" applyFont="1" applyFill="1" applyBorder="1" applyAlignment="1" applyProtection="1">
      <alignment horizontal="left" vertical="center" wrapText="1"/>
    </xf>
    <xf numFmtId="0" fontId="188" fillId="11" borderId="0" xfId="0" applyFont="1" applyFill="1" applyBorder="1" applyAlignment="1">
      <alignment horizontal="center" vertical="center" wrapText="1"/>
    </xf>
    <xf numFmtId="0" fontId="6" fillId="11" borderId="335" xfId="0" applyFont="1" applyFill="1" applyBorder="1" applyAlignment="1" applyProtection="1">
      <alignment vertical="center"/>
    </xf>
    <xf numFmtId="0" fontId="29" fillId="11" borderId="0" xfId="0" applyFont="1" applyFill="1" applyBorder="1" applyAlignment="1" applyProtection="1">
      <alignment horizontal="center" vertical="top" wrapText="1"/>
    </xf>
    <xf numFmtId="0" fontId="152" fillId="11" borderId="0" xfId="0" applyFont="1" applyFill="1" applyBorder="1" applyAlignment="1" applyProtection="1">
      <alignment horizontal="center" vertical="center" wrapText="1"/>
    </xf>
    <xf numFmtId="0" fontId="152" fillId="11" borderId="0" xfId="0" applyFont="1" applyFill="1" applyBorder="1" applyAlignment="1" applyProtection="1">
      <alignment vertical="top" wrapText="1"/>
    </xf>
    <xf numFmtId="167" fontId="38" fillId="11" borderId="0" xfId="0" applyNumberFormat="1" applyFont="1" applyFill="1" applyBorder="1" applyAlignment="1" applyProtection="1">
      <alignment horizontal="left" vertical="center"/>
      <protection locked="0"/>
    </xf>
    <xf numFmtId="0" fontId="38" fillId="11" borderId="0" xfId="0" applyFont="1" applyFill="1" applyBorder="1" applyAlignment="1" applyProtection="1">
      <alignment horizontal="left" vertical="top"/>
      <protection locked="0"/>
    </xf>
    <xf numFmtId="0" fontId="38" fillId="11" borderId="0" xfId="0" applyFont="1" applyFill="1" applyBorder="1" applyAlignment="1" applyProtection="1">
      <alignment horizontal="left" vertical="center"/>
    </xf>
    <xf numFmtId="0" fontId="38" fillId="11" borderId="0" xfId="0" applyFont="1" applyFill="1" applyBorder="1" applyAlignment="1" applyProtection="1">
      <alignment horizontal="left" vertical="top" wrapText="1"/>
      <protection locked="0"/>
    </xf>
    <xf numFmtId="0" fontId="38" fillId="11" borderId="0" xfId="0" applyFont="1" applyFill="1" applyBorder="1" applyAlignment="1" applyProtection="1">
      <alignment horizontal="center" vertical="top"/>
      <protection locked="0"/>
    </xf>
    <xf numFmtId="0" fontId="29" fillId="25" borderId="281" xfId="0" applyFont="1" applyFill="1" applyBorder="1" applyAlignment="1" applyProtection="1">
      <alignment vertical="top" wrapText="1"/>
    </xf>
    <xf numFmtId="0" fontId="29" fillId="21" borderId="337" xfId="0" applyFont="1" applyFill="1" applyBorder="1" applyAlignment="1" applyProtection="1">
      <alignment vertical="top" wrapText="1"/>
    </xf>
    <xf numFmtId="0" fontId="82" fillId="2" borderId="338" xfId="0" applyFont="1" applyFill="1" applyBorder="1" applyAlignment="1">
      <alignment horizontal="right" vertical="center" wrapText="1"/>
    </xf>
    <xf numFmtId="0" fontId="5" fillId="2" borderId="339" xfId="0" applyFont="1" applyFill="1" applyBorder="1" applyAlignment="1" applyProtection="1">
      <alignment horizontal="right" vertical="center"/>
    </xf>
    <xf numFmtId="0" fontId="9" fillId="2" borderId="340" xfId="0" applyFont="1" applyFill="1" applyBorder="1" applyAlignment="1" applyProtection="1">
      <alignment horizontal="center" vertical="center"/>
    </xf>
    <xf numFmtId="0" fontId="125" fillId="60" borderId="339" xfId="0" applyFont="1" applyFill="1" applyBorder="1" applyAlignment="1" applyProtection="1">
      <alignment horizontal="right" vertical="center"/>
      <protection locked="0"/>
    </xf>
    <xf numFmtId="0" fontId="137" fillId="60" borderId="343" xfId="0" applyFont="1" applyFill="1" applyBorder="1" applyAlignment="1" applyProtection="1">
      <alignment horizontal="right" vertical="center"/>
      <protection locked="0"/>
    </xf>
    <xf numFmtId="0" fontId="125" fillId="60" borderId="343" xfId="0" applyFont="1" applyFill="1" applyBorder="1" applyAlignment="1" applyProtection="1">
      <alignment horizontal="right" vertical="center"/>
      <protection locked="0"/>
    </xf>
    <xf numFmtId="0" fontId="136" fillId="60" borderId="343" xfId="0" applyFont="1" applyFill="1" applyBorder="1" applyAlignment="1" applyProtection="1">
      <alignment horizontal="right" vertical="center"/>
      <protection locked="0"/>
    </xf>
    <xf numFmtId="0" fontId="29" fillId="21" borderId="339" xfId="0" applyFont="1" applyFill="1" applyBorder="1" applyAlignment="1" applyProtection="1">
      <alignment horizontal="left" vertical="top" wrapText="1"/>
    </xf>
    <xf numFmtId="0" fontId="5" fillId="60" borderId="339" xfId="0" applyFont="1" applyFill="1" applyBorder="1" applyAlignment="1" applyProtection="1">
      <alignment horizontal="right" vertical="center"/>
      <protection locked="0"/>
    </xf>
    <xf numFmtId="0" fontId="9" fillId="2" borderId="340" xfId="0" applyFont="1" applyFill="1" applyBorder="1" applyAlignment="1" applyProtection="1">
      <alignment horizontal="center" vertical="center" wrapText="1"/>
    </xf>
    <xf numFmtId="0" fontId="5" fillId="60" borderId="281" xfId="0" applyFont="1" applyFill="1" applyBorder="1" applyProtection="1"/>
    <xf numFmtId="0" fontId="5" fillId="0" borderId="281" xfId="0" applyFont="1" applyBorder="1" applyProtection="1"/>
    <xf numFmtId="9" fontId="38" fillId="0" borderId="281" xfId="0" applyNumberFormat="1" applyFont="1" applyBorder="1" applyProtection="1"/>
    <xf numFmtId="0" fontId="5" fillId="11" borderId="336" xfId="0" applyFont="1" applyFill="1" applyBorder="1" applyAlignment="1" applyProtection="1">
      <alignment horizontal="left" vertical="center" wrapText="1"/>
    </xf>
    <xf numFmtId="0" fontId="5" fillId="11" borderId="345" xfId="0" applyFont="1" applyFill="1" applyBorder="1" applyProtection="1"/>
    <xf numFmtId="0" fontId="5" fillId="0" borderId="336" xfId="0" applyFont="1" applyFill="1" applyBorder="1" applyAlignment="1" applyProtection="1">
      <alignment vertical="center"/>
    </xf>
    <xf numFmtId="0" fontId="0" fillId="0" borderId="0" xfId="0" applyFont="1"/>
    <xf numFmtId="0" fontId="0" fillId="2" borderId="0" xfId="0" applyFont="1" applyFill="1"/>
    <xf numFmtId="0" fontId="190" fillId="2" borderId="0" xfId="0" applyFont="1" applyFill="1" applyBorder="1" applyAlignment="1" applyProtection="1">
      <alignment horizontal="center" vertical="top"/>
      <protection locked="0"/>
    </xf>
    <xf numFmtId="0" fontId="0" fillId="2" borderId="0" xfId="0" applyFill="1" applyBorder="1"/>
    <xf numFmtId="0" fontId="0" fillId="2" borderId="363" xfId="0" applyFill="1" applyBorder="1"/>
    <xf numFmtId="0" fontId="0" fillId="0" borderId="0" xfId="0" applyFont="1" applyBorder="1"/>
    <xf numFmtId="0" fontId="192" fillId="72" borderId="364" xfId="0" applyFont="1" applyFill="1" applyBorder="1" applyAlignment="1" applyProtection="1">
      <alignment vertical="center" wrapText="1"/>
    </xf>
    <xf numFmtId="0" fontId="192" fillId="72" borderId="365" xfId="0" applyFont="1" applyFill="1" applyBorder="1" applyAlignment="1" applyProtection="1">
      <alignment horizontal="center" vertical="center" wrapText="1"/>
    </xf>
    <xf numFmtId="0" fontId="192" fillId="72" borderId="366" xfId="0" applyFont="1" applyFill="1" applyBorder="1" applyAlignment="1" applyProtection="1">
      <alignment horizontal="center" vertical="center" wrapText="1"/>
    </xf>
    <xf numFmtId="0" fontId="192" fillId="72" borderId="255" xfId="0" applyFont="1" applyFill="1" applyBorder="1" applyAlignment="1" applyProtection="1">
      <alignment horizontal="center" vertical="center" wrapText="1"/>
    </xf>
    <xf numFmtId="0" fontId="192" fillId="72" borderId="367" xfId="0" applyFont="1" applyFill="1" applyBorder="1" applyAlignment="1" applyProtection="1">
      <alignment horizontal="center" vertical="center" wrapText="1"/>
    </xf>
    <xf numFmtId="0" fontId="14" fillId="11" borderId="395" xfId="0" applyFont="1" applyFill="1" applyBorder="1" applyAlignment="1" applyProtection="1">
      <alignment horizontal="left" vertical="top" wrapText="1"/>
      <protection locked="0"/>
    </xf>
    <xf numFmtId="0" fontId="14" fillId="11" borderId="386" xfId="0" applyFont="1" applyFill="1" applyBorder="1" applyAlignment="1" applyProtection="1">
      <alignment horizontal="left" vertical="top"/>
      <protection locked="0"/>
    </xf>
    <xf numFmtId="0" fontId="193" fillId="0" borderId="386" xfId="0" applyFont="1" applyFill="1" applyBorder="1" applyAlignment="1" applyProtection="1">
      <alignment horizontal="center" vertical="center" wrapText="1"/>
      <protection locked="0"/>
    </xf>
    <xf numFmtId="0" fontId="14" fillId="11" borderId="386" xfId="0" applyFont="1" applyFill="1" applyBorder="1" applyAlignment="1" applyProtection="1">
      <alignment horizontal="center" vertical="top"/>
      <protection locked="0"/>
    </xf>
    <xf numFmtId="0" fontId="14" fillId="11" borderId="396" xfId="0" applyFont="1" applyFill="1" applyBorder="1" applyAlignment="1" applyProtection="1">
      <alignment horizontal="left" vertical="top"/>
      <protection locked="0"/>
    </xf>
    <xf numFmtId="0" fontId="194" fillId="0" borderId="0" xfId="0" applyFont="1"/>
    <xf numFmtId="0" fontId="19" fillId="73" borderId="0" xfId="0" applyFont="1" applyFill="1"/>
    <xf numFmtId="0" fontId="14" fillId="11" borderId="397" xfId="0" applyFont="1" applyFill="1" applyBorder="1" applyAlignment="1" applyProtection="1">
      <alignment horizontal="left" vertical="top" wrapText="1"/>
      <protection locked="0"/>
    </xf>
    <xf numFmtId="0" fontId="14" fillId="11" borderId="398" xfId="0" applyFont="1" applyFill="1" applyBorder="1" applyAlignment="1" applyProtection="1">
      <alignment horizontal="left" vertical="top"/>
      <protection locked="0"/>
    </xf>
    <xf numFmtId="0" fontId="14" fillId="11" borderId="399" xfId="0" applyFont="1" applyFill="1" applyBorder="1" applyAlignment="1" applyProtection="1">
      <alignment horizontal="left" vertical="top"/>
      <protection locked="0"/>
    </xf>
    <xf numFmtId="0" fontId="0" fillId="0" borderId="407" xfId="0" applyFont="1" applyFill="1" applyBorder="1" applyProtection="1">
      <protection locked="0"/>
    </xf>
    <xf numFmtId="0" fontId="0" fillId="0" borderId="389" xfId="0" applyFont="1" applyBorder="1"/>
    <xf numFmtId="0" fontId="0" fillId="0" borderId="390" xfId="0" applyFont="1" applyBorder="1"/>
    <xf numFmtId="0" fontId="195" fillId="44" borderId="408" xfId="0" applyFont="1" applyFill="1" applyBorder="1" applyAlignment="1" applyProtection="1">
      <alignment horizontal="center" vertical="top" wrapText="1"/>
    </xf>
    <xf numFmtId="0" fontId="197" fillId="29" borderId="168" xfId="0" applyFont="1" applyFill="1" applyBorder="1" applyAlignment="1" applyProtection="1">
      <alignment horizontal="center" vertical="center" wrapText="1"/>
    </xf>
    <xf numFmtId="0" fontId="197" fillId="29" borderId="168" xfId="0" applyFont="1" applyFill="1" applyBorder="1" applyAlignment="1" applyProtection="1">
      <alignment vertical="top" wrapText="1"/>
    </xf>
    <xf numFmtId="167" fontId="14" fillId="11" borderId="409" xfId="0" applyNumberFormat="1" applyFont="1" applyFill="1" applyBorder="1" applyAlignment="1" applyProtection="1">
      <alignment horizontal="left" vertical="center"/>
      <protection locked="0"/>
    </xf>
    <xf numFmtId="0" fontId="0" fillId="0" borderId="0" xfId="0" applyFont="1" applyBorder="1" applyAlignment="1">
      <alignment horizontal="left" vertical="center" wrapText="1"/>
    </xf>
    <xf numFmtId="0" fontId="0" fillId="0" borderId="0" xfId="0" applyFont="1" applyBorder="1" applyAlignment="1">
      <alignment horizontal="left" vertical="center"/>
    </xf>
    <xf numFmtId="0" fontId="195" fillId="44" borderId="410" xfId="0" applyFont="1" applyFill="1" applyBorder="1" applyAlignment="1" applyProtection="1">
      <alignment horizontal="center" vertical="top" wrapText="1"/>
    </xf>
    <xf numFmtId="0" fontId="195" fillId="44" borderId="411" xfId="0" applyFont="1" applyFill="1" applyBorder="1" applyAlignment="1" applyProtection="1">
      <alignment horizontal="center" vertical="top" wrapText="1"/>
    </xf>
    <xf numFmtId="0" fontId="14" fillId="0" borderId="389" xfId="0" applyFont="1" applyFill="1" applyBorder="1" applyProtection="1"/>
    <xf numFmtId="0" fontId="14" fillId="0" borderId="0" xfId="0" applyFont="1" applyBorder="1" applyProtection="1"/>
    <xf numFmtId="0" fontId="14" fillId="11" borderId="390" xfId="0" applyFont="1" applyFill="1" applyBorder="1" applyProtection="1"/>
    <xf numFmtId="0" fontId="14" fillId="11" borderId="136" xfId="0" applyFont="1" applyFill="1" applyBorder="1" applyAlignment="1" applyProtection="1">
      <alignment horizontal="left" vertical="top"/>
      <protection locked="0"/>
    </xf>
    <xf numFmtId="0" fontId="14" fillId="29" borderId="136" xfId="0" applyFont="1" applyFill="1" applyBorder="1" applyAlignment="1" applyProtection="1">
      <alignment horizontal="left" vertical="center"/>
    </xf>
    <xf numFmtId="0" fontId="0" fillId="0" borderId="428" xfId="0" applyFill="1" applyBorder="1" applyProtection="1">
      <protection locked="0"/>
    </xf>
    <xf numFmtId="0" fontId="0" fillId="2" borderId="436" xfId="0" applyFill="1" applyBorder="1"/>
    <xf numFmtId="0" fontId="0" fillId="0" borderId="385" xfId="0" applyFill="1" applyBorder="1" applyProtection="1">
      <protection locked="0"/>
    </xf>
    <xf numFmtId="0" fontId="0" fillId="2" borderId="437" xfId="0" applyFill="1" applyBorder="1"/>
    <xf numFmtId="0" fontId="0" fillId="0" borderId="407" xfId="0" applyFill="1" applyBorder="1" applyProtection="1">
      <protection locked="0"/>
    </xf>
    <xf numFmtId="0" fontId="0" fillId="0" borderId="369" xfId="0" applyFont="1" applyBorder="1"/>
    <xf numFmtId="0" fontId="0" fillId="0" borderId="439" xfId="0" applyFont="1" applyBorder="1" applyProtection="1">
      <protection locked="0"/>
    </xf>
    <xf numFmtId="0" fontId="0" fillId="2" borderId="417" xfId="0" applyFont="1" applyFill="1" applyBorder="1"/>
    <xf numFmtId="0" fontId="190" fillId="2" borderId="417" xfId="0" applyFont="1" applyFill="1" applyBorder="1" applyAlignment="1" applyProtection="1">
      <alignment horizontal="center" vertical="top"/>
      <protection locked="0"/>
    </xf>
    <xf numFmtId="0" fontId="0" fillId="2" borderId="417" xfId="0" applyFill="1" applyBorder="1"/>
    <xf numFmtId="0" fontId="0" fillId="2" borderId="456" xfId="0" applyFill="1" applyBorder="1"/>
    <xf numFmtId="0" fontId="0" fillId="0" borderId="457" xfId="0" applyBorder="1"/>
    <xf numFmtId="0" fontId="0" fillId="2" borderId="0" xfId="0" applyFill="1" applyProtection="1">
      <protection locked="0"/>
    </xf>
    <xf numFmtId="0" fontId="0" fillId="15" borderId="0" xfId="0" applyFill="1" applyProtection="1">
      <protection locked="0"/>
    </xf>
    <xf numFmtId="0" fontId="0" fillId="2" borderId="458" xfId="0" applyFill="1" applyBorder="1" applyProtection="1">
      <protection locked="0"/>
    </xf>
    <xf numFmtId="0" fontId="0" fillId="0" borderId="0" xfId="0" applyProtection="1">
      <protection locked="0"/>
    </xf>
    <xf numFmtId="0" fontId="0" fillId="0" borderId="16" xfId="0" applyBorder="1" applyAlignment="1" applyProtection="1">
      <alignment vertical="center" wrapText="1"/>
      <protection locked="0"/>
    </xf>
    <xf numFmtId="0" fontId="0" fillId="15" borderId="115" xfId="0" applyFill="1" applyBorder="1" applyAlignment="1" applyProtection="1">
      <alignment vertical="center" wrapText="1"/>
      <protection locked="0"/>
    </xf>
    <xf numFmtId="0" fontId="18" fillId="6" borderId="459" xfId="0" applyFont="1" applyFill="1" applyBorder="1" applyAlignment="1" applyProtection="1">
      <alignment vertical="center" wrapText="1"/>
      <protection locked="0"/>
    </xf>
    <xf numFmtId="0" fontId="0" fillId="6" borderId="460" xfId="0" applyFill="1" applyBorder="1" applyAlignment="1" applyProtection="1">
      <alignment horizontal="center" vertical="center" wrapText="1"/>
      <protection locked="0"/>
    </xf>
    <xf numFmtId="0" fontId="0" fillId="0" borderId="458" xfId="0" applyBorder="1" applyProtection="1">
      <protection locked="0"/>
    </xf>
    <xf numFmtId="0" fontId="0" fillId="0" borderId="461" xfId="0" applyBorder="1" applyProtection="1">
      <protection locked="0"/>
    </xf>
    <xf numFmtId="0" fontId="0" fillId="0" borderId="17" xfId="0" applyBorder="1" applyAlignment="1" applyProtection="1">
      <alignment vertical="center" wrapText="1"/>
      <protection locked="0"/>
    </xf>
    <xf numFmtId="0" fontId="0" fillId="15" borderId="0" xfId="0" applyFill="1" applyBorder="1" applyAlignment="1" applyProtection="1">
      <alignment vertical="center" wrapText="1"/>
      <protection locked="0"/>
    </xf>
    <xf numFmtId="0" fontId="18" fillId="6" borderId="136" xfId="0" applyFont="1" applyFill="1" applyBorder="1" applyAlignment="1" applyProtection="1">
      <alignment vertical="center" wrapText="1"/>
      <protection locked="0"/>
    </xf>
    <xf numFmtId="0" fontId="0" fillId="6" borderId="462" xfId="0" applyFill="1" applyBorder="1" applyAlignment="1" applyProtection="1">
      <alignment horizontal="center" vertical="center" wrapText="1"/>
      <protection locked="0"/>
    </xf>
    <xf numFmtId="0" fontId="5" fillId="11" borderId="461" xfId="0" applyFont="1" applyFill="1" applyBorder="1" applyProtection="1">
      <protection locked="0"/>
    </xf>
    <xf numFmtId="0" fontId="0" fillId="0" borderId="18" xfId="0" applyBorder="1" applyAlignment="1" applyProtection="1">
      <alignment vertical="center" wrapText="1"/>
      <protection locked="0"/>
    </xf>
    <xf numFmtId="0" fontId="0" fillId="15" borderId="2" xfId="0" applyFill="1" applyBorder="1" applyAlignment="1" applyProtection="1">
      <alignment vertical="center" wrapText="1"/>
      <protection locked="0"/>
    </xf>
    <xf numFmtId="0" fontId="0" fillId="0" borderId="463" xfId="0" quotePrefix="1" applyBorder="1" applyProtection="1">
      <protection locked="0"/>
    </xf>
    <xf numFmtId="0" fontId="18" fillId="6" borderId="464" xfId="0" applyFont="1" applyFill="1" applyBorder="1" applyAlignment="1" applyProtection="1">
      <alignment vertical="center" wrapText="1"/>
      <protection locked="0"/>
    </xf>
    <xf numFmtId="0" fontId="0" fillId="6" borderId="465" xfId="0" applyFill="1" applyBorder="1" applyAlignment="1" applyProtection="1">
      <alignment horizontal="center" vertical="center" wrapText="1"/>
      <protection locked="0"/>
    </xf>
    <xf numFmtId="0" fontId="5" fillId="0" borderId="461" xfId="0" applyFont="1" applyBorder="1" applyProtection="1">
      <protection locked="0"/>
    </xf>
    <xf numFmtId="0" fontId="0" fillId="0" borderId="3" xfId="0" applyBorder="1" applyAlignment="1" applyProtection="1">
      <alignment horizontal="center" vertical="center" wrapText="1"/>
      <protection locked="0"/>
    </xf>
    <xf numFmtId="0" fontId="5" fillId="0" borderId="461" xfId="0" applyFont="1" applyBorder="1" applyProtection="1"/>
    <xf numFmtId="0" fontId="0" fillId="0" borderId="3" xfId="0" applyBorder="1" applyAlignment="1">
      <alignment horizontal="center" vertical="center" wrapText="1"/>
    </xf>
    <xf numFmtId="0" fontId="18" fillId="61" borderId="459" xfId="0" applyFont="1" applyFill="1" applyBorder="1" applyAlignment="1" applyProtection="1">
      <alignment vertical="center" wrapText="1"/>
      <protection locked="0"/>
    </xf>
    <xf numFmtId="0" fontId="0" fillId="61" borderId="460" xfId="0" applyFill="1" applyBorder="1" applyAlignment="1" applyProtection="1">
      <alignment horizontal="center" vertical="center" wrapText="1"/>
      <protection locked="0"/>
    </xf>
    <xf numFmtId="0" fontId="5" fillId="11" borderId="461" xfId="0" applyFont="1" applyFill="1" applyBorder="1" applyProtection="1"/>
    <xf numFmtId="0" fontId="0" fillId="0" borderId="16" xfId="0" applyBorder="1" applyAlignment="1">
      <alignment vertical="center" wrapText="1"/>
    </xf>
    <xf numFmtId="0" fontId="18" fillId="61" borderId="459" xfId="0" applyFont="1" applyFill="1" applyBorder="1" applyAlignment="1">
      <alignment vertical="center" wrapText="1"/>
    </xf>
    <xf numFmtId="0" fontId="0" fillId="61" borderId="460" xfId="0" applyFill="1" applyBorder="1" applyAlignment="1">
      <alignment horizontal="center" vertical="center" wrapText="1"/>
    </xf>
    <xf numFmtId="0" fontId="18" fillId="61" borderId="136" xfId="0" applyFont="1" applyFill="1" applyBorder="1" applyAlignment="1" applyProtection="1">
      <alignment vertical="center" wrapText="1"/>
      <protection locked="0"/>
    </xf>
    <xf numFmtId="0" fontId="0" fillId="61" borderId="462" xfId="0" applyFill="1" applyBorder="1" applyAlignment="1" applyProtection="1">
      <alignment horizontal="center" vertical="center" wrapText="1"/>
      <protection locked="0"/>
    </xf>
    <xf numFmtId="0" fontId="0" fillId="0" borderId="17" xfId="0" applyBorder="1" applyAlignment="1">
      <alignment vertical="center" wrapText="1"/>
    </xf>
    <xf numFmtId="0" fontId="18" fillId="61" borderId="136" xfId="0" applyFont="1" applyFill="1" applyBorder="1" applyAlignment="1">
      <alignment vertical="center" wrapText="1"/>
    </xf>
    <xf numFmtId="0" fontId="0" fillId="61" borderId="462" xfId="0" applyFill="1" applyBorder="1" applyAlignment="1">
      <alignment horizontal="center" vertical="center" wrapText="1"/>
    </xf>
    <xf numFmtId="0" fontId="18" fillId="64" borderId="136" xfId="0" applyFont="1" applyFill="1" applyBorder="1" applyAlignment="1" applyProtection="1">
      <alignment vertical="center" wrapText="1"/>
      <protection locked="0"/>
    </xf>
    <xf numFmtId="0" fontId="0" fillId="64" borderId="462" xfId="0" applyFill="1" applyBorder="1" applyAlignment="1" applyProtection="1">
      <alignment horizontal="center" vertical="center" wrapText="1"/>
      <protection locked="0"/>
    </xf>
    <xf numFmtId="0" fontId="5" fillId="11" borderId="463" xfId="0" applyFont="1" applyFill="1" applyBorder="1" applyProtection="1"/>
    <xf numFmtId="0" fontId="18" fillId="64" borderId="136" xfId="0" applyFont="1" applyFill="1" applyBorder="1" applyAlignment="1">
      <alignment vertical="center" wrapText="1"/>
    </xf>
    <xf numFmtId="0" fontId="0" fillId="64" borderId="462" xfId="0" applyFill="1" applyBorder="1" applyAlignment="1">
      <alignment horizontal="center" vertical="center" wrapText="1"/>
    </xf>
    <xf numFmtId="0" fontId="18" fillId="64" borderId="464" xfId="0" applyFont="1" applyFill="1" applyBorder="1" applyAlignment="1" applyProtection="1">
      <alignment vertical="center" wrapText="1"/>
      <protection locked="0"/>
    </xf>
    <xf numFmtId="0" fontId="0" fillId="64" borderId="465" xfId="0" applyFill="1" applyBorder="1" applyAlignment="1" applyProtection="1">
      <alignment vertical="center" wrapText="1"/>
      <protection locked="0"/>
    </xf>
    <xf numFmtId="0" fontId="0" fillId="0" borderId="18" xfId="0" applyBorder="1" applyAlignment="1">
      <alignment vertical="center" wrapText="1"/>
    </xf>
    <xf numFmtId="0" fontId="18" fillId="64" borderId="464" xfId="0" applyFont="1" applyFill="1" applyBorder="1" applyAlignment="1">
      <alignment vertical="center" wrapText="1"/>
    </xf>
    <xf numFmtId="0" fontId="0" fillId="64" borderId="465" xfId="0" applyFill="1" applyBorder="1" applyAlignment="1">
      <alignment vertical="center" wrapText="1"/>
    </xf>
    <xf numFmtId="0" fontId="0" fillId="0" borderId="0" xfId="0" applyAlignment="1">
      <alignment vertical="center"/>
    </xf>
    <xf numFmtId="0" fontId="18" fillId="64" borderId="459" xfId="0" applyFont="1" applyFill="1" applyBorder="1" applyAlignment="1" applyProtection="1">
      <alignment vertical="center" wrapText="1"/>
      <protection locked="0"/>
    </xf>
    <xf numFmtId="0" fontId="0" fillId="64" borderId="460" xfId="0" applyFill="1" applyBorder="1" applyAlignment="1" applyProtection="1">
      <alignment horizontal="center" vertical="center" wrapText="1"/>
      <protection locked="0"/>
    </xf>
    <xf numFmtId="0" fontId="18" fillId="65" borderId="459" xfId="0" applyFont="1" applyFill="1" applyBorder="1" applyAlignment="1">
      <alignment vertical="center" wrapText="1"/>
    </xf>
    <xf numFmtId="0" fontId="0" fillId="65" borderId="460" xfId="0" applyFill="1" applyBorder="1" applyAlignment="1">
      <alignment horizontal="center" vertical="center" wrapText="1"/>
    </xf>
    <xf numFmtId="0" fontId="18" fillId="63" borderId="136" xfId="0" applyFont="1" applyFill="1" applyBorder="1" applyAlignment="1" applyProtection="1">
      <alignment vertical="center" wrapText="1"/>
      <protection locked="0"/>
    </xf>
    <xf numFmtId="0" fontId="0" fillId="63" borderId="462" xfId="0" applyFill="1" applyBorder="1" applyAlignment="1" applyProtection="1">
      <alignment horizontal="center" vertical="center" wrapText="1"/>
      <protection locked="0"/>
    </xf>
    <xf numFmtId="0" fontId="18" fillId="65" borderId="136" xfId="0" applyFont="1" applyFill="1" applyBorder="1" applyAlignment="1">
      <alignment vertical="center" wrapText="1"/>
    </xf>
    <xf numFmtId="0" fontId="0" fillId="65" borderId="462" xfId="0" applyFill="1" applyBorder="1" applyAlignment="1">
      <alignment horizontal="center" vertical="center" wrapText="1"/>
    </xf>
    <xf numFmtId="0" fontId="18" fillId="62" borderId="136" xfId="0" applyFont="1" applyFill="1" applyBorder="1" applyAlignment="1">
      <alignment vertical="center" wrapText="1"/>
    </xf>
    <xf numFmtId="0" fontId="0" fillId="62" borderId="462" xfId="0" applyFill="1" applyBorder="1" applyAlignment="1">
      <alignment horizontal="center" vertical="center" wrapText="1"/>
    </xf>
    <xf numFmtId="0" fontId="0" fillId="63" borderId="462" xfId="0" applyFont="1" applyFill="1" applyBorder="1" applyAlignment="1" applyProtection="1">
      <alignment horizontal="center" vertical="center" wrapText="1"/>
      <protection locked="0"/>
    </xf>
    <xf numFmtId="0" fontId="0" fillId="64" borderId="462" xfId="0" applyFont="1" applyFill="1" applyBorder="1" applyAlignment="1">
      <alignment horizontal="center" vertical="center" wrapText="1"/>
    </xf>
    <xf numFmtId="0" fontId="18" fillId="63" borderId="136" xfId="0" applyFont="1" applyFill="1" applyBorder="1" applyAlignment="1">
      <alignment vertical="center" wrapText="1"/>
    </xf>
    <xf numFmtId="0" fontId="0" fillId="63" borderId="462" xfId="0" applyFont="1" applyFill="1" applyBorder="1" applyAlignment="1">
      <alignment horizontal="center" vertical="center" wrapText="1"/>
    </xf>
    <xf numFmtId="0" fontId="0" fillId="63" borderId="462" xfId="0" applyFill="1" applyBorder="1" applyAlignment="1">
      <alignment horizontal="center" vertical="center" wrapText="1"/>
    </xf>
    <xf numFmtId="0" fontId="0" fillId="64" borderId="462" xfId="0" applyFont="1" applyFill="1" applyBorder="1" applyAlignment="1" applyProtection="1">
      <alignment horizontal="center" vertical="center" wrapText="1"/>
      <protection locked="0"/>
    </xf>
    <xf numFmtId="0" fontId="18" fillId="62" borderId="136" xfId="0" applyFont="1" applyFill="1" applyBorder="1" applyAlignment="1" applyProtection="1">
      <alignment vertical="center" wrapText="1"/>
      <protection locked="0"/>
    </xf>
    <xf numFmtId="0" fontId="0" fillId="62" borderId="462" xfId="0" applyFill="1" applyBorder="1" applyAlignment="1" applyProtection="1">
      <alignment horizontal="center" vertical="center" wrapText="1"/>
      <protection locked="0"/>
    </xf>
    <xf numFmtId="0" fontId="18" fillId="65" borderId="136" xfId="0" applyFont="1" applyFill="1" applyBorder="1" applyAlignment="1" applyProtection="1">
      <alignment vertical="center" wrapText="1"/>
      <protection locked="0"/>
    </xf>
    <xf numFmtId="0" fontId="0" fillId="65" borderId="462" xfId="0" applyFill="1" applyBorder="1" applyAlignment="1" applyProtection="1">
      <alignment horizontal="center" vertical="center" wrapText="1"/>
      <protection locked="0"/>
    </xf>
    <xf numFmtId="0" fontId="18" fillId="65" borderId="464" xfId="0" applyFont="1" applyFill="1" applyBorder="1" applyAlignment="1" applyProtection="1">
      <alignment vertical="center" wrapText="1"/>
      <protection locked="0"/>
    </xf>
    <xf numFmtId="0" fontId="0" fillId="65" borderId="465" xfId="0" applyFill="1" applyBorder="1" applyAlignment="1" applyProtection="1">
      <alignment horizontal="center" vertical="center" wrapText="1"/>
      <protection locked="0"/>
    </xf>
    <xf numFmtId="0" fontId="0" fillId="64" borderId="465" xfId="0" applyFill="1" applyBorder="1" applyAlignment="1">
      <alignment horizontal="center" vertical="center" wrapText="1"/>
    </xf>
    <xf numFmtId="0" fontId="0" fillId="0" borderId="0" xfId="0" quotePrefix="1" applyProtection="1">
      <protection locked="0"/>
    </xf>
    <xf numFmtId="0" fontId="0" fillId="0" borderId="373" xfId="0" applyFont="1" applyBorder="1" applyAlignment="1">
      <alignment horizontal="left" vertical="center"/>
    </xf>
    <xf numFmtId="0" fontId="0" fillId="0" borderId="372" xfId="0" applyFont="1" applyBorder="1"/>
    <xf numFmtId="0" fontId="0" fillId="0" borderId="373" xfId="0" applyFont="1" applyBorder="1"/>
    <xf numFmtId="0" fontId="0" fillId="15" borderId="466" xfId="0" applyFont="1" applyFill="1" applyBorder="1" applyProtection="1"/>
    <xf numFmtId="0" fontId="0" fillId="0" borderId="466" xfId="0" applyFont="1" applyBorder="1" applyAlignment="1" applyProtection="1">
      <alignment horizontal="center"/>
    </xf>
    <xf numFmtId="0" fontId="0" fillId="0" borderId="467" xfId="0" applyFont="1" applyBorder="1" applyAlignment="1" applyProtection="1">
      <alignment horizontal="center"/>
    </xf>
    <xf numFmtId="172" fontId="6" fillId="11" borderId="34" xfId="0" applyNumberFormat="1" applyFont="1" applyFill="1" applyBorder="1" applyAlignment="1" applyProtection="1">
      <alignment horizontal="center" vertical="top" wrapText="1"/>
    </xf>
    <xf numFmtId="0" fontId="6" fillId="11" borderId="251" xfId="0" applyFont="1" applyFill="1" applyBorder="1" applyAlignment="1" applyProtection="1">
      <alignment horizontal="left" vertical="top" wrapText="1"/>
    </xf>
    <xf numFmtId="0" fontId="5" fillId="0" borderId="159" xfId="0" applyFont="1" applyBorder="1" applyProtection="1"/>
    <xf numFmtId="0" fontId="6" fillId="11" borderId="252" xfId="0" applyFont="1" applyFill="1" applyBorder="1" applyAlignment="1" applyProtection="1">
      <alignment horizontal="left" vertical="top" wrapText="1"/>
    </xf>
    <xf numFmtId="0" fontId="6" fillId="11" borderId="253" xfId="0" applyFont="1" applyFill="1" applyBorder="1" applyAlignment="1" applyProtection="1">
      <alignment horizontal="left" vertical="top" wrapText="1"/>
    </xf>
    <xf numFmtId="49" fontId="0" fillId="0" borderId="467" xfId="0" applyNumberFormat="1" applyFont="1" applyBorder="1" applyProtection="1"/>
    <xf numFmtId="172" fontId="6" fillId="11" borderId="37" xfId="0" applyNumberFormat="1" applyFont="1" applyFill="1" applyBorder="1" applyAlignment="1" applyProtection="1">
      <alignment horizontal="center" vertical="top" wrapText="1"/>
    </xf>
    <xf numFmtId="172" fontId="6" fillId="11" borderId="37" xfId="0" applyNumberFormat="1" applyFont="1" applyFill="1" applyBorder="1" applyAlignment="1" applyProtection="1">
      <alignment horizontal="center" vertical="center" wrapText="1"/>
    </xf>
    <xf numFmtId="172" fontId="6" fillId="11" borderId="262" xfId="0" applyNumberFormat="1" applyFont="1" applyFill="1" applyBorder="1" applyAlignment="1" applyProtection="1">
      <alignment horizontal="center" vertical="top" wrapText="1"/>
    </xf>
    <xf numFmtId="167" fontId="6" fillId="11" borderId="37" xfId="0" applyNumberFormat="1" applyFont="1" applyFill="1" applyBorder="1" applyAlignment="1" applyProtection="1">
      <alignment horizontal="center" vertical="top" wrapText="1"/>
    </xf>
    <xf numFmtId="0" fontId="137" fillId="60" borderId="339" xfId="0" applyFont="1" applyFill="1" applyBorder="1" applyAlignment="1" applyProtection="1">
      <alignment horizontal="right" vertical="center"/>
      <protection locked="0"/>
    </xf>
    <xf numFmtId="0" fontId="50" fillId="2" borderId="318" xfId="0" applyFont="1" applyFill="1" applyBorder="1" applyAlignment="1" applyProtection="1">
      <alignment horizontal="center" vertical="center" wrapText="1"/>
    </xf>
    <xf numFmtId="0" fontId="50" fillId="2" borderId="242" xfId="0" applyFont="1" applyFill="1" applyBorder="1" applyAlignment="1" applyProtection="1">
      <alignment horizontal="center" vertical="center" wrapText="1"/>
    </xf>
    <xf numFmtId="0" fontId="50" fillId="2" borderId="319" xfId="0" applyFont="1" applyFill="1" applyBorder="1" applyAlignment="1" applyProtection="1">
      <alignment horizontal="center" vertical="center" wrapText="1"/>
    </xf>
    <xf numFmtId="0" fontId="5" fillId="0" borderId="328" xfId="0" applyFont="1" applyFill="1" applyBorder="1" applyAlignment="1" applyProtection="1">
      <alignment horizontal="left" vertical="top" wrapText="1"/>
      <protection locked="0"/>
    </xf>
    <xf numFmtId="0" fontId="5" fillId="0" borderId="52" xfId="0" applyFont="1" applyFill="1" applyBorder="1" applyAlignment="1" applyProtection="1">
      <alignment horizontal="left" vertical="top" wrapText="1"/>
      <protection locked="0"/>
    </xf>
    <xf numFmtId="0" fontId="5" fillId="0" borderId="246" xfId="0" applyFont="1" applyFill="1" applyBorder="1" applyAlignment="1" applyProtection="1">
      <alignment horizontal="left" vertical="top" wrapText="1"/>
      <protection locked="0"/>
    </xf>
    <xf numFmtId="0" fontId="5" fillId="0" borderId="45" xfId="0" applyFont="1" applyFill="1" applyBorder="1" applyAlignment="1" applyProtection="1">
      <alignment horizontal="left" vertical="top" wrapText="1"/>
      <protection locked="0"/>
    </xf>
    <xf numFmtId="0" fontId="5" fillId="0" borderId="0" xfId="0" applyFont="1" applyFill="1" applyBorder="1" applyAlignment="1" applyProtection="1">
      <alignment horizontal="left" vertical="top" wrapText="1"/>
      <protection locked="0"/>
    </xf>
    <xf numFmtId="0" fontId="5" fillId="0" borderId="43" xfId="0" applyFont="1" applyFill="1" applyBorder="1" applyAlignment="1" applyProtection="1">
      <alignment horizontal="left" vertical="top" wrapText="1"/>
      <protection locked="0"/>
    </xf>
    <xf numFmtId="0" fontId="5" fillId="0" borderId="332" xfId="0" applyFont="1" applyFill="1" applyBorder="1" applyAlignment="1" applyProtection="1">
      <alignment horizontal="left" vertical="top" wrapText="1"/>
      <protection locked="0"/>
    </xf>
    <xf numFmtId="0" fontId="5" fillId="0" borderId="57" xfId="0" applyFont="1" applyFill="1" applyBorder="1" applyAlignment="1" applyProtection="1">
      <alignment horizontal="left" vertical="top" wrapText="1"/>
      <protection locked="0"/>
    </xf>
    <xf numFmtId="0" fontId="5" fillId="0" borderId="219" xfId="0" applyFont="1" applyFill="1" applyBorder="1" applyAlignment="1" applyProtection="1">
      <alignment horizontal="left" vertical="top" wrapText="1"/>
      <protection locked="0"/>
    </xf>
    <xf numFmtId="0" fontId="5" fillId="0" borderId="155" xfId="0" applyFont="1" applyFill="1" applyBorder="1" applyAlignment="1" applyProtection="1">
      <alignment horizontal="left" vertical="top" wrapText="1"/>
      <protection locked="0"/>
    </xf>
    <xf numFmtId="0" fontId="5" fillId="0" borderId="126" xfId="0" applyFont="1" applyFill="1" applyBorder="1" applyAlignment="1" applyProtection="1">
      <alignment horizontal="left" vertical="top" wrapText="1"/>
      <protection locked="0"/>
    </xf>
    <xf numFmtId="0" fontId="5" fillId="0" borderId="148" xfId="0" applyFont="1" applyFill="1" applyBorder="1" applyAlignment="1" applyProtection="1">
      <alignment horizontal="left" vertical="top" wrapText="1"/>
      <protection locked="0"/>
    </xf>
    <xf numFmtId="0" fontId="5" fillId="0" borderId="147" xfId="0" applyFont="1" applyFill="1" applyBorder="1" applyAlignment="1" applyProtection="1">
      <alignment horizontal="left" vertical="top" wrapText="1"/>
      <protection locked="0"/>
    </xf>
    <xf numFmtId="0" fontId="5" fillId="0" borderId="149" xfId="0" applyFont="1" applyFill="1" applyBorder="1" applyAlignment="1" applyProtection="1">
      <alignment horizontal="left" vertical="top" wrapText="1"/>
      <protection locked="0"/>
    </xf>
    <xf numFmtId="0" fontId="5" fillId="0" borderId="151" xfId="0" applyFont="1" applyFill="1" applyBorder="1" applyAlignment="1" applyProtection="1">
      <alignment horizontal="left" vertical="top" wrapText="1"/>
      <protection locked="0"/>
    </xf>
    <xf numFmtId="0" fontId="5" fillId="0" borderId="152" xfId="0" applyFont="1" applyFill="1" applyBorder="1" applyAlignment="1" applyProtection="1">
      <alignment horizontal="left" vertical="top" wrapText="1"/>
      <protection locked="0"/>
    </xf>
    <xf numFmtId="0" fontId="5" fillId="0" borderId="154" xfId="0" applyFont="1" applyFill="1" applyBorder="1" applyAlignment="1" applyProtection="1">
      <alignment horizontal="left" vertical="top" wrapText="1"/>
      <protection locked="0"/>
    </xf>
    <xf numFmtId="0" fontId="5" fillId="2" borderId="323" xfId="0" applyFont="1" applyFill="1" applyBorder="1" applyAlignment="1" applyProtection="1">
      <alignment horizontal="center"/>
    </xf>
    <xf numFmtId="0" fontId="5" fillId="2" borderId="129" xfId="0" applyFont="1" applyFill="1" applyBorder="1" applyAlignment="1" applyProtection="1">
      <alignment horizontal="center"/>
    </xf>
    <xf numFmtId="0" fontId="5" fillId="2" borderId="324" xfId="0" applyFont="1" applyFill="1" applyBorder="1" applyAlignment="1" applyProtection="1">
      <alignment horizontal="center"/>
    </xf>
    <xf numFmtId="0" fontId="95" fillId="21" borderId="50" xfId="0" applyFont="1" applyFill="1" applyBorder="1" applyAlignment="1" applyProtection="1">
      <alignment horizontal="center" vertical="top" wrapText="1"/>
    </xf>
    <xf numFmtId="0" fontId="95" fillId="21" borderId="27" xfId="0" applyFont="1" applyFill="1" applyBorder="1" applyAlignment="1" applyProtection="1">
      <alignment horizontal="center" vertical="top" wrapText="1"/>
    </xf>
    <xf numFmtId="0" fontId="95" fillId="21" borderId="209" xfId="0" applyFont="1" applyFill="1" applyBorder="1" applyAlignment="1" applyProtection="1">
      <alignment horizontal="center" vertical="top" wrapText="1"/>
    </xf>
    <xf numFmtId="0" fontId="5" fillId="11" borderId="50" xfId="0" applyFont="1" applyFill="1" applyBorder="1" applyAlignment="1" applyProtection="1">
      <alignment horizontal="left" vertical="top"/>
      <protection locked="0"/>
    </xf>
    <xf numFmtId="0" fontId="5" fillId="11" borderId="209" xfId="0" applyFont="1" applyFill="1" applyBorder="1" applyAlignment="1" applyProtection="1">
      <alignment horizontal="left" vertical="top"/>
      <protection locked="0"/>
    </xf>
    <xf numFmtId="2" fontId="28" fillId="2" borderId="247" xfId="0" applyNumberFormat="1" applyFont="1" applyFill="1" applyBorder="1" applyAlignment="1" applyProtection="1">
      <alignment horizontal="center" vertical="center"/>
    </xf>
    <xf numFmtId="2" fontId="28" fillId="2" borderId="210" xfId="0" applyNumberFormat="1" applyFont="1" applyFill="1" applyBorder="1" applyAlignment="1" applyProtection="1">
      <alignment horizontal="center" vertical="center"/>
    </xf>
    <xf numFmtId="0" fontId="5" fillId="0" borderId="155" xfId="0" applyFont="1" applyFill="1" applyBorder="1" applyAlignment="1" applyProtection="1">
      <alignment horizontal="left" vertical="top"/>
      <protection locked="0"/>
    </xf>
    <xf numFmtId="0" fontId="5" fillId="0" borderId="126" xfId="0" applyFont="1" applyFill="1" applyBorder="1" applyAlignment="1" applyProtection="1">
      <alignment horizontal="left" vertical="top"/>
      <protection locked="0"/>
    </xf>
    <xf numFmtId="0" fontId="5" fillId="0" borderId="148" xfId="0" applyFont="1" applyFill="1" applyBorder="1" applyAlignment="1" applyProtection="1">
      <alignment horizontal="left" vertical="top"/>
      <protection locked="0"/>
    </xf>
    <xf numFmtId="0" fontId="5" fillId="0" borderId="147" xfId="0" applyFont="1" applyFill="1" applyBorder="1" applyAlignment="1" applyProtection="1">
      <alignment horizontal="left" vertical="top"/>
      <protection locked="0"/>
    </xf>
    <xf numFmtId="0" fontId="5" fillId="0" borderId="0" xfId="0" applyFont="1" applyFill="1" applyBorder="1" applyAlignment="1" applyProtection="1">
      <alignment horizontal="left" vertical="top"/>
      <protection locked="0"/>
    </xf>
    <xf numFmtId="0" fontId="5" fillId="0" borderId="149" xfId="0" applyFont="1" applyFill="1" applyBorder="1" applyAlignment="1" applyProtection="1">
      <alignment horizontal="left" vertical="top"/>
      <protection locked="0"/>
    </xf>
    <xf numFmtId="0" fontId="5" fillId="0" borderId="151" xfId="0" applyFont="1" applyFill="1" applyBorder="1" applyAlignment="1" applyProtection="1">
      <alignment horizontal="left" vertical="top"/>
      <protection locked="0"/>
    </xf>
    <xf numFmtId="0" fontId="5" fillId="0" borderId="152" xfId="0" applyFont="1" applyFill="1" applyBorder="1" applyAlignment="1" applyProtection="1">
      <alignment horizontal="left" vertical="top"/>
      <protection locked="0"/>
    </xf>
    <xf numFmtId="0" fontId="5" fillId="0" borderId="154" xfId="0" applyFont="1" applyFill="1" applyBorder="1" applyAlignment="1" applyProtection="1">
      <alignment horizontal="left" vertical="top"/>
      <protection locked="0"/>
    </xf>
    <xf numFmtId="9" fontId="5" fillId="11" borderId="65" xfId="0" applyNumberFormat="1" applyFont="1" applyFill="1" applyBorder="1" applyAlignment="1" applyProtection="1">
      <alignment horizontal="center" vertical="center"/>
      <protection locked="0"/>
    </xf>
    <xf numFmtId="9" fontId="5" fillId="11" borderId="66" xfId="0" applyNumberFormat="1" applyFont="1" applyFill="1" applyBorder="1" applyAlignment="1" applyProtection="1">
      <alignment horizontal="center" vertical="center"/>
      <protection locked="0"/>
    </xf>
    <xf numFmtId="0" fontId="5" fillId="11" borderId="51" xfId="0" applyFont="1" applyFill="1" applyBorder="1" applyAlignment="1" applyProtection="1">
      <alignment horizontal="center" vertical="center" wrapText="1"/>
      <protection locked="0"/>
    </xf>
    <xf numFmtId="0" fontId="5" fillId="11" borderId="53" xfId="0" applyFont="1" applyFill="1" applyBorder="1" applyAlignment="1" applyProtection="1">
      <alignment horizontal="center" vertical="center" wrapText="1"/>
      <protection locked="0"/>
    </xf>
    <xf numFmtId="0" fontId="5" fillId="11" borderId="224" xfId="0" applyFont="1" applyFill="1" applyBorder="1" applyAlignment="1" applyProtection="1">
      <alignment horizontal="center" vertical="center" wrapText="1"/>
      <protection locked="0"/>
    </xf>
    <xf numFmtId="0" fontId="5" fillId="11" borderId="225" xfId="0" applyFont="1" applyFill="1" applyBorder="1" applyAlignment="1" applyProtection="1">
      <alignment horizontal="center" vertical="center" wrapText="1"/>
      <protection locked="0"/>
    </xf>
    <xf numFmtId="0" fontId="138" fillId="11" borderId="145" xfId="0" applyFont="1" applyFill="1" applyBorder="1" applyAlignment="1" applyProtection="1">
      <alignment horizontal="center" vertical="top" wrapText="1"/>
    </xf>
    <xf numFmtId="0" fontId="138" fillId="11" borderId="142" xfId="0" applyFont="1" applyFill="1" applyBorder="1" applyAlignment="1" applyProtection="1">
      <alignment horizontal="center" vertical="top" wrapText="1"/>
    </xf>
    <xf numFmtId="0" fontId="38" fillId="11" borderId="0" xfId="0" applyFont="1" applyFill="1" applyBorder="1" applyAlignment="1" applyProtection="1">
      <alignment horizontal="left" vertical="top" wrapText="1"/>
      <protection locked="0"/>
    </xf>
    <xf numFmtId="0" fontId="38" fillId="11" borderId="0" xfId="0" applyFont="1" applyFill="1" applyBorder="1" applyAlignment="1" applyProtection="1">
      <alignment horizontal="center" vertical="center" wrapText="1"/>
      <protection locked="0"/>
    </xf>
    <xf numFmtId="0" fontId="38" fillId="11" borderId="0" xfId="0" applyFont="1" applyFill="1" applyBorder="1" applyAlignment="1" applyProtection="1">
      <alignment horizontal="center" vertical="center"/>
      <protection locked="0"/>
    </xf>
    <xf numFmtId="0" fontId="5" fillId="11" borderId="56" xfId="0" applyFont="1" applyFill="1" applyBorder="1" applyAlignment="1" applyProtection="1">
      <alignment horizontal="center" vertical="center" wrapText="1"/>
      <protection locked="0"/>
    </xf>
    <xf numFmtId="0" fontId="5" fillId="11" borderId="58" xfId="0" applyFont="1" applyFill="1" applyBorder="1" applyAlignment="1" applyProtection="1">
      <alignment horizontal="center" vertical="center" wrapText="1"/>
      <protection locked="0"/>
    </xf>
    <xf numFmtId="9" fontId="5" fillId="11" borderId="232" xfId="0" applyNumberFormat="1" applyFont="1" applyFill="1" applyBorder="1" applyAlignment="1" applyProtection="1">
      <alignment horizontal="center" vertical="center"/>
      <protection locked="0"/>
    </xf>
    <xf numFmtId="0" fontId="3" fillId="11" borderId="125" xfId="0" applyFont="1" applyFill="1" applyBorder="1" applyAlignment="1" applyProtection="1">
      <alignment horizontal="left" vertical="top" wrapText="1"/>
    </xf>
    <xf numFmtId="0" fontId="3" fillId="11" borderId="126" xfId="0" applyFont="1" applyFill="1" applyBorder="1" applyAlignment="1" applyProtection="1">
      <alignment horizontal="left" vertical="top" wrapText="1"/>
    </xf>
    <xf numFmtId="0" fontId="3" fillId="11" borderId="312" xfId="0" applyFont="1" applyFill="1" applyBorder="1" applyAlignment="1" applyProtection="1">
      <alignment horizontal="left" vertical="top" wrapText="1"/>
    </xf>
    <xf numFmtId="0" fontId="3" fillId="11" borderId="124" xfId="0" applyFont="1" applyFill="1" applyBorder="1" applyAlignment="1" applyProtection="1">
      <alignment horizontal="left" vertical="top" wrapText="1"/>
    </xf>
    <xf numFmtId="0" fontId="3" fillId="11" borderId="0" xfId="0" applyFont="1" applyFill="1" applyBorder="1" applyAlignment="1" applyProtection="1">
      <alignment horizontal="left" vertical="top" wrapText="1"/>
    </xf>
    <xf numFmtId="0" fontId="3" fillId="11" borderId="122" xfId="0" applyFont="1" applyFill="1" applyBorder="1" applyAlignment="1" applyProtection="1">
      <alignment horizontal="left" vertical="top" wrapText="1"/>
    </xf>
    <xf numFmtId="0" fontId="3" fillId="11" borderId="313" xfId="0" applyFont="1" applyFill="1" applyBorder="1" applyAlignment="1" applyProtection="1">
      <alignment horizontal="left" vertical="top" wrapText="1"/>
    </xf>
    <xf numFmtId="0" fontId="3" fillId="11" borderId="123" xfId="0" applyFont="1" applyFill="1" applyBorder="1" applyAlignment="1" applyProtection="1">
      <alignment horizontal="left" vertical="top" wrapText="1"/>
    </xf>
    <xf numFmtId="0" fontId="3" fillId="11" borderId="286" xfId="0" applyFont="1" applyFill="1" applyBorder="1" applyAlignment="1" applyProtection="1">
      <alignment horizontal="left" vertical="top" wrapText="1"/>
    </xf>
    <xf numFmtId="0" fontId="5" fillId="0" borderId="0" xfId="0" applyFont="1" applyAlignment="1" applyProtection="1">
      <alignment horizontal="center"/>
    </xf>
    <xf numFmtId="0" fontId="179" fillId="21" borderId="342" xfId="0" applyFont="1" applyFill="1" applyBorder="1" applyAlignment="1" applyProtection="1">
      <alignment horizontal="left" vertical="top" wrapText="1"/>
    </xf>
    <xf numFmtId="0" fontId="179" fillId="21" borderId="27" xfId="0" applyFont="1" applyFill="1" applyBorder="1" applyAlignment="1" applyProtection="1">
      <alignment horizontal="left" vertical="top" wrapText="1"/>
    </xf>
    <xf numFmtId="0" fontId="179" fillId="21" borderId="209" xfId="0" applyFont="1" applyFill="1" applyBorder="1" applyAlignment="1" applyProtection="1">
      <alignment horizontal="left" vertical="top" wrapText="1"/>
    </xf>
    <xf numFmtId="0" fontId="5" fillId="11" borderId="0" xfId="0" applyFont="1" applyFill="1" applyBorder="1" applyAlignment="1" applyProtection="1">
      <alignment horizontal="center"/>
    </xf>
    <xf numFmtId="173" fontId="38" fillId="21" borderId="162" xfId="0" applyNumberFormat="1" applyFont="1" applyFill="1" applyBorder="1" applyAlignment="1" applyProtection="1">
      <alignment horizontal="center" vertical="center"/>
    </xf>
    <xf numFmtId="0" fontId="5" fillId="11" borderId="54" xfId="0" applyFont="1" applyFill="1" applyBorder="1" applyAlignment="1" applyProtection="1">
      <alignment horizontal="center" vertical="center" wrapText="1"/>
      <protection locked="0"/>
    </xf>
    <xf numFmtId="0" fontId="5" fillId="11" borderId="55" xfId="0" applyFont="1" applyFill="1" applyBorder="1" applyAlignment="1" applyProtection="1">
      <alignment horizontal="center" vertical="center" wrapText="1"/>
      <protection locked="0"/>
    </xf>
    <xf numFmtId="0" fontId="29" fillId="11" borderId="0" xfId="0" applyFont="1" applyFill="1" applyBorder="1" applyAlignment="1" applyProtection="1">
      <alignment horizontal="center" vertical="center" wrapText="1"/>
    </xf>
    <xf numFmtId="0" fontId="5" fillId="11" borderId="31" xfId="0" applyFont="1" applyFill="1" applyBorder="1" applyAlignment="1" applyProtection="1">
      <alignment horizontal="left" vertical="top" wrapText="1"/>
      <protection locked="0"/>
    </xf>
    <xf numFmtId="0" fontId="5" fillId="11" borderId="32" xfId="0" applyFont="1" applyFill="1" applyBorder="1" applyAlignment="1" applyProtection="1">
      <alignment horizontal="left" vertical="top" wrapText="1"/>
      <protection locked="0"/>
    </xf>
    <xf numFmtId="0" fontId="5" fillId="11" borderId="33" xfId="0" applyFont="1" applyFill="1" applyBorder="1" applyAlignment="1" applyProtection="1">
      <alignment horizontal="left" vertical="top" wrapText="1"/>
      <protection locked="0"/>
    </xf>
    <xf numFmtId="0" fontId="5" fillId="11" borderId="45" xfId="0" applyFont="1" applyFill="1" applyBorder="1" applyAlignment="1" applyProtection="1">
      <alignment horizontal="left" vertical="top" wrapText="1"/>
      <protection locked="0"/>
    </xf>
    <xf numFmtId="0" fontId="5" fillId="11" borderId="0" xfId="0" applyFont="1" applyFill="1" applyBorder="1" applyAlignment="1" applyProtection="1">
      <alignment horizontal="left" vertical="top" wrapText="1"/>
      <protection locked="0"/>
    </xf>
    <xf numFmtId="0" fontId="5" fillId="11" borderId="43" xfId="0" applyFont="1" applyFill="1" applyBorder="1" applyAlignment="1" applyProtection="1">
      <alignment horizontal="left" vertical="top" wrapText="1"/>
      <protection locked="0"/>
    </xf>
    <xf numFmtId="0" fontId="5" fillId="11" borderId="46" xfId="0" applyFont="1" applyFill="1" applyBorder="1" applyAlignment="1" applyProtection="1">
      <alignment horizontal="left" vertical="top" wrapText="1"/>
      <protection locked="0"/>
    </xf>
    <xf numFmtId="0" fontId="5" fillId="11" borderId="47" xfId="0" applyFont="1" applyFill="1" applyBorder="1" applyAlignment="1" applyProtection="1">
      <alignment horizontal="left" vertical="top" wrapText="1"/>
      <protection locked="0"/>
    </xf>
    <xf numFmtId="0" fontId="5" fillId="11" borderId="48" xfId="0" applyFont="1" applyFill="1" applyBorder="1" applyAlignment="1" applyProtection="1">
      <alignment horizontal="left" vertical="top" wrapText="1"/>
      <protection locked="0"/>
    </xf>
    <xf numFmtId="0" fontId="5" fillId="11" borderId="329" xfId="0" applyFont="1" applyFill="1" applyBorder="1" applyAlignment="1" applyProtection="1">
      <alignment horizontal="left" vertical="top" wrapText="1"/>
      <protection locked="0"/>
    </xf>
    <xf numFmtId="0" fontId="5" fillId="11" borderId="126" xfId="0" applyFont="1" applyFill="1" applyBorder="1" applyAlignment="1" applyProtection="1">
      <alignment horizontal="left" vertical="top" wrapText="1"/>
      <protection locked="0"/>
    </xf>
    <xf numFmtId="0" fontId="5" fillId="11" borderId="330" xfId="0" applyFont="1" applyFill="1" applyBorder="1" applyAlignment="1" applyProtection="1">
      <alignment horizontal="left" vertical="top" wrapText="1"/>
      <protection locked="0"/>
    </xf>
    <xf numFmtId="0" fontId="5" fillId="11" borderId="331" xfId="0" applyFont="1" applyFill="1" applyBorder="1" applyAlignment="1" applyProtection="1">
      <alignment horizontal="left" vertical="top" wrapText="1"/>
      <protection locked="0"/>
    </xf>
    <xf numFmtId="0" fontId="5" fillId="11" borderId="152" xfId="0" applyFont="1" applyFill="1" applyBorder="1" applyAlignment="1" applyProtection="1">
      <alignment horizontal="left" vertical="top" wrapText="1"/>
      <protection locked="0"/>
    </xf>
    <xf numFmtId="0" fontId="5" fillId="11" borderId="314" xfId="0" applyFont="1" applyFill="1" applyBorder="1" applyAlignment="1" applyProtection="1">
      <alignment horizontal="left" vertical="top" wrapText="1"/>
      <protection locked="0"/>
    </xf>
    <xf numFmtId="0" fontId="5" fillId="11" borderId="49" xfId="0" applyFont="1" applyFill="1" applyBorder="1" applyAlignment="1" applyProtection="1">
      <alignment horizontal="center" vertical="center" wrapText="1"/>
      <protection locked="0"/>
    </xf>
    <xf numFmtId="0" fontId="5" fillId="2" borderId="228" xfId="0" applyFont="1" applyFill="1" applyBorder="1" applyAlignment="1" applyProtection="1">
      <alignment horizontal="center" vertical="center"/>
    </xf>
    <xf numFmtId="9" fontId="5" fillId="11" borderId="51" xfId="0" applyNumberFormat="1" applyFont="1" applyFill="1" applyBorder="1" applyAlignment="1" applyProtection="1">
      <alignment horizontal="center" vertical="center"/>
      <protection locked="0"/>
    </xf>
    <xf numFmtId="9" fontId="5" fillId="11" borderId="352" xfId="0" applyNumberFormat="1" applyFont="1" applyFill="1" applyBorder="1" applyAlignment="1" applyProtection="1">
      <alignment horizontal="center" vertical="center"/>
      <protection locked="0"/>
    </xf>
    <xf numFmtId="9" fontId="5" fillId="11" borderId="56" xfId="0" applyNumberFormat="1" applyFont="1" applyFill="1" applyBorder="1" applyAlignment="1" applyProtection="1">
      <alignment horizontal="center" vertical="center"/>
      <protection locked="0"/>
    </xf>
    <xf numFmtId="9" fontId="5" fillId="11" borderId="351" xfId="0" applyNumberFormat="1" applyFont="1" applyFill="1" applyBorder="1" applyAlignment="1" applyProtection="1">
      <alignment horizontal="center" vertical="center"/>
      <protection locked="0"/>
    </xf>
    <xf numFmtId="0" fontId="29" fillId="21" borderId="303" xfId="0" applyFont="1" applyFill="1" applyBorder="1" applyAlignment="1" applyProtection="1">
      <alignment horizontal="left" vertical="top" wrapText="1"/>
    </xf>
    <xf numFmtId="0" fontId="29" fillId="21" borderId="207" xfId="0" applyFont="1" applyFill="1" applyBorder="1" applyAlignment="1" applyProtection="1">
      <alignment horizontal="left" vertical="top" wrapText="1"/>
    </xf>
    <xf numFmtId="0" fontId="29" fillId="21" borderId="260" xfId="0" applyFont="1" applyFill="1" applyBorder="1" applyAlignment="1" applyProtection="1">
      <alignment horizontal="left" vertical="top" wrapText="1"/>
    </xf>
    <xf numFmtId="0" fontId="5" fillId="2" borderId="145" xfId="0" applyFont="1" applyFill="1" applyBorder="1" applyAlignment="1" applyProtection="1">
      <alignment horizontal="center" vertical="center" wrapText="1"/>
    </xf>
    <xf numFmtId="0" fontId="5" fillId="2" borderId="147" xfId="0" applyFont="1" applyFill="1" applyBorder="1" applyAlignment="1" applyProtection="1">
      <alignment horizontal="center" vertical="center" wrapText="1"/>
    </xf>
    <xf numFmtId="0" fontId="5" fillId="2" borderId="202" xfId="0" applyFont="1" applyFill="1" applyBorder="1" applyAlignment="1" applyProtection="1">
      <alignment horizontal="center" vertical="center" wrapText="1"/>
    </xf>
    <xf numFmtId="0" fontId="5" fillId="2" borderId="159" xfId="0" applyFont="1" applyFill="1" applyBorder="1" applyAlignment="1" applyProtection="1">
      <alignment horizontal="center" vertical="center" wrapText="1"/>
    </xf>
    <xf numFmtId="0" fontId="29" fillId="21" borderId="145" xfId="0" applyFont="1" applyFill="1" applyBorder="1" applyAlignment="1" applyProtection="1">
      <alignment horizontal="left" vertical="top" wrapText="1"/>
    </xf>
    <xf numFmtId="0" fontId="29" fillId="21" borderId="142" xfId="0" applyFont="1" applyFill="1" applyBorder="1" applyAlignment="1" applyProtection="1">
      <alignment horizontal="left" vertical="top" wrapText="1"/>
    </xf>
    <xf numFmtId="0" fontId="29" fillId="21" borderId="345" xfId="0" applyFont="1" applyFill="1" applyBorder="1" applyAlignment="1" applyProtection="1">
      <alignment horizontal="left" vertical="top" wrapText="1"/>
    </xf>
    <xf numFmtId="0" fontId="5" fillId="11" borderId="66" xfId="0" applyFont="1" applyFill="1" applyBorder="1" applyAlignment="1" applyProtection="1">
      <alignment horizontal="center" vertical="center" wrapText="1"/>
      <protection locked="0"/>
    </xf>
    <xf numFmtId="0" fontId="5" fillId="2" borderId="255" xfId="0" applyFont="1" applyFill="1" applyBorder="1" applyAlignment="1" applyProtection="1">
      <alignment horizontal="center" vertical="center" wrapText="1"/>
    </xf>
    <xf numFmtId="0" fontId="5" fillId="2" borderId="168" xfId="0" applyFont="1" applyFill="1" applyBorder="1" applyAlignment="1" applyProtection="1">
      <alignment horizontal="center" vertical="center" wrapText="1"/>
    </xf>
    <xf numFmtId="0" fontId="28" fillId="2" borderId="202" xfId="0" applyFont="1" applyFill="1" applyBorder="1" applyAlignment="1" applyProtection="1">
      <alignment horizontal="center" vertical="center" wrapText="1"/>
    </xf>
    <xf numFmtId="0" fontId="28" fillId="2" borderId="349" xfId="0" applyFont="1" applyFill="1" applyBorder="1" applyAlignment="1" applyProtection="1">
      <alignment horizontal="center" vertical="center" wrapText="1"/>
    </xf>
    <xf numFmtId="0" fontId="28" fillId="2" borderId="159" xfId="0" applyFont="1" applyFill="1" applyBorder="1" applyAlignment="1" applyProtection="1">
      <alignment horizontal="center" vertical="center" wrapText="1"/>
    </xf>
    <xf numFmtId="0" fontId="28" fillId="2" borderId="350" xfId="0" applyFont="1" applyFill="1" applyBorder="1" applyAlignment="1" applyProtection="1">
      <alignment horizontal="center" vertical="center" wrapText="1"/>
    </xf>
    <xf numFmtId="9" fontId="5" fillId="11" borderId="54" xfId="0" applyNumberFormat="1" applyFont="1" applyFill="1" applyBorder="1" applyAlignment="1" applyProtection="1">
      <alignment horizontal="center" vertical="center"/>
      <protection locked="0"/>
    </xf>
    <xf numFmtId="9" fontId="5" fillId="11" borderId="336" xfId="0" applyNumberFormat="1" applyFont="1" applyFill="1" applyBorder="1" applyAlignment="1" applyProtection="1">
      <alignment horizontal="center" vertical="center"/>
      <protection locked="0"/>
    </xf>
    <xf numFmtId="0" fontId="29" fillId="21" borderId="271" xfId="0" applyFont="1" applyFill="1" applyBorder="1" applyAlignment="1" applyProtection="1">
      <alignment vertical="top" wrapText="1"/>
    </xf>
    <xf numFmtId="0" fontId="29" fillId="21" borderId="272" xfId="0" applyFont="1" applyFill="1" applyBorder="1" applyAlignment="1" applyProtection="1">
      <alignment vertical="top" wrapText="1"/>
    </xf>
    <xf numFmtId="0" fontId="29" fillId="21" borderId="344" xfId="0" applyFont="1" applyFill="1" applyBorder="1" applyAlignment="1" applyProtection="1">
      <alignment vertical="top" wrapText="1"/>
    </xf>
    <xf numFmtId="0" fontId="48" fillId="11" borderId="0" xfId="0" applyFont="1" applyFill="1" applyAlignment="1" applyProtection="1">
      <alignment horizontal="center" vertical="center"/>
    </xf>
    <xf numFmtId="0" fontId="29" fillId="21" borderId="206" xfId="0" applyFont="1" applyFill="1" applyBorder="1" applyAlignment="1" applyProtection="1">
      <alignment horizontal="left" vertical="top" wrapText="1"/>
    </xf>
    <xf numFmtId="0" fontId="38" fillId="21" borderId="207" xfId="0" applyFont="1" applyFill="1" applyBorder="1" applyAlignment="1" applyProtection="1">
      <alignment horizontal="left" vertical="top" wrapText="1"/>
    </xf>
    <xf numFmtId="0" fontId="38" fillId="21" borderId="208" xfId="0" applyFont="1" applyFill="1" applyBorder="1" applyAlignment="1" applyProtection="1">
      <alignment horizontal="left" vertical="top" wrapText="1"/>
    </xf>
    <xf numFmtId="0" fontId="50" fillId="2" borderId="213" xfId="0" applyFont="1" applyFill="1" applyBorder="1" applyAlignment="1" applyProtection="1">
      <alignment horizontal="center" vertical="center"/>
    </xf>
    <xf numFmtId="0" fontId="50" fillId="2" borderId="214" xfId="0" applyFont="1" applyFill="1" applyBorder="1" applyAlignment="1" applyProtection="1">
      <alignment horizontal="center" vertical="center"/>
    </xf>
    <xf numFmtId="9" fontId="5" fillId="11" borderId="218" xfId="0" applyNumberFormat="1" applyFont="1" applyFill="1" applyBorder="1" applyAlignment="1" applyProtection="1">
      <alignment horizontal="center" vertical="center"/>
      <protection locked="0"/>
    </xf>
    <xf numFmtId="0" fontId="28" fillId="2" borderId="49" xfId="0" applyFont="1" applyFill="1" applyBorder="1" applyAlignment="1" applyProtection="1">
      <alignment horizontal="center" vertical="center"/>
    </xf>
    <xf numFmtId="0" fontId="5" fillId="11" borderId="65" xfId="0" applyFont="1" applyFill="1" applyBorder="1" applyAlignment="1" applyProtection="1">
      <alignment horizontal="left" vertical="top" wrapText="1"/>
      <protection locked="0"/>
    </xf>
    <xf numFmtId="0" fontId="5" fillId="11" borderId="66" xfId="0" applyFont="1" applyFill="1" applyBorder="1" applyAlignment="1" applyProtection="1">
      <alignment horizontal="left" vertical="top" wrapText="1"/>
      <protection locked="0"/>
    </xf>
    <xf numFmtId="0" fontId="5" fillId="2" borderId="237" xfId="0" applyFont="1" applyFill="1" applyBorder="1" applyAlignment="1" applyProtection="1">
      <alignment horizontal="center" vertical="center"/>
    </xf>
    <xf numFmtId="0" fontId="5" fillId="2" borderId="226" xfId="0" applyFont="1" applyFill="1" applyBorder="1" applyAlignment="1" applyProtection="1">
      <alignment horizontal="center" vertical="center"/>
    </xf>
    <xf numFmtId="0" fontId="5" fillId="11" borderId="49" xfId="0" applyFont="1" applyFill="1" applyBorder="1" applyAlignment="1" applyProtection="1">
      <alignment horizontal="left" vertical="top" wrapText="1"/>
      <protection locked="0"/>
    </xf>
    <xf numFmtId="0" fontId="5" fillId="2" borderId="244" xfId="0" applyFont="1" applyFill="1" applyBorder="1" applyAlignment="1" applyProtection="1">
      <alignment horizontal="center" vertical="center"/>
    </xf>
    <xf numFmtId="0" fontId="28" fillId="2" borderId="215" xfId="0" applyFont="1" applyFill="1" applyBorder="1" applyAlignment="1" applyProtection="1">
      <alignment horizontal="center" vertical="center"/>
    </xf>
    <xf numFmtId="0" fontId="28" fillId="2" borderId="236" xfId="0" applyFont="1" applyFill="1" applyBorder="1" applyAlignment="1" applyProtection="1">
      <alignment horizontal="center" vertical="center"/>
    </xf>
    <xf numFmtId="0" fontId="28" fillId="2" borderId="51" xfId="0" applyFont="1" applyFill="1" applyBorder="1" applyAlignment="1" applyProtection="1">
      <alignment horizontal="center" vertical="center" wrapText="1"/>
    </xf>
    <xf numFmtId="0" fontId="28" fillId="2" borderId="52" xfId="0" applyFont="1" applyFill="1" applyBorder="1" applyAlignment="1" applyProtection="1">
      <alignment horizontal="center" vertical="center" wrapText="1"/>
    </xf>
    <xf numFmtId="0" fontId="28" fillId="2" borderId="54" xfId="0" applyFont="1" applyFill="1" applyBorder="1" applyAlignment="1" applyProtection="1">
      <alignment horizontal="center" vertical="center" wrapText="1"/>
    </xf>
    <xf numFmtId="0" fontId="28" fillId="2" borderId="0" xfId="0" applyFont="1" applyFill="1" applyBorder="1" applyAlignment="1" applyProtection="1">
      <alignment horizontal="center" vertical="center" wrapText="1"/>
    </xf>
    <xf numFmtId="0" fontId="28" fillId="2" borderId="56" xfId="0" applyFont="1" applyFill="1" applyBorder="1" applyAlignment="1" applyProtection="1">
      <alignment horizontal="center" vertical="center" wrapText="1"/>
    </xf>
    <xf numFmtId="0" fontId="28" fillId="2" borderId="57" xfId="0" applyFont="1" applyFill="1" applyBorder="1" applyAlignment="1" applyProtection="1">
      <alignment horizontal="center" vertical="center" wrapText="1"/>
    </xf>
    <xf numFmtId="0" fontId="5" fillId="2" borderId="205" xfId="0" applyFont="1" applyFill="1" applyBorder="1" applyAlignment="1" applyProtection="1">
      <alignment horizontal="center" vertical="center"/>
    </xf>
    <xf numFmtId="9" fontId="5" fillId="11" borderId="224" xfId="0" applyNumberFormat="1" applyFont="1" applyFill="1" applyBorder="1" applyAlignment="1" applyProtection="1">
      <alignment horizontal="center" vertical="center"/>
      <protection locked="0"/>
    </xf>
    <xf numFmtId="9" fontId="5" fillId="11" borderId="348" xfId="0" applyNumberFormat="1" applyFont="1" applyFill="1" applyBorder="1" applyAlignment="1" applyProtection="1">
      <alignment horizontal="center" vertical="center"/>
      <protection locked="0"/>
    </xf>
    <xf numFmtId="0" fontId="48" fillId="11" borderId="0" xfId="0" applyFont="1" applyFill="1" applyAlignment="1" applyProtection="1">
      <alignment horizontal="center" vertical="top"/>
    </xf>
    <xf numFmtId="0" fontId="29" fillId="21" borderId="160" xfId="0" applyFont="1" applyFill="1" applyBorder="1" applyAlignment="1" applyProtection="1">
      <alignment horizontal="left" vertical="top" wrapText="1"/>
    </xf>
    <xf numFmtId="0" fontId="29" fillId="21" borderId="162" xfId="0" applyFont="1" applyFill="1" applyBorder="1" applyAlignment="1" applyProtection="1">
      <alignment horizontal="left" vertical="top"/>
    </xf>
    <xf numFmtId="0" fontId="29" fillId="21" borderId="161" xfId="0" applyFont="1" applyFill="1" applyBorder="1" applyAlignment="1" applyProtection="1">
      <alignment horizontal="left" vertical="top"/>
    </xf>
    <xf numFmtId="0" fontId="29" fillId="21" borderId="144" xfId="0" applyFont="1" applyFill="1" applyBorder="1" applyAlignment="1" applyProtection="1">
      <alignment horizontal="left" vertical="top" wrapText="1"/>
    </xf>
    <xf numFmtId="0" fontId="29" fillId="21" borderId="229" xfId="0" applyFont="1" applyFill="1" applyBorder="1" applyAlignment="1" applyProtection="1">
      <alignment horizontal="left" vertical="top" wrapText="1"/>
    </xf>
    <xf numFmtId="0" fontId="5" fillId="0" borderId="230" xfId="0" applyFont="1" applyBorder="1" applyAlignment="1" applyProtection="1">
      <alignment horizontal="left" vertical="top" wrapText="1" indent="2"/>
      <protection locked="0"/>
    </xf>
    <xf numFmtId="0" fontId="5" fillId="0" borderId="229" xfId="0" applyFont="1" applyBorder="1" applyAlignment="1" applyProtection="1">
      <alignment horizontal="left" vertical="top" indent="2"/>
      <protection locked="0"/>
    </xf>
    <xf numFmtId="0" fontId="5" fillId="0" borderId="231" xfId="0" applyFont="1" applyBorder="1" applyAlignment="1" applyProtection="1">
      <alignment horizontal="left" vertical="top" indent="2"/>
      <protection locked="0"/>
    </xf>
    <xf numFmtId="0" fontId="48" fillId="11" borderId="0" xfId="0" applyFont="1" applyFill="1" applyBorder="1" applyAlignment="1" applyProtection="1">
      <alignment horizontal="center" vertical="top"/>
    </xf>
    <xf numFmtId="0" fontId="9" fillId="2" borderId="306" xfId="0" applyFont="1" applyFill="1" applyBorder="1" applyAlignment="1" applyProtection="1">
      <alignment horizontal="right" vertical="top"/>
    </xf>
    <xf numFmtId="0" fontId="5" fillId="2" borderId="52" xfId="0" applyFont="1" applyFill="1" applyBorder="1" applyAlignment="1" applyProtection="1">
      <alignment horizontal="right" vertical="top"/>
    </xf>
    <xf numFmtId="0" fontId="5" fillId="2" borderId="156" xfId="0" applyFont="1" applyFill="1" applyBorder="1" applyAlignment="1" applyProtection="1">
      <alignment horizontal="right" vertical="top"/>
    </xf>
    <xf numFmtId="0" fontId="5" fillId="11" borderId="217" xfId="0" applyFont="1" applyFill="1" applyBorder="1" applyAlignment="1" applyProtection="1">
      <alignment horizontal="center" vertical="center" wrapText="1"/>
      <protection locked="0"/>
    </xf>
    <xf numFmtId="171" fontId="5" fillId="2" borderId="51" xfId="0" applyNumberFormat="1" applyFont="1" applyFill="1" applyBorder="1" applyAlignment="1" applyProtection="1">
      <alignment horizontal="center" vertical="center"/>
    </xf>
    <xf numFmtId="171" fontId="5" fillId="2" borderId="53" xfId="0" applyNumberFormat="1" applyFont="1" applyFill="1" applyBorder="1" applyAlignment="1" applyProtection="1">
      <alignment horizontal="center" vertical="center"/>
    </xf>
    <xf numFmtId="171" fontId="5" fillId="2" borderId="56" xfId="0" applyNumberFormat="1" applyFont="1" applyFill="1" applyBorder="1" applyAlignment="1" applyProtection="1">
      <alignment horizontal="center" vertical="center"/>
    </xf>
    <xf numFmtId="171" fontId="5" fillId="2" borderId="58" xfId="0" applyNumberFormat="1" applyFont="1" applyFill="1" applyBorder="1" applyAlignment="1" applyProtection="1">
      <alignment horizontal="center" vertical="center"/>
    </xf>
    <xf numFmtId="0" fontId="33" fillId="21" borderId="0" xfId="0" applyFont="1" applyFill="1" applyBorder="1" applyAlignment="1" applyProtection="1">
      <alignment horizontal="left"/>
    </xf>
    <xf numFmtId="0" fontId="38" fillId="11" borderId="0" xfId="0" applyFont="1" applyFill="1" applyBorder="1" applyAlignment="1" applyProtection="1">
      <alignment horizontal="left" vertical="top"/>
      <protection locked="0"/>
    </xf>
    <xf numFmtId="0" fontId="130" fillId="2" borderId="158" xfId="0" applyFont="1" applyFill="1" applyBorder="1" applyAlignment="1" applyProtection="1">
      <alignment horizontal="left" vertical="center" wrapText="1"/>
    </xf>
    <xf numFmtId="0" fontId="130" fillId="2" borderId="52" xfId="0" applyFont="1" applyFill="1" applyBorder="1" applyAlignment="1" applyProtection="1">
      <alignment horizontal="left" vertical="center" wrapText="1"/>
    </xf>
    <xf numFmtId="0" fontId="130" fillId="2" borderId="212" xfId="0" applyFont="1" applyFill="1" applyBorder="1" applyAlignment="1" applyProtection="1">
      <alignment horizontal="left" vertical="center" wrapText="1"/>
    </xf>
    <xf numFmtId="0" fontId="130" fillId="2" borderId="147" xfId="0" applyFont="1" applyFill="1" applyBorder="1" applyAlignment="1" applyProtection="1">
      <alignment horizontal="left" vertical="center" wrapText="1"/>
    </xf>
    <xf numFmtId="0" fontId="130" fillId="2" borderId="0" xfId="0" applyFont="1" applyFill="1" applyBorder="1" applyAlignment="1" applyProtection="1">
      <alignment horizontal="left" vertical="center" wrapText="1"/>
    </xf>
    <xf numFmtId="0" fontId="130" fillId="2" borderId="149" xfId="0" applyFont="1" applyFill="1" applyBorder="1" applyAlignment="1" applyProtection="1">
      <alignment horizontal="left" vertical="center" wrapText="1"/>
    </xf>
    <xf numFmtId="0" fontId="130" fillId="2" borderId="146" xfId="0" applyFont="1" applyFill="1" applyBorder="1" applyAlignment="1" applyProtection="1">
      <alignment horizontal="left" vertical="center" wrapText="1"/>
    </xf>
    <xf numFmtId="0" fontId="130" fillId="2" borderId="123" xfId="0" applyFont="1" applyFill="1" applyBorder="1" applyAlignment="1" applyProtection="1">
      <alignment horizontal="left" vertical="center" wrapText="1"/>
    </xf>
    <xf numFmtId="0" fontId="130" fillId="2" borderId="150" xfId="0" applyFont="1" applyFill="1" applyBorder="1" applyAlignment="1" applyProtection="1">
      <alignment horizontal="left" vertical="center" wrapText="1"/>
    </xf>
    <xf numFmtId="0" fontId="50" fillId="2" borderId="315" xfId="0" applyFont="1" applyFill="1" applyBorder="1" applyAlignment="1" applyProtection="1">
      <alignment horizontal="center" vertical="center" wrapText="1"/>
    </xf>
    <xf numFmtId="0" fontId="50" fillId="2" borderId="316" xfId="0" applyFont="1" applyFill="1" applyBorder="1" applyAlignment="1" applyProtection="1">
      <alignment horizontal="center" vertical="center" wrapText="1"/>
    </xf>
    <xf numFmtId="0" fontId="50" fillId="2" borderId="317" xfId="0" applyFont="1" applyFill="1" applyBorder="1" applyAlignment="1" applyProtection="1">
      <alignment horizontal="center" vertical="center" wrapText="1"/>
    </xf>
    <xf numFmtId="9" fontId="5" fillId="11" borderId="254" xfId="0" applyNumberFormat="1" applyFont="1" applyFill="1" applyBorder="1" applyAlignment="1" applyProtection="1">
      <alignment horizontal="center" vertical="center"/>
      <protection locked="0"/>
    </xf>
    <xf numFmtId="0" fontId="38" fillId="25" borderId="31" xfId="0" applyFont="1" applyFill="1" applyBorder="1" applyAlignment="1" applyProtection="1">
      <alignment horizontal="center" textRotation="90" wrapText="1"/>
    </xf>
    <xf numFmtId="0" fontId="38" fillId="25" borderId="222" xfId="0" applyFont="1" applyFill="1" applyBorder="1" applyAlignment="1" applyProtection="1">
      <alignment horizontal="center" textRotation="90"/>
    </xf>
    <xf numFmtId="0" fontId="38" fillId="25" borderId="223" xfId="0" applyFont="1" applyFill="1" applyBorder="1" applyAlignment="1" applyProtection="1">
      <alignment horizontal="center" textRotation="90"/>
    </xf>
    <xf numFmtId="0" fontId="52" fillId="25" borderId="155" xfId="0" applyFont="1" applyFill="1" applyBorder="1" applyAlignment="1" applyProtection="1">
      <alignment horizontal="center" vertical="top"/>
    </xf>
    <xf numFmtId="0" fontId="52" fillId="25" borderId="126" xfId="0" applyFont="1" applyFill="1" applyBorder="1" applyAlignment="1" applyProtection="1">
      <alignment horizontal="center" vertical="top"/>
    </xf>
    <xf numFmtId="0" fontId="52" fillId="25" borderId="148" xfId="0" applyFont="1" applyFill="1" applyBorder="1" applyAlignment="1" applyProtection="1">
      <alignment horizontal="center" vertical="top"/>
    </xf>
    <xf numFmtId="0" fontId="5" fillId="2" borderId="238" xfId="0" applyFont="1" applyFill="1" applyBorder="1" applyAlignment="1" applyProtection="1">
      <alignment horizontal="center" vertical="center"/>
    </xf>
    <xf numFmtId="0" fontId="55" fillId="55" borderId="51" xfId="0" applyFont="1" applyFill="1" applyBorder="1" applyAlignment="1" applyProtection="1">
      <alignment horizontal="center" vertical="center" wrapText="1"/>
    </xf>
    <xf numFmtId="0" fontId="55" fillId="55" borderId="246" xfId="0" applyFont="1" applyFill="1" applyBorder="1" applyAlignment="1" applyProtection="1">
      <alignment horizontal="center" vertical="center" wrapText="1"/>
    </xf>
    <xf numFmtId="0" fontId="55" fillId="55" borderId="54" xfId="0" applyFont="1" applyFill="1" applyBorder="1" applyAlignment="1" applyProtection="1">
      <alignment horizontal="center" vertical="center" wrapText="1"/>
    </xf>
    <xf numFmtId="0" fontId="55" fillId="55" borderId="43" xfId="0" applyFont="1" applyFill="1" applyBorder="1" applyAlignment="1" applyProtection="1">
      <alignment horizontal="center" vertical="center" wrapText="1"/>
    </xf>
    <xf numFmtId="0" fontId="55" fillId="55" borderId="56" xfId="0" applyFont="1" applyFill="1" applyBorder="1" applyAlignment="1" applyProtection="1">
      <alignment horizontal="center" vertical="center" wrapText="1"/>
    </xf>
    <xf numFmtId="0" fontId="55" fillId="55" borderId="219" xfId="0" applyFont="1" applyFill="1" applyBorder="1" applyAlignment="1" applyProtection="1">
      <alignment horizontal="center" vertical="center" wrapText="1"/>
    </xf>
    <xf numFmtId="0" fontId="28" fillId="2" borderId="53" xfId="0" applyFont="1" applyFill="1" applyBorder="1" applyAlignment="1" applyProtection="1">
      <alignment horizontal="center" vertical="center" wrapText="1"/>
    </xf>
    <xf numFmtId="0" fontId="28" fillId="2" borderId="55" xfId="0" applyFont="1" applyFill="1" applyBorder="1" applyAlignment="1" applyProtection="1">
      <alignment horizontal="center" vertical="center" wrapText="1"/>
    </xf>
    <xf numFmtId="0" fontId="28" fillId="2" borderId="58" xfId="0" applyFont="1" applyFill="1" applyBorder="1" applyAlignment="1" applyProtection="1">
      <alignment horizontal="center" vertical="center" wrapText="1"/>
    </xf>
    <xf numFmtId="0" fontId="28" fillId="55" borderId="49" xfId="0" applyFont="1" applyFill="1" applyBorder="1" applyAlignment="1" applyProtection="1">
      <alignment horizontal="center" vertical="center" wrapText="1"/>
    </xf>
    <xf numFmtId="0" fontId="28" fillId="55" borderId="49" xfId="0" applyFont="1" applyFill="1" applyBorder="1" applyAlignment="1" applyProtection="1">
      <alignment horizontal="center" vertical="center"/>
    </xf>
    <xf numFmtId="9" fontId="5" fillId="11" borderId="49" xfId="0" applyNumberFormat="1" applyFont="1" applyFill="1" applyBorder="1" applyAlignment="1" applyProtection="1">
      <alignment horizontal="center" vertical="center"/>
      <protection locked="0"/>
    </xf>
    <xf numFmtId="0" fontId="141" fillId="25" borderId="284" xfId="0" applyFont="1" applyFill="1" applyBorder="1" applyAlignment="1" applyProtection="1">
      <alignment horizontal="center"/>
    </xf>
    <xf numFmtId="0" fontId="141" fillId="25" borderId="285" xfId="0" applyFont="1" applyFill="1" applyBorder="1" applyAlignment="1" applyProtection="1">
      <alignment horizontal="center"/>
    </xf>
    <xf numFmtId="0" fontId="141" fillId="25" borderId="120" xfId="0" applyFont="1" applyFill="1" applyBorder="1" applyAlignment="1" applyProtection="1">
      <alignment horizontal="center"/>
    </xf>
    <xf numFmtId="171" fontId="5" fillId="2" borderId="54" xfId="0" applyNumberFormat="1" applyFont="1" applyFill="1" applyBorder="1" applyAlignment="1" applyProtection="1">
      <alignment horizontal="center" vertical="center"/>
    </xf>
    <xf numFmtId="171" fontId="5" fillId="2" borderId="55" xfId="0" applyNumberFormat="1" applyFont="1" applyFill="1" applyBorder="1" applyAlignment="1" applyProtection="1">
      <alignment horizontal="center" vertical="center"/>
    </xf>
    <xf numFmtId="0" fontId="179" fillId="21" borderId="341" xfId="0" applyFont="1" applyFill="1" applyBorder="1" applyAlignment="1" applyProtection="1">
      <alignment horizontal="left" vertical="top" wrapText="1"/>
    </xf>
    <xf numFmtId="0" fontId="179" fillId="21" borderId="207" xfId="0" applyFont="1" applyFill="1" applyBorder="1" applyAlignment="1" applyProtection="1">
      <alignment horizontal="left" vertical="top" wrapText="1"/>
    </xf>
    <xf numFmtId="0" fontId="179" fillId="21" borderId="208" xfId="0" applyFont="1" applyFill="1" applyBorder="1" applyAlignment="1" applyProtection="1">
      <alignment horizontal="left" vertical="top" wrapText="1"/>
    </xf>
    <xf numFmtId="0" fontId="188" fillId="11" borderId="0" xfId="0" applyFont="1" applyFill="1" applyBorder="1" applyAlignment="1">
      <alignment horizontal="center" vertical="center" wrapText="1"/>
    </xf>
    <xf numFmtId="0" fontId="38" fillId="11" borderId="0" xfId="0" applyFont="1" applyFill="1" applyBorder="1" applyAlignment="1" applyProtection="1">
      <alignment horizontal="center"/>
    </xf>
    <xf numFmtId="9" fontId="131" fillId="0" borderId="321" xfId="0" applyNumberFormat="1" applyFont="1" applyBorder="1" applyAlignment="1" applyProtection="1">
      <alignment horizontal="center"/>
    </xf>
    <xf numFmtId="0" fontId="5" fillId="11" borderId="65" xfId="0" applyFont="1" applyFill="1" applyBorder="1" applyAlignment="1" applyProtection="1">
      <alignment horizontal="center" vertical="center" wrapText="1"/>
      <protection locked="0"/>
    </xf>
    <xf numFmtId="0" fontId="5" fillId="11" borderId="232" xfId="0" applyFont="1" applyFill="1" applyBorder="1" applyAlignment="1" applyProtection="1">
      <alignment horizontal="center" vertical="center" wrapText="1"/>
      <protection locked="0"/>
    </xf>
    <xf numFmtId="0" fontId="29" fillId="11" borderId="0" xfId="0" applyFont="1" applyFill="1" applyBorder="1" applyAlignment="1" applyProtection="1">
      <alignment horizontal="left" vertical="top" wrapText="1"/>
    </xf>
    <xf numFmtId="0" fontId="33" fillId="11" borderId="0" xfId="0" applyFont="1" applyFill="1" applyBorder="1" applyAlignment="1" applyProtection="1">
      <alignment horizontal="left" vertical="top" wrapText="1"/>
    </xf>
    <xf numFmtId="0" fontId="29" fillId="11" borderId="0" xfId="0" applyFont="1" applyFill="1" applyBorder="1" applyAlignment="1" applyProtection="1">
      <alignment horizontal="left" vertical="center" wrapText="1"/>
    </xf>
    <xf numFmtId="0" fontId="38" fillId="11" borderId="0" xfId="0" applyFont="1" applyFill="1" applyBorder="1" applyAlignment="1" applyProtection="1">
      <alignment horizontal="center" vertical="center" wrapText="1"/>
    </xf>
    <xf numFmtId="0" fontId="187" fillId="11" borderId="0" xfId="0" applyFont="1" applyFill="1" applyBorder="1" applyAlignment="1" applyProtection="1">
      <alignment horizontal="left" vertical="top" wrapText="1"/>
    </xf>
    <xf numFmtId="0" fontId="38" fillId="11" borderId="0" xfId="0" applyFont="1" applyFill="1" applyBorder="1" applyAlignment="1" applyProtection="1">
      <alignment horizontal="left" vertical="top"/>
    </xf>
    <xf numFmtId="0" fontId="38" fillId="11" borderId="0" xfId="0" applyFont="1" applyFill="1" applyBorder="1" applyAlignment="1" applyProtection="1">
      <alignment horizontal="center" vertical="center"/>
    </xf>
    <xf numFmtId="44" fontId="38" fillId="11" borderId="0" xfId="3560" applyFont="1" applyFill="1" applyBorder="1" applyAlignment="1" applyProtection="1">
      <alignment horizontal="left" vertical="top"/>
      <protection locked="0"/>
    </xf>
    <xf numFmtId="0" fontId="5" fillId="2" borderId="155" xfId="0" applyFont="1" applyFill="1" applyBorder="1" applyAlignment="1" applyProtection="1">
      <alignment horizontal="center" vertical="center"/>
    </xf>
    <xf numFmtId="0" fontId="5" fillId="2" borderId="126" xfId="0" applyFont="1" applyFill="1" applyBorder="1" applyAlignment="1" applyProtection="1">
      <alignment horizontal="center" vertical="center"/>
    </xf>
    <xf numFmtId="0" fontId="5" fillId="2" borderId="353" xfId="0" applyFont="1" applyFill="1" applyBorder="1" applyAlignment="1" applyProtection="1">
      <alignment horizontal="center" vertical="center"/>
    </xf>
    <xf numFmtId="0" fontId="5" fillId="2" borderId="146" xfId="0" applyFont="1" applyFill="1" applyBorder="1" applyAlignment="1" applyProtection="1">
      <alignment horizontal="center" vertical="center"/>
    </xf>
    <xf numFmtId="0" fontId="5" fillId="2" borderId="123" xfId="0" applyFont="1" applyFill="1" applyBorder="1" applyAlignment="1" applyProtection="1">
      <alignment horizontal="center" vertical="center"/>
    </xf>
    <xf numFmtId="0" fontId="5" fillId="2" borderId="354" xfId="0" applyFont="1" applyFill="1" applyBorder="1" applyAlignment="1" applyProtection="1">
      <alignment horizontal="center" vertical="center"/>
    </xf>
    <xf numFmtId="0" fontId="5" fillId="11" borderId="277" xfId="0" applyFont="1" applyFill="1" applyBorder="1" applyAlignment="1" applyProtection="1">
      <alignment horizontal="left" vertical="top" wrapText="1"/>
      <protection locked="0"/>
    </xf>
    <xf numFmtId="0" fontId="5" fillId="11" borderId="278" xfId="0" applyFont="1" applyFill="1" applyBorder="1" applyAlignment="1" applyProtection="1">
      <alignment horizontal="left" vertical="top" wrapText="1"/>
      <protection locked="0"/>
    </xf>
    <xf numFmtId="0" fontId="5" fillId="11" borderId="279" xfId="0" applyFont="1" applyFill="1" applyBorder="1" applyAlignment="1" applyProtection="1">
      <alignment horizontal="left" vertical="top" wrapText="1"/>
      <protection locked="0"/>
    </xf>
    <xf numFmtId="0" fontId="5" fillId="11" borderId="281" xfId="0" applyFont="1" applyFill="1" applyBorder="1" applyAlignment="1" applyProtection="1">
      <alignment horizontal="left" vertical="top" wrapText="1"/>
      <protection locked="0"/>
    </xf>
    <xf numFmtId="0" fontId="5" fillId="11" borderId="276" xfId="0" applyFont="1" applyFill="1" applyBorder="1" applyAlignment="1" applyProtection="1">
      <alignment horizontal="left" vertical="top" wrapText="1"/>
      <protection locked="0"/>
    </xf>
    <xf numFmtId="0" fontId="5" fillId="11" borderId="280" xfId="0" applyFont="1" applyFill="1" applyBorder="1" applyAlignment="1" applyProtection="1">
      <alignment horizontal="left" vertical="top" wrapText="1"/>
      <protection locked="0"/>
    </xf>
    <xf numFmtId="0" fontId="5" fillId="11" borderId="347" xfId="0" applyFont="1" applyFill="1" applyBorder="1" applyAlignment="1" applyProtection="1">
      <alignment horizontal="left" vertical="top" wrapText="1"/>
      <protection locked="0"/>
    </xf>
    <xf numFmtId="0" fontId="5" fillId="11" borderId="258" xfId="0" applyFont="1" applyFill="1" applyBorder="1" applyAlignment="1" applyProtection="1">
      <alignment horizontal="left" vertical="top" wrapText="1"/>
      <protection locked="0"/>
    </xf>
    <xf numFmtId="0" fontId="5" fillId="11" borderId="336" xfId="0" applyFont="1" applyFill="1" applyBorder="1" applyAlignment="1" applyProtection="1">
      <alignment horizontal="left" vertical="top" wrapText="1"/>
      <protection locked="0"/>
    </xf>
    <xf numFmtId="0" fontId="5" fillId="11" borderId="326" xfId="0" applyFont="1" applyFill="1" applyBorder="1" applyAlignment="1" applyProtection="1">
      <alignment horizontal="left" vertical="top" wrapText="1"/>
      <protection locked="0"/>
    </xf>
    <xf numFmtId="0" fontId="5" fillId="11" borderId="327" xfId="0" applyFont="1" applyFill="1" applyBorder="1" applyAlignment="1" applyProtection="1">
      <alignment horizontal="left" vertical="top" wrapText="1"/>
      <protection locked="0"/>
    </xf>
    <xf numFmtId="0" fontId="5" fillId="11" borderId="325" xfId="0" applyFont="1" applyFill="1" applyBorder="1" applyAlignment="1" applyProtection="1">
      <alignment horizontal="left" vertical="top" wrapText="1"/>
      <protection locked="0"/>
    </xf>
    <xf numFmtId="0" fontId="5" fillId="11" borderId="348" xfId="0" applyFont="1" applyFill="1" applyBorder="1" applyAlignment="1" applyProtection="1">
      <alignment horizontal="left" vertical="top" wrapText="1"/>
      <protection locked="0"/>
    </xf>
    <xf numFmtId="0" fontId="5" fillId="0" borderId="353" xfId="0" applyFont="1" applyFill="1" applyBorder="1" applyAlignment="1" applyProtection="1">
      <alignment horizontal="left" vertical="top" wrapText="1"/>
      <protection locked="0"/>
    </xf>
    <xf numFmtId="0" fontId="5" fillId="0" borderId="336" xfId="0" applyFont="1" applyFill="1" applyBorder="1" applyAlignment="1" applyProtection="1">
      <alignment horizontal="left" vertical="top" wrapText="1"/>
      <protection locked="0"/>
    </xf>
    <xf numFmtId="0" fontId="5" fillId="0" borderId="348" xfId="0" applyFont="1" applyFill="1" applyBorder="1" applyAlignment="1" applyProtection="1">
      <alignment horizontal="left" vertical="top" wrapText="1"/>
      <protection locked="0"/>
    </xf>
    <xf numFmtId="0" fontId="9" fillId="15" borderId="281" xfId="0" applyFont="1" applyFill="1" applyBorder="1" applyAlignment="1" applyProtection="1">
      <alignment horizontal="center" vertical="top" wrapText="1"/>
    </xf>
    <xf numFmtId="0" fontId="9" fillId="15" borderId="0" xfId="0" applyFont="1" applyFill="1" applyBorder="1" applyAlignment="1" applyProtection="1">
      <alignment horizontal="center" vertical="top" wrapText="1"/>
    </xf>
    <xf numFmtId="0" fontId="9" fillId="15" borderId="283" xfId="0" applyFont="1" applyFill="1" applyBorder="1" applyAlignment="1" applyProtection="1">
      <alignment horizontal="center" vertical="top" wrapText="1"/>
    </xf>
    <xf numFmtId="0" fontId="9" fillId="15" borderId="346" xfId="0" applyFont="1" applyFill="1" applyBorder="1" applyAlignment="1" applyProtection="1">
      <alignment horizontal="center" vertical="top" wrapText="1"/>
    </xf>
    <xf numFmtId="0" fontId="5" fillId="11" borderId="0" xfId="0" applyFont="1" applyFill="1" applyBorder="1" applyAlignment="1" applyProtection="1">
      <alignment horizontal="center" wrapText="1"/>
    </xf>
    <xf numFmtId="0" fontId="5" fillId="2" borderId="274" xfId="0" applyFont="1" applyFill="1" applyBorder="1" applyAlignment="1" applyProtection="1">
      <alignment horizontal="center" vertical="center" wrapText="1"/>
    </xf>
    <xf numFmtId="0" fontId="140" fillId="25" borderId="281" xfId="0" applyFont="1" applyFill="1" applyBorder="1" applyAlignment="1" applyProtection="1">
      <alignment horizontal="left" vertical="center" wrapText="1"/>
    </xf>
    <xf numFmtId="0" fontId="140" fillId="25" borderId="0" xfId="0" applyFont="1" applyFill="1" applyBorder="1" applyAlignment="1" applyProtection="1">
      <alignment horizontal="left" vertical="center" wrapText="1"/>
    </xf>
    <xf numFmtId="0" fontId="5" fillId="11" borderId="56" xfId="0" applyFont="1" applyFill="1" applyBorder="1" applyAlignment="1" applyProtection="1">
      <alignment horizontal="left" vertical="top"/>
      <protection locked="0"/>
    </xf>
    <xf numFmtId="0" fontId="5" fillId="11" borderId="211" xfId="0" applyFont="1" applyFill="1" applyBorder="1" applyAlignment="1" applyProtection="1">
      <alignment horizontal="left" vertical="top"/>
      <protection locked="0"/>
    </xf>
    <xf numFmtId="0" fontId="9" fillId="2" borderId="264" xfId="0" applyFont="1" applyFill="1" applyBorder="1" applyAlignment="1" applyProtection="1">
      <alignment horizontal="center" vertical="top" wrapText="1"/>
    </xf>
    <xf numFmtId="0" fontId="9" fillId="2" borderId="142" xfId="0" applyFont="1" applyFill="1" applyBorder="1" applyAlignment="1" applyProtection="1">
      <alignment horizontal="center" vertical="top" wrapText="1"/>
    </xf>
    <xf numFmtId="0" fontId="9" fillId="2" borderId="240" xfId="0" applyFont="1" applyFill="1" applyBorder="1" applyAlignment="1" applyProtection="1">
      <alignment horizontal="center" vertical="top" wrapText="1"/>
    </xf>
    <xf numFmtId="0" fontId="9" fillId="2" borderId="263" xfId="0" applyFont="1" applyFill="1" applyBorder="1" applyAlignment="1" applyProtection="1">
      <alignment horizontal="center" vertical="top" wrapText="1"/>
    </xf>
    <xf numFmtId="0" fontId="9" fillId="2" borderId="345" xfId="0" applyFont="1" applyFill="1" applyBorder="1" applyAlignment="1" applyProtection="1">
      <alignment horizontal="center" vertical="top" wrapText="1"/>
    </xf>
    <xf numFmtId="0" fontId="9" fillId="15" borderId="282" xfId="0" applyFont="1" applyFill="1" applyBorder="1" applyAlignment="1" applyProtection="1">
      <alignment horizontal="center"/>
    </xf>
    <xf numFmtId="0" fontId="9" fillId="15" borderId="283" xfId="0" applyFont="1" applyFill="1" applyBorder="1" applyAlignment="1" applyProtection="1">
      <alignment horizontal="center"/>
    </xf>
    <xf numFmtId="0" fontId="9" fillId="15" borderId="346" xfId="0" applyFont="1" applyFill="1" applyBorder="1" applyAlignment="1" applyProtection="1">
      <alignment horizontal="center"/>
    </xf>
    <xf numFmtId="0" fontId="38" fillId="11" borderId="0" xfId="0" applyFont="1" applyFill="1" applyBorder="1" applyAlignment="1" applyProtection="1">
      <alignment horizontal="center" vertical="top"/>
    </xf>
    <xf numFmtId="0" fontId="29" fillId="11" borderId="0" xfId="0" applyFont="1" applyFill="1" applyBorder="1" applyAlignment="1" applyProtection="1">
      <alignment horizontal="center" vertical="top"/>
    </xf>
    <xf numFmtId="2" fontId="24" fillId="11" borderId="0" xfId="0" applyNumberFormat="1" applyFont="1" applyFill="1" applyBorder="1" applyAlignment="1">
      <alignment horizontal="right" vertical="center" wrapText="1"/>
    </xf>
    <xf numFmtId="0" fontId="34" fillId="11" borderId="0" xfId="0" applyFont="1" applyFill="1" applyAlignment="1">
      <alignment horizontal="center" vertical="center" wrapText="1"/>
    </xf>
    <xf numFmtId="0" fontId="44" fillId="11" borderId="0" xfId="0" applyFont="1" applyFill="1" applyBorder="1" applyAlignment="1">
      <alignment horizontal="right" vertical="center" wrapText="1"/>
    </xf>
    <xf numFmtId="0" fontId="43" fillId="0" borderId="0" xfId="0" applyFont="1" applyBorder="1" applyAlignment="1">
      <alignment horizontal="right" vertical="center" wrapText="1"/>
    </xf>
    <xf numFmtId="0" fontId="30" fillId="21" borderId="54" xfId="0" applyFont="1" applyFill="1" applyBorder="1" applyAlignment="1">
      <alignment horizontal="left" vertical="top" wrapText="1"/>
    </xf>
    <xf numFmtId="0" fontId="30" fillId="21" borderId="0" xfId="0" applyFont="1" applyFill="1" applyBorder="1" applyAlignment="1">
      <alignment horizontal="left" vertical="top" wrapText="1"/>
    </xf>
    <xf numFmtId="0" fontId="105" fillId="11" borderId="49" xfId="0" applyNumberFormat="1" applyFont="1" applyFill="1" applyBorder="1" applyAlignment="1">
      <alignment horizontal="left" vertical="top" wrapText="1"/>
    </xf>
    <xf numFmtId="173" fontId="105" fillId="11" borderId="49" xfId="0" applyNumberFormat="1" applyFont="1" applyFill="1" applyBorder="1" applyAlignment="1">
      <alignment horizontal="left" vertical="top" wrapText="1"/>
    </xf>
    <xf numFmtId="0" fontId="12" fillId="11" borderId="0" xfId="0" applyFont="1" applyFill="1" applyBorder="1" applyAlignment="1" applyProtection="1">
      <alignment horizontal="left" vertical="center" wrapText="1" indent="2"/>
      <protection hidden="1"/>
    </xf>
    <xf numFmtId="0" fontId="98" fillId="56" borderId="94" xfId="4" applyFont="1" applyFill="1" applyBorder="1" applyAlignment="1" applyProtection="1">
      <alignment horizontal="center" vertical="center" wrapText="1"/>
      <protection locked="0"/>
    </xf>
    <xf numFmtId="0" fontId="0" fillId="0" borderId="95" xfId="0" applyBorder="1" applyAlignment="1">
      <alignment horizontal="center" vertical="center" wrapText="1"/>
    </xf>
    <xf numFmtId="0" fontId="0" fillId="0" borderId="96" xfId="0" applyBorder="1" applyAlignment="1">
      <alignment horizontal="center" vertical="center" wrapText="1"/>
    </xf>
    <xf numFmtId="0" fontId="105" fillId="11" borderId="49" xfId="0" applyFont="1" applyFill="1" applyBorder="1" applyAlignment="1" applyProtection="1">
      <alignment horizontal="left" vertical="top" wrapText="1"/>
    </xf>
    <xf numFmtId="0" fontId="105" fillId="11" borderId="49" xfId="0" applyFont="1" applyFill="1" applyBorder="1" applyAlignment="1" applyProtection="1">
      <alignment horizontal="left" vertical="top" wrapText="1"/>
      <protection locked="0"/>
    </xf>
    <xf numFmtId="0" fontId="79" fillId="11" borderId="0" xfId="0" applyFont="1" applyFill="1" applyBorder="1" applyAlignment="1">
      <alignment horizontal="center" vertical="center"/>
    </xf>
    <xf numFmtId="0" fontId="109" fillId="0" borderId="0" xfId="0" applyFont="1" applyFill="1" applyBorder="1" applyAlignment="1">
      <alignment horizontal="center" vertical="center" wrapText="1"/>
    </xf>
    <xf numFmtId="0" fontId="142" fillId="11" borderId="0" xfId="0" applyFont="1" applyFill="1" applyAlignment="1">
      <alignment horizontal="center" vertical="center" wrapText="1"/>
    </xf>
    <xf numFmtId="0" fontId="106" fillId="11" borderId="0" xfId="0" applyFont="1" applyFill="1" applyAlignment="1">
      <alignment horizontal="center" vertical="center" wrapText="1"/>
    </xf>
    <xf numFmtId="0" fontId="106" fillId="11" borderId="3" xfId="0" applyFont="1" applyFill="1" applyBorder="1" applyAlignment="1">
      <alignment horizontal="center" vertical="center" wrapText="1"/>
    </xf>
    <xf numFmtId="0" fontId="11" fillId="11" borderId="134" xfId="0" applyFont="1" applyFill="1" applyBorder="1" applyAlignment="1">
      <alignment horizontal="center" vertical="center"/>
    </xf>
    <xf numFmtId="0" fontId="11" fillId="11" borderId="68" xfId="0" applyFont="1" applyFill="1" applyBorder="1" applyAlignment="1">
      <alignment horizontal="center" vertical="center"/>
    </xf>
    <xf numFmtId="0" fontId="13" fillId="11" borderId="0" xfId="0" applyFont="1" applyFill="1" applyAlignment="1">
      <alignment horizontal="left" vertical="center"/>
    </xf>
    <xf numFmtId="0" fontId="3" fillId="11" borderId="0" xfId="0" applyFont="1" applyFill="1" applyBorder="1" applyAlignment="1">
      <alignment horizontal="center" vertical="top" wrapText="1"/>
    </xf>
    <xf numFmtId="0" fontId="42" fillId="21" borderId="360" xfId="0" applyFont="1" applyFill="1" applyBorder="1" applyAlignment="1" applyProtection="1">
      <alignment horizontal="left" vertical="top" wrapText="1"/>
    </xf>
    <xf numFmtId="0" fontId="42" fillId="21" borderId="361" xfId="0" applyFont="1" applyFill="1" applyBorder="1" applyAlignment="1" applyProtection="1">
      <alignment horizontal="left" vertical="top" wrapText="1"/>
    </xf>
    <xf numFmtId="0" fontId="42" fillId="21" borderId="362" xfId="0" applyFont="1" applyFill="1" applyBorder="1" applyAlignment="1" applyProtection="1">
      <alignment horizontal="left" vertical="top" wrapText="1"/>
    </xf>
    <xf numFmtId="0" fontId="0" fillId="0" borderId="52" xfId="0" applyFont="1" applyBorder="1" applyAlignment="1">
      <alignment horizontal="center" vertical="center" wrapText="1"/>
    </xf>
    <xf numFmtId="0" fontId="0" fillId="0" borderId="0" xfId="0" applyFont="1" applyBorder="1" applyAlignment="1">
      <alignment horizontal="center" vertical="center" wrapText="1"/>
    </xf>
    <xf numFmtId="0" fontId="0" fillId="2" borderId="368" xfId="0" applyFont="1" applyFill="1" applyBorder="1" applyAlignment="1">
      <alignment horizontal="center" vertical="center" wrapText="1"/>
    </xf>
    <xf numFmtId="0" fontId="0" fillId="2" borderId="33" xfId="0" applyFont="1" applyFill="1" applyBorder="1" applyAlignment="1">
      <alignment horizontal="center" vertical="center" wrapText="1"/>
    </xf>
    <xf numFmtId="0" fontId="0" fillId="2" borderId="369" xfId="0" applyFont="1" applyFill="1" applyBorder="1" applyAlignment="1">
      <alignment horizontal="center" vertical="center" wrapText="1"/>
    </xf>
    <xf numFmtId="0" fontId="0" fillId="2" borderId="370" xfId="0" applyFont="1" applyFill="1" applyBorder="1" applyAlignment="1">
      <alignment horizontal="center" vertical="center" wrapText="1"/>
    </xf>
    <xf numFmtId="0" fontId="0" fillId="2" borderId="371" xfId="0" applyFont="1" applyFill="1" applyBorder="1" applyAlignment="1">
      <alignment horizontal="center" vertical="center" wrapText="1"/>
    </xf>
    <xf numFmtId="0" fontId="0" fillId="2" borderId="372" xfId="0" applyFont="1" applyFill="1" applyBorder="1" applyAlignment="1">
      <alignment horizontal="center" vertical="center" wrapText="1"/>
    </xf>
    <xf numFmtId="0" fontId="0" fillId="2" borderId="373" xfId="0" applyFont="1" applyFill="1" applyBorder="1" applyAlignment="1">
      <alignment horizontal="center" vertical="center" wrapText="1"/>
    </xf>
    <xf numFmtId="0" fontId="0" fillId="2" borderId="374" xfId="0" applyFont="1" applyFill="1" applyBorder="1" applyAlignment="1" applyProtection="1">
      <alignment horizontal="center" vertical="center" wrapText="1"/>
    </xf>
    <xf numFmtId="0" fontId="0" fillId="2" borderId="381" xfId="0" applyFont="1" applyFill="1" applyBorder="1" applyAlignment="1" applyProtection="1">
      <alignment horizontal="center" vertical="center" wrapText="1"/>
    </xf>
    <xf numFmtId="0" fontId="0" fillId="2" borderId="391" xfId="0" applyFont="1" applyFill="1" applyBorder="1" applyAlignment="1" applyProtection="1">
      <alignment horizontal="center" vertical="center" wrapText="1"/>
    </xf>
    <xf numFmtId="0" fontId="0" fillId="2" borderId="375" xfId="0" applyFont="1" applyFill="1" applyBorder="1" applyAlignment="1" applyProtection="1">
      <alignment horizontal="center" vertical="center" wrapText="1"/>
    </xf>
    <xf numFmtId="0" fontId="0" fillId="2" borderId="382" xfId="0" applyFont="1" applyFill="1" applyBorder="1" applyAlignment="1" applyProtection="1">
      <alignment horizontal="center" vertical="center" wrapText="1"/>
    </xf>
    <xf numFmtId="0" fontId="0" fillId="2" borderId="392" xfId="0" applyFont="1" applyFill="1" applyBorder="1" applyAlignment="1" applyProtection="1">
      <alignment horizontal="center" vertical="center" wrapText="1"/>
    </xf>
    <xf numFmtId="0" fontId="0" fillId="2" borderId="376" xfId="0" applyFont="1" applyFill="1" applyBorder="1" applyAlignment="1" applyProtection="1">
      <alignment horizontal="center" vertical="center" wrapText="1"/>
    </xf>
    <xf numFmtId="0" fontId="0" fillId="2" borderId="383" xfId="0" applyFont="1" applyFill="1" applyBorder="1" applyAlignment="1" applyProtection="1">
      <alignment horizontal="center" vertical="center" wrapText="1"/>
    </xf>
    <xf numFmtId="0" fontId="0" fillId="2" borderId="306" xfId="0" applyFont="1" applyFill="1" applyBorder="1" applyAlignment="1" applyProtection="1">
      <alignment horizontal="center" vertical="center" wrapText="1"/>
    </xf>
    <xf numFmtId="0" fontId="0" fillId="2" borderId="377" xfId="0" applyFont="1" applyFill="1" applyBorder="1" applyAlignment="1" applyProtection="1">
      <alignment horizontal="center" vertical="center" wrapText="1"/>
    </xf>
    <xf numFmtId="0" fontId="0" fillId="2" borderId="384" xfId="0" applyFont="1" applyFill="1" applyBorder="1" applyAlignment="1" applyProtection="1">
      <alignment horizontal="center" vertical="center" wrapText="1"/>
    </xf>
    <xf numFmtId="0" fontId="0" fillId="2" borderId="393" xfId="0" applyFont="1" applyFill="1" applyBorder="1" applyAlignment="1" applyProtection="1">
      <alignment horizontal="center" vertical="center" wrapText="1"/>
    </xf>
    <xf numFmtId="0" fontId="190" fillId="0" borderId="49" xfId="0" applyFont="1" applyFill="1" applyBorder="1" applyAlignment="1" applyProtection="1">
      <alignment horizontal="center" vertical="top" wrapText="1"/>
      <protection locked="0"/>
    </xf>
    <xf numFmtId="0" fontId="193" fillId="0" borderId="378" xfId="0" applyFont="1" applyFill="1" applyBorder="1" applyAlignment="1" applyProtection="1">
      <alignment horizontal="center" vertical="center" wrapText="1"/>
      <protection locked="0"/>
    </xf>
    <xf numFmtId="0" fontId="193" fillId="0" borderId="386" xfId="0" applyFont="1" applyFill="1" applyBorder="1" applyAlignment="1" applyProtection="1">
      <alignment horizontal="center" vertical="center" wrapText="1"/>
      <protection locked="0"/>
    </xf>
    <xf numFmtId="0" fontId="190" fillId="0" borderId="379" xfId="0" applyFont="1" applyFill="1" applyBorder="1" applyAlignment="1" applyProtection="1">
      <alignment horizontal="center" vertical="center" wrapText="1"/>
      <protection locked="0"/>
    </xf>
    <xf numFmtId="0" fontId="190" fillId="0" borderId="387" xfId="0" applyFont="1" applyFill="1" applyBorder="1" applyAlignment="1" applyProtection="1">
      <alignment horizontal="center" vertical="center" wrapText="1"/>
      <protection locked="0"/>
    </xf>
    <xf numFmtId="0" fontId="190" fillId="0" borderId="380" xfId="0" applyFont="1" applyFill="1" applyBorder="1" applyAlignment="1" applyProtection="1">
      <alignment horizontal="center" vertical="top" wrapText="1"/>
      <protection locked="0"/>
    </xf>
    <xf numFmtId="0" fontId="190" fillId="0" borderId="388" xfId="0" applyFont="1" applyFill="1" applyBorder="1" applyAlignment="1" applyProtection="1">
      <alignment horizontal="center" vertical="top" wrapText="1"/>
      <protection locked="0"/>
    </xf>
    <xf numFmtId="0" fontId="190" fillId="0" borderId="49" xfId="0" applyFont="1" applyFill="1" applyBorder="1" applyAlignment="1" applyProtection="1">
      <alignment horizontal="center" vertical="center" wrapText="1"/>
      <protection locked="0"/>
    </xf>
    <xf numFmtId="0" fontId="189" fillId="71" borderId="259" xfId="0" applyFont="1" applyFill="1" applyBorder="1" applyAlignment="1" applyProtection="1">
      <alignment horizontal="left" vertical="center" wrapText="1"/>
    </xf>
    <xf numFmtId="0" fontId="189" fillId="71" borderId="355" xfId="0" applyFont="1" applyFill="1" applyBorder="1" applyAlignment="1" applyProtection="1">
      <alignment horizontal="left" vertical="center" wrapText="1"/>
    </xf>
    <xf numFmtId="0" fontId="189" fillId="71" borderId="356" xfId="0" applyFont="1" applyFill="1" applyBorder="1" applyAlignment="1" applyProtection="1">
      <alignment horizontal="left" vertical="center" wrapText="1"/>
    </xf>
    <xf numFmtId="0" fontId="191" fillId="71" borderId="357" xfId="0" applyFont="1" applyFill="1" applyBorder="1" applyAlignment="1" applyProtection="1">
      <alignment horizontal="left" vertical="center" wrapText="1"/>
    </xf>
    <xf numFmtId="0" fontId="191" fillId="71" borderId="358" xfId="0" applyFont="1" applyFill="1" applyBorder="1" applyAlignment="1" applyProtection="1">
      <alignment horizontal="left" vertical="center" wrapText="1"/>
    </xf>
    <xf numFmtId="0" fontId="191" fillId="71" borderId="359" xfId="0" applyFont="1" applyFill="1" applyBorder="1" applyAlignment="1" applyProtection="1">
      <alignment horizontal="left" vertical="center" wrapText="1"/>
    </xf>
    <xf numFmtId="0" fontId="195" fillId="2" borderId="360" xfId="0" applyFont="1" applyFill="1" applyBorder="1" applyAlignment="1" applyProtection="1">
      <alignment horizontal="center" vertical="top"/>
    </xf>
    <xf numFmtId="0" fontId="195" fillId="2" borderId="361" xfId="0" applyFont="1" applyFill="1" applyBorder="1" applyAlignment="1" applyProtection="1">
      <alignment horizontal="center" vertical="top"/>
    </xf>
    <xf numFmtId="0" fontId="195" fillId="2" borderId="362" xfId="0" applyFont="1" applyFill="1" applyBorder="1" applyAlignment="1" applyProtection="1">
      <alignment horizontal="center" vertical="top"/>
    </xf>
    <xf numFmtId="0" fontId="14" fillId="11" borderId="360" xfId="0" applyFont="1" applyFill="1" applyBorder="1" applyAlignment="1" applyProtection="1">
      <alignment horizontal="left" vertical="top" wrapText="1"/>
      <protection locked="0"/>
    </xf>
    <xf numFmtId="0" fontId="14" fillId="11" borderId="361" xfId="0" applyFont="1" applyFill="1" applyBorder="1" applyAlignment="1" applyProtection="1">
      <alignment horizontal="left" vertical="top" wrapText="1"/>
      <protection locked="0"/>
    </xf>
    <xf numFmtId="0" fontId="14" fillId="11" borderId="362" xfId="0" applyFont="1" applyFill="1" applyBorder="1" applyAlignment="1" applyProtection="1">
      <alignment horizontal="left" vertical="top" wrapText="1"/>
      <protection locked="0"/>
    </xf>
    <xf numFmtId="0" fontId="14" fillId="11" borderId="389" xfId="0" applyFont="1" applyFill="1" applyBorder="1" applyAlignment="1" applyProtection="1">
      <alignment horizontal="left" vertical="top" wrapText="1"/>
      <protection locked="0"/>
    </xf>
    <xf numFmtId="0" fontId="14" fillId="11" borderId="0" xfId="0" applyFont="1" applyFill="1" applyBorder="1" applyAlignment="1" applyProtection="1">
      <alignment horizontal="left" vertical="top" wrapText="1"/>
      <protection locked="0"/>
    </xf>
    <xf numFmtId="0" fontId="14" fillId="11" borderId="390" xfId="0" applyFont="1" applyFill="1" applyBorder="1" applyAlignment="1" applyProtection="1">
      <alignment horizontal="left" vertical="top" wrapText="1"/>
      <protection locked="0"/>
    </xf>
    <xf numFmtId="0" fontId="14" fillId="11" borderId="414" xfId="0" applyFont="1" applyFill="1" applyBorder="1" applyAlignment="1" applyProtection="1">
      <alignment horizontal="left" vertical="top" wrapText="1"/>
      <protection locked="0"/>
    </xf>
    <xf numFmtId="0" fontId="14" fillId="11" borderId="415" xfId="0" applyFont="1" applyFill="1" applyBorder="1" applyAlignment="1" applyProtection="1">
      <alignment horizontal="left" vertical="top" wrapText="1"/>
      <protection locked="0"/>
    </xf>
    <xf numFmtId="0" fontId="14" fillId="11" borderId="416" xfId="0" applyFont="1" applyFill="1" applyBorder="1" applyAlignment="1" applyProtection="1">
      <alignment horizontal="left" vertical="top" wrapText="1"/>
      <protection locked="0"/>
    </xf>
    <xf numFmtId="0" fontId="196" fillId="21" borderId="402" xfId="0" applyFont="1" applyFill="1" applyBorder="1" applyAlignment="1" applyProtection="1">
      <alignment horizontal="center" vertical="center" wrapText="1"/>
    </xf>
    <xf numFmtId="0" fontId="196" fillId="21" borderId="194" xfId="0" applyFont="1" applyFill="1" applyBorder="1" applyAlignment="1" applyProtection="1">
      <alignment horizontal="center" vertical="center" wrapText="1"/>
    </xf>
    <xf numFmtId="0" fontId="196" fillId="21" borderId="403" xfId="0" applyFont="1" applyFill="1" applyBorder="1" applyAlignment="1" applyProtection="1">
      <alignment horizontal="center" vertical="center" wrapText="1"/>
    </xf>
    <xf numFmtId="0" fontId="193" fillId="0" borderId="405" xfId="0" applyFont="1" applyFill="1" applyBorder="1" applyAlignment="1" applyProtection="1">
      <alignment horizontal="center" vertical="center" wrapText="1"/>
      <protection locked="0"/>
    </xf>
    <xf numFmtId="0" fontId="190" fillId="0" borderId="406" xfId="0" applyFont="1" applyFill="1" applyBorder="1" applyAlignment="1" applyProtection="1">
      <alignment horizontal="center" vertical="center" wrapText="1"/>
      <protection locked="0"/>
    </xf>
    <xf numFmtId="0" fontId="195" fillId="55" borderId="364" xfId="0" applyFont="1" applyFill="1" applyBorder="1" applyAlignment="1" applyProtection="1">
      <alignment horizontal="center" vertical="center" wrapText="1"/>
    </xf>
    <xf numFmtId="0" fontId="195" fillId="55" borderId="142" xfId="0" applyFont="1" applyFill="1" applyBorder="1" applyAlignment="1" applyProtection="1">
      <alignment horizontal="center" vertical="center" wrapText="1"/>
    </xf>
    <xf numFmtId="0" fontId="195" fillId="55" borderId="404" xfId="0" applyFont="1" applyFill="1" applyBorder="1" applyAlignment="1" applyProtection="1">
      <alignment horizontal="center" vertical="center" wrapText="1"/>
    </xf>
    <xf numFmtId="0" fontId="195" fillId="55" borderId="400" xfId="0" applyFont="1" applyFill="1" applyBorder="1" applyAlignment="1" applyProtection="1">
      <alignment horizontal="center" vertical="center" wrapText="1"/>
    </xf>
    <xf numFmtId="0" fontId="195" fillId="55" borderId="152" xfId="0" applyFont="1" applyFill="1" applyBorder="1" applyAlignment="1" applyProtection="1">
      <alignment horizontal="center" vertical="center" wrapText="1"/>
    </xf>
    <xf numFmtId="0" fontId="195" fillId="55" borderId="401" xfId="0" applyFont="1" applyFill="1" applyBorder="1" applyAlignment="1" applyProtection="1">
      <alignment horizontal="center" vertical="center" wrapText="1"/>
    </xf>
    <xf numFmtId="0" fontId="190" fillId="0" borderId="360" xfId="0" applyFont="1" applyFill="1" applyBorder="1" applyAlignment="1" applyProtection="1">
      <alignment horizontal="left" vertical="top" wrapText="1"/>
      <protection locked="0"/>
    </xf>
    <xf numFmtId="0" fontId="0" fillId="0" borderId="362" xfId="0" applyBorder="1" applyAlignment="1" applyProtection="1">
      <alignment horizontal="left" vertical="top" wrapText="1"/>
      <protection locked="0"/>
    </xf>
    <xf numFmtId="0" fontId="0" fillId="0" borderId="389" xfId="0" applyBorder="1" applyAlignment="1" applyProtection="1">
      <alignment horizontal="left" vertical="top" wrapText="1"/>
      <protection locked="0"/>
    </xf>
    <xf numFmtId="0" fontId="0" fillId="0" borderId="390" xfId="0" applyBorder="1" applyAlignment="1" applyProtection="1">
      <alignment horizontal="left" vertical="top" wrapText="1"/>
      <protection locked="0"/>
    </xf>
    <xf numFmtId="0" fontId="0" fillId="0" borderId="400" xfId="0" applyBorder="1" applyAlignment="1" applyProtection="1">
      <alignment horizontal="left" vertical="top" wrapText="1"/>
      <protection locked="0"/>
    </xf>
    <xf numFmtId="0" fontId="0" fillId="0" borderId="401" xfId="0" applyBorder="1" applyAlignment="1" applyProtection="1">
      <alignment horizontal="left" vertical="top" wrapText="1"/>
      <protection locked="0"/>
    </xf>
    <xf numFmtId="0" fontId="0" fillId="0" borderId="361"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152" xfId="0" applyBorder="1" applyAlignment="1" applyProtection="1">
      <alignment horizontal="left" vertical="top" wrapText="1"/>
      <protection locked="0"/>
    </xf>
    <xf numFmtId="0" fontId="0" fillId="0" borderId="371" xfId="0" applyFont="1" applyBorder="1" applyAlignment="1">
      <alignment horizontal="left" vertical="center" wrapText="1"/>
    </xf>
    <xf numFmtId="0" fontId="0" fillId="0" borderId="372" xfId="0" applyFont="1" applyBorder="1" applyAlignment="1">
      <alignment horizontal="left" vertical="center"/>
    </xf>
    <xf numFmtId="0" fontId="0" fillId="0" borderId="373" xfId="0" applyFont="1" applyBorder="1" applyAlignment="1">
      <alignment horizontal="left" vertical="center"/>
    </xf>
    <xf numFmtId="0" fontId="14" fillId="11" borderId="263" xfId="0" applyFont="1" applyFill="1" applyBorder="1" applyAlignment="1" applyProtection="1">
      <alignment horizontal="center" vertical="center"/>
      <protection locked="0"/>
    </xf>
    <xf numFmtId="0" fontId="14" fillId="11" borderId="142" xfId="0" applyFont="1" applyFill="1" applyBorder="1" applyAlignment="1" applyProtection="1">
      <alignment horizontal="center" vertical="center"/>
      <protection locked="0"/>
    </xf>
    <xf numFmtId="0" fontId="14" fillId="11" borderId="240" xfId="0" applyFont="1" applyFill="1" applyBorder="1" applyAlignment="1" applyProtection="1">
      <alignment horizontal="center" vertical="center"/>
      <protection locked="0"/>
    </xf>
    <xf numFmtId="0" fontId="0" fillId="0" borderId="360" xfId="0" applyFont="1" applyBorder="1" applyAlignment="1">
      <alignment horizontal="left" vertical="center" wrapText="1"/>
    </xf>
    <xf numFmtId="0" fontId="0" fillId="0" borderId="361" xfId="0" applyFont="1" applyBorder="1" applyAlignment="1">
      <alignment horizontal="left" vertical="center" wrapText="1"/>
    </xf>
    <xf numFmtId="0" fontId="0" fillId="0" borderId="362" xfId="0" applyFont="1" applyBorder="1" applyAlignment="1">
      <alignment horizontal="left" vertical="center" wrapText="1"/>
    </xf>
    <xf numFmtId="0" fontId="14" fillId="11" borderId="412" xfId="0" applyFont="1" applyFill="1" applyBorder="1" applyAlignment="1" applyProtection="1">
      <alignment horizontal="center" vertical="center"/>
      <protection locked="0"/>
    </xf>
    <xf numFmtId="0" fontId="14" fillId="11" borderId="162" xfId="0" applyFont="1" applyFill="1" applyBorder="1" applyAlignment="1" applyProtection="1">
      <alignment horizontal="center" vertical="center"/>
      <protection locked="0"/>
    </xf>
    <xf numFmtId="0" fontId="14" fillId="11" borderId="291" xfId="0" applyFont="1" applyFill="1" applyBorder="1" applyAlignment="1" applyProtection="1">
      <alignment horizontal="center" vertical="center"/>
      <protection locked="0"/>
    </xf>
    <xf numFmtId="0" fontId="0" fillId="0" borderId="360" xfId="0" quotePrefix="1" applyFont="1" applyBorder="1" applyAlignment="1">
      <alignment horizontal="left" vertical="center" wrapText="1"/>
    </xf>
    <xf numFmtId="0" fontId="0" fillId="0" borderId="361" xfId="0" quotePrefix="1" applyFont="1" applyBorder="1" applyAlignment="1">
      <alignment horizontal="left" vertical="center" wrapText="1"/>
    </xf>
    <xf numFmtId="0" fontId="0" fillId="0" borderId="362" xfId="0" quotePrefix="1" applyFont="1" applyBorder="1" applyAlignment="1">
      <alignment horizontal="left" vertical="center" wrapText="1"/>
    </xf>
    <xf numFmtId="0" fontId="0" fillId="0" borderId="389" xfId="0" quotePrefix="1" applyFont="1" applyBorder="1" applyAlignment="1">
      <alignment horizontal="left" vertical="center" wrapText="1"/>
    </xf>
    <xf numFmtId="0" fontId="0" fillId="0" borderId="0" xfId="0" quotePrefix="1" applyFont="1" applyBorder="1" applyAlignment="1">
      <alignment horizontal="left" vertical="center" wrapText="1"/>
    </xf>
    <xf numFmtId="0" fontId="0" fillId="0" borderId="390" xfId="0" quotePrefix="1" applyFont="1" applyBorder="1" applyAlignment="1">
      <alignment horizontal="left" vertical="center" wrapText="1"/>
    </xf>
    <xf numFmtId="0" fontId="0" fillId="0" borderId="414" xfId="0" quotePrefix="1" applyFont="1" applyBorder="1" applyAlignment="1">
      <alignment horizontal="left" vertical="center" wrapText="1"/>
    </xf>
    <xf numFmtId="0" fontId="0" fillId="0" borderId="415" xfId="0" quotePrefix="1" applyFont="1" applyBorder="1" applyAlignment="1">
      <alignment horizontal="left" vertical="center" wrapText="1"/>
    </xf>
    <xf numFmtId="0" fontId="0" fillId="0" borderId="416" xfId="0" quotePrefix="1" applyFont="1" applyBorder="1" applyAlignment="1">
      <alignment horizontal="left" vertical="center" wrapText="1"/>
    </xf>
    <xf numFmtId="0" fontId="196" fillId="21" borderId="368" xfId="0" applyFont="1" applyFill="1" applyBorder="1" applyAlignment="1" applyProtection="1">
      <alignment horizontal="center" vertical="center" wrapText="1"/>
    </xf>
    <xf numFmtId="0" fontId="196" fillId="21" borderId="32" xfId="0" applyFont="1" applyFill="1" applyBorder="1" applyAlignment="1" applyProtection="1">
      <alignment horizontal="center" vertical="center" wrapText="1"/>
    </xf>
    <xf numFmtId="0" fontId="196" fillId="21" borderId="413" xfId="0" applyFont="1" applyFill="1" applyBorder="1" applyAlignment="1" applyProtection="1">
      <alignment horizontal="center" vertical="center" wrapText="1"/>
    </xf>
    <xf numFmtId="0" fontId="195" fillId="55" borderId="389" xfId="0" applyFont="1" applyFill="1" applyBorder="1" applyAlignment="1" applyProtection="1">
      <alignment horizontal="center" vertical="center" wrapText="1"/>
    </xf>
    <xf numFmtId="0" fontId="195" fillId="55" borderId="0" xfId="0" applyFont="1" applyFill="1" applyBorder="1" applyAlignment="1" applyProtection="1">
      <alignment horizontal="center" vertical="center" wrapText="1"/>
    </xf>
    <xf numFmtId="0" fontId="195" fillId="55" borderId="390" xfId="0" applyFont="1" applyFill="1" applyBorder="1" applyAlignment="1" applyProtection="1">
      <alignment horizontal="center" vertical="center" wrapText="1"/>
    </xf>
    <xf numFmtId="0" fontId="190" fillId="72" borderId="418" xfId="0" applyFont="1" applyFill="1" applyBorder="1" applyAlignment="1" applyProtection="1">
      <alignment horizontal="center"/>
    </xf>
    <xf numFmtId="0" fontId="190" fillId="72" borderId="419" xfId="0" applyFont="1" applyFill="1" applyBorder="1" applyAlignment="1" applyProtection="1">
      <alignment horizontal="center"/>
    </xf>
    <xf numFmtId="0" fontId="190" fillId="72" borderId="420" xfId="0" applyFont="1" applyFill="1" applyBorder="1" applyAlignment="1" applyProtection="1">
      <alignment horizontal="center"/>
    </xf>
    <xf numFmtId="0" fontId="190" fillId="0" borderId="385" xfId="0" quotePrefix="1" applyFont="1" applyFill="1" applyBorder="1" applyAlignment="1" applyProtection="1">
      <alignment horizontal="left" vertical="top" wrapText="1"/>
      <protection locked="0"/>
    </xf>
    <xf numFmtId="0" fontId="190" fillId="0" borderId="394" xfId="0" applyFont="1" applyFill="1" applyBorder="1" applyAlignment="1" applyProtection="1">
      <alignment horizontal="left" vertical="top" wrapText="1"/>
      <protection locked="0"/>
    </xf>
    <xf numFmtId="0" fontId="190" fillId="0" borderId="417" xfId="0" applyFont="1" applyFill="1" applyBorder="1" applyAlignment="1" applyProtection="1">
      <alignment horizontal="left" vertical="top" wrapText="1"/>
      <protection locked="0"/>
    </xf>
    <xf numFmtId="0" fontId="0" fillId="0" borderId="371" xfId="0" applyFont="1" applyBorder="1" applyAlignment="1">
      <alignment horizontal="center" wrapText="1"/>
    </xf>
    <xf numFmtId="0" fontId="0" fillId="0" borderId="372" xfId="0" applyFont="1" applyBorder="1" applyAlignment="1">
      <alignment horizontal="center" wrapText="1"/>
    </xf>
    <xf numFmtId="0" fontId="0" fillId="0" borderId="373" xfId="0" applyFont="1" applyBorder="1" applyAlignment="1">
      <alignment horizontal="center" wrapText="1"/>
    </xf>
    <xf numFmtId="0" fontId="190" fillId="2" borderId="371" xfId="0" applyFont="1" applyFill="1" applyBorder="1" applyAlignment="1" applyProtection="1">
      <alignment horizontal="center" vertical="top"/>
      <protection locked="0"/>
    </xf>
    <xf numFmtId="0" fontId="190" fillId="2" borderId="372" xfId="0" applyFont="1" applyFill="1" applyBorder="1" applyAlignment="1" applyProtection="1">
      <alignment horizontal="center" vertical="top"/>
      <protection locked="0"/>
    </xf>
    <xf numFmtId="0" fontId="190" fillId="2" borderId="373" xfId="0" applyFont="1" applyFill="1" applyBorder="1" applyAlignment="1" applyProtection="1">
      <alignment horizontal="center" vertical="top"/>
      <protection locked="0"/>
    </xf>
    <xf numFmtId="0" fontId="190" fillId="0" borderId="421" xfId="0" applyFont="1" applyFill="1" applyBorder="1" applyAlignment="1" applyProtection="1">
      <alignment vertical="top" wrapText="1"/>
      <protection locked="0"/>
    </xf>
    <xf numFmtId="0" fontId="190" fillId="0" borderId="126" xfId="0" applyFont="1" applyFill="1" applyBorder="1" applyAlignment="1" applyProtection="1">
      <alignment vertical="top" wrapText="1"/>
      <protection locked="0"/>
    </xf>
    <xf numFmtId="0" fontId="190" fillId="0" borderId="422" xfId="0" applyFont="1" applyFill="1" applyBorder="1" applyAlignment="1" applyProtection="1">
      <alignment vertical="top" wrapText="1"/>
      <protection locked="0"/>
    </xf>
    <xf numFmtId="0" fontId="190" fillId="0" borderId="389" xfId="0" applyFont="1" applyFill="1" applyBorder="1" applyAlignment="1" applyProtection="1">
      <alignment vertical="top" wrapText="1"/>
      <protection locked="0"/>
    </xf>
    <xf numFmtId="0" fontId="190" fillId="0" borderId="0" xfId="0" applyFont="1" applyFill="1" applyBorder="1" applyAlignment="1" applyProtection="1">
      <alignment vertical="top" wrapText="1"/>
      <protection locked="0"/>
    </xf>
    <xf numFmtId="0" fontId="190" fillId="0" borderId="390" xfId="0" applyFont="1" applyFill="1" applyBorder="1" applyAlignment="1" applyProtection="1">
      <alignment vertical="top" wrapText="1"/>
      <protection locked="0"/>
    </xf>
    <xf numFmtId="0" fontId="190" fillId="0" borderId="400" xfId="0" applyFont="1" applyFill="1" applyBorder="1" applyAlignment="1" applyProtection="1">
      <alignment vertical="top" wrapText="1"/>
      <protection locked="0"/>
    </xf>
    <xf numFmtId="0" fontId="190" fillId="0" borderId="152" xfId="0" applyFont="1" applyFill="1" applyBorder="1" applyAlignment="1" applyProtection="1">
      <alignment vertical="top" wrapText="1"/>
      <protection locked="0"/>
    </xf>
    <xf numFmtId="0" fontId="190" fillId="0" borderId="401" xfId="0" applyFont="1" applyFill="1" applyBorder="1" applyAlignment="1" applyProtection="1">
      <alignment vertical="top" wrapText="1"/>
      <protection locked="0"/>
    </xf>
    <xf numFmtId="0" fontId="14" fillId="29" borderId="136" xfId="0" applyFont="1" applyFill="1" applyBorder="1" applyAlignment="1" applyProtection="1">
      <alignment horizontal="center" vertical="center"/>
    </xf>
    <xf numFmtId="0" fontId="14" fillId="11" borderId="136" xfId="0" applyFont="1" applyFill="1" applyBorder="1" applyAlignment="1" applyProtection="1">
      <alignment horizontal="center" vertical="center" wrapText="1"/>
      <protection locked="0"/>
    </xf>
    <xf numFmtId="0" fontId="0" fillId="0" borderId="360" xfId="0" applyFont="1" applyBorder="1" applyAlignment="1" applyProtection="1">
      <alignment vertical="top" wrapText="1"/>
      <protection locked="0"/>
    </xf>
    <xf numFmtId="0" fontId="0" fillId="0" borderId="361" xfId="0" applyFont="1" applyBorder="1" applyAlignment="1" applyProtection="1">
      <alignment vertical="top" wrapText="1"/>
      <protection locked="0"/>
    </xf>
    <xf numFmtId="0" fontId="0" fillId="0" borderId="362" xfId="0" applyFont="1" applyBorder="1" applyAlignment="1" applyProtection="1">
      <alignment vertical="top" wrapText="1"/>
      <protection locked="0"/>
    </xf>
    <xf numFmtId="0" fontId="0" fillId="0" borderId="389" xfId="0" applyFont="1" applyBorder="1" applyAlignment="1" applyProtection="1">
      <alignment vertical="top" wrapText="1"/>
      <protection locked="0"/>
    </xf>
    <xf numFmtId="0" fontId="0" fillId="0" borderId="0" xfId="0" applyFont="1" applyBorder="1" applyAlignment="1" applyProtection="1">
      <alignment vertical="top" wrapText="1"/>
      <protection locked="0"/>
    </xf>
    <xf numFmtId="0" fontId="0" fillId="0" borderId="390" xfId="0" applyFont="1" applyBorder="1" applyAlignment="1" applyProtection="1">
      <alignment vertical="top" wrapText="1"/>
      <protection locked="0"/>
    </xf>
    <xf numFmtId="0" fontId="0" fillId="0" borderId="414" xfId="0" applyFont="1" applyBorder="1" applyAlignment="1" applyProtection="1">
      <alignment vertical="top" wrapText="1"/>
      <protection locked="0"/>
    </xf>
    <xf numFmtId="0" fontId="0" fillId="0" borderId="415" xfId="0" applyFont="1" applyBorder="1" applyAlignment="1" applyProtection="1">
      <alignment vertical="top" wrapText="1"/>
      <protection locked="0"/>
    </xf>
    <xf numFmtId="0" fontId="0" fillId="0" borderId="416" xfId="0" applyFont="1" applyBorder="1" applyAlignment="1" applyProtection="1">
      <alignment vertical="top" wrapText="1"/>
      <protection locked="0"/>
    </xf>
    <xf numFmtId="0" fontId="198" fillId="0" borderId="423" xfId="0" applyFont="1" applyFill="1" applyBorder="1" applyAlignment="1" applyProtection="1">
      <alignment horizontal="left" vertical="top" wrapText="1"/>
      <protection locked="0"/>
    </xf>
    <xf numFmtId="0" fontId="0" fillId="0" borderId="109" xfId="0" applyBorder="1" applyAlignment="1" applyProtection="1">
      <alignment horizontal="left" vertical="top" wrapText="1"/>
      <protection locked="0"/>
    </xf>
    <xf numFmtId="0" fontId="0" fillId="0" borderId="424" xfId="0" applyBorder="1" applyAlignment="1" applyProtection="1">
      <alignment horizontal="left" vertical="top" wrapText="1"/>
      <protection locked="0"/>
    </xf>
    <xf numFmtId="0" fontId="0" fillId="0" borderId="433" xfId="0" applyBorder="1" applyAlignment="1" applyProtection="1">
      <alignment horizontal="left" vertical="top" wrapText="1"/>
      <protection locked="0"/>
    </xf>
    <xf numFmtId="0" fontId="0" fillId="0" borderId="283" xfId="0" applyBorder="1" applyAlignment="1" applyProtection="1">
      <alignment horizontal="left" vertical="top" wrapText="1"/>
      <protection locked="0"/>
    </xf>
    <xf numFmtId="0" fontId="0" fillId="0" borderId="434" xfId="0" applyBorder="1" applyAlignment="1" applyProtection="1">
      <alignment horizontal="left" vertical="top" wrapText="1"/>
      <protection locked="0"/>
    </xf>
    <xf numFmtId="0" fontId="0" fillId="0" borderId="414" xfId="0" applyFont="1" applyBorder="1" applyAlignment="1">
      <alignment horizontal="left" wrapText="1"/>
    </xf>
    <xf numFmtId="0" fontId="0" fillId="0" borderId="415" xfId="0" applyFont="1" applyBorder="1" applyAlignment="1">
      <alignment horizontal="left"/>
    </xf>
    <xf numFmtId="0" fontId="0" fillId="0" borderId="416" xfId="0" applyFont="1" applyBorder="1" applyAlignment="1">
      <alignment horizontal="left"/>
    </xf>
    <xf numFmtId="0" fontId="18" fillId="55" borderId="438" xfId="0" applyFont="1" applyFill="1" applyBorder="1" applyAlignment="1" applyProtection="1">
      <alignment horizontal="left" vertical="center" wrapText="1"/>
    </xf>
    <xf numFmtId="0" fontId="18" fillId="55" borderId="52" xfId="0" applyFont="1" applyFill="1" applyBorder="1" applyAlignment="1" applyProtection="1">
      <alignment horizontal="left" vertical="center" wrapText="1"/>
    </xf>
    <xf numFmtId="0" fontId="42" fillId="21" borderId="389" xfId="0" applyFont="1" applyFill="1" applyBorder="1" applyAlignment="1" applyProtection="1">
      <alignment horizontal="center" vertical="center" wrapText="1"/>
    </xf>
    <xf numFmtId="0" fontId="42" fillId="21" borderId="0" xfId="0" applyFont="1" applyFill="1" applyBorder="1" applyAlignment="1" applyProtection="1">
      <alignment horizontal="center" vertical="center" wrapText="1"/>
    </xf>
    <xf numFmtId="0" fontId="42" fillId="21" borderId="390" xfId="0" applyFont="1" applyFill="1" applyBorder="1" applyAlignment="1" applyProtection="1">
      <alignment horizontal="center" vertical="center" wrapText="1"/>
    </xf>
    <xf numFmtId="0" fontId="18" fillId="55" borderId="425" xfId="0" applyFont="1" applyFill="1" applyBorder="1" applyAlignment="1" applyProtection="1">
      <alignment horizontal="left" vertical="center" wrapText="1"/>
    </xf>
    <xf numFmtId="0" fontId="18" fillId="55" borderId="426" xfId="0" applyFont="1" applyFill="1" applyBorder="1" applyAlignment="1" applyProtection="1">
      <alignment horizontal="left" vertical="center" wrapText="1"/>
    </xf>
    <xf numFmtId="0" fontId="18" fillId="55" borderId="427" xfId="0" applyFont="1" applyFill="1" applyBorder="1" applyAlignment="1" applyProtection="1">
      <alignment horizontal="left" vertical="center" wrapText="1"/>
    </xf>
    <xf numFmtId="0" fontId="0" fillId="0" borderId="360" xfId="0" applyFont="1" applyBorder="1" applyAlignment="1">
      <alignment horizontal="left" vertical="top" wrapText="1"/>
    </xf>
    <xf numFmtId="0" fontId="0" fillId="0" borderId="361" xfId="0" applyFont="1" applyBorder="1" applyAlignment="1">
      <alignment horizontal="left" vertical="top" wrapText="1"/>
    </xf>
    <xf numFmtId="0" fontId="0" fillId="0" borderId="362" xfId="0" applyFont="1" applyBorder="1" applyAlignment="1">
      <alignment horizontal="left" vertical="top" wrapText="1"/>
    </xf>
    <xf numFmtId="0" fontId="0" fillId="0" borderId="389" xfId="0" applyFont="1" applyBorder="1" applyAlignment="1">
      <alignment horizontal="left" vertical="top" wrapText="1"/>
    </xf>
    <xf numFmtId="0" fontId="0" fillId="0" borderId="0" xfId="0" applyFont="1" applyBorder="1" applyAlignment="1">
      <alignment horizontal="left" vertical="top" wrapText="1"/>
    </xf>
    <xf numFmtId="0" fontId="0" fillId="0" borderId="390" xfId="0" applyFont="1" applyBorder="1" applyAlignment="1">
      <alignment horizontal="left" vertical="top" wrapText="1"/>
    </xf>
    <xf numFmtId="0" fontId="0" fillId="0" borderId="414" xfId="0" applyFont="1" applyBorder="1" applyAlignment="1">
      <alignment horizontal="left" vertical="top" wrapText="1"/>
    </xf>
    <xf numFmtId="0" fontId="0" fillId="0" borderId="415" xfId="0" applyFont="1" applyBorder="1" applyAlignment="1">
      <alignment horizontal="left" vertical="top" wrapText="1"/>
    </xf>
    <xf numFmtId="0" fontId="0" fillId="0" borderId="416" xfId="0" applyFont="1" applyBorder="1" applyAlignment="1">
      <alignment horizontal="left" vertical="top" wrapText="1"/>
    </xf>
    <xf numFmtId="0" fontId="18" fillId="55" borderId="429" xfId="0" applyFont="1" applyFill="1" applyBorder="1" applyAlignment="1" applyProtection="1">
      <alignment horizontal="left" vertical="center" wrapText="1"/>
    </xf>
    <xf numFmtId="0" fontId="18" fillId="55" borderId="27" xfId="0" applyFont="1" applyFill="1" applyBorder="1" applyAlignment="1" applyProtection="1">
      <alignment horizontal="left" vertical="center" wrapText="1"/>
    </xf>
    <xf numFmtId="0" fontId="18" fillId="55" borderId="430" xfId="0" applyFont="1" applyFill="1" applyBorder="1" applyAlignment="1" applyProtection="1">
      <alignment horizontal="left" vertical="center" wrapText="1"/>
    </xf>
    <xf numFmtId="0" fontId="18" fillId="55" borderId="431" xfId="0" applyFont="1" applyFill="1" applyBorder="1" applyAlignment="1" applyProtection="1">
      <alignment horizontal="left" vertical="center" wrapText="1"/>
    </xf>
    <xf numFmtId="0" fontId="18" fillId="55" borderId="40" xfId="0" applyFont="1" applyFill="1" applyBorder="1" applyAlignment="1" applyProtection="1">
      <alignment horizontal="left" vertical="center" wrapText="1"/>
    </xf>
    <xf numFmtId="0" fontId="18" fillId="55" borderId="432" xfId="0" applyFont="1" applyFill="1" applyBorder="1" applyAlignment="1" applyProtection="1">
      <alignment horizontal="left" vertical="center" wrapText="1"/>
    </xf>
    <xf numFmtId="0" fontId="18" fillId="55" borderId="435" xfId="0" applyFont="1" applyFill="1" applyBorder="1" applyAlignment="1" applyProtection="1">
      <alignment horizontal="left" vertical="center" wrapText="1"/>
    </xf>
    <xf numFmtId="0" fontId="42" fillId="21" borderId="368" xfId="0" applyFont="1" applyFill="1" applyBorder="1" applyAlignment="1" applyProtection="1">
      <alignment horizontal="center" vertical="center" wrapText="1"/>
    </xf>
    <xf numFmtId="0" fontId="42" fillId="21" borderId="32" xfId="0" applyFont="1" applyFill="1" applyBorder="1" applyAlignment="1" applyProtection="1">
      <alignment horizontal="center" vertical="center" wrapText="1"/>
    </xf>
    <xf numFmtId="0" fontId="42" fillId="21" borderId="413" xfId="0" applyFont="1" applyFill="1" applyBorder="1" applyAlignment="1" applyProtection="1">
      <alignment horizontal="center" vertical="center" wrapText="1"/>
    </xf>
    <xf numFmtId="0" fontId="0" fillId="0" borderId="361" xfId="0" applyFont="1" applyBorder="1" applyAlignment="1">
      <alignment vertical="top" wrapText="1"/>
    </xf>
    <xf numFmtId="0" fontId="0" fillId="0" borderId="0" xfId="0" applyFont="1" applyAlignment="1">
      <alignment vertical="top" wrapText="1"/>
    </xf>
    <xf numFmtId="0" fontId="0" fillId="0" borderId="0" xfId="0" applyFont="1" applyBorder="1" applyAlignment="1">
      <alignment vertical="top" wrapText="1"/>
    </xf>
    <xf numFmtId="0" fontId="0" fillId="0" borderId="47" xfId="0" applyFont="1" applyBorder="1" applyAlignment="1">
      <alignment vertical="top" wrapText="1"/>
    </xf>
    <xf numFmtId="0" fontId="0" fillId="0" borderId="31" xfId="0" applyFont="1" applyBorder="1" applyAlignment="1" applyProtection="1">
      <alignment vertical="top" wrapText="1"/>
      <protection locked="0"/>
    </xf>
    <xf numFmtId="0" fontId="0" fillId="0" borderId="32" xfId="0" applyFont="1" applyBorder="1" applyAlignment="1" applyProtection="1">
      <alignment vertical="top" wrapText="1"/>
      <protection locked="0"/>
    </xf>
    <xf numFmtId="0" fontId="0" fillId="0" borderId="413" xfId="0" applyFont="1" applyBorder="1" applyAlignment="1" applyProtection="1">
      <alignment vertical="top" wrapText="1"/>
      <protection locked="0"/>
    </xf>
    <xf numFmtId="0" fontId="0" fillId="0" borderId="45" xfId="0" applyFont="1" applyBorder="1" applyAlignment="1" applyProtection="1">
      <alignment vertical="top" wrapText="1"/>
      <protection locked="0"/>
    </xf>
    <xf numFmtId="0" fontId="0" fillId="0" borderId="0" xfId="0" applyFont="1" applyAlignment="1" applyProtection="1">
      <alignment vertical="top" wrapText="1"/>
      <protection locked="0"/>
    </xf>
    <xf numFmtId="0" fontId="0" fillId="0" borderId="440" xfId="0" applyFont="1" applyBorder="1" applyAlignment="1" applyProtection="1">
      <alignment vertical="top" wrapText="1"/>
      <protection locked="0"/>
    </xf>
    <xf numFmtId="0" fontId="189" fillId="71" borderId="402" xfId="0" applyFont="1" applyFill="1" applyBorder="1" applyAlignment="1" applyProtection="1">
      <alignment horizontal="center" vertical="center" wrapText="1"/>
    </xf>
    <xf numFmtId="0" fontId="189" fillId="71" borderId="194" xfId="0" applyFont="1" applyFill="1" applyBorder="1" applyAlignment="1" applyProtection="1">
      <alignment horizontal="center" vertical="center" wrapText="1"/>
    </xf>
    <xf numFmtId="0" fontId="189" fillId="71" borderId="403" xfId="0" applyFont="1" applyFill="1" applyBorder="1" applyAlignment="1" applyProtection="1">
      <alignment horizontal="center" vertical="center" wrapText="1"/>
    </xf>
    <xf numFmtId="0" fontId="199" fillId="0" borderId="368" xfId="0" applyFont="1" applyFill="1" applyBorder="1"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0" fillId="0" borderId="413" xfId="0"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0" borderId="414" xfId="0" applyBorder="1" applyAlignment="1" applyProtection="1">
      <alignment horizontal="left" vertical="top" wrapText="1"/>
      <protection locked="0"/>
    </xf>
    <xf numFmtId="0" fontId="0" fillId="0" borderId="415" xfId="0" applyBorder="1" applyAlignment="1" applyProtection="1">
      <alignment horizontal="left" vertical="top" wrapText="1"/>
      <protection locked="0"/>
    </xf>
    <xf numFmtId="0" fontId="0" fillId="0" borderId="416" xfId="0" applyBorder="1" applyAlignment="1" applyProtection="1">
      <alignment horizontal="left" vertical="top" wrapText="1"/>
      <protection locked="0"/>
    </xf>
    <xf numFmtId="0" fontId="190" fillId="72" borderId="441" xfId="0" applyFont="1" applyFill="1" applyBorder="1" applyAlignment="1" applyProtection="1">
      <alignment horizontal="center"/>
    </xf>
    <xf numFmtId="0" fontId="190" fillId="72" borderId="442" xfId="0" applyFont="1" applyFill="1" applyBorder="1" applyAlignment="1" applyProtection="1">
      <alignment horizontal="center"/>
    </xf>
    <xf numFmtId="0" fontId="190" fillId="72" borderId="443" xfId="0" applyFont="1" applyFill="1" applyBorder="1" applyAlignment="1" applyProtection="1">
      <alignment horizontal="center"/>
    </xf>
    <xf numFmtId="0" fontId="0" fillId="0" borderId="389" xfId="0" applyFont="1" applyBorder="1" applyAlignment="1"/>
    <xf numFmtId="0" fontId="0" fillId="0" borderId="0" xfId="0" applyFont="1" applyAlignment="1"/>
    <xf numFmtId="0" fontId="0" fillId="0" borderId="390" xfId="0" applyFont="1" applyBorder="1" applyAlignment="1"/>
    <xf numFmtId="0" fontId="190" fillId="0" borderId="368" xfId="0" applyFont="1" applyFill="1" applyBorder="1" applyAlignment="1" applyProtection="1">
      <alignment horizontal="left" vertical="top" wrapText="1"/>
      <protection locked="0"/>
    </xf>
    <xf numFmtId="0" fontId="190" fillId="0" borderId="32" xfId="0" applyFont="1" applyFill="1" applyBorder="1" applyAlignment="1" applyProtection="1">
      <alignment horizontal="left" vertical="top" wrapText="1"/>
      <protection locked="0"/>
    </xf>
    <xf numFmtId="0" fontId="190" fillId="0" borderId="413" xfId="0" applyFont="1" applyFill="1" applyBorder="1" applyAlignment="1" applyProtection="1">
      <alignment horizontal="left" vertical="top" wrapText="1"/>
      <protection locked="0"/>
    </xf>
    <xf numFmtId="0" fontId="190" fillId="0" borderId="389" xfId="0" applyFont="1" applyFill="1" applyBorder="1" applyAlignment="1" applyProtection="1">
      <alignment horizontal="left" vertical="top" wrapText="1"/>
      <protection locked="0"/>
    </xf>
    <xf numFmtId="0" fontId="190" fillId="0" borderId="0" xfId="0" applyFont="1" applyFill="1" applyBorder="1" applyAlignment="1" applyProtection="1">
      <alignment horizontal="left" vertical="top" wrapText="1"/>
      <protection locked="0"/>
    </xf>
    <xf numFmtId="0" fontId="190" fillId="0" borderId="390" xfId="0" applyFont="1" applyFill="1" applyBorder="1" applyAlignment="1" applyProtection="1">
      <alignment horizontal="left" vertical="top" wrapText="1"/>
      <protection locked="0"/>
    </xf>
    <xf numFmtId="0" fontId="190" fillId="0" borderId="414" xfId="0" applyFont="1" applyFill="1" applyBorder="1" applyAlignment="1" applyProtection="1">
      <alignment horizontal="left" vertical="top" wrapText="1"/>
      <protection locked="0"/>
    </xf>
    <xf numFmtId="0" fontId="190" fillId="0" borderId="415" xfId="0" applyFont="1" applyFill="1" applyBorder="1" applyAlignment="1" applyProtection="1">
      <alignment horizontal="left" vertical="top" wrapText="1"/>
      <protection locked="0"/>
    </xf>
    <xf numFmtId="0" fontId="190" fillId="0" borderId="416" xfId="0" applyFont="1" applyFill="1" applyBorder="1" applyAlignment="1" applyProtection="1">
      <alignment horizontal="left" vertical="top" wrapText="1"/>
      <protection locked="0"/>
    </xf>
    <xf numFmtId="0" fontId="0" fillId="0" borderId="444" xfId="0" applyFont="1" applyBorder="1" applyAlignment="1">
      <alignment vertical="top" wrapText="1"/>
    </xf>
    <xf numFmtId="0" fontId="0" fillId="0" borderId="445" xfId="0" applyFont="1" applyBorder="1" applyAlignment="1">
      <alignment vertical="top" wrapText="1"/>
    </xf>
    <xf numFmtId="0" fontId="0" fillId="0" borderId="446" xfId="0" applyFont="1" applyBorder="1" applyAlignment="1" applyProtection="1">
      <alignment wrapText="1"/>
    </xf>
    <xf numFmtId="0" fontId="0" fillId="0" borderId="448" xfId="0" applyFont="1" applyBorder="1" applyAlignment="1" applyProtection="1">
      <alignment wrapText="1"/>
    </xf>
    <xf numFmtId="0" fontId="0" fillId="0" borderId="453" xfId="0" applyFont="1" applyBorder="1" applyAlignment="1" applyProtection="1">
      <alignment wrapText="1"/>
    </xf>
    <xf numFmtId="0" fontId="0" fillId="0" borderId="447" xfId="0" applyFont="1" applyBorder="1" applyAlignment="1">
      <alignment vertical="top" wrapText="1"/>
    </xf>
    <xf numFmtId="0" fontId="0" fillId="0" borderId="33" xfId="0" applyFont="1" applyBorder="1" applyAlignment="1" applyProtection="1">
      <alignment vertical="top" wrapText="1"/>
      <protection locked="0"/>
    </xf>
    <xf numFmtId="0" fontId="0" fillId="0" borderId="43" xfId="0" applyFont="1" applyBorder="1" applyAlignment="1" applyProtection="1">
      <alignment vertical="top" wrapText="1"/>
      <protection locked="0"/>
    </xf>
    <xf numFmtId="0" fontId="0" fillId="0" borderId="452" xfId="0" applyFont="1" applyBorder="1" applyAlignment="1" applyProtection="1">
      <alignment vertical="top" wrapText="1"/>
      <protection locked="0"/>
    </xf>
    <xf numFmtId="0" fontId="0" fillId="0" borderId="449" xfId="0" applyFont="1" applyBorder="1" applyAlignment="1" applyProtection="1">
      <alignment vertical="top" wrapText="1"/>
      <protection locked="0"/>
    </xf>
    <xf numFmtId="0" fontId="0" fillId="0" borderId="450" xfId="0" applyFont="1" applyBorder="1" applyAlignment="1" applyProtection="1">
      <alignment vertical="top" wrapText="1"/>
      <protection locked="0"/>
    </xf>
    <xf numFmtId="0" fontId="0" fillId="0" borderId="451" xfId="0" applyFont="1" applyBorder="1" applyAlignment="1" applyProtection="1">
      <alignment vertical="top" wrapText="1"/>
      <protection locked="0"/>
    </xf>
    <xf numFmtId="0" fontId="0" fillId="0" borderId="363" xfId="0" applyFont="1" applyBorder="1" applyAlignment="1" applyProtection="1">
      <alignment vertical="top" wrapText="1"/>
      <protection locked="0"/>
    </xf>
    <xf numFmtId="0" fontId="0" fillId="0" borderId="454" xfId="0" applyFont="1" applyBorder="1" applyAlignment="1" applyProtection="1">
      <alignment vertical="top" wrapText="1"/>
      <protection locked="0"/>
    </xf>
    <xf numFmtId="0" fontId="0" fillId="0" borderId="455" xfId="0" applyFont="1" applyBorder="1" applyAlignment="1" applyProtection="1">
      <alignment vertical="top" wrapText="1"/>
      <protection locked="0"/>
    </xf>
    <xf numFmtId="0" fontId="0" fillId="0" borderId="0" xfId="0" applyAlignment="1" applyProtection="1">
      <alignment horizontal="center"/>
      <protection locked="0"/>
    </xf>
    <xf numFmtId="0" fontId="0" fillId="0" borderId="0" xfId="0" applyAlignment="1" applyProtection="1">
      <alignment horizontal="center" vertical="center" wrapText="1"/>
      <protection locked="0"/>
    </xf>
    <xf numFmtId="0" fontId="14" fillId="7" borderId="8" xfId="0" applyFont="1" applyFill="1" applyBorder="1" applyAlignment="1">
      <alignment horizontal="left" vertical="center" textRotation="90" wrapText="1"/>
    </xf>
    <xf numFmtId="0" fontId="14" fillId="7" borderId="4" xfId="0" applyFont="1" applyFill="1" applyBorder="1" applyAlignment="1">
      <alignment horizontal="left" vertical="center" textRotation="90" wrapText="1"/>
    </xf>
    <xf numFmtId="0" fontId="14" fillId="7" borderId="11" xfId="0" applyFont="1" applyFill="1" applyBorder="1" applyAlignment="1">
      <alignment horizontal="left" vertical="center" textRotation="90" wrapText="1"/>
    </xf>
    <xf numFmtId="0" fontId="14" fillId="5" borderId="8" xfId="0" applyFont="1" applyFill="1" applyBorder="1" applyAlignment="1">
      <alignment horizontal="left" vertical="center" textRotation="90" wrapText="1"/>
    </xf>
    <xf numFmtId="0" fontId="14" fillId="5" borderId="4" xfId="0" applyFont="1" applyFill="1" applyBorder="1" applyAlignment="1">
      <alignment horizontal="left" vertical="center" textRotation="90" wrapText="1"/>
    </xf>
    <xf numFmtId="0" fontId="14" fillId="5" borderId="11" xfId="0" applyFont="1" applyFill="1" applyBorder="1" applyAlignment="1">
      <alignment horizontal="left" vertical="center" textRotation="90" wrapText="1"/>
    </xf>
    <xf numFmtId="0" fontId="14" fillId="5" borderId="296" xfId="0" applyFont="1" applyFill="1" applyBorder="1" applyAlignment="1">
      <alignment horizontal="center" vertical="center" textRotation="90" wrapText="1"/>
    </xf>
    <xf numFmtId="0" fontId="14" fillId="5" borderId="4" xfId="0" applyFont="1" applyFill="1" applyBorder="1" applyAlignment="1">
      <alignment horizontal="center" vertical="center" textRotation="90" wrapText="1"/>
    </xf>
    <xf numFmtId="0" fontId="14" fillId="5" borderId="11" xfId="0" applyFont="1" applyFill="1" applyBorder="1" applyAlignment="1">
      <alignment horizontal="center" vertical="center" textRotation="90" wrapText="1"/>
    </xf>
    <xf numFmtId="0" fontId="15" fillId="26" borderId="8" xfId="0" applyFont="1" applyFill="1" applyBorder="1" applyAlignment="1">
      <alignment horizontal="center" vertical="center" wrapText="1"/>
    </xf>
    <xf numFmtId="0" fontId="15" fillId="26" borderId="9" xfId="0" applyFont="1" applyFill="1" applyBorder="1" applyAlignment="1">
      <alignment horizontal="center" vertical="center" wrapText="1"/>
    </xf>
    <xf numFmtId="0" fontId="15" fillId="26" borderId="10" xfId="0" applyFont="1" applyFill="1" applyBorder="1" applyAlignment="1">
      <alignment horizontal="center" vertical="center" wrapText="1"/>
    </xf>
    <xf numFmtId="0" fontId="14" fillId="26" borderId="8" xfId="0" applyFont="1" applyFill="1" applyBorder="1" applyAlignment="1">
      <alignment horizontal="center" vertical="center" textRotation="90" wrapText="1"/>
    </xf>
    <xf numFmtId="0" fontId="14" fillId="26" borderId="4" xfId="0" applyFont="1" applyFill="1" applyBorder="1" applyAlignment="1">
      <alignment horizontal="center" vertical="center" textRotation="90" wrapText="1"/>
    </xf>
    <xf numFmtId="0" fontId="14" fillId="26" borderId="11" xfId="0" applyFont="1" applyFill="1" applyBorder="1" applyAlignment="1">
      <alignment horizontal="center" vertical="center" textRotation="90" wrapText="1"/>
    </xf>
    <xf numFmtId="0" fontId="15" fillId="7" borderId="8" xfId="0" applyFont="1" applyFill="1" applyBorder="1" applyAlignment="1">
      <alignment horizontal="center" vertical="center" wrapText="1"/>
    </xf>
    <xf numFmtId="0" fontId="15" fillId="7" borderId="9" xfId="0" applyFont="1" applyFill="1" applyBorder="1" applyAlignment="1">
      <alignment horizontal="center" vertical="center" wrapText="1"/>
    </xf>
    <xf numFmtId="0" fontId="15" fillId="7" borderId="109" xfId="0" applyFont="1" applyFill="1" applyBorder="1" applyAlignment="1">
      <alignment horizontal="center" vertical="center" wrapText="1"/>
    </xf>
    <xf numFmtId="0" fontId="15" fillId="7" borderId="10" xfId="0" applyFont="1" applyFill="1" applyBorder="1" applyAlignment="1">
      <alignment horizontal="center" vertical="center" wrapText="1"/>
    </xf>
    <xf numFmtId="0" fontId="0" fillId="4" borderId="14" xfId="0" applyFill="1" applyBorder="1" applyAlignment="1">
      <alignment horizontal="center" textRotation="90"/>
    </xf>
    <xf numFmtId="0" fontId="0" fillId="4" borderId="13" xfId="0" applyFill="1" applyBorder="1" applyAlignment="1">
      <alignment horizontal="center" textRotation="90"/>
    </xf>
    <xf numFmtId="0" fontId="15" fillId="6" borderId="9" xfId="0" applyFont="1" applyFill="1" applyBorder="1" applyAlignment="1">
      <alignment horizontal="center" vertical="center" wrapText="1"/>
    </xf>
    <xf numFmtId="0" fontId="15" fillId="6" borderId="10" xfId="0" applyFont="1" applyFill="1" applyBorder="1" applyAlignment="1">
      <alignment horizontal="center" vertical="center" wrapText="1"/>
    </xf>
    <xf numFmtId="0" fontId="15" fillId="5" borderId="8" xfId="0" applyFont="1" applyFill="1" applyBorder="1" applyAlignment="1">
      <alignment horizontal="center" vertical="center" wrapText="1"/>
    </xf>
    <xf numFmtId="0" fontId="15" fillId="5" borderId="9" xfId="0" applyFont="1" applyFill="1" applyBorder="1" applyAlignment="1">
      <alignment horizontal="center" vertical="center" wrapText="1"/>
    </xf>
    <xf numFmtId="0" fontId="15" fillId="5" borderId="10" xfId="0" applyFont="1" applyFill="1" applyBorder="1" applyAlignment="1">
      <alignment horizontal="center" vertical="center" wrapText="1"/>
    </xf>
    <xf numFmtId="0" fontId="14" fillId="6" borderId="8" xfId="0" applyFont="1" applyFill="1" applyBorder="1" applyAlignment="1">
      <alignment horizontal="left" vertical="center" textRotation="90" wrapText="1"/>
    </xf>
    <xf numFmtId="0" fontId="14" fillId="6" borderId="4" xfId="0" applyFont="1" applyFill="1" applyBorder="1" applyAlignment="1">
      <alignment horizontal="left" vertical="center" textRotation="90" wrapText="1"/>
    </xf>
    <xf numFmtId="0" fontId="14" fillId="6" borderId="11" xfId="0" applyFont="1" applyFill="1" applyBorder="1" applyAlignment="1">
      <alignment horizontal="left" vertical="center" textRotation="90" wrapText="1"/>
    </xf>
    <xf numFmtId="0" fontId="15" fillId="5" borderId="296" xfId="0" applyFont="1" applyFill="1" applyBorder="1" applyAlignment="1">
      <alignment horizontal="center" vertical="center" wrapText="1"/>
    </xf>
    <xf numFmtId="0" fontId="15" fillId="5" borderId="109" xfId="0" applyFont="1" applyFill="1" applyBorder="1" applyAlignment="1">
      <alignment horizontal="center" vertical="center" wrapText="1"/>
    </xf>
    <xf numFmtId="0" fontId="15" fillId="5" borderId="295" xfId="0" applyFont="1" applyFill="1" applyBorder="1" applyAlignment="1">
      <alignment horizontal="center" vertical="center" wrapText="1"/>
    </xf>
    <xf numFmtId="0" fontId="19" fillId="0" borderId="0" xfId="3" applyFont="1" applyFill="1" applyBorder="1" applyAlignment="1">
      <alignment horizontal="center" vertical="center" textRotation="90" wrapText="1"/>
    </xf>
    <xf numFmtId="0" fontId="19" fillId="17" borderId="10" xfId="3" applyFill="1" applyBorder="1" applyAlignment="1">
      <alignment horizontal="center" vertical="center" textRotation="90" wrapText="1"/>
    </xf>
    <xf numFmtId="0" fontId="19" fillId="17" borderId="3" xfId="3" applyFill="1" applyBorder="1" applyAlignment="1">
      <alignment horizontal="center" vertical="center" textRotation="90" wrapText="1"/>
    </xf>
    <xf numFmtId="0" fontId="39" fillId="0" borderId="28" xfId="0" applyFont="1" applyBorder="1" applyAlignment="1">
      <alignment horizontal="left" vertical="center" wrapText="1"/>
    </xf>
    <xf numFmtId="0" fontId="8" fillId="0" borderId="29" xfId="0" applyFont="1" applyBorder="1" applyAlignment="1">
      <alignment horizontal="left" vertical="center" wrapText="1"/>
    </xf>
    <xf numFmtId="0" fontId="8" fillId="0" borderId="30" xfId="0" applyFont="1" applyBorder="1" applyAlignment="1">
      <alignment horizontal="left" vertical="center" wrapText="1"/>
    </xf>
    <xf numFmtId="0" fontId="22" fillId="0" borderId="0" xfId="5" applyFont="1" applyFill="1" applyBorder="1" applyAlignment="1">
      <alignment horizontal="center" vertical="center"/>
    </xf>
    <xf numFmtId="0" fontId="19" fillId="0" borderId="0" xfId="6" applyFill="1" applyBorder="1" applyAlignment="1">
      <alignment horizontal="center"/>
    </xf>
    <xf numFmtId="0" fontId="19" fillId="53" borderId="16" xfId="0" applyFont="1" applyFill="1" applyBorder="1" applyAlignment="1">
      <alignment horizontal="center" vertical="center" textRotation="90" wrapText="1"/>
    </xf>
    <xf numFmtId="0" fontId="19" fillId="53" borderId="17" xfId="0" applyFont="1" applyFill="1" applyBorder="1" applyAlignment="1">
      <alignment horizontal="center" vertical="center" textRotation="90" wrapText="1"/>
    </xf>
    <xf numFmtId="0" fontId="19" fillId="53" borderId="18" xfId="0" applyFont="1" applyFill="1" applyBorder="1" applyAlignment="1">
      <alignment horizontal="center" vertical="center" textRotation="90" wrapText="1"/>
    </xf>
    <xf numFmtId="0" fontId="19" fillId="53" borderId="88" xfId="0" applyFont="1" applyFill="1" applyBorder="1" applyAlignment="1">
      <alignment horizontal="center" vertical="center" textRotation="90" wrapText="1"/>
    </xf>
    <xf numFmtId="0" fontId="19" fillId="53" borderId="89" xfId="0" applyFont="1" applyFill="1" applyBorder="1" applyAlignment="1">
      <alignment horizontal="center" vertical="center" textRotation="90" wrapText="1"/>
    </xf>
    <xf numFmtId="0" fontId="19" fillId="53" borderId="92" xfId="0" applyFont="1" applyFill="1" applyBorder="1" applyAlignment="1">
      <alignment horizontal="center" vertical="center" textRotation="90" wrapText="1"/>
    </xf>
    <xf numFmtId="0" fontId="19" fillId="4" borderId="16" xfId="0" applyFont="1" applyFill="1" applyBorder="1" applyAlignment="1">
      <alignment horizontal="center" vertical="center" textRotation="90" wrapText="1"/>
    </xf>
    <xf numFmtId="0" fontId="19" fillId="4" borderId="17" xfId="0" applyFont="1" applyFill="1" applyBorder="1" applyAlignment="1">
      <alignment horizontal="center" vertical="center" textRotation="90" wrapText="1"/>
    </xf>
    <xf numFmtId="0" fontId="19" fillId="4" borderId="18" xfId="0" applyFont="1" applyFill="1" applyBorder="1" applyAlignment="1">
      <alignment horizontal="center" vertical="center" textRotation="90" wrapText="1"/>
    </xf>
    <xf numFmtId="0" fontId="15" fillId="5" borderId="8" xfId="0" applyFont="1" applyFill="1" applyBorder="1" applyAlignment="1">
      <alignment horizontal="center" vertical="center" textRotation="30" wrapText="1"/>
    </xf>
    <xf numFmtId="0" fontId="15" fillId="5" borderId="9" xfId="0" applyFont="1" applyFill="1" applyBorder="1" applyAlignment="1">
      <alignment horizontal="center" vertical="center" textRotation="30" wrapText="1"/>
    </xf>
    <xf numFmtId="0" fontId="15" fillId="5" borderId="10" xfId="0" applyFont="1" applyFill="1" applyBorder="1" applyAlignment="1">
      <alignment horizontal="center" vertical="center" textRotation="30" wrapText="1"/>
    </xf>
    <xf numFmtId="0" fontId="23" fillId="0" borderId="0" xfId="0" applyFont="1" applyAlignment="1">
      <alignment horizontal="center" vertical="center" wrapText="1"/>
    </xf>
    <xf numFmtId="0" fontId="23" fillId="0" borderId="3" xfId="0" applyFont="1" applyBorder="1" applyAlignment="1">
      <alignment horizontal="center" vertical="center" wrapText="1"/>
    </xf>
    <xf numFmtId="0" fontId="15" fillId="6" borderId="8" xfId="0" applyFont="1" applyFill="1" applyBorder="1" applyAlignment="1">
      <alignment horizontal="center" vertical="center" textRotation="30" wrapText="1"/>
    </xf>
    <xf numFmtId="0" fontId="15" fillId="6" borderId="9" xfId="0" applyFont="1" applyFill="1" applyBorder="1" applyAlignment="1">
      <alignment horizontal="center" vertical="center" textRotation="30" wrapText="1"/>
    </xf>
    <xf numFmtId="0" fontId="15" fillId="6" borderId="10" xfId="0" applyFont="1" applyFill="1" applyBorder="1" applyAlignment="1">
      <alignment horizontal="center" vertical="center" textRotation="30" wrapText="1"/>
    </xf>
    <xf numFmtId="0" fontId="15" fillId="26" borderId="8" xfId="0" applyFont="1" applyFill="1" applyBorder="1" applyAlignment="1">
      <alignment horizontal="center" vertical="center" textRotation="30" wrapText="1"/>
    </xf>
    <xf numFmtId="0" fontId="15" fillId="26" borderId="9" xfId="0" applyFont="1" applyFill="1" applyBorder="1" applyAlignment="1">
      <alignment horizontal="center" vertical="center" textRotation="30" wrapText="1"/>
    </xf>
    <xf numFmtId="0" fontId="15" fillId="26" borderId="10" xfId="0" applyFont="1" applyFill="1" applyBorder="1" applyAlignment="1">
      <alignment horizontal="center" vertical="center" textRotation="30" wrapText="1"/>
    </xf>
    <xf numFmtId="0" fontId="15" fillId="5" borderId="296" xfId="0" applyFont="1" applyFill="1" applyBorder="1" applyAlignment="1">
      <alignment horizontal="center" vertical="center" textRotation="30" wrapText="1"/>
    </xf>
    <xf numFmtId="0" fontId="15" fillId="5" borderId="109" xfId="0" applyFont="1" applyFill="1" applyBorder="1" applyAlignment="1">
      <alignment horizontal="center" vertical="center" textRotation="30" wrapText="1"/>
    </xf>
    <xf numFmtId="0" fontId="15" fillId="5" borderId="295" xfId="0" applyFont="1" applyFill="1" applyBorder="1" applyAlignment="1">
      <alignment horizontal="center" vertical="center" textRotation="30" wrapText="1"/>
    </xf>
    <xf numFmtId="0" fontId="15" fillId="7" borderId="8" xfId="0" applyFont="1" applyFill="1" applyBorder="1" applyAlignment="1">
      <alignment horizontal="center" vertical="center" textRotation="30" wrapText="1"/>
    </xf>
    <xf numFmtId="0" fontId="15" fillId="7" borderId="9" xfId="0" applyFont="1" applyFill="1" applyBorder="1" applyAlignment="1">
      <alignment horizontal="center" vertical="center" textRotation="30" wrapText="1"/>
    </xf>
    <xf numFmtId="0" fontId="15" fillId="7" borderId="10" xfId="0" applyFont="1" applyFill="1" applyBorder="1" applyAlignment="1">
      <alignment horizontal="center" vertical="center" textRotation="30" wrapText="1"/>
    </xf>
    <xf numFmtId="0" fontId="15" fillId="7" borderId="109" xfId="0" applyFont="1" applyFill="1" applyBorder="1" applyAlignment="1">
      <alignment horizontal="center" vertical="center" textRotation="30" wrapText="1"/>
    </xf>
    <xf numFmtId="0" fontId="39" fillId="11" borderId="28" xfId="0" applyFont="1" applyFill="1" applyBorder="1" applyAlignment="1">
      <alignment horizontal="center" vertical="center" wrapText="1"/>
    </xf>
    <xf numFmtId="0" fontId="8" fillId="11" borderId="29" xfId="0" applyFont="1" applyFill="1" applyBorder="1" applyAlignment="1">
      <alignment horizontal="center" vertical="center" wrapText="1"/>
    </xf>
    <xf numFmtId="0" fontId="8" fillId="11" borderId="30" xfId="0" applyFont="1" applyFill="1" applyBorder="1" applyAlignment="1">
      <alignment horizontal="center" vertical="center" wrapText="1"/>
    </xf>
    <xf numFmtId="0" fontId="90" fillId="7" borderId="84" xfId="0" applyFont="1" applyFill="1" applyBorder="1" applyAlignment="1">
      <alignment horizontal="center" vertical="center" wrapText="1"/>
    </xf>
    <xf numFmtId="0" fontId="90" fillId="7" borderId="85" xfId="0" applyFont="1" applyFill="1" applyBorder="1" applyAlignment="1">
      <alignment horizontal="center" vertical="center" wrapText="1"/>
    </xf>
    <xf numFmtId="0" fontId="90" fillId="7" borderId="86" xfId="0" applyFont="1" applyFill="1" applyBorder="1" applyAlignment="1">
      <alignment horizontal="center" vertical="center" wrapText="1"/>
    </xf>
    <xf numFmtId="0" fontId="74" fillId="28" borderId="0" xfId="0" applyFont="1" applyFill="1" applyBorder="1" applyAlignment="1">
      <alignment horizontal="center" vertical="center" wrapText="1"/>
    </xf>
    <xf numFmtId="0" fontId="74" fillId="28" borderId="87" xfId="0" applyFont="1" applyFill="1" applyBorder="1" applyAlignment="1">
      <alignment horizontal="center" vertical="center" wrapText="1"/>
    </xf>
    <xf numFmtId="0" fontId="90" fillId="6" borderId="84" xfId="0" applyFont="1" applyFill="1" applyBorder="1" applyAlignment="1">
      <alignment horizontal="center" vertical="center" wrapText="1"/>
    </xf>
    <xf numFmtId="0" fontId="90" fillId="6" borderId="85" xfId="0" applyFont="1" applyFill="1" applyBorder="1" applyAlignment="1">
      <alignment horizontal="center" vertical="center" wrapText="1"/>
    </xf>
    <xf numFmtId="0" fontId="90" fillId="6" borderId="86" xfId="0" applyFont="1" applyFill="1" applyBorder="1" applyAlignment="1">
      <alignment horizontal="center" vertical="center" wrapText="1"/>
    </xf>
    <xf numFmtId="0" fontId="90" fillId="26" borderId="84" xfId="0" applyFont="1" applyFill="1" applyBorder="1" applyAlignment="1">
      <alignment horizontal="center" vertical="center" wrapText="1"/>
    </xf>
    <xf numFmtId="0" fontId="90" fillId="26" borderId="85" xfId="0" applyFont="1" applyFill="1" applyBorder="1" applyAlignment="1">
      <alignment horizontal="center" vertical="center" wrapText="1"/>
    </xf>
    <xf numFmtId="0" fontId="90" fillId="26" borderId="86" xfId="0" applyFont="1" applyFill="1" applyBorder="1" applyAlignment="1">
      <alignment horizontal="center" vertical="center" wrapText="1"/>
    </xf>
    <xf numFmtId="0" fontId="90" fillId="5" borderId="84" xfId="0" applyFont="1" applyFill="1" applyBorder="1" applyAlignment="1">
      <alignment horizontal="center" vertical="center" wrapText="1"/>
    </xf>
    <xf numFmtId="0" fontId="90" fillId="5" borderId="85" xfId="0" applyFont="1" applyFill="1" applyBorder="1" applyAlignment="1">
      <alignment horizontal="center" vertical="center" wrapText="1"/>
    </xf>
    <xf numFmtId="0" fontId="90" fillId="5" borderId="86" xfId="0" applyFont="1" applyFill="1" applyBorder="1" applyAlignment="1">
      <alignment horizontal="center" vertical="center" wrapText="1"/>
    </xf>
    <xf numFmtId="0" fontId="91" fillId="5" borderId="84" xfId="0" applyFont="1" applyFill="1" applyBorder="1" applyAlignment="1">
      <alignment horizontal="center" vertical="center" wrapText="1"/>
    </xf>
    <xf numFmtId="0" fontId="91" fillId="5" borderId="85" xfId="0" applyFont="1" applyFill="1" applyBorder="1" applyAlignment="1">
      <alignment horizontal="center" vertical="center" wrapText="1"/>
    </xf>
    <xf numFmtId="0" fontId="91" fillId="5" borderId="86" xfId="0" applyFont="1" applyFill="1" applyBorder="1" applyAlignment="1">
      <alignment horizontal="center" vertical="center" wrapText="1"/>
    </xf>
    <xf numFmtId="0" fontId="91" fillId="6" borderId="84" xfId="0" applyFont="1" applyFill="1" applyBorder="1" applyAlignment="1">
      <alignment horizontal="center" vertical="center" wrapText="1"/>
    </xf>
    <xf numFmtId="0" fontId="91" fillId="6" borderId="85" xfId="0" applyFont="1" applyFill="1" applyBorder="1" applyAlignment="1">
      <alignment horizontal="center" vertical="center" wrapText="1"/>
    </xf>
    <xf numFmtId="0" fontId="91" fillId="6" borderId="86" xfId="0" applyFont="1" applyFill="1" applyBorder="1" applyAlignment="1">
      <alignment horizontal="center" vertical="center" wrapText="1"/>
    </xf>
    <xf numFmtId="0" fontId="91" fillId="26" borderId="84" xfId="0" applyFont="1" applyFill="1" applyBorder="1" applyAlignment="1">
      <alignment horizontal="center" vertical="center" wrapText="1"/>
    </xf>
    <xf numFmtId="0" fontId="91" fillId="26" borderId="85" xfId="0" applyFont="1" applyFill="1" applyBorder="1" applyAlignment="1">
      <alignment horizontal="center" vertical="center" wrapText="1"/>
    </xf>
    <xf numFmtId="0" fontId="91" fillId="26" borderId="86" xfId="0" applyFont="1" applyFill="1" applyBorder="1" applyAlignment="1">
      <alignment horizontal="center" vertical="center" wrapText="1"/>
    </xf>
    <xf numFmtId="0" fontId="91" fillId="7" borderId="84" xfId="0" applyFont="1" applyFill="1" applyBorder="1" applyAlignment="1">
      <alignment horizontal="center" vertical="center" wrapText="1"/>
    </xf>
    <xf numFmtId="0" fontId="91" fillId="7" borderId="85" xfId="0" applyFont="1" applyFill="1" applyBorder="1" applyAlignment="1">
      <alignment horizontal="center" vertical="center" wrapText="1"/>
    </xf>
    <xf numFmtId="0" fontId="91" fillId="7" borderId="86" xfId="0" applyFont="1" applyFill="1" applyBorder="1" applyAlignment="1">
      <alignment horizontal="center" vertical="center" wrapText="1"/>
    </xf>
    <xf numFmtId="0" fontId="32" fillId="28" borderId="0" xfId="0" applyFont="1" applyFill="1" applyBorder="1" applyAlignment="1">
      <alignment horizontal="center" vertical="center" wrapText="1"/>
    </xf>
    <xf numFmtId="0" fontId="32" fillId="28" borderId="87" xfId="0" applyFont="1" applyFill="1" applyBorder="1" applyAlignment="1">
      <alignment horizontal="center" vertical="center" wrapText="1"/>
    </xf>
    <xf numFmtId="0" fontId="90" fillId="7" borderId="297" xfId="0" applyFont="1" applyFill="1" applyBorder="1" applyAlignment="1">
      <alignment horizontal="center" vertical="center" wrapText="1"/>
    </xf>
    <xf numFmtId="0" fontId="90" fillId="7" borderId="12" xfId="0" applyFont="1" applyFill="1" applyBorder="1" applyAlignment="1">
      <alignment horizontal="center" vertical="center" wrapText="1"/>
    </xf>
    <xf numFmtId="0" fontId="90" fillId="7" borderId="284" xfId="0" applyFont="1" applyFill="1" applyBorder="1" applyAlignment="1">
      <alignment horizontal="center" vertical="center" wrapText="1"/>
    </xf>
    <xf numFmtId="0" fontId="90" fillId="7" borderId="285" xfId="0" applyFont="1" applyFill="1" applyBorder="1" applyAlignment="1">
      <alignment horizontal="center" vertical="center" wrapText="1"/>
    </xf>
    <xf numFmtId="0" fontId="90" fillId="7" borderId="120" xfId="0" applyFont="1" applyFill="1" applyBorder="1" applyAlignment="1">
      <alignment horizontal="center" vertical="center" wrapText="1"/>
    </xf>
    <xf numFmtId="0" fontId="75" fillId="11" borderId="0" xfId="0" applyFont="1" applyFill="1" applyAlignment="1">
      <alignment horizontal="center"/>
    </xf>
    <xf numFmtId="0" fontId="78" fillId="45" borderId="0" xfId="0" applyFont="1" applyFill="1" applyBorder="1" applyAlignment="1">
      <alignment horizontal="center" vertical="center" wrapText="1"/>
    </xf>
    <xf numFmtId="0" fontId="78" fillId="45" borderId="12" xfId="0" applyFont="1" applyFill="1" applyBorder="1" applyAlignment="1">
      <alignment horizontal="center" vertical="center" wrapText="1"/>
    </xf>
    <xf numFmtId="0" fontId="109" fillId="44" borderId="0" xfId="0" applyFont="1" applyFill="1" applyBorder="1" applyAlignment="1">
      <alignment horizontal="center" vertical="center" wrapText="1"/>
    </xf>
    <xf numFmtId="0" fontId="115" fillId="0" borderId="158" xfId="7" applyFont="1" applyFill="1" applyBorder="1" applyAlignment="1">
      <alignment horizontal="left" vertical="center"/>
    </xf>
    <xf numFmtId="0" fontId="115" fillId="0" borderId="52" xfId="7" applyFont="1" applyFill="1" applyBorder="1" applyAlignment="1">
      <alignment horizontal="left" vertical="center"/>
    </xf>
    <xf numFmtId="0" fontId="115" fillId="0" borderId="151" xfId="7" applyFont="1" applyFill="1" applyBorder="1" applyAlignment="1">
      <alignment horizontal="left" vertical="center"/>
    </xf>
    <xf numFmtId="0" fontId="115" fillId="0" borderId="152" xfId="7" applyFont="1" applyFill="1" applyBorder="1" applyAlignment="1">
      <alignment horizontal="left" vertical="center"/>
    </xf>
    <xf numFmtId="0" fontId="186" fillId="11" borderId="0" xfId="0" applyFont="1" applyFill="1" applyBorder="1" applyAlignment="1" applyProtection="1">
      <alignment horizontal="center"/>
      <protection hidden="1"/>
    </xf>
    <xf numFmtId="0" fontId="186" fillId="11" borderId="336" xfId="0" applyFont="1" applyFill="1" applyBorder="1" applyAlignment="1" applyProtection="1">
      <alignment horizontal="center"/>
      <protection hidden="1"/>
    </xf>
    <xf numFmtId="170" fontId="33" fillId="11" borderId="0" xfId="0" applyNumberFormat="1" applyFont="1" applyFill="1" applyBorder="1" applyAlignment="1">
      <alignment horizontal="center" vertical="center"/>
    </xf>
    <xf numFmtId="0" fontId="183" fillId="11" borderId="0" xfId="0" applyFont="1" applyFill="1" applyBorder="1" applyAlignment="1" applyProtection="1">
      <alignment horizontal="center" vertical="center"/>
      <protection locked="0"/>
    </xf>
    <xf numFmtId="167" fontId="183" fillId="11" borderId="0" xfId="0" applyNumberFormat="1" applyFont="1" applyFill="1" applyBorder="1" applyAlignment="1" applyProtection="1">
      <alignment horizontal="center"/>
      <protection locked="0" hidden="1"/>
    </xf>
    <xf numFmtId="167" fontId="183" fillId="11" borderId="336" xfId="0" applyNumberFormat="1" applyFont="1" applyFill="1" applyBorder="1" applyAlignment="1" applyProtection="1">
      <alignment horizontal="center"/>
      <protection locked="0" hidden="1"/>
    </xf>
    <xf numFmtId="0" fontId="183" fillId="11" borderId="0" xfId="0" applyNumberFormat="1" applyFont="1" applyFill="1" applyBorder="1" applyAlignment="1" applyProtection="1">
      <alignment horizontal="center"/>
      <protection locked="0" hidden="1"/>
    </xf>
    <xf numFmtId="0" fontId="183" fillId="11" borderId="336" xfId="0" applyNumberFormat="1" applyFont="1" applyFill="1" applyBorder="1" applyAlignment="1" applyProtection="1">
      <alignment horizontal="center"/>
      <protection locked="0" hidden="1"/>
    </xf>
    <xf numFmtId="0" fontId="184" fillId="11" borderId="0" xfId="0" applyFont="1" applyFill="1" applyBorder="1" applyAlignment="1" applyProtection="1">
      <alignment horizontal="center" vertical="top"/>
      <protection hidden="1"/>
    </xf>
    <xf numFmtId="0" fontId="184" fillId="11" borderId="336" xfId="0" applyFont="1" applyFill="1" applyBorder="1" applyAlignment="1" applyProtection="1">
      <alignment horizontal="center" vertical="top"/>
      <protection hidden="1"/>
    </xf>
    <xf numFmtId="0" fontId="97" fillId="11" borderId="0" xfId="6" applyFont="1" applyFill="1" applyBorder="1" applyAlignment="1">
      <alignment horizontal="center" vertical="center"/>
    </xf>
    <xf numFmtId="0" fontId="121" fillId="59" borderId="147" xfId="0" applyFont="1" applyFill="1" applyBorder="1" applyAlignment="1" applyProtection="1">
      <alignment horizontal="left"/>
      <protection hidden="1"/>
    </xf>
    <xf numFmtId="0" fontId="121" fillId="59" borderId="0" xfId="0" applyFont="1" applyFill="1" applyBorder="1" applyAlignment="1" applyProtection="1">
      <alignment horizontal="left"/>
      <protection hidden="1"/>
    </xf>
    <xf numFmtId="0" fontId="121" fillId="59" borderId="149" xfId="0" applyFont="1" applyFill="1" applyBorder="1" applyAlignment="1" applyProtection="1">
      <alignment horizontal="left"/>
      <protection hidden="1"/>
    </xf>
    <xf numFmtId="0" fontId="122" fillId="11" borderId="0" xfId="0" applyFont="1" applyFill="1" applyBorder="1" applyAlignment="1" applyProtection="1">
      <alignment horizontal="center"/>
      <protection hidden="1"/>
    </xf>
    <xf numFmtId="0" fontId="97" fillId="11" borderId="0" xfId="0" applyFont="1" applyFill="1" applyBorder="1" applyAlignment="1" applyProtection="1">
      <alignment horizontal="center" vertical="top" wrapText="1"/>
      <protection locked="0"/>
    </xf>
    <xf numFmtId="0" fontId="107" fillId="11" borderId="0" xfId="0" applyFont="1" applyFill="1" applyBorder="1" applyAlignment="1" applyProtection="1">
      <alignment horizontal="center" vertical="center"/>
      <protection hidden="1"/>
    </xf>
    <xf numFmtId="0" fontId="115" fillId="59" borderId="146" xfId="0" applyFont="1" applyFill="1" applyBorder="1" applyAlignment="1" applyProtection="1">
      <alignment horizontal="center"/>
      <protection hidden="1"/>
    </xf>
    <xf numFmtId="0" fontId="115" fillId="59" borderId="123" xfId="0" applyFont="1" applyFill="1" applyBorder="1" applyAlignment="1" applyProtection="1">
      <alignment horizontal="center"/>
      <protection hidden="1"/>
    </xf>
    <xf numFmtId="0" fontId="115" fillId="59" borderId="150" xfId="0" applyFont="1" applyFill="1" applyBorder="1" applyAlignment="1" applyProtection="1">
      <alignment horizontal="center"/>
      <protection hidden="1"/>
    </xf>
    <xf numFmtId="0" fontId="115" fillId="59" borderId="160" xfId="0" applyFont="1" applyFill="1" applyBorder="1" applyAlignment="1" applyProtection="1">
      <alignment horizontal="center"/>
      <protection hidden="1"/>
    </xf>
    <xf numFmtId="0" fontId="115" fillId="59" borderId="162" xfId="0" applyFont="1" applyFill="1" applyBorder="1" applyAlignment="1" applyProtection="1">
      <alignment horizontal="center"/>
      <protection hidden="1"/>
    </xf>
    <xf numFmtId="0" fontId="115" fillId="59" borderId="161" xfId="0" applyFont="1" applyFill="1" applyBorder="1" applyAlignment="1" applyProtection="1">
      <alignment horizontal="center"/>
      <protection hidden="1"/>
    </xf>
    <xf numFmtId="0" fontId="115" fillId="11" borderId="0" xfId="0" applyFont="1" applyFill="1" applyBorder="1" applyAlignment="1" applyProtection="1">
      <alignment horizontal="center"/>
      <protection hidden="1"/>
    </xf>
    <xf numFmtId="0" fontId="121" fillId="59" borderId="155" xfId="0" applyFont="1" applyFill="1" applyBorder="1" applyAlignment="1" applyProtection="1">
      <alignment horizontal="left"/>
      <protection hidden="1"/>
    </xf>
    <xf numFmtId="0" fontId="121" fillId="59" borderId="126" xfId="0" applyFont="1" applyFill="1" applyBorder="1" applyAlignment="1" applyProtection="1">
      <alignment horizontal="left"/>
      <protection hidden="1"/>
    </xf>
    <xf numFmtId="0" fontId="121" fillId="59" borderId="148" xfId="0" applyFont="1" applyFill="1" applyBorder="1" applyAlignment="1" applyProtection="1">
      <alignment horizontal="left"/>
      <protection hidden="1"/>
    </xf>
    <xf numFmtId="0" fontId="97" fillId="11" borderId="0" xfId="0" applyFont="1" applyFill="1" applyBorder="1" applyAlignment="1" applyProtection="1">
      <alignment horizontal="left" vertical="top" wrapText="1"/>
      <protection locked="0"/>
    </xf>
    <xf numFmtId="0" fontId="97" fillId="0" borderId="147" xfId="0" applyFont="1" applyBorder="1" applyAlignment="1" applyProtection="1">
      <alignment horizontal="left" vertical="top" wrapText="1"/>
      <protection locked="0"/>
    </xf>
    <xf numFmtId="0" fontId="97" fillId="0" borderId="0" xfId="0" applyFont="1" applyBorder="1" applyAlignment="1" applyProtection="1">
      <alignment horizontal="left" vertical="top" wrapText="1"/>
      <protection locked="0"/>
    </xf>
    <xf numFmtId="0" fontId="97" fillId="0" borderId="149" xfId="0" applyFont="1" applyBorder="1" applyAlignment="1" applyProtection="1">
      <alignment horizontal="left" vertical="top" wrapText="1"/>
      <protection locked="0"/>
    </xf>
    <xf numFmtId="0" fontId="97" fillId="0" borderId="152" xfId="0" applyFont="1" applyBorder="1" applyAlignment="1" applyProtection="1">
      <alignment horizontal="left" vertical="top" wrapText="1"/>
      <protection locked="0"/>
    </xf>
    <xf numFmtId="0" fontId="97" fillId="0" borderId="154" xfId="0" applyFont="1" applyBorder="1" applyAlignment="1" applyProtection="1">
      <alignment horizontal="left" vertical="top" wrapText="1"/>
      <protection locked="0"/>
    </xf>
    <xf numFmtId="170" fontId="33" fillId="11" borderId="0" xfId="0" applyNumberFormat="1" applyFont="1" applyFill="1" applyBorder="1" applyAlignment="1">
      <alignment horizontal="center"/>
    </xf>
    <xf numFmtId="170" fontId="33" fillId="11" borderId="336" xfId="0" applyNumberFormat="1" applyFont="1" applyFill="1" applyBorder="1" applyAlignment="1">
      <alignment horizontal="center"/>
    </xf>
    <xf numFmtId="0" fontId="111" fillId="11" borderId="0" xfId="0" applyFont="1" applyFill="1" applyBorder="1" applyAlignment="1" applyProtection="1">
      <alignment horizontal="center" vertical="center"/>
      <protection hidden="1"/>
    </xf>
    <xf numFmtId="0" fontId="108" fillId="11" borderId="0" xfId="0" applyFont="1" applyFill="1" applyBorder="1" applyAlignment="1" applyProtection="1">
      <alignment horizontal="left" vertical="center"/>
      <protection hidden="1"/>
    </xf>
    <xf numFmtId="0" fontId="3" fillId="11" borderId="0" xfId="0" applyFont="1" applyFill="1" applyBorder="1" applyAlignment="1" applyProtection="1">
      <alignment horizontal="center" vertical="top"/>
      <protection hidden="1"/>
    </xf>
    <xf numFmtId="0" fontId="97" fillId="11" borderId="0" xfId="5" applyFont="1" applyFill="1" applyBorder="1" applyAlignment="1">
      <alignment horizontal="center" vertical="center"/>
    </xf>
    <xf numFmtId="167" fontId="104" fillId="11" borderId="0" xfId="0" applyNumberFormat="1" applyFont="1" applyFill="1" applyBorder="1" applyAlignment="1" applyProtection="1">
      <alignment horizontal="center" vertical="top" wrapText="1"/>
      <protection locked="0"/>
    </xf>
    <xf numFmtId="0" fontId="111" fillId="11" borderId="0" xfId="0" applyFont="1" applyFill="1" applyBorder="1" applyAlignment="1" applyProtection="1">
      <alignment horizontal="center" vertical="top" wrapText="1"/>
    </xf>
    <xf numFmtId="0" fontId="3" fillId="11" borderId="0" xfId="0" applyFont="1" applyFill="1" applyBorder="1" applyAlignment="1" applyProtection="1">
      <alignment horizontal="center" vertical="center" wrapText="1"/>
    </xf>
    <xf numFmtId="167" fontId="104" fillId="11" borderId="0" xfId="0" applyNumberFormat="1" applyFont="1" applyFill="1" applyBorder="1" applyAlignment="1">
      <alignment horizontal="center" vertical="top" wrapText="1"/>
    </xf>
    <xf numFmtId="0" fontId="107" fillId="25" borderId="193" xfId="0" applyFont="1" applyFill="1" applyBorder="1" applyAlignment="1" applyProtection="1">
      <alignment horizontal="center" vertical="center"/>
      <protection hidden="1"/>
    </xf>
    <xf numFmtId="0" fontId="107" fillId="25" borderId="194" xfId="0" applyFont="1" applyFill="1" applyBorder="1" applyAlignment="1" applyProtection="1">
      <alignment horizontal="center" vertical="center"/>
      <protection hidden="1"/>
    </xf>
    <xf numFmtId="0" fontId="107" fillId="25" borderId="195" xfId="0" applyFont="1" applyFill="1" applyBorder="1" applyAlignment="1" applyProtection="1">
      <alignment horizontal="center" vertical="center"/>
      <protection hidden="1"/>
    </xf>
    <xf numFmtId="0" fontId="8" fillId="0" borderId="0" xfId="0" applyFont="1" applyAlignment="1">
      <alignment horizontal="left" vertical="center" wrapText="1"/>
    </xf>
    <xf numFmtId="0" fontId="112" fillId="11" borderId="0" xfId="0" applyFont="1" applyFill="1" applyBorder="1" applyAlignment="1" applyProtection="1">
      <alignment horizontal="left" vertical="center"/>
      <protection hidden="1"/>
    </xf>
    <xf numFmtId="0" fontId="113" fillId="11" borderId="0" xfId="0" applyFont="1" applyFill="1" applyBorder="1" applyAlignment="1" applyProtection="1">
      <alignment horizontal="center" vertical="top"/>
      <protection hidden="1"/>
    </xf>
    <xf numFmtId="0" fontId="107" fillId="11" borderId="336" xfId="0" applyFont="1" applyFill="1" applyBorder="1" applyAlignment="1" applyProtection="1">
      <alignment horizontal="center" vertical="center"/>
      <protection hidden="1"/>
    </xf>
    <xf numFmtId="0" fontId="0" fillId="11" borderId="94" xfId="0" applyFill="1" applyBorder="1" applyAlignment="1">
      <alignment horizontal="left"/>
    </xf>
    <xf numFmtId="0" fontId="0" fillId="11" borderId="95" xfId="0" applyFill="1" applyBorder="1" applyAlignment="1">
      <alignment horizontal="left"/>
    </xf>
    <xf numFmtId="0" fontId="0" fillId="11" borderId="96" xfId="0" applyFill="1" applyBorder="1" applyAlignment="1">
      <alignment horizontal="left"/>
    </xf>
    <xf numFmtId="0" fontId="0" fillId="64" borderId="110" xfId="0" applyFill="1" applyBorder="1" applyAlignment="1">
      <alignment horizontal="center" vertical="center" wrapText="1"/>
    </xf>
    <xf numFmtId="0" fontId="0" fillId="64" borderId="67" xfId="0" applyFill="1" applyBorder="1" applyAlignment="1">
      <alignment horizontal="center" vertical="center" wrapText="1"/>
    </xf>
    <xf numFmtId="0" fontId="18" fillId="64" borderId="110" xfId="0" applyFont="1" applyFill="1" applyBorder="1" applyAlignment="1">
      <alignment horizontal="left" vertical="center" wrapText="1"/>
    </xf>
    <xf numFmtId="0" fontId="18" fillId="64" borderId="67" xfId="0" applyFont="1" applyFill="1" applyBorder="1" applyAlignment="1">
      <alignment horizontal="left" vertical="center" wrapText="1"/>
    </xf>
    <xf numFmtId="0" fontId="0" fillId="64" borderId="68" xfId="0" applyFill="1" applyBorder="1" applyAlignment="1">
      <alignment horizontal="center" vertical="center" wrapText="1"/>
    </xf>
    <xf numFmtId="0" fontId="144" fillId="29" borderId="94" xfId="0" applyFont="1" applyFill="1" applyBorder="1" applyAlignment="1">
      <alignment horizontal="center" vertical="center"/>
    </xf>
    <xf numFmtId="0" fontId="144" fillId="29" borderId="95" xfId="0" applyFont="1" applyFill="1" applyBorder="1" applyAlignment="1">
      <alignment horizontal="center" vertical="center"/>
    </xf>
    <xf numFmtId="0" fontId="144" fillId="29" borderId="96" xfId="0" applyFont="1" applyFill="1" applyBorder="1" applyAlignment="1">
      <alignment horizontal="center" vertical="center"/>
    </xf>
    <xf numFmtId="0" fontId="145" fillId="6" borderId="0" xfId="0" applyFont="1" applyFill="1" applyAlignment="1">
      <alignment horizontal="center" vertical="center"/>
    </xf>
    <xf numFmtId="0" fontId="145" fillId="61" borderId="0" xfId="0" applyFont="1" applyFill="1" applyAlignment="1">
      <alignment horizontal="center" vertical="center"/>
    </xf>
    <xf numFmtId="0" fontId="145" fillId="62" borderId="0" xfId="0" applyFont="1" applyFill="1" applyAlignment="1">
      <alignment horizontal="center" vertical="center"/>
    </xf>
    <xf numFmtId="0" fontId="145" fillId="63" borderId="0" xfId="0" applyFont="1" applyFill="1" applyAlignment="1">
      <alignment horizontal="center" vertical="center"/>
    </xf>
    <xf numFmtId="0" fontId="5" fillId="2" borderId="293" xfId="0" applyFont="1" applyFill="1" applyBorder="1" applyAlignment="1" applyProtection="1">
      <alignment horizontal="center" vertical="center" wrapText="1"/>
    </xf>
    <xf numFmtId="0" fontId="5" fillId="2" borderId="209" xfId="0" applyFont="1" applyFill="1" applyBorder="1" applyAlignment="1" applyProtection="1">
      <alignment horizontal="center" vertical="center" wrapText="1"/>
    </xf>
    <xf numFmtId="0" fontId="5" fillId="2" borderId="294" xfId="0" applyFont="1" applyFill="1" applyBorder="1" applyAlignment="1" applyProtection="1">
      <alignment horizontal="center" vertical="center" wrapText="1"/>
    </xf>
    <xf numFmtId="0" fontId="77" fillId="0" borderId="110" xfId="0" applyFont="1" applyBorder="1" applyAlignment="1">
      <alignment horizontal="center" vertical="center"/>
    </xf>
    <xf numFmtId="0" fontId="77" fillId="0" borderId="68" xfId="0" applyFont="1" applyBorder="1" applyAlignment="1">
      <alignment horizontal="center" vertical="center"/>
    </xf>
    <xf numFmtId="0" fontId="77" fillId="0" borderId="67" xfId="0" applyFont="1" applyBorder="1" applyAlignment="1">
      <alignment horizontal="center" vertical="center"/>
    </xf>
    <xf numFmtId="0" fontId="9" fillId="2" borderId="242" xfId="0" applyFont="1" applyFill="1" applyBorder="1" applyAlignment="1" applyProtection="1">
      <alignment horizontal="right" vertical="top"/>
    </xf>
    <xf numFmtId="0" fontId="5" fillId="2" borderId="242" xfId="0" applyFont="1" applyFill="1" applyBorder="1" applyAlignment="1" applyProtection="1">
      <alignment horizontal="right" vertical="top"/>
    </xf>
    <xf numFmtId="0" fontId="5" fillId="2" borderId="243" xfId="0" applyFont="1" applyFill="1" applyBorder="1" applyAlignment="1" applyProtection="1">
      <alignment horizontal="right" vertical="top"/>
    </xf>
    <xf numFmtId="0" fontId="5" fillId="2" borderId="292" xfId="0" applyFont="1" applyFill="1" applyBorder="1" applyAlignment="1" applyProtection="1">
      <alignment horizontal="center" vertical="center" wrapText="1"/>
    </xf>
    <xf numFmtId="0" fontId="5" fillId="2" borderId="249" xfId="0" applyFont="1" applyFill="1" applyBorder="1" applyAlignment="1" applyProtection="1">
      <alignment horizontal="center" vertical="center" wrapText="1"/>
    </xf>
    <xf numFmtId="0" fontId="5" fillId="2" borderId="27" xfId="0" applyFont="1" applyFill="1" applyBorder="1" applyAlignment="1" applyProtection="1">
      <alignment horizontal="center" vertical="center" wrapText="1"/>
    </xf>
    <xf numFmtId="0" fontId="5" fillId="2" borderId="250" xfId="0" applyFont="1" applyFill="1" applyBorder="1" applyAlignment="1" applyProtection="1">
      <alignment horizontal="center" vertical="center" wrapText="1"/>
    </xf>
    <xf numFmtId="0" fontId="5" fillId="2" borderId="242" xfId="0" applyFont="1" applyFill="1" applyBorder="1" applyAlignment="1" applyProtection="1">
      <alignment horizontal="center" vertical="center" wrapText="1"/>
    </xf>
    <xf numFmtId="0" fontId="5" fillId="2" borderId="243" xfId="0" applyFont="1" applyFill="1" applyBorder="1" applyAlignment="1" applyProtection="1">
      <alignment horizontal="center" vertical="center" wrapText="1"/>
    </xf>
    <xf numFmtId="0" fontId="5" fillId="29" borderId="278" xfId="0" applyFont="1" applyFill="1" applyBorder="1" applyAlignment="1" applyProtection="1">
      <alignment horizontal="left"/>
    </xf>
    <xf numFmtId="0" fontId="5" fillId="2" borderId="66" xfId="0" applyFont="1" applyFill="1" applyBorder="1" applyAlignment="1" applyProtection="1">
      <alignment horizontal="center" vertical="center" wrapText="1"/>
    </xf>
    <xf numFmtId="0" fontId="5" fillId="2" borderId="49" xfId="0" applyFont="1" applyFill="1" applyBorder="1" applyAlignment="1" applyProtection="1">
      <alignment horizontal="center" vertical="center" wrapText="1"/>
    </xf>
    <xf numFmtId="0" fontId="9" fillId="2" borderId="265" xfId="0" applyFont="1" applyFill="1" applyBorder="1" applyAlignment="1" applyProtection="1">
      <alignment horizontal="center" vertical="top" wrapText="1"/>
    </xf>
    <xf numFmtId="0" fontId="5" fillId="15" borderId="283" xfId="0" applyFont="1" applyFill="1" applyBorder="1" applyAlignment="1" applyProtection="1">
      <alignment horizontal="left" vertical="top" wrapText="1"/>
      <protection locked="0"/>
    </xf>
    <xf numFmtId="0" fontId="5" fillId="2" borderId="291" xfId="0" applyFont="1" applyFill="1" applyBorder="1" applyAlignment="1" applyProtection="1">
      <alignment horizontal="center" vertical="center" wrapText="1"/>
    </xf>
    <xf numFmtId="0" fontId="5" fillId="2" borderId="128" xfId="0" applyFont="1" applyFill="1" applyBorder="1" applyAlignment="1" applyProtection="1">
      <alignment horizontal="center" vertical="center" wrapText="1"/>
    </xf>
    <xf numFmtId="0" fontId="5" fillId="2" borderId="240" xfId="0" applyFont="1" applyFill="1" applyBorder="1" applyAlignment="1" applyProtection="1">
      <alignment horizontal="center" vertical="center" wrapText="1"/>
    </xf>
    <xf numFmtId="0" fontId="5" fillId="2" borderId="286" xfId="0" applyFont="1" applyFill="1" applyBorder="1" applyAlignment="1" applyProtection="1">
      <alignment horizontal="center" vertical="center" wrapText="1"/>
    </xf>
    <xf numFmtId="0" fontId="28" fillId="2" borderId="291" xfId="0" applyFont="1" applyFill="1" applyBorder="1" applyAlignment="1" applyProtection="1">
      <alignment horizontal="center" vertical="center" wrapText="1"/>
    </xf>
    <xf numFmtId="0" fontId="28" fillId="2" borderId="203" xfId="0" applyFont="1" applyFill="1" applyBorder="1" applyAlignment="1" applyProtection="1">
      <alignment horizontal="center" vertical="center" wrapText="1"/>
    </xf>
    <xf numFmtId="0" fontId="28" fillId="2" borderId="128" xfId="0" applyFont="1" applyFill="1" applyBorder="1" applyAlignment="1" applyProtection="1">
      <alignment horizontal="center" vertical="center" wrapText="1"/>
    </xf>
    <xf numFmtId="0" fontId="28" fillId="2" borderId="204" xfId="0" applyFont="1" applyFill="1" applyBorder="1" applyAlignment="1" applyProtection="1">
      <alignment horizontal="center" vertical="center" wrapText="1"/>
    </xf>
    <xf numFmtId="0" fontId="5" fillId="55" borderId="142" xfId="0" applyFont="1" applyFill="1" applyBorder="1" applyAlignment="1" applyProtection="1">
      <alignment horizontal="left" vertical="center" wrapText="1"/>
    </xf>
    <xf numFmtId="0" fontId="5" fillId="55" borderId="143" xfId="0" applyFont="1" applyFill="1" applyBorder="1" applyAlignment="1" applyProtection="1">
      <alignment horizontal="left" vertical="center" wrapText="1"/>
    </xf>
    <xf numFmtId="0" fontId="5" fillId="55" borderId="152" xfId="0" applyFont="1" applyFill="1" applyBorder="1" applyAlignment="1" applyProtection="1">
      <alignment horizontal="left" vertical="center" wrapText="1"/>
    </xf>
    <xf numFmtId="0" fontId="5" fillId="55" borderId="154" xfId="0" applyFont="1" applyFill="1" applyBorder="1" applyAlignment="1" applyProtection="1">
      <alignment horizontal="left" vertical="center" wrapText="1"/>
    </xf>
    <xf numFmtId="0" fontId="5" fillId="55" borderId="0" xfId="0" applyFont="1" applyFill="1" applyBorder="1" applyAlignment="1" applyProtection="1">
      <alignment horizontal="left" vertical="top" wrapText="1"/>
    </xf>
    <xf numFmtId="0" fontId="5" fillId="55" borderId="87" xfId="0" applyFont="1" applyFill="1" applyBorder="1" applyAlignment="1" applyProtection="1">
      <alignment horizontal="left" vertical="top" wrapText="1"/>
    </xf>
    <xf numFmtId="0" fontId="3" fillId="11" borderId="296" xfId="0" applyFont="1" applyFill="1" applyBorder="1" applyAlignment="1" applyProtection="1">
      <alignment horizontal="left" vertical="justify" wrapText="1"/>
    </xf>
    <xf numFmtId="0" fontId="3" fillId="11" borderId="109" xfId="0" applyFont="1" applyFill="1" applyBorder="1" applyAlignment="1" applyProtection="1">
      <alignment horizontal="left" vertical="justify" wrapText="1"/>
    </xf>
    <xf numFmtId="0" fontId="3" fillId="11" borderId="295" xfId="0" applyFont="1" applyFill="1" applyBorder="1" applyAlignment="1" applyProtection="1">
      <alignment horizontal="left" vertical="justify" wrapText="1"/>
    </xf>
    <xf numFmtId="0" fontId="3" fillId="11" borderId="4" xfId="0" applyFont="1" applyFill="1" applyBorder="1" applyAlignment="1" applyProtection="1">
      <alignment horizontal="left" vertical="justify" wrapText="1"/>
    </xf>
    <xf numFmtId="0" fontId="3" fillId="11" borderId="0" xfId="0" applyFont="1" applyFill="1" applyBorder="1" applyAlignment="1" applyProtection="1">
      <alignment horizontal="left" vertical="justify" wrapText="1"/>
    </xf>
    <xf numFmtId="0" fontId="3" fillId="11" borderId="3" xfId="0" applyFont="1" applyFill="1" applyBorder="1" applyAlignment="1" applyProtection="1">
      <alignment horizontal="left" vertical="justify" wrapText="1"/>
    </xf>
    <xf numFmtId="0" fontId="3" fillId="11" borderId="11" xfId="0" applyFont="1" applyFill="1" applyBorder="1" applyAlignment="1" applyProtection="1">
      <alignment horizontal="left" vertical="justify" wrapText="1"/>
    </xf>
    <xf numFmtId="0" fontId="3" fillId="11" borderId="12" xfId="0" applyFont="1" applyFill="1" applyBorder="1" applyAlignment="1" applyProtection="1">
      <alignment horizontal="left" vertical="justify" wrapText="1"/>
    </xf>
    <xf numFmtId="0" fontId="3" fillId="11" borderId="7" xfId="0" applyFont="1" applyFill="1" applyBorder="1" applyAlignment="1" applyProtection="1">
      <alignment horizontal="left" vertical="justify" wrapText="1"/>
    </xf>
    <xf numFmtId="0" fontId="5" fillId="2" borderId="52" xfId="0" applyFont="1" applyFill="1" applyBorder="1" applyAlignment="1" applyProtection="1">
      <alignment horizontal="left" vertical="center" wrapText="1"/>
    </xf>
    <xf numFmtId="0" fontId="5" fillId="2" borderId="212" xfId="0" applyFont="1" applyFill="1" applyBorder="1" applyAlignment="1" applyProtection="1">
      <alignment horizontal="left" vertical="center" wrapText="1"/>
    </xf>
    <xf numFmtId="0" fontId="5" fillId="2" borderId="0" xfId="0" applyFont="1" applyFill="1" applyBorder="1" applyAlignment="1" applyProtection="1">
      <alignment horizontal="left" vertical="center" wrapText="1"/>
    </xf>
    <xf numFmtId="0" fontId="5" fillId="2" borderId="149" xfId="0" applyFont="1" applyFill="1" applyBorder="1" applyAlignment="1" applyProtection="1">
      <alignment horizontal="left" vertical="center" wrapText="1"/>
    </xf>
    <xf numFmtId="0" fontId="5" fillId="2" borderId="123" xfId="0" applyFont="1" applyFill="1" applyBorder="1" applyAlignment="1" applyProtection="1">
      <alignment horizontal="left" vertical="center" wrapText="1"/>
    </xf>
    <xf numFmtId="0" fontId="5" fillId="2" borderId="150" xfId="0" applyFont="1" applyFill="1" applyBorder="1" applyAlignment="1" applyProtection="1">
      <alignment horizontal="left" vertical="center" wrapText="1"/>
    </xf>
    <xf numFmtId="0" fontId="50" fillId="2" borderId="290" xfId="0" applyFont="1" applyFill="1" applyBorder="1" applyAlignment="1" applyProtection="1">
      <alignment horizontal="center" vertical="center" wrapText="1"/>
    </xf>
    <xf numFmtId="0" fontId="50" fillId="2" borderId="235" xfId="0" applyFont="1" applyFill="1" applyBorder="1" applyAlignment="1" applyProtection="1">
      <alignment horizontal="center" vertical="center" wrapText="1"/>
    </xf>
    <xf numFmtId="0" fontId="50" fillId="2" borderId="234" xfId="0" applyFont="1" applyFill="1" applyBorder="1" applyAlignment="1" applyProtection="1">
      <alignment horizontal="center" vertical="center" wrapText="1"/>
    </xf>
    <xf numFmtId="0" fontId="50" fillId="2" borderId="52" xfId="0" applyFont="1" applyFill="1" applyBorder="1" applyAlignment="1" applyProtection="1">
      <alignment horizontal="center" vertical="center" wrapText="1"/>
    </xf>
    <xf numFmtId="0" fontId="50" fillId="2" borderId="53" xfId="0" applyFont="1" applyFill="1" applyBorder="1" applyAlignment="1" applyProtection="1">
      <alignment horizontal="center" vertical="center" wrapText="1"/>
    </xf>
    <xf numFmtId="0" fontId="28" fillId="55" borderId="59" xfId="0" applyFont="1" applyFill="1" applyBorder="1" applyAlignment="1" applyProtection="1">
      <alignment horizontal="center" vertical="center" wrapText="1"/>
    </xf>
    <xf numFmtId="0" fontId="28" fillId="55" borderId="59" xfId="0" applyFont="1" applyFill="1" applyBorder="1" applyAlignment="1" applyProtection="1">
      <alignment horizontal="center" vertical="center"/>
    </xf>
    <xf numFmtId="0" fontId="55" fillId="55" borderId="52" xfId="0" applyFont="1" applyFill="1" applyBorder="1" applyAlignment="1" applyProtection="1">
      <alignment horizontal="center" vertical="center" wrapText="1"/>
    </xf>
    <xf numFmtId="0" fontId="55" fillId="55" borderId="0" xfId="0" applyFont="1" applyFill="1" applyBorder="1" applyAlignment="1" applyProtection="1">
      <alignment horizontal="center" vertical="center" wrapText="1"/>
    </xf>
    <xf numFmtId="0" fontId="55" fillId="55" borderId="57" xfId="0" applyFont="1" applyFill="1" applyBorder="1" applyAlignment="1" applyProtection="1">
      <alignment horizontal="center" vertical="center" wrapText="1"/>
    </xf>
    <xf numFmtId="0" fontId="5" fillId="2" borderId="291" xfId="0" applyFont="1" applyFill="1" applyBorder="1" applyAlignment="1" applyProtection="1">
      <alignment horizontal="center"/>
    </xf>
    <xf numFmtId="0" fontId="5" fillId="2" borderId="202" xfId="0" applyFont="1" applyFill="1" applyBorder="1" applyAlignment="1" applyProtection="1">
      <alignment horizontal="center"/>
    </xf>
    <xf numFmtId="0" fontId="5" fillId="2" borderId="168" xfId="0" applyFont="1" applyFill="1" applyBorder="1" applyAlignment="1" applyProtection="1">
      <alignment horizontal="center"/>
    </xf>
    <xf numFmtId="0" fontId="5" fillId="2" borderId="227" xfId="0" applyFont="1" applyFill="1" applyBorder="1" applyAlignment="1" applyProtection="1">
      <alignment horizontal="center"/>
    </xf>
    <xf numFmtId="0" fontId="5" fillId="2" borderId="142" xfId="0" applyFont="1" applyFill="1" applyBorder="1" applyAlignment="1" applyProtection="1">
      <alignment horizontal="center" vertical="center" wrapText="1"/>
    </xf>
    <xf numFmtId="0" fontId="5" fillId="2" borderId="0" xfId="0" applyFont="1" applyFill="1" applyBorder="1" applyAlignment="1" applyProtection="1">
      <alignment horizontal="center" vertical="center" wrapText="1"/>
    </xf>
    <xf numFmtId="0" fontId="5" fillId="2" borderId="122" xfId="0" applyFont="1" applyFill="1" applyBorder="1" applyAlignment="1" applyProtection="1">
      <alignment horizontal="center" vertical="center" wrapText="1"/>
    </xf>
    <xf numFmtId="0" fontId="5" fillId="2" borderId="57" xfId="0" applyFont="1" applyFill="1" applyBorder="1" applyAlignment="1" applyProtection="1">
      <alignment horizontal="center" vertical="center" wrapText="1"/>
    </xf>
    <xf numFmtId="0" fontId="5" fillId="2" borderId="241" xfId="0" applyFont="1" applyFill="1" applyBorder="1" applyAlignment="1" applyProtection="1">
      <alignment horizontal="center" vertical="center" wrapText="1"/>
    </xf>
    <xf numFmtId="0" fontId="130" fillId="2" borderId="220" xfId="0" applyFont="1" applyFill="1" applyBorder="1" applyAlignment="1" applyProtection="1">
      <alignment horizontal="left" vertical="top" wrapText="1"/>
    </xf>
    <xf numFmtId="0" fontId="5" fillId="2" borderId="248" xfId="0" applyFont="1" applyFill="1" applyBorder="1" applyAlignment="1" applyProtection="1">
      <alignment horizontal="left" vertical="top"/>
    </xf>
    <xf numFmtId="0" fontId="5" fillId="2" borderId="245" xfId="0" applyFont="1" applyFill="1" applyBorder="1" applyAlignment="1" applyProtection="1">
      <alignment horizontal="left" vertical="top"/>
    </xf>
    <xf numFmtId="0" fontId="5" fillId="2" borderId="221" xfId="0" applyFont="1" applyFill="1" applyBorder="1" applyAlignment="1" applyProtection="1">
      <alignment horizontal="center" vertical="center" wrapText="1"/>
    </xf>
    <xf numFmtId="0" fontId="5" fillId="2" borderId="143" xfId="0" applyFont="1" applyFill="1" applyBorder="1" applyAlignment="1" applyProtection="1">
      <alignment horizontal="center" vertical="center" wrapText="1"/>
    </xf>
    <xf numFmtId="0" fontId="5" fillId="2" borderId="54" xfId="0" applyFont="1" applyFill="1" applyBorder="1" applyAlignment="1" applyProtection="1">
      <alignment horizontal="center" vertical="center" wrapText="1"/>
    </xf>
    <xf numFmtId="0" fontId="5" fillId="2" borderId="149" xfId="0" applyFont="1" applyFill="1" applyBorder="1" applyAlignment="1" applyProtection="1">
      <alignment horizontal="center" vertical="center" wrapText="1"/>
    </xf>
    <xf numFmtId="0" fontId="5" fillId="2" borderId="239" xfId="0" applyFont="1" applyFill="1" applyBorder="1" applyAlignment="1" applyProtection="1">
      <alignment horizontal="center" vertical="center" wrapText="1"/>
    </xf>
    <xf numFmtId="0" fontId="5" fillId="2" borderId="55" xfId="0" applyFont="1" applyFill="1" applyBorder="1" applyAlignment="1" applyProtection="1">
      <alignment horizontal="center" vertical="center" wrapText="1"/>
    </xf>
    <xf numFmtId="0" fontId="5" fillId="2" borderId="58" xfId="0" applyFont="1" applyFill="1" applyBorder="1" applyAlignment="1" applyProtection="1">
      <alignment horizontal="center" vertical="center" wrapText="1"/>
    </xf>
    <xf numFmtId="0" fontId="18" fillId="51" borderId="0" xfId="0" applyFont="1" applyFill="1" applyAlignment="1">
      <alignment horizontal="center"/>
    </xf>
    <xf numFmtId="0" fontId="0" fillId="0" borderId="0" xfId="0" applyAlignment="1">
      <alignment horizontal="left" vertical="top" wrapText="1"/>
    </xf>
    <xf numFmtId="0" fontId="29" fillId="21" borderId="143" xfId="0" applyFont="1" applyFill="1" applyBorder="1" applyAlignment="1" applyProtection="1">
      <alignment horizontal="left" vertical="top" wrapText="1"/>
    </xf>
    <xf numFmtId="0" fontId="29" fillId="21" borderId="208" xfId="0" applyFont="1" applyFill="1" applyBorder="1" applyAlignment="1" applyProtection="1">
      <alignment horizontal="left" vertical="top" wrapText="1"/>
    </xf>
    <xf numFmtId="0" fontId="127" fillId="0" borderId="110" xfId="0" applyFont="1" applyFill="1" applyBorder="1" applyAlignment="1">
      <alignment horizontal="center" vertical="center"/>
    </xf>
    <xf numFmtId="0" fontId="127" fillId="0" borderId="67" xfId="0" applyFont="1" applyFill="1" applyBorder="1" applyAlignment="1">
      <alignment horizontal="center" vertical="center"/>
    </xf>
    <xf numFmtId="0" fontId="127" fillId="0" borderId="110" xfId="0" applyFont="1" applyBorder="1" applyAlignment="1">
      <alignment horizontal="center" vertical="center"/>
    </xf>
    <xf numFmtId="0" fontId="127" fillId="0" borderId="68" xfId="0" applyFont="1" applyBorder="1" applyAlignment="1">
      <alignment horizontal="center" vertical="center"/>
    </xf>
    <xf numFmtId="0" fontId="127" fillId="0" borderId="67" xfId="0" applyFont="1" applyBorder="1" applyAlignment="1">
      <alignment horizontal="center" vertical="center"/>
    </xf>
    <xf numFmtId="0" fontId="29" fillId="21" borderId="272" xfId="0" applyFont="1" applyFill="1" applyBorder="1" applyAlignment="1" applyProtection="1">
      <alignment horizontal="left" vertical="top" wrapText="1"/>
    </xf>
    <xf numFmtId="0" fontId="29" fillId="21" borderId="273" xfId="0" applyFont="1" applyFill="1" applyBorder="1" applyAlignment="1" applyProtection="1">
      <alignment horizontal="left" vertical="top" wrapText="1"/>
    </xf>
    <xf numFmtId="0" fontId="29" fillId="21" borderId="0" xfId="0" applyFont="1" applyFill="1" applyBorder="1" applyAlignment="1" applyProtection="1">
      <alignment horizontal="left" vertical="top" wrapText="1"/>
    </xf>
    <xf numFmtId="0" fontId="29" fillId="21" borderId="149" xfId="0" applyFont="1" applyFill="1" applyBorder="1" applyAlignment="1" applyProtection="1">
      <alignment horizontal="left" vertical="top" wrapText="1"/>
    </xf>
    <xf numFmtId="0" fontId="29" fillId="21" borderId="302" xfId="0" applyFont="1" applyFill="1" applyBorder="1" applyAlignment="1" applyProtection="1">
      <alignment horizontal="left" vertical="top" wrapText="1"/>
    </xf>
    <xf numFmtId="0" fontId="29" fillId="21" borderId="4" xfId="0" applyFont="1" applyFill="1" applyBorder="1" applyAlignment="1" applyProtection="1">
      <alignment horizontal="left" vertical="top" wrapText="1"/>
    </xf>
    <xf numFmtId="0" fontId="29" fillId="21" borderId="87" xfId="0" applyFont="1" applyFill="1" applyBorder="1" applyAlignment="1" applyProtection="1">
      <alignment horizontal="left" vertical="top" wrapText="1"/>
    </xf>
    <xf numFmtId="0" fontId="29" fillId="21" borderId="27" xfId="0" applyFont="1" applyFill="1" applyBorder="1" applyAlignment="1" applyProtection="1">
      <alignment horizontal="left" vertical="top" wrapText="1"/>
    </xf>
    <xf numFmtId="0" fontId="29" fillId="21" borderId="209" xfId="0" applyFont="1" applyFill="1" applyBorder="1" applyAlignment="1" applyProtection="1">
      <alignment horizontal="left" vertical="top" wrapText="1"/>
    </xf>
    <xf numFmtId="0" fontId="141" fillId="25" borderId="4" xfId="0" applyFont="1" applyFill="1" applyBorder="1" applyAlignment="1" applyProtection="1">
      <alignment horizontal="left"/>
    </xf>
    <xf numFmtId="0" fontId="141" fillId="25" borderId="0" xfId="0" applyFont="1" applyFill="1" applyBorder="1" applyAlignment="1" applyProtection="1">
      <alignment horizontal="left"/>
    </xf>
    <xf numFmtId="0" fontId="141" fillId="25" borderId="3" xfId="0" applyFont="1" applyFill="1" applyBorder="1" applyAlignment="1" applyProtection="1">
      <alignment horizontal="left"/>
    </xf>
    <xf numFmtId="0" fontId="38" fillId="21" borderId="0" xfId="0" applyFont="1" applyFill="1" applyBorder="1" applyAlignment="1" applyProtection="1">
      <alignment horizontal="left"/>
    </xf>
    <xf numFmtId="0" fontId="29" fillId="21" borderId="298" xfId="0" applyFont="1" applyFill="1" applyBorder="1" applyAlignment="1" applyProtection="1">
      <alignment horizontal="left" vertical="top" wrapText="1"/>
    </xf>
    <xf numFmtId="0" fontId="29" fillId="21" borderId="299" xfId="0" applyFont="1" applyFill="1" applyBorder="1" applyAlignment="1" applyProtection="1">
      <alignment horizontal="left" vertical="top" wrapText="1"/>
    </xf>
    <xf numFmtId="0" fontId="29" fillId="21" borderId="162" xfId="0" applyFont="1" applyFill="1" applyBorder="1" applyAlignment="1" applyProtection="1">
      <alignment horizontal="left" vertical="top" wrapText="1"/>
    </xf>
    <xf numFmtId="0" fontId="152" fillId="25" borderId="300" xfId="0" applyFont="1" applyFill="1" applyBorder="1" applyAlignment="1" applyProtection="1">
      <alignment horizontal="left" vertical="top"/>
    </xf>
    <xf numFmtId="0" fontId="152" fillId="25" borderId="126" xfId="0" applyFont="1" applyFill="1" applyBorder="1" applyAlignment="1" applyProtection="1">
      <alignment horizontal="left" vertical="top"/>
    </xf>
    <xf numFmtId="0" fontId="29" fillId="21" borderId="301" xfId="0" applyFont="1" applyFill="1" applyBorder="1" applyAlignment="1" applyProtection="1">
      <alignment horizontal="left" vertical="center" wrapText="1"/>
    </xf>
    <xf numFmtId="0" fontId="29" fillId="21" borderId="194" xfId="0" applyFont="1" applyFill="1" applyBorder="1" applyAlignment="1" applyProtection="1">
      <alignment horizontal="left" vertical="center" wrapText="1"/>
    </xf>
  </cellXfs>
  <cellStyles count="12756">
    <cellStyle name="20 % - Accent1" xfId="8" builtinId="30"/>
    <cellStyle name="20% - Accent1 2" xfId="15"/>
    <cellStyle name="20% - Accent2 2" xfId="16"/>
    <cellStyle name="20% - Accent3 2" xfId="17"/>
    <cellStyle name="20% - Accent4 2" xfId="18"/>
    <cellStyle name="20% - Accent5 2" xfId="19"/>
    <cellStyle name="20% - Accent6 2" xfId="20"/>
    <cellStyle name="40 % - Accent1" xfId="4" builtinId="31"/>
    <cellStyle name="40 % - Accent5" xfId="7" builtinId="47"/>
    <cellStyle name="40 % - Accent6" xfId="10" builtinId="51"/>
    <cellStyle name="40% - Accent1 2" xfId="21"/>
    <cellStyle name="40% - Accent2 2" xfId="22"/>
    <cellStyle name="40% - Accent3 2" xfId="23"/>
    <cellStyle name="40% - Accent4 2" xfId="24"/>
    <cellStyle name="40% - Accent5 2" xfId="25"/>
    <cellStyle name="40% - Accent6 2" xfId="26"/>
    <cellStyle name="60% - Accent1 2" xfId="27"/>
    <cellStyle name="60% - Accent2 2" xfId="28"/>
    <cellStyle name="60% - Accent3 2" xfId="29"/>
    <cellStyle name="60% - Accent4 2" xfId="30"/>
    <cellStyle name="60% - Accent5 2" xfId="31"/>
    <cellStyle name="60% - Accent6 2" xfId="32"/>
    <cellStyle name="Accent1" xfId="3" builtinId="29"/>
    <cellStyle name="Accent2" xfId="5" builtinId="33"/>
    <cellStyle name="Accent5" xfId="6" builtinId="45"/>
    <cellStyle name="Accent6" xfId="9" builtinId="49"/>
    <cellStyle name="Bad 2" xfId="33"/>
    <cellStyle name="Calculation 2" xfId="35"/>
    <cellStyle name="Calculation 2 10" xfId="1150"/>
    <cellStyle name="Calculation 2 10 2" xfId="2890"/>
    <cellStyle name="Calculation 2 10 3" xfId="4489"/>
    <cellStyle name="Calculation 2 10 4" xfId="5471"/>
    <cellStyle name="Calculation 2 10 5" xfId="7450"/>
    <cellStyle name="Calculation 2 10 6" xfId="8942"/>
    <cellStyle name="Calculation 2 10 7" xfId="10482"/>
    <cellStyle name="Calculation 2 10 8" xfId="12085"/>
    <cellStyle name="Calculation 2 11" xfId="1987"/>
    <cellStyle name="Calculation 2 12" xfId="6573"/>
    <cellStyle name="Calculation 2 13" xfId="6588"/>
    <cellStyle name="Calculation 2 14" xfId="11153"/>
    <cellStyle name="Calculation 2 2" xfId="36"/>
    <cellStyle name="Calculation 2 2 10" xfId="1986"/>
    <cellStyle name="Calculation 2 2 11" xfId="5968"/>
    <cellStyle name="Calculation 2 2 12" xfId="7191"/>
    <cellStyle name="Calculation 2 2 13" xfId="11154"/>
    <cellStyle name="Calculation 2 2 2" xfId="37"/>
    <cellStyle name="Calculation 2 2 2 10" xfId="5558"/>
    <cellStyle name="Calculation 2 2 2 11" xfId="11155"/>
    <cellStyle name="Calculation 2 2 2 2" xfId="639"/>
    <cellStyle name="Calculation 2 2 2 2 2" xfId="430"/>
    <cellStyle name="Calculation 2 2 2 2 2 2" xfId="2170"/>
    <cellStyle name="Calculation 2 2 2 2 2 3" xfId="3769"/>
    <cellStyle name="Calculation 2 2 2 2 2 4" xfId="5941"/>
    <cellStyle name="Calculation 2 2 2 2 2 5" xfId="6730"/>
    <cellStyle name="Calculation 2 2 2 2 2 6" xfId="8222"/>
    <cellStyle name="Calculation 2 2 2 2 2 7" xfId="9763"/>
    <cellStyle name="Calculation 2 2 2 2 2 8" xfId="11366"/>
    <cellStyle name="Calculation 2 2 2 2 3" xfId="2379"/>
    <cellStyle name="Calculation 2 2 2 2 4" xfId="3978"/>
    <cellStyle name="Calculation 2 2 2 2 5" xfId="5884"/>
    <cellStyle name="Calculation 2 2 2 2 6" xfId="6939"/>
    <cellStyle name="Calculation 2 2 2 2 7" xfId="8431"/>
    <cellStyle name="Calculation 2 2 2 2 8" xfId="9972"/>
    <cellStyle name="Calculation 2 2 2 2 9" xfId="11575"/>
    <cellStyle name="Calculation 2 2 2 3" xfId="640"/>
    <cellStyle name="Calculation 2 2 2 3 2" xfId="431"/>
    <cellStyle name="Calculation 2 2 2 3 2 2" xfId="2171"/>
    <cellStyle name="Calculation 2 2 2 3 2 3" xfId="3770"/>
    <cellStyle name="Calculation 2 2 2 3 2 4" xfId="6546"/>
    <cellStyle name="Calculation 2 2 2 3 2 5" xfId="6731"/>
    <cellStyle name="Calculation 2 2 2 3 2 6" xfId="8223"/>
    <cellStyle name="Calculation 2 2 2 3 2 7" xfId="9764"/>
    <cellStyle name="Calculation 2 2 2 3 2 8" xfId="11367"/>
    <cellStyle name="Calculation 2 2 2 3 3" xfId="2380"/>
    <cellStyle name="Calculation 2 2 2 3 4" xfId="3979"/>
    <cellStyle name="Calculation 2 2 2 3 5" xfId="6489"/>
    <cellStyle name="Calculation 2 2 2 3 6" xfId="6940"/>
    <cellStyle name="Calculation 2 2 2 3 7" xfId="8432"/>
    <cellStyle name="Calculation 2 2 2 3 8" xfId="9973"/>
    <cellStyle name="Calculation 2 2 2 3 9" xfId="11576"/>
    <cellStyle name="Calculation 2 2 2 4" xfId="641"/>
    <cellStyle name="Calculation 2 2 2 4 2" xfId="432"/>
    <cellStyle name="Calculation 2 2 2 4 2 2" xfId="2172"/>
    <cellStyle name="Calculation 2 2 2 4 2 3" xfId="3771"/>
    <cellStyle name="Calculation 2 2 2 4 2 4" xfId="6045"/>
    <cellStyle name="Calculation 2 2 2 4 2 5" xfId="6732"/>
    <cellStyle name="Calculation 2 2 2 4 2 6" xfId="8224"/>
    <cellStyle name="Calculation 2 2 2 4 2 7" xfId="9765"/>
    <cellStyle name="Calculation 2 2 2 4 2 8" xfId="11368"/>
    <cellStyle name="Calculation 2 2 2 4 3" xfId="2381"/>
    <cellStyle name="Calculation 2 2 2 4 4" xfId="3980"/>
    <cellStyle name="Calculation 2 2 2 4 5" xfId="6092"/>
    <cellStyle name="Calculation 2 2 2 4 6" xfId="6941"/>
    <cellStyle name="Calculation 2 2 2 4 7" xfId="8433"/>
    <cellStyle name="Calculation 2 2 2 4 8" xfId="9974"/>
    <cellStyle name="Calculation 2 2 2 4 9" xfId="11577"/>
    <cellStyle name="Calculation 2 2 2 5" xfId="642"/>
    <cellStyle name="Calculation 2 2 2 5 2" xfId="433"/>
    <cellStyle name="Calculation 2 2 2 5 2 2" xfId="2173"/>
    <cellStyle name="Calculation 2 2 2 5 2 3" xfId="3772"/>
    <cellStyle name="Calculation 2 2 2 5 2 4" xfId="5940"/>
    <cellStyle name="Calculation 2 2 2 5 2 5" xfId="6733"/>
    <cellStyle name="Calculation 2 2 2 5 2 6" xfId="8225"/>
    <cellStyle name="Calculation 2 2 2 5 2 7" xfId="9766"/>
    <cellStyle name="Calculation 2 2 2 5 2 8" xfId="11369"/>
    <cellStyle name="Calculation 2 2 2 5 3" xfId="2382"/>
    <cellStyle name="Calculation 2 2 2 5 4" xfId="3981"/>
    <cellStyle name="Calculation 2 2 2 5 5" xfId="5883"/>
    <cellStyle name="Calculation 2 2 2 5 6" xfId="6942"/>
    <cellStyle name="Calculation 2 2 2 5 7" xfId="8434"/>
    <cellStyle name="Calculation 2 2 2 5 8" xfId="9975"/>
    <cellStyle name="Calculation 2 2 2 5 9" xfId="11578"/>
    <cellStyle name="Calculation 2 2 2 6" xfId="350"/>
    <cellStyle name="Calculation 2 2 2 6 2" xfId="2090"/>
    <cellStyle name="Calculation 2 2 2 6 3" xfId="3689"/>
    <cellStyle name="Calculation 2 2 2 6 4" xfId="6415"/>
    <cellStyle name="Calculation 2 2 2 6 5" xfId="6650"/>
    <cellStyle name="Calculation 2 2 2 6 6" xfId="8142"/>
    <cellStyle name="Calculation 2 2 2 6 7" xfId="9683"/>
    <cellStyle name="Calculation 2 2 2 6 8" xfId="11286"/>
    <cellStyle name="Calculation 2 2 2 7" xfId="1453"/>
    <cellStyle name="Calculation 2 2 2 7 2" xfId="3193"/>
    <cellStyle name="Calculation 2 2 2 7 3" xfId="4792"/>
    <cellStyle name="Calculation 2 2 2 7 4" xfId="6247"/>
    <cellStyle name="Calculation 2 2 2 7 5" xfId="7753"/>
    <cellStyle name="Calculation 2 2 2 7 6" xfId="9245"/>
    <cellStyle name="Calculation 2 2 2 7 7" xfId="10785"/>
    <cellStyle name="Calculation 2 2 2 7 8" xfId="12388"/>
    <cellStyle name="Calculation 2 2 2 8" xfId="1985"/>
    <cellStyle name="Calculation 2 2 2 9" xfId="6337"/>
    <cellStyle name="Calculation 2 2 3" xfId="38"/>
    <cellStyle name="Calculation 2 2 3 10" xfId="5967"/>
    <cellStyle name="Calculation 2 2 3 11" xfId="11156"/>
    <cellStyle name="Calculation 2 2 3 2" xfId="643"/>
    <cellStyle name="Calculation 2 2 3 2 2" xfId="434"/>
    <cellStyle name="Calculation 2 2 3 2 2 2" xfId="2174"/>
    <cellStyle name="Calculation 2 2 3 2 2 3" xfId="3773"/>
    <cellStyle name="Calculation 2 2 3 2 2 4" xfId="6545"/>
    <cellStyle name="Calculation 2 2 3 2 2 5" xfId="6734"/>
    <cellStyle name="Calculation 2 2 3 2 2 6" xfId="8226"/>
    <cellStyle name="Calculation 2 2 3 2 2 7" xfId="9767"/>
    <cellStyle name="Calculation 2 2 3 2 2 8" xfId="11370"/>
    <cellStyle name="Calculation 2 2 3 2 3" xfId="2383"/>
    <cellStyle name="Calculation 2 2 3 2 4" xfId="3982"/>
    <cellStyle name="Calculation 2 2 3 2 5" xfId="5255"/>
    <cellStyle name="Calculation 2 2 3 2 6" xfId="6943"/>
    <cellStyle name="Calculation 2 2 3 2 7" xfId="8435"/>
    <cellStyle name="Calculation 2 2 3 2 8" xfId="9976"/>
    <cellStyle name="Calculation 2 2 3 2 9" xfId="11579"/>
    <cellStyle name="Calculation 2 2 3 3" xfId="644"/>
    <cellStyle name="Calculation 2 2 3 3 2" xfId="435"/>
    <cellStyle name="Calculation 2 2 3 3 2 2" xfId="2175"/>
    <cellStyle name="Calculation 2 2 3 3 2 3" xfId="3774"/>
    <cellStyle name="Calculation 2 2 3 3 2 4" xfId="6046"/>
    <cellStyle name="Calculation 2 2 3 3 2 5" xfId="6735"/>
    <cellStyle name="Calculation 2 2 3 3 2 6" xfId="8227"/>
    <cellStyle name="Calculation 2 2 3 3 2 7" xfId="9768"/>
    <cellStyle name="Calculation 2 2 3 3 2 8" xfId="11371"/>
    <cellStyle name="Calculation 2 2 3 3 3" xfId="2384"/>
    <cellStyle name="Calculation 2 2 3 3 4" xfId="3983"/>
    <cellStyle name="Calculation 2 2 3 3 5" xfId="6400"/>
    <cellStyle name="Calculation 2 2 3 3 6" xfId="6944"/>
    <cellStyle name="Calculation 2 2 3 3 7" xfId="8436"/>
    <cellStyle name="Calculation 2 2 3 3 8" xfId="9977"/>
    <cellStyle name="Calculation 2 2 3 3 9" xfId="11580"/>
    <cellStyle name="Calculation 2 2 3 4" xfId="645"/>
    <cellStyle name="Calculation 2 2 3 4 2" xfId="436"/>
    <cellStyle name="Calculation 2 2 3 4 2 2" xfId="2176"/>
    <cellStyle name="Calculation 2 2 3 4 2 3" xfId="3775"/>
    <cellStyle name="Calculation 2 2 3 4 2 4" xfId="5939"/>
    <cellStyle name="Calculation 2 2 3 4 2 5" xfId="6736"/>
    <cellStyle name="Calculation 2 2 3 4 2 6" xfId="8228"/>
    <cellStyle name="Calculation 2 2 3 4 2 7" xfId="9769"/>
    <cellStyle name="Calculation 2 2 3 4 2 8" xfId="11372"/>
    <cellStyle name="Calculation 2 2 3 4 3" xfId="2385"/>
    <cellStyle name="Calculation 2 2 3 4 4" xfId="3984"/>
    <cellStyle name="Calculation 2 2 3 4 5" xfId="5286"/>
    <cellStyle name="Calculation 2 2 3 4 6" xfId="6945"/>
    <cellStyle name="Calculation 2 2 3 4 7" xfId="8437"/>
    <cellStyle name="Calculation 2 2 3 4 8" xfId="9978"/>
    <cellStyle name="Calculation 2 2 3 4 9" xfId="11581"/>
    <cellStyle name="Calculation 2 2 3 5" xfId="646"/>
    <cellStyle name="Calculation 2 2 3 5 2" xfId="437"/>
    <cellStyle name="Calculation 2 2 3 5 2 2" xfId="2177"/>
    <cellStyle name="Calculation 2 2 3 5 2 3" xfId="3776"/>
    <cellStyle name="Calculation 2 2 3 5 2 4" xfId="6544"/>
    <cellStyle name="Calculation 2 2 3 5 2 5" xfId="6737"/>
    <cellStyle name="Calculation 2 2 3 5 2 6" xfId="8229"/>
    <cellStyle name="Calculation 2 2 3 5 2 7" xfId="9770"/>
    <cellStyle name="Calculation 2 2 3 5 2 8" xfId="11373"/>
    <cellStyle name="Calculation 2 2 3 5 3" xfId="2386"/>
    <cellStyle name="Calculation 2 2 3 5 4" xfId="3985"/>
    <cellStyle name="Calculation 2 2 3 5 5" xfId="5254"/>
    <cellStyle name="Calculation 2 2 3 5 6" xfId="6946"/>
    <cellStyle name="Calculation 2 2 3 5 7" xfId="8438"/>
    <cellStyle name="Calculation 2 2 3 5 8" xfId="9979"/>
    <cellStyle name="Calculation 2 2 3 5 9" xfId="11582"/>
    <cellStyle name="Calculation 2 2 3 6" xfId="351"/>
    <cellStyle name="Calculation 2 2 3 6 2" xfId="2091"/>
    <cellStyle name="Calculation 2 2 3 6 3" xfId="3690"/>
    <cellStyle name="Calculation 2 2 3 6 4" xfId="5322"/>
    <cellStyle name="Calculation 2 2 3 6 5" xfId="6651"/>
    <cellStyle name="Calculation 2 2 3 6 6" xfId="8143"/>
    <cellStyle name="Calculation 2 2 3 6 7" xfId="9684"/>
    <cellStyle name="Calculation 2 2 3 6 8" xfId="11287"/>
    <cellStyle name="Calculation 2 2 3 7" xfId="1452"/>
    <cellStyle name="Calculation 2 2 3 7 2" xfId="3192"/>
    <cellStyle name="Calculation 2 2 3 7 3" xfId="4791"/>
    <cellStyle name="Calculation 2 2 3 7 4" xfId="5680"/>
    <cellStyle name="Calculation 2 2 3 7 5" xfId="7752"/>
    <cellStyle name="Calculation 2 2 3 7 6" xfId="9244"/>
    <cellStyle name="Calculation 2 2 3 7 7" xfId="10784"/>
    <cellStyle name="Calculation 2 2 3 7 8" xfId="12387"/>
    <cellStyle name="Calculation 2 2 3 8" xfId="1984"/>
    <cellStyle name="Calculation 2 2 3 9" xfId="6574"/>
    <cellStyle name="Calculation 2 2 4" xfId="647"/>
    <cellStyle name="Calculation 2 2 4 2" xfId="438"/>
    <cellStyle name="Calculation 2 2 4 2 2" xfId="2178"/>
    <cellStyle name="Calculation 2 2 4 2 3" xfId="3777"/>
    <cellStyle name="Calculation 2 2 4 2 4" xfId="6047"/>
    <cellStyle name="Calculation 2 2 4 2 5" xfId="6738"/>
    <cellStyle name="Calculation 2 2 4 2 6" xfId="8230"/>
    <cellStyle name="Calculation 2 2 4 2 7" xfId="9771"/>
    <cellStyle name="Calculation 2 2 4 2 8" xfId="11374"/>
    <cellStyle name="Calculation 2 2 4 3" xfId="2387"/>
    <cellStyle name="Calculation 2 2 4 4" xfId="3986"/>
    <cellStyle name="Calculation 2 2 4 5" xfId="6399"/>
    <cellStyle name="Calculation 2 2 4 6" xfId="6947"/>
    <cellStyle name="Calculation 2 2 4 7" xfId="8439"/>
    <cellStyle name="Calculation 2 2 4 8" xfId="9980"/>
    <cellStyle name="Calculation 2 2 4 9" xfId="11583"/>
    <cellStyle name="Calculation 2 2 5" xfId="648"/>
    <cellStyle name="Calculation 2 2 5 2" xfId="439"/>
    <cellStyle name="Calculation 2 2 5 2 2" xfId="2179"/>
    <cellStyle name="Calculation 2 2 5 2 3" xfId="3778"/>
    <cellStyle name="Calculation 2 2 5 2 4" xfId="5938"/>
    <cellStyle name="Calculation 2 2 5 2 5" xfId="6739"/>
    <cellStyle name="Calculation 2 2 5 2 6" xfId="8231"/>
    <cellStyle name="Calculation 2 2 5 2 7" xfId="9772"/>
    <cellStyle name="Calculation 2 2 5 2 8" xfId="11375"/>
    <cellStyle name="Calculation 2 2 5 3" xfId="2388"/>
    <cellStyle name="Calculation 2 2 5 4" xfId="3987"/>
    <cellStyle name="Calculation 2 2 5 5" xfId="5285"/>
    <cellStyle name="Calculation 2 2 5 6" xfId="6948"/>
    <cellStyle name="Calculation 2 2 5 7" xfId="8440"/>
    <cellStyle name="Calculation 2 2 5 8" xfId="9981"/>
    <cellStyle name="Calculation 2 2 5 9" xfId="11584"/>
    <cellStyle name="Calculation 2 2 6" xfId="649"/>
    <cellStyle name="Calculation 2 2 6 2" xfId="440"/>
    <cellStyle name="Calculation 2 2 6 2 2" xfId="2180"/>
    <cellStyle name="Calculation 2 2 6 2 3" xfId="3779"/>
    <cellStyle name="Calculation 2 2 6 2 4" xfId="6410"/>
    <cellStyle name="Calculation 2 2 6 2 5" xfId="6740"/>
    <cellStyle name="Calculation 2 2 6 2 6" xfId="8232"/>
    <cellStyle name="Calculation 2 2 6 2 7" xfId="9773"/>
    <cellStyle name="Calculation 2 2 6 2 8" xfId="11376"/>
    <cellStyle name="Calculation 2 2 6 3" xfId="2389"/>
    <cellStyle name="Calculation 2 2 6 4" xfId="3988"/>
    <cellStyle name="Calculation 2 2 6 5" xfId="5538"/>
    <cellStyle name="Calculation 2 2 6 6" xfId="6949"/>
    <cellStyle name="Calculation 2 2 6 7" xfId="8441"/>
    <cellStyle name="Calculation 2 2 6 8" xfId="9982"/>
    <cellStyle name="Calculation 2 2 6 9" xfId="11585"/>
    <cellStyle name="Calculation 2 2 7" xfId="650"/>
    <cellStyle name="Calculation 2 2 7 2" xfId="441"/>
    <cellStyle name="Calculation 2 2 7 2 2" xfId="2181"/>
    <cellStyle name="Calculation 2 2 7 2 3" xfId="3780"/>
    <cellStyle name="Calculation 2 2 7 2 4" xfId="5296"/>
    <cellStyle name="Calculation 2 2 7 2 5" xfId="6741"/>
    <cellStyle name="Calculation 2 2 7 2 6" xfId="8233"/>
    <cellStyle name="Calculation 2 2 7 2 7" xfId="9774"/>
    <cellStyle name="Calculation 2 2 7 2 8" xfId="11377"/>
    <cellStyle name="Calculation 2 2 7 3" xfId="2390"/>
    <cellStyle name="Calculation 2 2 7 4" xfId="3989"/>
    <cellStyle name="Calculation 2 2 7 5" xfId="5253"/>
    <cellStyle name="Calculation 2 2 7 6" xfId="6950"/>
    <cellStyle name="Calculation 2 2 7 7" xfId="8442"/>
    <cellStyle name="Calculation 2 2 7 8" xfId="9983"/>
    <cellStyle name="Calculation 2 2 7 9" xfId="11586"/>
    <cellStyle name="Calculation 2 2 8" xfId="349"/>
    <cellStyle name="Calculation 2 2 8 2" xfId="2089"/>
    <cellStyle name="Calculation 2 2 8 3" xfId="3688"/>
    <cellStyle name="Calculation 2 2 8 4" xfId="5961"/>
    <cellStyle name="Calculation 2 2 8 5" xfId="6649"/>
    <cellStyle name="Calculation 2 2 8 6" xfId="8141"/>
    <cellStyle name="Calculation 2 2 8 7" xfId="9682"/>
    <cellStyle name="Calculation 2 2 8 8" xfId="11285"/>
    <cellStyle name="Calculation 2 2 9" xfId="1454"/>
    <cellStyle name="Calculation 2 2 9 2" xfId="3194"/>
    <cellStyle name="Calculation 2 2 9 3" xfId="4793"/>
    <cellStyle name="Calculation 2 2 9 4" xfId="5679"/>
    <cellStyle name="Calculation 2 2 9 5" xfId="7754"/>
    <cellStyle name="Calculation 2 2 9 6" xfId="9246"/>
    <cellStyle name="Calculation 2 2 9 7" xfId="10786"/>
    <cellStyle name="Calculation 2 2 9 8" xfId="12389"/>
    <cellStyle name="Calculation 2 3" xfId="39"/>
    <cellStyle name="Calculation 2 3 10" xfId="5969"/>
    <cellStyle name="Calculation 2 3 11" xfId="5369"/>
    <cellStyle name="Calculation 2 3 12" xfId="11157"/>
    <cellStyle name="Calculation 2 3 2" xfId="40"/>
    <cellStyle name="Calculation 2 3 2 10" xfId="6421"/>
    <cellStyle name="Calculation 2 3 2 11" xfId="11158"/>
    <cellStyle name="Calculation 2 3 2 2" xfId="651"/>
    <cellStyle name="Calculation 2 3 2 2 2" xfId="442"/>
    <cellStyle name="Calculation 2 3 2 2 2 2" xfId="2182"/>
    <cellStyle name="Calculation 2 3 2 2 2 3" xfId="3781"/>
    <cellStyle name="Calculation 2 3 2 2 2 4" xfId="5549"/>
    <cellStyle name="Calculation 2 3 2 2 2 5" xfId="6742"/>
    <cellStyle name="Calculation 2 3 2 2 2 6" xfId="8234"/>
    <cellStyle name="Calculation 2 3 2 2 2 7" xfId="9775"/>
    <cellStyle name="Calculation 2 3 2 2 2 8" xfId="11378"/>
    <cellStyle name="Calculation 2 3 2 2 3" xfId="2391"/>
    <cellStyle name="Calculation 2 3 2 2 4" xfId="3990"/>
    <cellStyle name="Calculation 2 3 2 2 5" xfId="6488"/>
    <cellStyle name="Calculation 2 3 2 2 6" xfId="6951"/>
    <cellStyle name="Calculation 2 3 2 2 7" xfId="8443"/>
    <cellStyle name="Calculation 2 3 2 2 8" xfId="9984"/>
    <cellStyle name="Calculation 2 3 2 2 9" xfId="11587"/>
    <cellStyle name="Calculation 2 3 2 3" xfId="652"/>
    <cellStyle name="Calculation 2 3 2 3 2" xfId="443"/>
    <cellStyle name="Calculation 2 3 2 3 2 2" xfId="2183"/>
    <cellStyle name="Calculation 2 3 2 3 2 3" xfId="3782"/>
    <cellStyle name="Calculation 2 3 2 3 2 4" xfId="6543"/>
    <cellStyle name="Calculation 2 3 2 3 2 5" xfId="6743"/>
    <cellStyle name="Calculation 2 3 2 3 2 6" xfId="8235"/>
    <cellStyle name="Calculation 2 3 2 3 2 7" xfId="9776"/>
    <cellStyle name="Calculation 2 3 2 3 2 8" xfId="11379"/>
    <cellStyle name="Calculation 2 3 2 3 3" xfId="2392"/>
    <cellStyle name="Calculation 2 3 2 3 4" xfId="3991"/>
    <cellStyle name="Calculation 2 3 2 3 5" xfId="5497"/>
    <cellStyle name="Calculation 2 3 2 3 6" xfId="6952"/>
    <cellStyle name="Calculation 2 3 2 3 7" xfId="8444"/>
    <cellStyle name="Calculation 2 3 2 3 8" xfId="9985"/>
    <cellStyle name="Calculation 2 3 2 3 9" xfId="11588"/>
    <cellStyle name="Calculation 2 3 2 4" xfId="653"/>
    <cellStyle name="Calculation 2 3 2 4 2" xfId="444"/>
    <cellStyle name="Calculation 2 3 2 4 2 2" xfId="2184"/>
    <cellStyle name="Calculation 2 3 2 4 2 3" xfId="3783"/>
    <cellStyle name="Calculation 2 3 2 4 2 4" xfId="6048"/>
    <cellStyle name="Calculation 2 3 2 4 2 5" xfId="6744"/>
    <cellStyle name="Calculation 2 3 2 4 2 6" xfId="8236"/>
    <cellStyle name="Calculation 2 3 2 4 2 7" xfId="9777"/>
    <cellStyle name="Calculation 2 3 2 4 2 8" xfId="11380"/>
    <cellStyle name="Calculation 2 3 2 4 3" xfId="2393"/>
    <cellStyle name="Calculation 2 3 2 4 4" xfId="3992"/>
    <cellStyle name="Calculation 2 3 2 4 5" xfId="5882"/>
    <cellStyle name="Calculation 2 3 2 4 6" xfId="6953"/>
    <cellStyle name="Calculation 2 3 2 4 7" xfId="8445"/>
    <cellStyle name="Calculation 2 3 2 4 8" xfId="9986"/>
    <cellStyle name="Calculation 2 3 2 4 9" xfId="11589"/>
    <cellStyle name="Calculation 2 3 2 5" xfId="654"/>
    <cellStyle name="Calculation 2 3 2 5 2" xfId="445"/>
    <cellStyle name="Calculation 2 3 2 5 2 2" xfId="2185"/>
    <cellStyle name="Calculation 2 3 2 5 2 3" xfId="3784"/>
    <cellStyle name="Calculation 2 3 2 5 2 4" xfId="5937"/>
    <cellStyle name="Calculation 2 3 2 5 2 5" xfId="6745"/>
    <cellStyle name="Calculation 2 3 2 5 2 6" xfId="8237"/>
    <cellStyle name="Calculation 2 3 2 5 2 7" xfId="9778"/>
    <cellStyle name="Calculation 2 3 2 5 2 8" xfId="11381"/>
    <cellStyle name="Calculation 2 3 2 5 3" xfId="2394"/>
    <cellStyle name="Calculation 2 3 2 5 4" xfId="3993"/>
    <cellStyle name="Calculation 2 3 2 5 5" xfId="6487"/>
    <cellStyle name="Calculation 2 3 2 5 6" xfId="6954"/>
    <cellStyle name="Calculation 2 3 2 5 7" xfId="8446"/>
    <cellStyle name="Calculation 2 3 2 5 8" xfId="9987"/>
    <cellStyle name="Calculation 2 3 2 5 9" xfId="11590"/>
    <cellStyle name="Calculation 2 3 2 6" xfId="353"/>
    <cellStyle name="Calculation 2 3 2 6 2" xfId="2093"/>
    <cellStyle name="Calculation 2 3 2 6 3" xfId="3692"/>
    <cellStyle name="Calculation 2 3 2 6 4" xfId="6566"/>
    <cellStyle name="Calculation 2 3 2 6 5" xfId="6653"/>
    <cellStyle name="Calculation 2 3 2 6 6" xfId="8145"/>
    <cellStyle name="Calculation 2 3 2 6 7" xfId="9686"/>
    <cellStyle name="Calculation 2 3 2 6 8" xfId="11289"/>
    <cellStyle name="Calculation 2 3 2 7" xfId="1450"/>
    <cellStyle name="Calculation 2 3 2 7 2" xfId="3190"/>
    <cellStyle name="Calculation 2 3 2 7 3" xfId="4789"/>
    <cellStyle name="Calculation 2 3 2 7 4" xfId="5681"/>
    <cellStyle name="Calculation 2 3 2 7 5" xfId="7750"/>
    <cellStyle name="Calculation 2 3 2 7 6" xfId="9242"/>
    <cellStyle name="Calculation 2 3 2 7 7" xfId="10782"/>
    <cellStyle name="Calculation 2 3 2 7 8" xfId="12385"/>
    <cellStyle name="Calculation 2 3 2 8" xfId="1982"/>
    <cellStyle name="Calculation 2 3 2 9" xfId="6338"/>
    <cellStyle name="Calculation 2 3 3" xfId="655"/>
    <cellStyle name="Calculation 2 3 3 2" xfId="446"/>
    <cellStyle name="Calculation 2 3 3 2 2" xfId="2186"/>
    <cellStyle name="Calculation 2 3 3 2 3" xfId="3785"/>
    <cellStyle name="Calculation 2 3 3 2 4" xfId="6542"/>
    <cellStyle name="Calculation 2 3 3 2 5" xfId="6746"/>
    <cellStyle name="Calculation 2 3 3 2 6" xfId="8238"/>
    <cellStyle name="Calculation 2 3 3 2 7" xfId="9779"/>
    <cellStyle name="Calculation 2 3 3 2 8" xfId="11382"/>
    <cellStyle name="Calculation 2 3 3 3" xfId="2395"/>
    <cellStyle name="Calculation 2 3 3 4" xfId="3994"/>
    <cellStyle name="Calculation 2 3 3 5" xfId="6093"/>
    <cellStyle name="Calculation 2 3 3 6" xfId="6955"/>
    <cellStyle name="Calculation 2 3 3 7" xfId="8447"/>
    <cellStyle name="Calculation 2 3 3 8" xfId="9988"/>
    <cellStyle name="Calculation 2 3 3 9" xfId="11591"/>
    <cellStyle name="Calculation 2 3 4" xfId="656"/>
    <cellStyle name="Calculation 2 3 4 2" xfId="447"/>
    <cellStyle name="Calculation 2 3 4 2 2" xfId="2187"/>
    <cellStyle name="Calculation 2 3 4 2 3" xfId="3786"/>
    <cellStyle name="Calculation 2 3 4 2 4" xfId="6049"/>
    <cellStyle name="Calculation 2 3 4 2 5" xfId="6747"/>
    <cellStyle name="Calculation 2 3 4 2 6" xfId="8239"/>
    <cellStyle name="Calculation 2 3 4 2 7" xfId="9780"/>
    <cellStyle name="Calculation 2 3 4 2 8" xfId="11383"/>
    <cellStyle name="Calculation 2 3 4 3" xfId="2396"/>
    <cellStyle name="Calculation 2 3 4 4" xfId="3995"/>
    <cellStyle name="Calculation 2 3 4 5" xfId="5881"/>
    <cellStyle name="Calculation 2 3 4 6" xfId="6956"/>
    <cellStyle name="Calculation 2 3 4 7" xfId="8448"/>
    <cellStyle name="Calculation 2 3 4 8" xfId="9989"/>
    <cellStyle name="Calculation 2 3 4 9" xfId="11592"/>
    <cellStyle name="Calculation 2 3 5" xfId="657"/>
    <cellStyle name="Calculation 2 3 5 2" xfId="448"/>
    <cellStyle name="Calculation 2 3 5 2 2" xfId="2188"/>
    <cellStyle name="Calculation 2 3 5 2 3" xfId="3787"/>
    <cellStyle name="Calculation 2 3 5 2 4" xfId="5936"/>
    <cellStyle name="Calculation 2 3 5 2 5" xfId="6748"/>
    <cellStyle name="Calculation 2 3 5 2 6" xfId="8240"/>
    <cellStyle name="Calculation 2 3 5 2 7" xfId="9781"/>
    <cellStyle name="Calculation 2 3 5 2 8" xfId="11384"/>
    <cellStyle name="Calculation 2 3 5 3" xfId="2397"/>
    <cellStyle name="Calculation 2 3 5 4" xfId="3996"/>
    <cellStyle name="Calculation 2 3 5 5" xfId="6486"/>
    <cellStyle name="Calculation 2 3 5 6" xfId="6957"/>
    <cellStyle name="Calculation 2 3 5 7" xfId="8449"/>
    <cellStyle name="Calculation 2 3 5 8" xfId="9990"/>
    <cellStyle name="Calculation 2 3 5 9" xfId="11593"/>
    <cellStyle name="Calculation 2 3 6" xfId="658"/>
    <cellStyle name="Calculation 2 3 6 2" xfId="449"/>
    <cellStyle name="Calculation 2 3 6 2 2" xfId="2189"/>
    <cellStyle name="Calculation 2 3 6 2 3" xfId="3788"/>
    <cellStyle name="Calculation 2 3 6 2 4" xfId="6541"/>
    <cellStyle name="Calculation 2 3 6 2 5" xfId="6749"/>
    <cellStyle name="Calculation 2 3 6 2 6" xfId="8241"/>
    <cellStyle name="Calculation 2 3 6 2 7" xfId="9782"/>
    <cellStyle name="Calculation 2 3 6 2 8" xfId="11385"/>
    <cellStyle name="Calculation 2 3 6 3" xfId="2398"/>
    <cellStyle name="Calculation 2 3 6 4" xfId="3997"/>
    <cellStyle name="Calculation 2 3 6 5" xfId="6094"/>
    <cellStyle name="Calculation 2 3 6 6" xfId="6958"/>
    <cellStyle name="Calculation 2 3 6 7" xfId="8450"/>
    <cellStyle name="Calculation 2 3 6 8" xfId="9991"/>
    <cellStyle name="Calculation 2 3 6 9" xfId="11594"/>
    <cellStyle name="Calculation 2 3 7" xfId="352"/>
    <cellStyle name="Calculation 2 3 7 2" xfId="2092"/>
    <cellStyle name="Calculation 2 3 7 3" xfId="3691"/>
    <cellStyle name="Calculation 2 3 7 4" xfId="5554"/>
    <cellStyle name="Calculation 2 3 7 5" xfId="6652"/>
    <cellStyle name="Calculation 2 3 7 6" xfId="8144"/>
    <cellStyle name="Calculation 2 3 7 7" xfId="9685"/>
    <cellStyle name="Calculation 2 3 7 8" xfId="11288"/>
    <cellStyle name="Calculation 2 3 8" xfId="1451"/>
    <cellStyle name="Calculation 2 3 8 2" xfId="3191"/>
    <cellStyle name="Calculation 2 3 8 3" xfId="4790"/>
    <cellStyle name="Calculation 2 3 8 4" xfId="6246"/>
    <cellStyle name="Calculation 2 3 8 5" xfId="7751"/>
    <cellStyle name="Calculation 2 3 8 6" xfId="9243"/>
    <cellStyle name="Calculation 2 3 8 7" xfId="10783"/>
    <cellStyle name="Calculation 2 3 8 8" xfId="12386"/>
    <cellStyle name="Calculation 2 3 9" xfId="1983"/>
    <cellStyle name="Calculation 2 4" xfId="41"/>
    <cellStyle name="Calculation 2 4 10" xfId="5983"/>
    <cellStyle name="Calculation 2 4 11" xfId="11159"/>
    <cellStyle name="Calculation 2 4 2" xfId="659"/>
    <cellStyle name="Calculation 2 4 2 2" xfId="450"/>
    <cellStyle name="Calculation 2 4 2 2 2" xfId="2190"/>
    <cellStyle name="Calculation 2 4 2 2 3" xfId="3789"/>
    <cellStyle name="Calculation 2 4 2 2 4" xfId="6050"/>
    <cellStyle name="Calculation 2 4 2 2 5" xfId="6750"/>
    <cellStyle name="Calculation 2 4 2 2 6" xfId="8242"/>
    <cellStyle name="Calculation 2 4 2 2 7" xfId="9783"/>
    <cellStyle name="Calculation 2 4 2 2 8" xfId="11386"/>
    <cellStyle name="Calculation 2 4 2 3" xfId="2399"/>
    <cellStyle name="Calculation 2 4 2 4" xfId="3998"/>
    <cellStyle name="Calculation 2 4 2 5" xfId="5880"/>
    <cellStyle name="Calculation 2 4 2 6" xfId="6959"/>
    <cellStyle name="Calculation 2 4 2 7" xfId="8451"/>
    <cellStyle name="Calculation 2 4 2 8" xfId="9992"/>
    <cellStyle name="Calculation 2 4 2 9" xfId="11595"/>
    <cellStyle name="Calculation 2 4 3" xfId="660"/>
    <cellStyle name="Calculation 2 4 3 2" xfId="451"/>
    <cellStyle name="Calculation 2 4 3 2 2" xfId="2191"/>
    <cellStyle name="Calculation 2 4 3 2 3" xfId="3790"/>
    <cellStyle name="Calculation 2 4 3 2 4" xfId="5935"/>
    <cellStyle name="Calculation 2 4 3 2 5" xfId="6751"/>
    <cellStyle name="Calculation 2 4 3 2 6" xfId="8243"/>
    <cellStyle name="Calculation 2 4 3 2 7" xfId="9784"/>
    <cellStyle name="Calculation 2 4 3 2 8" xfId="11387"/>
    <cellStyle name="Calculation 2 4 3 3" xfId="2400"/>
    <cellStyle name="Calculation 2 4 3 4" xfId="3999"/>
    <cellStyle name="Calculation 2 4 3 5" xfId="6485"/>
    <cellStyle name="Calculation 2 4 3 6" xfId="6960"/>
    <cellStyle name="Calculation 2 4 3 7" xfId="8452"/>
    <cellStyle name="Calculation 2 4 3 8" xfId="9993"/>
    <cellStyle name="Calculation 2 4 3 9" xfId="11596"/>
    <cellStyle name="Calculation 2 4 4" xfId="661"/>
    <cellStyle name="Calculation 2 4 4 2" xfId="452"/>
    <cellStyle name="Calculation 2 4 4 2 2" xfId="2192"/>
    <cellStyle name="Calculation 2 4 4 2 3" xfId="3791"/>
    <cellStyle name="Calculation 2 4 4 2 4" xfId="6540"/>
    <cellStyle name="Calculation 2 4 4 2 5" xfId="6752"/>
    <cellStyle name="Calculation 2 4 4 2 6" xfId="8244"/>
    <cellStyle name="Calculation 2 4 4 2 7" xfId="9785"/>
    <cellStyle name="Calculation 2 4 4 2 8" xfId="11388"/>
    <cellStyle name="Calculation 2 4 4 3" xfId="2401"/>
    <cellStyle name="Calculation 2 4 4 4" xfId="4000"/>
    <cellStyle name="Calculation 2 4 4 5" xfId="6095"/>
    <cellStyle name="Calculation 2 4 4 6" xfId="6961"/>
    <cellStyle name="Calculation 2 4 4 7" xfId="8453"/>
    <cellStyle name="Calculation 2 4 4 8" xfId="9994"/>
    <cellStyle name="Calculation 2 4 4 9" xfId="11597"/>
    <cellStyle name="Calculation 2 4 5" xfId="662"/>
    <cellStyle name="Calculation 2 4 5 2" xfId="453"/>
    <cellStyle name="Calculation 2 4 5 2 2" xfId="2193"/>
    <cellStyle name="Calculation 2 4 5 2 3" xfId="3792"/>
    <cellStyle name="Calculation 2 4 5 2 4" xfId="6051"/>
    <cellStyle name="Calculation 2 4 5 2 5" xfId="6753"/>
    <cellStyle name="Calculation 2 4 5 2 6" xfId="8245"/>
    <cellStyle name="Calculation 2 4 5 2 7" xfId="9786"/>
    <cellStyle name="Calculation 2 4 5 2 8" xfId="11389"/>
    <cellStyle name="Calculation 2 4 5 3" xfId="2402"/>
    <cellStyle name="Calculation 2 4 5 4" xfId="4001"/>
    <cellStyle name="Calculation 2 4 5 5" xfId="5879"/>
    <cellStyle name="Calculation 2 4 5 6" xfId="6962"/>
    <cellStyle name="Calculation 2 4 5 7" xfId="8454"/>
    <cellStyle name="Calculation 2 4 5 8" xfId="9995"/>
    <cellStyle name="Calculation 2 4 5 9" xfId="11598"/>
    <cellStyle name="Calculation 2 4 6" xfId="354"/>
    <cellStyle name="Calculation 2 4 6 2" xfId="2094"/>
    <cellStyle name="Calculation 2 4 6 3" xfId="3693"/>
    <cellStyle name="Calculation 2 4 6 4" xfId="5515"/>
    <cellStyle name="Calculation 2 4 6 5" xfId="6654"/>
    <cellStyle name="Calculation 2 4 6 6" xfId="8146"/>
    <cellStyle name="Calculation 2 4 6 7" xfId="9687"/>
    <cellStyle name="Calculation 2 4 6 8" xfId="11290"/>
    <cellStyle name="Calculation 2 4 7" xfId="1449"/>
    <cellStyle name="Calculation 2 4 7 2" xfId="3189"/>
    <cellStyle name="Calculation 2 4 7 3" xfId="4788"/>
    <cellStyle name="Calculation 2 4 7 4" xfId="6245"/>
    <cellStyle name="Calculation 2 4 7 5" xfId="7749"/>
    <cellStyle name="Calculation 2 4 7 6" xfId="9241"/>
    <cellStyle name="Calculation 2 4 7 7" xfId="10781"/>
    <cellStyle name="Calculation 2 4 7 8" xfId="12384"/>
    <cellStyle name="Calculation 2 4 8" xfId="1981"/>
    <cellStyle name="Calculation 2 4 9" xfId="5971"/>
    <cellStyle name="Calculation 2 5" xfId="663"/>
    <cellStyle name="Calculation 2 5 2" xfId="454"/>
    <cellStyle name="Calculation 2 5 2 2" xfId="2194"/>
    <cellStyle name="Calculation 2 5 2 3" xfId="3793"/>
    <cellStyle name="Calculation 2 5 2 4" xfId="5934"/>
    <cellStyle name="Calculation 2 5 2 5" xfId="6754"/>
    <cellStyle name="Calculation 2 5 2 6" xfId="8246"/>
    <cellStyle name="Calculation 2 5 2 7" xfId="9787"/>
    <cellStyle name="Calculation 2 5 2 8" xfId="11390"/>
    <cellStyle name="Calculation 2 5 3" xfId="2403"/>
    <cellStyle name="Calculation 2 5 4" xfId="4002"/>
    <cellStyle name="Calculation 2 5 5" xfId="6484"/>
    <cellStyle name="Calculation 2 5 6" xfId="6963"/>
    <cellStyle name="Calculation 2 5 7" xfId="8455"/>
    <cellStyle name="Calculation 2 5 8" xfId="9996"/>
    <cellStyle name="Calculation 2 5 9" xfId="11599"/>
    <cellStyle name="Calculation 2 6" xfId="664"/>
    <cellStyle name="Calculation 2 6 2" xfId="455"/>
    <cellStyle name="Calculation 2 6 2 2" xfId="2195"/>
    <cellStyle name="Calculation 2 6 2 3" xfId="3794"/>
    <cellStyle name="Calculation 2 6 2 4" xfId="6539"/>
    <cellStyle name="Calculation 2 6 2 5" xfId="6755"/>
    <cellStyle name="Calculation 2 6 2 6" xfId="8247"/>
    <cellStyle name="Calculation 2 6 2 7" xfId="9788"/>
    <cellStyle name="Calculation 2 6 2 8" xfId="11391"/>
    <cellStyle name="Calculation 2 6 3" xfId="2404"/>
    <cellStyle name="Calculation 2 6 4" xfId="4003"/>
    <cellStyle name="Calculation 2 6 5" xfId="6096"/>
    <cellStyle name="Calculation 2 6 6" xfId="6964"/>
    <cellStyle name="Calculation 2 6 7" xfId="8456"/>
    <cellStyle name="Calculation 2 6 8" xfId="9997"/>
    <cellStyle name="Calculation 2 6 9" xfId="11600"/>
    <cellStyle name="Calculation 2 7" xfId="665"/>
    <cellStyle name="Calculation 2 7 2" xfId="456"/>
    <cellStyle name="Calculation 2 7 2 2" xfId="2196"/>
    <cellStyle name="Calculation 2 7 2 3" xfId="3795"/>
    <cellStyle name="Calculation 2 7 2 4" xfId="6052"/>
    <cellStyle name="Calculation 2 7 2 5" xfId="6756"/>
    <cellStyle name="Calculation 2 7 2 6" xfId="8248"/>
    <cellStyle name="Calculation 2 7 2 7" xfId="9789"/>
    <cellStyle name="Calculation 2 7 2 8" xfId="11392"/>
    <cellStyle name="Calculation 2 7 3" xfId="2405"/>
    <cellStyle name="Calculation 2 7 4" xfId="4004"/>
    <cellStyle name="Calculation 2 7 5" xfId="5878"/>
    <cellStyle name="Calculation 2 7 6" xfId="6965"/>
    <cellStyle name="Calculation 2 7 7" xfId="8457"/>
    <cellStyle name="Calculation 2 7 8" xfId="9998"/>
    <cellStyle name="Calculation 2 7 9" xfId="11601"/>
    <cellStyle name="Calculation 2 8" xfId="666"/>
    <cellStyle name="Calculation 2 8 2" xfId="457"/>
    <cellStyle name="Calculation 2 8 2 2" xfId="2197"/>
    <cellStyle name="Calculation 2 8 2 3" xfId="3796"/>
    <cellStyle name="Calculation 2 8 2 4" xfId="5933"/>
    <cellStyle name="Calculation 2 8 2 5" xfId="6757"/>
    <cellStyle name="Calculation 2 8 2 6" xfId="8249"/>
    <cellStyle name="Calculation 2 8 2 7" xfId="9790"/>
    <cellStyle name="Calculation 2 8 2 8" xfId="11393"/>
    <cellStyle name="Calculation 2 8 3" xfId="2406"/>
    <cellStyle name="Calculation 2 8 4" xfId="4005"/>
    <cellStyle name="Calculation 2 8 5" xfId="6398"/>
    <cellStyle name="Calculation 2 8 6" xfId="6966"/>
    <cellStyle name="Calculation 2 8 7" xfId="8458"/>
    <cellStyle name="Calculation 2 8 8" xfId="9999"/>
    <cellStyle name="Calculation 2 8 9" xfId="11602"/>
    <cellStyle name="Calculation 2 9" xfId="348"/>
    <cellStyle name="Calculation 2 9 2" xfId="2088"/>
    <cellStyle name="Calculation 2 9 3" xfId="3687"/>
    <cellStyle name="Calculation 2 9 4" xfId="5516"/>
    <cellStyle name="Calculation 2 9 5" xfId="6648"/>
    <cellStyle name="Calculation 2 9 6" xfId="8140"/>
    <cellStyle name="Calculation 2 9 7" xfId="9681"/>
    <cellStyle name="Calculation 2 9 8" xfId="11284"/>
    <cellStyle name="Calculation 3" xfId="42"/>
    <cellStyle name="Calculation 3 10" xfId="1448"/>
    <cellStyle name="Calculation 3 10 2" xfId="3188"/>
    <cellStyle name="Calculation 3 10 3" xfId="4787"/>
    <cellStyle name="Calculation 3 10 4" xfId="5337"/>
    <cellStyle name="Calculation 3 10 5" xfId="7748"/>
    <cellStyle name="Calculation 3 10 6" xfId="9240"/>
    <cellStyle name="Calculation 3 10 7" xfId="10780"/>
    <cellStyle name="Calculation 3 10 8" xfId="12383"/>
    <cellStyle name="Calculation 3 11" xfId="1980"/>
    <cellStyle name="Calculation 3 12" xfId="5970"/>
    <cellStyle name="Calculation 3 13" xfId="6353"/>
    <cellStyle name="Calculation 3 14" xfId="11160"/>
    <cellStyle name="Calculation 3 2" xfId="43"/>
    <cellStyle name="Calculation 3 2 10" xfId="1979"/>
    <cellStyle name="Calculation 3 2 11" xfId="6339"/>
    <cellStyle name="Calculation 3 2 12" xfId="6589"/>
    <cellStyle name="Calculation 3 2 13" xfId="11161"/>
    <cellStyle name="Calculation 3 2 2" xfId="44"/>
    <cellStyle name="Calculation 3 2 2 10" xfId="5984"/>
    <cellStyle name="Calculation 3 2 2 11" xfId="11162"/>
    <cellStyle name="Calculation 3 2 2 2" xfId="667"/>
    <cellStyle name="Calculation 3 2 2 2 2" xfId="458"/>
    <cellStyle name="Calculation 3 2 2 2 2 2" xfId="2198"/>
    <cellStyle name="Calculation 3 2 2 2 2 3" xfId="3797"/>
    <cellStyle name="Calculation 3 2 2 2 2 4" xfId="5264"/>
    <cellStyle name="Calculation 3 2 2 2 2 5" xfId="6758"/>
    <cellStyle name="Calculation 3 2 2 2 2 6" xfId="8250"/>
    <cellStyle name="Calculation 3 2 2 2 2 7" xfId="9791"/>
    <cellStyle name="Calculation 3 2 2 2 2 8" xfId="11394"/>
    <cellStyle name="Calculation 3 2 2 2 3" xfId="2407"/>
    <cellStyle name="Calculation 3 2 2 2 4" xfId="4006"/>
    <cellStyle name="Calculation 3 2 2 2 5" xfId="5284"/>
    <cellStyle name="Calculation 3 2 2 2 6" xfId="6967"/>
    <cellStyle name="Calculation 3 2 2 2 7" xfId="8459"/>
    <cellStyle name="Calculation 3 2 2 2 8" xfId="10000"/>
    <cellStyle name="Calculation 3 2 2 2 9" xfId="11603"/>
    <cellStyle name="Calculation 3 2 2 3" xfId="668"/>
    <cellStyle name="Calculation 3 2 2 3 2" xfId="459"/>
    <cellStyle name="Calculation 3 2 2 3 2 2" xfId="2199"/>
    <cellStyle name="Calculation 3 2 2 3 2 3" xfId="3798"/>
    <cellStyle name="Calculation 3 2 2 3 2 4" xfId="6409"/>
    <cellStyle name="Calculation 3 2 2 3 2 5" xfId="6759"/>
    <cellStyle name="Calculation 3 2 2 3 2 6" xfId="8251"/>
    <cellStyle name="Calculation 3 2 2 3 2 7" xfId="9792"/>
    <cellStyle name="Calculation 3 2 2 3 2 8" xfId="11395"/>
    <cellStyle name="Calculation 3 2 2 3 3" xfId="2408"/>
    <cellStyle name="Calculation 3 2 2 3 4" xfId="4007"/>
    <cellStyle name="Calculation 3 2 2 3 5" xfId="5537"/>
    <cellStyle name="Calculation 3 2 2 3 6" xfId="6968"/>
    <cellStyle name="Calculation 3 2 2 3 7" xfId="8460"/>
    <cellStyle name="Calculation 3 2 2 3 8" xfId="10001"/>
    <cellStyle name="Calculation 3 2 2 3 9" xfId="11604"/>
    <cellStyle name="Calculation 3 2 2 4" xfId="669"/>
    <cellStyle name="Calculation 3 2 2 4 2" xfId="460"/>
    <cellStyle name="Calculation 3 2 2 4 2 2" xfId="2200"/>
    <cellStyle name="Calculation 3 2 2 4 2 3" xfId="3799"/>
    <cellStyle name="Calculation 3 2 2 4 2 4" xfId="5263"/>
    <cellStyle name="Calculation 3 2 2 4 2 5" xfId="6760"/>
    <cellStyle name="Calculation 3 2 2 4 2 6" xfId="8252"/>
    <cellStyle name="Calculation 3 2 2 4 2 7" xfId="9793"/>
    <cellStyle name="Calculation 3 2 2 4 2 8" xfId="11396"/>
    <cellStyle name="Calculation 3 2 2 4 3" xfId="2409"/>
    <cellStyle name="Calculation 3 2 2 4 4" xfId="4008"/>
    <cellStyle name="Calculation 3 2 2 4 5" xfId="6483"/>
    <cellStyle name="Calculation 3 2 2 4 6" xfId="6969"/>
    <cellStyle name="Calculation 3 2 2 4 7" xfId="8461"/>
    <cellStyle name="Calculation 3 2 2 4 8" xfId="10002"/>
    <cellStyle name="Calculation 3 2 2 4 9" xfId="11605"/>
    <cellStyle name="Calculation 3 2 2 5" xfId="670"/>
    <cellStyle name="Calculation 3 2 2 5 2" xfId="461"/>
    <cellStyle name="Calculation 3 2 2 5 2 2" xfId="2201"/>
    <cellStyle name="Calculation 3 2 2 5 2 3" xfId="3800"/>
    <cellStyle name="Calculation 3 2 2 5 2 4" xfId="5545"/>
    <cellStyle name="Calculation 3 2 2 5 2 5" xfId="6761"/>
    <cellStyle name="Calculation 3 2 2 5 2 6" xfId="8253"/>
    <cellStyle name="Calculation 3 2 2 5 2 7" xfId="9794"/>
    <cellStyle name="Calculation 3 2 2 5 2 8" xfId="11397"/>
    <cellStyle name="Calculation 3 2 2 5 3" xfId="2410"/>
    <cellStyle name="Calculation 3 2 2 5 4" xfId="4009"/>
    <cellStyle name="Calculation 3 2 2 5 5" xfId="6097"/>
    <cellStyle name="Calculation 3 2 2 5 6" xfId="6970"/>
    <cellStyle name="Calculation 3 2 2 5 7" xfId="8462"/>
    <cellStyle name="Calculation 3 2 2 5 8" xfId="10003"/>
    <cellStyle name="Calculation 3 2 2 5 9" xfId="11606"/>
    <cellStyle name="Calculation 3 2 2 6" xfId="357"/>
    <cellStyle name="Calculation 3 2 2 6 2" xfId="2097"/>
    <cellStyle name="Calculation 3 2 2 6 3" xfId="3696"/>
    <cellStyle name="Calculation 3 2 2 6 4" xfId="5514"/>
    <cellStyle name="Calculation 3 2 2 6 5" xfId="6657"/>
    <cellStyle name="Calculation 3 2 2 6 6" xfId="8149"/>
    <cellStyle name="Calculation 3 2 2 6 7" xfId="9690"/>
    <cellStyle name="Calculation 3 2 2 6 8" xfId="11293"/>
    <cellStyle name="Calculation 3 2 2 7" xfId="1446"/>
    <cellStyle name="Calculation 3 2 2 7 2" xfId="3186"/>
    <cellStyle name="Calculation 3 2 2 7 3" xfId="4785"/>
    <cellStyle name="Calculation 3 2 2 7 4" xfId="1842"/>
    <cellStyle name="Calculation 3 2 2 7 5" xfId="7746"/>
    <cellStyle name="Calculation 3 2 2 7 6" xfId="9238"/>
    <cellStyle name="Calculation 3 2 2 7 7" xfId="10778"/>
    <cellStyle name="Calculation 3 2 2 7 8" xfId="12381"/>
    <cellStyle name="Calculation 3 2 2 8" xfId="1978"/>
    <cellStyle name="Calculation 3 2 2 9" xfId="6575"/>
    <cellStyle name="Calculation 3 2 3" xfId="45"/>
    <cellStyle name="Calculation 3 2 3 10" xfId="6354"/>
    <cellStyle name="Calculation 3 2 3 11" xfId="11163"/>
    <cellStyle name="Calculation 3 2 3 2" xfId="671"/>
    <cellStyle name="Calculation 3 2 3 2 2" xfId="462"/>
    <cellStyle name="Calculation 3 2 3 2 2 2" xfId="2202"/>
    <cellStyle name="Calculation 3 2 3 2 2 3" xfId="3801"/>
    <cellStyle name="Calculation 3 2 3 2 2 4" xfId="6538"/>
    <cellStyle name="Calculation 3 2 3 2 2 5" xfId="6762"/>
    <cellStyle name="Calculation 3 2 3 2 2 6" xfId="8254"/>
    <cellStyle name="Calculation 3 2 3 2 2 7" xfId="9795"/>
    <cellStyle name="Calculation 3 2 3 2 2 8" xfId="11398"/>
    <cellStyle name="Calculation 3 2 3 2 3" xfId="2411"/>
    <cellStyle name="Calculation 3 2 3 2 4" xfId="4010"/>
    <cellStyle name="Calculation 3 2 3 2 5" xfId="5877"/>
    <cellStyle name="Calculation 3 2 3 2 6" xfId="6971"/>
    <cellStyle name="Calculation 3 2 3 2 7" xfId="8463"/>
    <cellStyle name="Calculation 3 2 3 2 8" xfId="10004"/>
    <cellStyle name="Calculation 3 2 3 2 9" xfId="11607"/>
    <cellStyle name="Calculation 3 2 3 3" xfId="672"/>
    <cellStyle name="Calculation 3 2 3 3 2" xfId="463"/>
    <cellStyle name="Calculation 3 2 3 3 2 2" xfId="2203"/>
    <cellStyle name="Calculation 3 2 3 3 2 3" xfId="3802"/>
    <cellStyle name="Calculation 3 2 3 3 2 4" xfId="5507"/>
    <cellStyle name="Calculation 3 2 3 3 2 5" xfId="6763"/>
    <cellStyle name="Calculation 3 2 3 3 2 6" xfId="8255"/>
    <cellStyle name="Calculation 3 2 3 3 2 7" xfId="9796"/>
    <cellStyle name="Calculation 3 2 3 3 2 8" xfId="11399"/>
    <cellStyle name="Calculation 3 2 3 3 3" xfId="2412"/>
    <cellStyle name="Calculation 3 2 3 3 4" xfId="4011"/>
    <cellStyle name="Calculation 3 2 3 3 5" xfId="6482"/>
    <cellStyle name="Calculation 3 2 3 3 6" xfId="6972"/>
    <cellStyle name="Calculation 3 2 3 3 7" xfId="8464"/>
    <cellStyle name="Calculation 3 2 3 3 8" xfId="10005"/>
    <cellStyle name="Calculation 3 2 3 3 9" xfId="11608"/>
    <cellStyle name="Calculation 3 2 3 4" xfId="673"/>
    <cellStyle name="Calculation 3 2 3 4 2" xfId="464"/>
    <cellStyle name="Calculation 3 2 3 4 2 2" xfId="2204"/>
    <cellStyle name="Calculation 3 2 3 4 2 3" xfId="3803"/>
    <cellStyle name="Calculation 3 2 3 4 2 4" xfId="5932"/>
    <cellStyle name="Calculation 3 2 3 4 2 5" xfId="6764"/>
    <cellStyle name="Calculation 3 2 3 4 2 6" xfId="8256"/>
    <cellStyle name="Calculation 3 2 3 4 2 7" xfId="9797"/>
    <cellStyle name="Calculation 3 2 3 4 2 8" xfId="11400"/>
    <cellStyle name="Calculation 3 2 3 4 3" xfId="2413"/>
    <cellStyle name="Calculation 3 2 3 4 4" xfId="4012"/>
    <cellStyle name="Calculation 3 2 3 4 5" xfId="6098"/>
    <cellStyle name="Calculation 3 2 3 4 6" xfId="6973"/>
    <cellStyle name="Calculation 3 2 3 4 7" xfId="8465"/>
    <cellStyle name="Calculation 3 2 3 4 8" xfId="10006"/>
    <cellStyle name="Calculation 3 2 3 4 9" xfId="11609"/>
    <cellStyle name="Calculation 3 2 3 5" xfId="674"/>
    <cellStyle name="Calculation 3 2 3 5 2" xfId="465"/>
    <cellStyle name="Calculation 3 2 3 5 2 2" xfId="2205"/>
    <cellStyle name="Calculation 3 2 3 5 2 3" xfId="3804"/>
    <cellStyle name="Calculation 3 2 3 5 2 4" xfId="6537"/>
    <cellStyle name="Calculation 3 2 3 5 2 5" xfId="6765"/>
    <cellStyle name="Calculation 3 2 3 5 2 6" xfId="8257"/>
    <cellStyle name="Calculation 3 2 3 5 2 7" xfId="9798"/>
    <cellStyle name="Calculation 3 2 3 5 2 8" xfId="11401"/>
    <cellStyle name="Calculation 3 2 3 5 3" xfId="2414"/>
    <cellStyle name="Calculation 3 2 3 5 4" xfId="4013"/>
    <cellStyle name="Calculation 3 2 3 5 5" xfId="5876"/>
    <cellStyle name="Calculation 3 2 3 5 6" xfId="6974"/>
    <cellStyle name="Calculation 3 2 3 5 7" xfId="8466"/>
    <cellStyle name="Calculation 3 2 3 5 8" xfId="10007"/>
    <cellStyle name="Calculation 3 2 3 5 9" xfId="11610"/>
    <cellStyle name="Calculation 3 2 3 6" xfId="358"/>
    <cellStyle name="Calculation 3 2 3 6 2" xfId="2098"/>
    <cellStyle name="Calculation 3 2 3 6 3" xfId="3697"/>
    <cellStyle name="Calculation 3 2 3 6 4" xfId="5959"/>
    <cellStyle name="Calculation 3 2 3 6 5" xfId="6658"/>
    <cellStyle name="Calculation 3 2 3 6 6" xfId="8150"/>
    <cellStyle name="Calculation 3 2 3 6 7" xfId="9691"/>
    <cellStyle name="Calculation 3 2 3 6 8" xfId="11294"/>
    <cellStyle name="Calculation 3 2 3 7" xfId="1445"/>
    <cellStyle name="Calculation 3 2 3 7 2" xfId="3185"/>
    <cellStyle name="Calculation 3 2 3 7 3" xfId="4784"/>
    <cellStyle name="Calculation 3 2 3 7 4" xfId="5682"/>
    <cellStyle name="Calculation 3 2 3 7 5" xfId="7745"/>
    <cellStyle name="Calculation 3 2 3 7 6" xfId="9237"/>
    <cellStyle name="Calculation 3 2 3 7 7" xfId="10777"/>
    <cellStyle name="Calculation 3 2 3 7 8" xfId="12380"/>
    <cellStyle name="Calculation 3 2 3 8" xfId="1977"/>
    <cellStyle name="Calculation 3 2 3 9" xfId="5555"/>
    <cellStyle name="Calculation 3 2 4" xfId="675"/>
    <cellStyle name="Calculation 3 2 4 2" xfId="466"/>
    <cellStyle name="Calculation 3 2 4 2 2" xfId="2206"/>
    <cellStyle name="Calculation 3 2 4 2 3" xfId="3805"/>
    <cellStyle name="Calculation 3 2 4 2 4" xfId="6053"/>
    <cellStyle name="Calculation 3 2 4 2 5" xfId="6766"/>
    <cellStyle name="Calculation 3 2 4 2 6" xfId="8258"/>
    <cellStyle name="Calculation 3 2 4 2 7" xfId="9799"/>
    <cellStyle name="Calculation 3 2 4 2 8" xfId="11402"/>
    <cellStyle name="Calculation 3 2 4 3" xfId="2415"/>
    <cellStyle name="Calculation 3 2 4 4" xfId="4014"/>
    <cellStyle name="Calculation 3 2 4 5" xfId="6481"/>
    <cellStyle name="Calculation 3 2 4 6" xfId="6975"/>
    <cellStyle name="Calculation 3 2 4 7" xfId="8467"/>
    <cellStyle name="Calculation 3 2 4 8" xfId="10008"/>
    <cellStyle name="Calculation 3 2 4 9" xfId="11611"/>
    <cellStyle name="Calculation 3 2 5" xfId="676"/>
    <cellStyle name="Calculation 3 2 5 2" xfId="467"/>
    <cellStyle name="Calculation 3 2 5 2 2" xfId="2207"/>
    <cellStyle name="Calculation 3 2 5 2 3" xfId="3806"/>
    <cellStyle name="Calculation 3 2 5 2 4" xfId="5931"/>
    <cellStyle name="Calculation 3 2 5 2 5" xfId="6767"/>
    <cellStyle name="Calculation 3 2 5 2 6" xfId="8259"/>
    <cellStyle name="Calculation 3 2 5 2 7" xfId="9800"/>
    <cellStyle name="Calculation 3 2 5 2 8" xfId="11403"/>
    <cellStyle name="Calculation 3 2 5 3" xfId="2416"/>
    <cellStyle name="Calculation 3 2 5 4" xfId="4015"/>
    <cellStyle name="Calculation 3 2 5 5" xfId="6099"/>
    <cellStyle name="Calculation 3 2 5 6" xfId="6976"/>
    <cellStyle name="Calculation 3 2 5 7" xfId="8468"/>
    <cellStyle name="Calculation 3 2 5 8" xfId="10009"/>
    <cellStyle name="Calculation 3 2 5 9" xfId="11612"/>
    <cellStyle name="Calculation 3 2 6" xfId="677"/>
    <cellStyle name="Calculation 3 2 6 2" xfId="468"/>
    <cellStyle name="Calculation 3 2 6 2 2" xfId="2208"/>
    <cellStyle name="Calculation 3 2 6 2 3" xfId="3807"/>
    <cellStyle name="Calculation 3 2 6 2 4" xfId="6536"/>
    <cellStyle name="Calculation 3 2 6 2 5" xfId="6768"/>
    <cellStyle name="Calculation 3 2 6 2 6" xfId="8260"/>
    <cellStyle name="Calculation 3 2 6 2 7" xfId="9801"/>
    <cellStyle name="Calculation 3 2 6 2 8" xfId="11404"/>
    <cellStyle name="Calculation 3 2 6 3" xfId="2417"/>
    <cellStyle name="Calculation 3 2 6 4" xfId="4016"/>
    <cellStyle name="Calculation 3 2 6 5" xfId="5875"/>
    <cellStyle name="Calculation 3 2 6 6" xfId="6977"/>
    <cellStyle name="Calculation 3 2 6 7" xfId="8469"/>
    <cellStyle name="Calculation 3 2 6 8" xfId="10010"/>
    <cellStyle name="Calculation 3 2 6 9" xfId="11613"/>
    <cellStyle name="Calculation 3 2 7" xfId="678"/>
    <cellStyle name="Calculation 3 2 7 2" xfId="469"/>
    <cellStyle name="Calculation 3 2 7 2 2" xfId="2209"/>
    <cellStyle name="Calculation 3 2 7 2 3" xfId="3808"/>
    <cellStyle name="Calculation 3 2 7 2 4" xfId="6054"/>
    <cellStyle name="Calculation 3 2 7 2 5" xfId="6769"/>
    <cellStyle name="Calculation 3 2 7 2 6" xfId="8261"/>
    <cellStyle name="Calculation 3 2 7 2 7" xfId="9802"/>
    <cellStyle name="Calculation 3 2 7 2 8" xfId="11405"/>
    <cellStyle name="Calculation 3 2 7 3" xfId="2418"/>
    <cellStyle name="Calculation 3 2 7 4" xfId="4017"/>
    <cellStyle name="Calculation 3 2 7 5" xfId="6480"/>
    <cellStyle name="Calculation 3 2 7 6" xfId="6978"/>
    <cellStyle name="Calculation 3 2 7 7" xfId="8470"/>
    <cellStyle name="Calculation 3 2 7 8" xfId="10011"/>
    <cellStyle name="Calculation 3 2 7 9" xfId="11614"/>
    <cellStyle name="Calculation 3 2 8" xfId="356"/>
    <cellStyle name="Calculation 3 2 8 2" xfId="2096"/>
    <cellStyle name="Calculation 3 2 8 3" xfId="3695"/>
    <cellStyle name="Calculation 3 2 8 4" xfId="6565"/>
    <cellStyle name="Calculation 3 2 8 5" xfId="6656"/>
    <cellStyle name="Calculation 3 2 8 6" xfId="8148"/>
    <cellStyle name="Calculation 3 2 8 7" xfId="9689"/>
    <cellStyle name="Calculation 3 2 8 8" xfId="11292"/>
    <cellStyle name="Calculation 3 2 9" xfId="1447"/>
    <cellStyle name="Calculation 3 2 9 2" xfId="3187"/>
    <cellStyle name="Calculation 3 2 9 3" xfId="4786"/>
    <cellStyle name="Calculation 3 2 9 4" xfId="6027"/>
    <cellStyle name="Calculation 3 2 9 5" xfId="7747"/>
    <cellStyle name="Calculation 3 2 9 6" xfId="9239"/>
    <cellStyle name="Calculation 3 2 9 7" xfId="10779"/>
    <cellStyle name="Calculation 3 2 9 8" xfId="12382"/>
    <cellStyle name="Calculation 3 3" xfId="46"/>
    <cellStyle name="Calculation 3 3 10" xfId="5323"/>
    <cellStyle name="Calculation 3 3 11" xfId="6590"/>
    <cellStyle name="Calculation 3 3 12" xfId="11164"/>
    <cellStyle name="Calculation 3 3 2" xfId="47"/>
    <cellStyle name="Calculation 3 3 2 10" xfId="5985"/>
    <cellStyle name="Calculation 3 3 2 11" xfId="11165"/>
    <cellStyle name="Calculation 3 3 2 2" xfId="679"/>
    <cellStyle name="Calculation 3 3 2 2 2" xfId="470"/>
    <cellStyle name="Calculation 3 3 2 2 2 2" xfId="2210"/>
    <cellStyle name="Calculation 3 3 2 2 2 3" xfId="3809"/>
    <cellStyle name="Calculation 3 3 2 2 2 4" xfId="5930"/>
    <cellStyle name="Calculation 3 3 2 2 2 5" xfId="6770"/>
    <cellStyle name="Calculation 3 3 2 2 2 6" xfId="8262"/>
    <cellStyle name="Calculation 3 3 2 2 2 7" xfId="9803"/>
    <cellStyle name="Calculation 3 3 2 2 2 8" xfId="11406"/>
    <cellStyle name="Calculation 3 3 2 2 3" xfId="2419"/>
    <cellStyle name="Calculation 3 3 2 2 4" xfId="4018"/>
    <cellStyle name="Calculation 3 3 2 2 5" xfId="6100"/>
    <cellStyle name="Calculation 3 3 2 2 6" xfId="6979"/>
    <cellStyle name="Calculation 3 3 2 2 7" xfId="8471"/>
    <cellStyle name="Calculation 3 3 2 2 8" xfId="10012"/>
    <cellStyle name="Calculation 3 3 2 2 9" xfId="11615"/>
    <cellStyle name="Calculation 3 3 2 3" xfId="680"/>
    <cellStyle name="Calculation 3 3 2 3 2" xfId="471"/>
    <cellStyle name="Calculation 3 3 2 3 2 2" xfId="2211"/>
    <cellStyle name="Calculation 3 3 2 3 2 3" xfId="3810"/>
    <cellStyle name="Calculation 3 3 2 3 2 4" xfId="6535"/>
    <cellStyle name="Calculation 3 3 2 3 2 5" xfId="6771"/>
    <cellStyle name="Calculation 3 3 2 3 2 6" xfId="8263"/>
    <cellStyle name="Calculation 3 3 2 3 2 7" xfId="9804"/>
    <cellStyle name="Calculation 3 3 2 3 2 8" xfId="11407"/>
    <cellStyle name="Calculation 3 3 2 3 3" xfId="2420"/>
    <cellStyle name="Calculation 3 3 2 3 4" xfId="4019"/>
    <cellStyle name="Calculation 3 3 2 3 5" xfId="5874"/>
    <cellStyle name="Calculation 3 3 2 3 6" xfId="6980"/>
    <cellStyle name="Calculation 3 3 2 3 7" xfId="8472"/>
    <cellStyle name="Calculation 3 3 2 3 8" xfId="10013"/>
    <cellStyle name="Calculation 3 3 2 3 9" xfId="11616"/>
    <cellStyle name="Calculation 3 3 2 4" xfId="681"/>
    <cellStyle name="Calculation 3 3 2 4 2" xfId="472"/>
    <cellStyle name="Calculation 3 3 2 4 2 2" xfId="2212"/>
    <cellStyle name="Calculation 3 3 2 4 2 3" xfId="3811"/>
    <cellStyle name="Calculation 3 3 2 4 2 4" xfId="6055"/>
    <cellStyle name="Calculation 3 3 2 4 2 5" xfId="6772"/>
    <cellStyle name="Calculation 3 3 2 4 2 6" xfId="8264"/>
    <cellStyle name="Calculation 3 3 2 4 2 7" xfId="9805"/>
    <cellStyle name="Calculation 3 3 2 4 2 8" xfId="11408"/>
    <cellStyle name="Calculation 3 3 2 4 3" xfId="2421"/>
    <cellStyle name="Calculation 3 3 2 4 4" xfId="4020"/>
    <cellStyle name="Calculation 3 3 2 4 5" xfId="6479"/>
    <cellStyle name="Calculation 3 3 2 4 6" xfId="6981"/>
    <cellStyle name="Calculation 3 3 2 4 7" xfId="8473"/>
    <cellStyle name="Calculation 3 3 2 4 8" xfId="10014"/>
    <cellStyle name="Calculation 3 3 2 4 9" xfId="11617"/>
    <cellStyle name="Calculation 3 3 2 5" xfId="682"/>
    <cellStyle name="Calculation 3 3 2 5 2" xfId="473"/>
    <cellStyle name="Calculation 3 3 2 5 2 2" xfId="2213"/>
    <cellStyle name="Calculation 3 3 2 5 2 3" xfId="3812"/>
    <cellStyle name="Calculation 3 3 2 5 2 4" xfId="5929"/>
    <cellStyle name="Calculation 3 3 2 5 2 5" xfId="6773"/>
    <cellStyle name="Calculation 3 3 2 5 2 6" xfId="8265"/>
    <cellStyle name="Calculation 3 3 2 5 2 7" xfId="9806"/>
    <cellStyle name="Calculation 3 3 2 5 2 8" xfId="11409"/>
    <cellStyle name="Calculation 3 3 2 5 3" xfId="2422"/>
    <cellStyle name="Calculation 3 3 2 5 4" xfId="4021"/>
    <cellStyle name="Calculation 3 3 2 5 5" xfId="5496"/>
    <cellStyle name="Calculation 3 3 2 5 6" xfId="6982"/>
    <cellStyle name="Calculation 3 3 2 5 7" xfId="8474"/>
    <cellStyle name="Calculation 3 3 2 5 8" xfId="10015"/>
    <cellStyle name="Calculation 3 3 2 5 9" xfId="11618"/>
    <cellStyle name="Calculation 3 3 2 6" xfId="360"/>
    <cellStyle name="Calculation 3 3 2 6 2" xfId="2100"/>
    <cellStyle name="Calculation 3 3 2 6 3" xfId="3699"/>
    <cellStyle name="Calculation 3 3 2 6 4" xfId="5513"/>
    <cellStyle name="Calculation 3 3 2 6 5" xfId="6660"/>
    <cellStyle name="Calculation 3 3 2 6 6" xfId="8152"/>
    <cellStyle name="Calculation 3 3 2 6 7" xfId="9693"/>
    <cellStyle name="Calculation 3 3 2 6 8" xfId="11296"/>
    <cellStyle name="Calculation 3 3 2 7" xfId="1148"/>
    <cellStyle name="Calculation 3 3 2 7 2" xfId="2888"/>
    <cellStyle name="Calculation 3 3 2 7 3" xfId="4487"/>
    <cellStyle name="Calculation 3 3 2 7 4" xfId="6156"/>
    <cellStyle name="Calculation 3 3 2 7 5" xfId="7448"/>
    <cellStyle name="Calculation 3 3 2 7 6" xfId="8940"/>
    <cellStyle name="Calculation 3 3 2 7 7" xfId="10480"/>
    <cellStyle name="Calculation 3 3 2 7 8" xfId="12083"/>
    <cellStyle name="Calculation 3 3 2 8" xfId="1975"/>
    <cellStyle name="Calculation 3 3 2 9" xfId="6417"/>
    <cellStyle name="Calculation 3 3 3" xfId="683"/>
    <cellStyle name="Calculation 3 3 3 2" xfId="474"/>
    <cellStyle name="Calculation 3 3 3 2 2" xfId="2214"/>
    <cellStyle name="Calculation 3 3 3 2 3" xfId="3813"/>
    <cellStyle name="Calculation 3 3 3 2 4" xfId="6534"/>
    <cellStyle name="Calculation 3 3 3 2 5" xfId="6774"/>
    <cellStyle name="Calculation 3 3 3 2 6" xfId="8266"/>
    <cellStyle name="Calculation 3 3 3 2 7" xfId="9807"/>
    <cellStyle name="Calculation 3 3 3 2 8" xfId="11410"/>
    <cellStyle name="Calculation 3 3 3 3" xfId="2423"/>
    <cellStyle name="Calculation 3 3 3 4" xfId="4022"/>
    <cellStyle name="Calculation 3 3 3 5" xfId="5873"/>
    <cellStyle name="Calculation 3 3 3 6" xfId="6983"/>
    <cellStyle name="Calculation 3 3 3 7" xfId="8475"/>
    <cellStyle name="Calculation 3 3 3 8" xfId="10016"/>
    <cellStyle name="Calculation 3 3 3 9" xfId="11619"/>
    <cellStyle name="Calculation 3 3 4" xfId="684"/>
    <cellStyle name="Calculation 3 3 4 2" xfId="475"/>
    <cellStyle name="Calculation 3 3 4 2 2" xfId="2215"/>
    <cellStyle name="Calculation 3 3 4 2 3" xfId="3814"/>
    <cellStyle name="Calculation 3 3 4 2 4" xfId="6056"/>
    <cellStyle name="Calculation 3 3 4 2 5" xfId="6775"/>
    <cellStyle name="Calculation 3 3 4 2 6" xfId="8267"/>
    <cellStyle name="Calculation 3 3 4 2 7" xfId="9808"/>
    <cellStyle name="Calculation 3 3 4 2 8" xfId="11411"/>
    <cellStyle name="Calculation 3 3 4 3" xfId="2424"/>
    <cellStyle name="Calculation 3 3 4 4" xfId="4023"/>
    <cellStyle name="Calculation 3 3 4 5" xfId="5252"/>
    <cellStyle name="Calculation 3 3 4 6" xfId="6984"/>
    <cellStyle name="Calculation 3 3 4 7" xfId="8476"/>
    <cellStyle name="Calculation 3 3 4 8" xfId="10017"/>
    <cellStyle name="Calculation 3 3 4 9" xfId="11620"/>
    <cellStyle name="Calculation 3 3 5" xfId="685"/>
    <cellStyle name="Calculation 3 3 5 2" xfId="476"/>
    <cellStyle name="Calculation 3 3 5 2 2" xfId="2216"/>
    <cellStyle name="Calculation 3 3 5 2 3" xfId="3815"/>
    <cellStyle name="Calculation 3 3 5 2 4" xfId="5928"/>
    <cellStyle name="Calculation 3 3 5 2 5" xfId="6776"/>
    <cellStyle name="Calculation 3 3 5 2 6" xfId="8268"/>
    <cellStyle name="Calculation 3 3 5 2 7" xfId="9809"/>
    <cellStyle name="Calculation 3 3 5 2 8" xfId="11412"/>
    <cellStyle name="Calculation 3 3 5 3" xfId="2425"/>
    <cellStyle name="Calculation 3 3 5 4" xfId="4024"/>
    <cellStyle name="Calculation 3 3 5 5" xfId="5282"/>
    <cellStyle name="Calculation 3 3 5 6" xfId="6985"/>
    <cellStyle name="Calculation 3 3 5 7" xfId="8477"/>
    <cellStyle name="Calculation 3 3 5 8" xfId="10018"/>
    <cellStyle name="Calculation 3 3 5 9" xfId="11621"/>
    <cellStyle name="Calculation 3 3 6" xfId="686"/>
    <cellStyle name="Calculation 3 3 6 2" xfId="477"/>
    <cellStyle name="Calculation 3 3 6 2 2" xfId="2217"/>
    <cellStyle name="Calculation 3 3 6 2 3" xfId="3816"/>
    <cellStyle name="Calculation 3 3 6 2 4" xfId="6408"/>
    <cellStyle name="Calculation 3 3 6 2 5" xfId="6777"/>
    <cellStyle name="Calculation 3 3 6 2 6" xfId="8269"/>
    <cellStyle name="Calculation 3 3 6 2 7" xfId="9810"/>
    <cellStyle name="Calculation 3 3 6 2 8" xfId="11413"/>
    <cellStyle name="Calculation 3 3 6 3" xfId="2426"/>
    <cellStyle name="Calculation 3 3 6 4" xfId="4025"/>
    <cellStyle name="Calculation 3 3 6 5" xfId="5535"/>
    <cellStyle name="Calculation 3 3 6 6" xfId="6986"/>
    <cellStyle name="Calculation 3 3 6 7" xfId="8478"/>
    <cellStyle name="Calculation 3 3 6 8" xfId="10019"/>
    <cellStyle name="Calculation 3 3 6 9" xfId="11622"/>
    <cellStyle name="Calculation 3 3 7" xfId="359"/>
    <cellStyle name="Calculation 3 3 7 2" xfId="2099"/>
    <cellStyle name="Calculation 3 3 7 3" xfId="3698"/>
    <cellStyle name="Calculation 3 3 7 4" xfId="6564"/>
    <cellStyle name="Calculation 3 3 7 5" xfId="6659"/>
    <cellStyle name="Calculation 3 3 7 6" xfId="8151"/>
    <cellStyle name="Calculation 3 3 7 7" xfId="9692"/>
    <cellStyle name="Calculation 3 3 7 8" xfId="11295"/>
    <cellStyle name="Calculation 3 3 8" xfId="1149"/>
    <cellStyle name="Calculation 3 3 8 2" xfId="2889"/>
    <cellStyle name="Calculation 3 3 8 3" xfId="4488"/>
    <cellStyle name="Calculation 3 3 8 4" xfId="5792"/>
    <cellStyle name="Calculation 3 3 8 5" xfId="7449"/>
    <cellStyle name="Calculation 3 3 8 6" xfId="8941"/>
    <cellStyle name="Calculation 3 3 8 7" xfId="10481"/>
    <cellStyle name="Calculation 3 3 8 8" xfId="12084"/>
    <cellStyle name="Calculation 3 3 9" xfId="1976"/>
    <cellStyle name="Calculation 3 4" xfId="48"/>
    <cellStyle name="Calculation 3 4 10" xfId="6355"/>
    <cellStyle name="Calculation 3 4 11" xfId="11166"/>
    <cellStyle name="Calculation 3 4 2" xfId="687"/>
    <cellStyle name="Calculation 3 4 2 2" xfId="478"/>
    <cellStyle name="Calculation 3 4 2 2 2" xfId="2218"/>
    <cellStyle name="Calculation 3 4 2 2 3" xfId="3817"/>
    <cellStyle name="Calculation 3 4 2 2 4" xfId="5294"/>
    <cellStyle name="Calculation 3 4 2 2 5" xfId="6778"/>
    <cellStyle name="Calculation 3 4 2 2 6" xfId="8270"/>
    <cellStyle name="Calculation 3 4 2 2 7" xfId="9811"/>
    <cellStyle name="Calculation 3 4 2 2 8" xfId="11414"/>
    <cellStyle name="Calculation 3 4 2 3" xfId="2427"/>
    <cellStyle name="Calculation 3 4 2 4" xfId="4026"/>
    <cellStyle name="Calculation 3 4 2 5" xfId="6478"/>
    <cellStyle name="Calculation 3 4 2 6" xfId="6987"/>
    <cellStyle name="Calculation 3 4 2 7" xfId="8479"/>
    <cellStyle name="Calculation 3 4 2 8" xfId="10020"/>
    <cellStyle name="Calculation 3 4 2 9" xfId="11623"/>
    <cellStyle name="Calculation 3 4 3" xfId="688"/>
    <cellStyle name="Calculation 3 4 3 2" xfId="479"/>
    <cellStyle name="Calculation 3 4 3 2 2" xfId="2219"/>
    <cellStyle name="Calculation 3 4 3 2 3" xfId="3818"/>
    <cellStyle name="Calculation 3 4 3 2 4" xfId="5547"/>
    <cellStyle name="Calculation 3 4 3 2 5" xfId="6779"/>
    <cellStyle name="Calculation 3 4 3 2 6" xfId="8271"/>
    <cellStyle name="Calculation 3 4 3 2 7" xfId="9812"/>
    <cellStyle name="Calculation 3 4 3 2 8" xfId="11415"/>
    <cellStyle name="Calculation 3 4 3 3" xfId="2428"/>
    <cellStyle name="Calculation 3 4 3 4" xfId="4027"/>
    <cellStyle name="Calculation 3 4 3 5" xfId="5495"/>
    <cellStyle name="Calculation 3 4 3 6" xfId="6988"/>
    <cellStyle name="Calculation 3 4 3 7" xfId="8480"/>
    <cellStyle name="Calculation 3 4 3 8" xfId="10021"/>
    <cellStyle name="Calculation 3 4 3 9" xfId="11624"/>
    <cellStyle name="Calculation 3 4 4" xfId="689"/>
    <cellStyle name="Calculation 3 4 4 2" xfId="480"/>
    <cellStyle name="Calculation 3 4 4 2 2" xfId="2220"/>
    <cellStyle name="Calculation 3 4 4 2 3" xfId="3819"/>
    <cellStyle name="Calculation 3 4 4 2 4" xfId="6533"/>
    <cellStyle name="Calculation 3 4 4 2 5" xfId="6780"/>
    <cellStyle name="Calculation 3 4 4 2 6" xfId="8272"/>
    <cellStyle name="Calculation 3 4 4 2 7" xfId="9813"/>
    <cellStyle name="Calculation 3 4 4 2 8" xfId="11416"/>
    <cellStyle name="Calculation 3 4 4 3" xfId="2429"/>
    <cellStyle name="Calculation 3 4 4 4" xfId="4028"/>
    <cellStyle name="Calculation 3 4 4 5" xfId="5872"/>
    <cellStyle name="Calculation 3 4 4 6" xfId="6989"/>
    <cellStyle name="Calculation 3 4 4 7" xfId="8481"/>
    <cellStyle name="Calculation 3 4 4 8" xfId="10022"/>
    <cellStyle name="Calculation 3 4 4 9" xfId="11625"/>
    <cellStyle name="Calculation 3 4 5" xfId="690"/>
    <cellStyle name="Calculation 3 4 5 2" xfId="481"/>
    <cellStyle name="Calculation 3 4 5 2 2" xfId="2221"/>
    <cellStyle name="Calculation 3 4 5 2 3" xfId="3820"/>
    <cellStyle name="Calculation 3 4 5 2 4" xfId="6057"/>
    <cellStyle name="Calculation 3 4 5 2 5" xfId="6781"/>
    <cellStyle name="Calculation 3 4 5 2 6" xfId="8273"/>
    <cellStyle name="Calculation 3 4 5 2 7" xfId="9814"/>
    <cellStyle name="Calculation 3 4 5 2 8" xfId="11417"/>
    <cellStyle name="Calculation 3 4 5 3" xfId="2430"/>
    <cellStyle name="Calculation 3 4 5 4" xfId="4029"/>
    <cellStyle name="Calculation 3 4 5 5" xfId="6477"/>
    <cellStyle name="Calculation 3 4 5 6" xfId="6990"/>
    <cellStyle name="Calculation 3 4 5 7" xfId="8482"/>
    <cellStyle name="Calculation 3 4 5 8" xfId="10023"/>
    <cellStyle name="Calculation 3 4 5 9" xfId="11626"/>
    <cellStyle name="Calculation 3 4 6" xfId="361"/>
    <cellStyle name="Calculation 3 4 6 2" xfId="2101"/>
    <cellStyle name="Calculation 3 4 6 3" xfId="3700"/>
    <cellStyle name="Calculation 3 4 6 4" xfId="5958"/>
    <cellStyle name="Calculation 3 4 6 5" xfId="6661"/>
    <cellStyle name="Calculation 3 4 6 6" xfId="8153"/>
    <cellStyle name="Calculation 3 4 6 7" xfId="9694"/>
    <cellStyle name="Calculation 3 4 6 8" xfId="11297"/>
    <cellStyle name="Calculation 3 4 7" xfId="1444"/>
    <cellStyle name="Calculation 3 4 7 2" xfId="3184"/>
    <cellStyle name="Calculation 3 4 7 3" xfId="4783"/>
    <cellStyle name="Calculation 3 4 7 4" xfId="6244"/>
    <cellStyle name="Calculation 3 4 7 5" xfId="7744"/>
    <cellStyle name="Calculation 3 4 7 6" xfId="9236"/>
    <cellStyle name="Calculation 3 4 7 7" xfId="10776"/>
    <cellStyle name="Calculation 3 4 7 8" xfId="12379"/>
    <cellStyle name="Calculation 3 4 8" xfId="1974"/>
    <cellStyle name="Calculation 3 4 9" xfId="5244"/>
    <cellStyle name="Calculation 3 5" xfId="691"/>
    <cellStyle name="Calculation 3 5 2" xfId="482"/>
    <cellStyle name="Calculation 3 5 2 2" xfId="2222"/>
    <cellStyle name="Calculation 3 5 2 3" xfId="3821"/>
    <cellStyle name="Calculation 3 5 2 4" xfId="5927"/>
    <cellStyle name="Calculation 3 5 2 5" xfId="6782"/>
    <cellStyle name="Calculation 3 5 2 6" xfId="8274"/>
    <cellStyle name="Calculation 3 5 2 7" xfId="9815"/>
    <cellStyle name="Calculation 3 5 2 8" xfId="11418"/>
    <cellStyle name="Calculation 3 5 3" xfId="2431"/>
    <cellStyle name="Calculation 3 5 4" xfId="4030"/>
    <cellStyle name="Calculation 3 5 5" xfId="6101"/>
    <cellStyle name="Calculation 3 5 6" xfId="6991"/>
    <cellStyle name="Calculation 3 5 7" xfId="8483"/>
    <cellStyle name="Calculation 3 5 8" xfId="10024"/>
    <cellStyle name="Calculation 3 5 9" xfId="11627"/>
    <cellStyle name="Calculation 3 6" xfId="692"/>
    <cellStyle name="Calculation 3 6 2" xfId="483"/>
    <cellStyle name="Calculation 3 6 2 2" xfId="2223"/>
    <cellStyle name="Calculation 3 6 2 3" xfId="3822"/>
    <cellStyle name="Calculation 3 6 2 4" xfId="6532"/>
    <cellStyle name="Calculation 3 6 2 5" xfId="6783"/>
    <cellStyle name="Calculation 3 6 2 6" xfId="8275"/>
    <cellStyle name="Calculation 3 6 2 7" xfId="9816"/>
    <cellStyle name="Calculation 3 6 2 8" xfId="11419"/>
    <cellStyle name="Calculation 3 6 3" xfId="2432"/>
    <cellStyle name="Calculation 3 6 4" xfId="4031"/>
    <cellStyle name="Calculation 3 6 5" xfId="5871"/>
    <cellStyle name="Calculation 3 6 6" xfId="6992"/>
    <cellStyle name="Calculation 3 6 7" xfId="8484"/>
    <cellStyle name="Calculation 3 6 8" xfId="10025"/>
    <cellStyle name="Calculation 3 6 9" xfId="11628"/>
    <cellStyle name="Calculation 3 7" xfId="693"/>
    <cellStyle name="Calculation 3 7 2" xfId="484"/>
    <cellStyle name="Calculation 3 7 2 2" xfId="2224"/>
    <cellStyle name="Calculation 3 7 2 3" xfId="3823"/>
    <cellStyle name="Calculation 3 7 2 4" xfId="6058"/>
    <cellStyle name="Calculation 3 7 2 5" xfId="6784"/>
    <cellStyle name="Calculation 3 7 2 6" xfId="8276"/>
    <cellStyle name="Calculation 3 7 2 7" xfId="9817"/>
    <cellStyle name="Calculation 3 7 2 8" xfId="11420"/>
    <cellStyle name="Calculation 3 7 3" xfId="2433"/>
    <cellStyle name="Calculation 3 7 4" xfId="4032"/>
    <cellStyle name="Calculation 3 7 5" xfId="6476"/>
    <cellStyle name="Calculation 3 7 6" xfId="6993"/>
    <cellStyle name="Calculation 3 7 7" xfId="8485"/>
    <cellStyle name="Calculation 3 7 8" xfId="10026"/>
    <cellStyle name="Calculation 3 7 9" xfId="11629"/>
    <cellStyle name="Calculation 3 8" xfId="694"/>
    <cellStyle name="Calculation 3 8 2" xfId="485"/>
    <cellStyle name="Calculation 3 8 2 2" xfId="2225"/>
    <cellStyle name="Calculation 3 8 2 3" xfId="3824"/>
    <cellStyle name="Calculation 3 8 2 4" xfId="5926"/>
    <cellStyle name="Calculation 3 8 2 5" xfId="6785"/>
    <cellStyle name="Calculation 3 8 2 6" xfId="8277"/>
    <cellStyle name="Calculation 3 8 2 7" xfId="9818"/>
    <cellStyle name="Calculation 3 8 2 8" xfId="11421"/>
    <cellStyle name="Calculation 3 8 3" xfId="2434"/>
    <cellStyle name="Calculation 3 8 4" xfId="4033"/>
    <cellStyle name="Calculation 3 8 5" xfId="6102"/>
    <cellStyle name="Calculation 3 8 6" xfId="6994"/>
    <cellStyle name="Calculation 3 8 7" xfId="8486"/>
    <cellStyle name="Calculation 3 8 8" xfId="10027"/>
    <cellStyle name="Calculation 3 8 9" xfId="11630"/>
    <cellStyle name="Calculation 3 9" xfId="355"/>
    <cellStyle name="Calculation 3 9 2" xfId="2095"/>
    <cellStyle name="Calculation 3 9 3" xfId="3694"/>
    <cellStyle name="Calculation 3 9 4" xfId="5960"/>
    <cellStyle name="Calculation 3 9 5" xfId="6655"/>
    <cellStyle name="Calculation 3 9 6" xfId="8147"/>
    <cellStyle name="Calculation 3 9 7" xfId="9688"/>
    <cellStyle name="Calculation 3 9 8" xfId="11291"/>
    <cellStyle name="Calculation 4" xfId="49"/>
    <cellStyle name="Calculation 4 10" xfId="1973"/>
    <cellStyle name="Calculation 4 11" xfId="6617"/>
    <cellStyle name="Calculation 4 12" xfId="6591"/>
    <cellStyle name="Calculation 4 13" xfId="11167"/>
    <cellStyle name="Calculation 4 2" xfId="50"/>
    <cellStyle name="Calculation 4 2 10" xfId="5986"/>
    <cellStyle name="Calculation 4 2 11" xfId="11168"/>
    <cellStyle name="Calculation 4 2 2" xfId="695"/>
    <cellStyle name="Calculation 4 2 2 2" xfId="486"/>
    <cellStyle name="Calculation 4 2 2 2 2" xfId="2226"/>
    <cellStyle name="Calculation 4 2 2 2 3" xfId="3825"/>
    <cellStyle name="Calculation 4 2 2 2 4" xfId="6531"/>
    <cellStyle name="Calculation 4 2 2 2 5" xfId="6786"/>
    <cellStyle name="Calculation 4 2 2 2 6" xfId="8278"/>
    <cellStyle name="Calculation 4 2 2 2 7" xfId="9819"/>
    <cellStyle name="Calculation 4 2 2 2 8" xfId="11422"/>
    <cellStyle name="Calculation 4 2 2 3" xfId="2435"/>
    <cellStyle name="Calculation 4 2 2 4" xfId="4034"/>
    <cellStyle name="Calculation 4 2 2 5" xfId="5870"/>
    <cellStyle name="Calculation 4 2 2 6" xfId="6995"/>
    <cellStyle name="Calculation 4 2 2 7" xfId="8487"/>
    <cellStyle name="Calculation 4 2 2 8" xfId="10028"/>
    <cellStyle name="Calculation 4 2 2 9" xfId="11631"/>
    <cellStyle name="Calculation 4 2 3" xfId="696"/>
    <cellStyle name="Calculation 4 2 3 2" xfId="487"/>
    <cellStyle name="Calculation 4 2 3 2 2" xfId="2227"/>
    <cellStyle name="Calculation 4 2 3 2 3" xfId="3826"/>
    <cellStyle name="Calculation 4 2 3 2 4" xfId="6059"/>
    <cellStyle name="Calculation 4 2 3 2 5" xfId="6787"/>
    <cellStyle name="Calculation 4 2 3 2 6" xfId="8279"/>
    <cellStyle name="Calculation 4 2 3 2 7" xfId="9820"/>
    <cellStyle name="Calculation 4 2 3 2 8" xfId="11423"/>
    <cellStyle name="Calculation 4 2 3 3" xfId="2436"/>
    <cellStyle name="Calculation 4 2 3 4" xfId="4035"/>
    <cellStyle name="Calculation 4 2 3 5" xfId="6475"/>
    <cellStyle name="Calculation 4 2 3 6" xfId="6996"/>
    <cellStyle name="Calculation 4 2 3 7" xfId="8488"/>
    <cellStyle name="Calculation 4 2 3 8" xfId="10029"/>
    <cellStyle name="Calculation 4 2 3 9" xfId="11632"/>
    <cellStyle name="Calculation 4 2 4" xfId="697"/>
    <cellStyle name="Calculation 4 2 4 2" xfId="488"/>
    <cellStyle name="Calculation 4 2 4 2 2" xfId="2228"/>
    <cellStyle name="Calculation 4 2 4 2 3" xfId="3827"/>
    <cellStyle name="Calculation 4 2 4 2 4" xfId="5925"/>
    <cellStyle name="Calculation 4 2 4 2 5" xfId="6788"/>
    <cellStyle name="Calculation 4 2 4 2 6" xfId="8280"/>
    <cellStyle name="Calculation 4 2 4 2 7" xfId="9821"/>
    <cellStyle name="Calculation 4 2 4 2 8" xfId="11424"/>
    <cellStyle name="Calculation 4 2 4 3" xfId="2437"/>
    <cellStyle name="Calculation 4 2 4 4" xfId="4036"/>
    <cellStyle name="Calculation 4 2 4 5" xfId="6103"/>
    <cellStyle name="Calculation 4 2 4 6" xfId="6997"/>
    <cellStyle name="Calculation 4 2 4 7" xfId="8489"/>
    <cellStyle name="Calculation 4 2 4 8" xfId="10030"/>
    <cellStyle name="Calculation 4 2 4 9" xfId="11633"/>
    <cellStyle name="Calculation 4 2 5" xfId="698"/>
    <cellStyle name="Calculation 4 2 5 2" xfId="489"/>
    <cellStyle name="Calculation 4 2 5 2 2" xfId="2229"/>
    <cellStyle name="Calculation 4 2 5 2 3" xfId="3828"/>
    <cellStyle name="Calculation 4 2 5 2 4" xfId="6530"/>
    <cellStyle name="Calculation 4 2 5 2 5" xfId="6789"/>
    <cellStyle name="Calculation 4 2 5 2 6" xfId="8281"/>
    <cellStyle name="Calculation 4 2 5 2 7" xfId="9822"/>
    <cellStyle name="Calculation 4 2 5 2 8" xfId="11425"/>
    <cellStyle name="Calculation 4 2 5 3" xfId="2438"/>
    <cellStyle name="Calculation 4 2 5 4" xfId="4037"/>
    <cellStyle name="Calculation 4 2 5 5" xfId="5869"/>
    <cellStyle name="Calculation 4 2 5 6" xfId="6998"/>
    <cellStyle name="Calculation 4 2 5 7" xfId="8490"/>
    <cellStyle name="Calculation 4 2 5 8" xfId="10031"/>
    <cellStyle name="Calculation 4 2 5 9" xfId="11634"/>
    <cellStyle name="Calculation 4 2 6" xfId="363"/>
    <cellStyle name="Calculation 4 2 6 2" xfId="2103"/>
    <cellStyle name="Calculation 4 2 6 3" xfId="3702"/>
    <cellStyle name="Calculation 4 2 6 4" xfId="5512"/>
    <cellStyle name="Calculation 4 2 6 5" xfId="6663"/>
    <cellStyle name="Calculation 4 2 6 6" xfId="8155"/>
    <cellStyle name="Calculation 4 2 6 7" xfId="9696"/>
    <cellStyle name="Calculation 4 2 6 8" xfId="11299"/>
    <cellStyle name="Calculation 4 2 7" xfId="1442"/>
    <cellStyle name="Calculation 4 2 7 2" xfId="3182"/>
    <cellStyle name="Calculation 4 2 7 3" xfId="4781"/>
    <cellStyle name="Calculation 4 2 7 4" xfId="6243"/>
    <cellStyle name="Calculation 4 2 7 5" xfId="7742"/>
    <cellStyle name="Calculation 4 2 7 6" xfId="9234"/>
    <cellStyle name="Calculation 4 2 7 7" xfId="10774"/>
    <cellStyle name="Calculation 4 2 7 8" xfId="12377"/>
    <cellStyle name="Calculation 4 2 8" xfId="1972"/>
    <cellStyle name="Calculation 4 2 9" xfId="6340"/>
    <cellStyle name="Calculation 4 3" xfId="51"/>
    <cellStyle name="Calculation 4 3 10" xfId="6356"/>
    <cellStyle name="Calculation 4 3 11" xfId="11169"/>
    <cellStyle name="Calculation 4 3 2" xfId="699"/>
    <cellStyle name="Calculation 4 3 2 2" xfId="490"/>
    <cellStyle name="Calculation 4 3 2 2 2" xfId="2230"/>
    <cellStyle name="Calculation 4 3 2 2 3" xfId="3829"/>
    <cellStyle name="Calculation 4 3 2 2 4" xfId="6060"/>
    <cellStyle name="Calculation 4 3 2 2 5" xfId="6790"/>
    <cellStyle name="Calculation 4 3 2 2 6" xfId="8282"/>
    <cellStyle name="Calculation 4 3 2 2 7" xfId="9823"/>
    <cellStyle name="Calculation 4 3 2 2 8" xfId="11426"/>
    <cellStyle name="Calculation 4 3 2 3" xfId="2439"/>
    <cellStyle name="Calculation 4 3 2 4" xfId="4038"/>
    <cellStyle name="Calculation 4 3 2 5" xfId="6474"/>
    <cellStyle name="Calculation 4 3 2 6" xfId="6999"/>
    <cellStyle name="Calculation 4 3 2 7" xfId="8491"/>
    <cellStyle name="Calculation 4 3 2 8" xfId="10032"/>
    <cellStyle name="Calculation 4 3 2 9" xfId="11635"/>
    <cellStyle name="Calculation 4 3 3" xfId="700"/>
    <cellStyle name="Calculation 4 3 3 2" xfId="491"/>
    <cellStyle name="Calculation 4 3 3 2 2" xfId="2231"/>
    <cellStyle name="Calculation 4 3 3 2 3" xfId="3830"/>
    <cellStyle name="Calculation 4 3 3 2 4" xfId="5924"/>
    <cellStyle name="Calculation 4 3 3 2 5" xfId="6791"/>
    <cellStyle name="Calculation 4 3 3 2 6" xfId="8283"/>
    <cellStyle name="Calculation 4 3 3 2 7" xfId="9824"/>
    <cellStyle name="Calculation 4 3 3 2 8" xfId="11427"/>
    <cellStyle name="Calculation 4 3 3 3" xfId="2440"/>
    <cellStyle name="Calculation 4 3 3 4" xfId="4039"/>
    <cellStyle name="Calculation 4 3 3 5" xfId="6104"/>
    <cellStyle name="Calculation 4 3 3 6" xfId="7000"/>
    <cellStyle name="Calculation 4 3 3 7" xfId="8492"/>
    <cellStyle name="Calculation 4 3 3 8" xfId="10033"/>
    <cellStyle name="Calculation 4 3 3 9" xfId="11636"/>
    <cellStyle name="Calculation 4 3 4" xfId="701"/>
    <cellStyle name="Calculation 4 3 4 2" xfId="492"/>
    <cellStyle name="Calculation 4 3 4 2 2" xfId="2232"/>
    <cellStyle name="Calculation 4 3 4 2 3" xfId="3831"/>
    <cellStyle name="Calculation 4 3 4 2 4" xfId="6529"/>
    <cellStyle name="Calculation 4 3 4 2 5" xfId="6792"/>
    <cellStyle name="Calculation 4 3 4 2 6" xfId="8284"/>
    <cellStyle name="Calculation 4 3 4 2 7" xfId="9825"/>
    <cellStyle name="Calculation 4 3 4 2 8" xfId="11428"/>
    <cellStyle name="Calculation 4 3 4 3" xfId="2441"/>
    <cellStyle name="Calculation 4 3 4 4" xfId="4040"/>
    <cellStyle name="Calculation 4 3 4 5" xfId="5868"/>
    <cellStyle name="Calculation 4 3 4 6" xfId="7001"/>
    <cellStyle name="Calculation 4 3 4 7" xfId="8493"/>
    <cellStyle name="Calculation 4 3 4 8" xfId="10034"/>
    <cellStyle name="Calculation 4 3 4 9" xfId="11637"/>
    <cellStyle name="Calculation 4 3 5" xfId="702"/>
    <cellStyle name="Calculation 4 3 5 2" xfId="493"/>
    <cellStyle name="Calculation 4 3 5 2 2" xfId="2233"/>
    <cellStyle name="Calculation 4 3 5 2 3" xfId="3832"/>
    <cellStyle name="Calculation 4 3 5 2 4" xfId="5506"/>
    <cellStyle name="Calculation 4 3 5 2 5" xfId="6793"/>
    <cellStyle name="Calculation 4 3 5 2 6" xfId="8285"/>
    <cellStyle name="Calculation 4 3 5 2 7" xfId="9826"/>
    <cellStyle name="Calculation 4 3 5 2 8" xfId="11429"/>
    <cellStyle name="Calculation 4 3 5 3" xfId="2442"/>
    <cellStyle name="Calculation 4 3 5 4" xfId="4041"/>
    <cellStyle name="Calculation 4 3 5 5" xfId="6397"/>
    <cellStyle name="Calculation 4 3 5 6" xfId="7002"/>
    <cellStyle name="Calculation 4 3 5 7" xfId="8494"/>
    <cellStyle name="Calculation 4 3 5 8" xfId="10035"/>
    <cellStyle name="Calculation 4 3 5 9" xfId="11638"/>
    <cellStyle name="Calculation 4 3 6" xfId="364"/>
    <cellStyle name="Calculation 4 3 6 2" xfId="2104"/>
    <cellStyle name="Calculation 4 3 6 3" xfId="3703"/>
    <cellStyle name="Calculation 4 3 6 4" xfId="5957"/>
    <cellStyle name="Calculation 4 3 6 5" xfId="6664"/>
    <cellStyle name="Calculation 4 3 6 6" xfId="8156"/>
    <cellStyle name="Calculation 4 3 6 7" xfId="9697"/>
    <cellStyle name="Calculation 4 3 6 8" xfId="11300"/>
    <cellStyle name="Calculation 4 3 7" xfId="1441"/>
    <cellStyle name="Calculation 4 3 7 2" xfId="3181"/>
    <cellStyle name="Calculation 4 3 7 3" xfId="4780"/>
    <cellStyle name="Calculation 4 3 7 4" xfId="5684"/>
    <cellStyle name="Calculation 4 3 7 5" xfId="7741"/>
    <cellStyle name="Calculation 4 3 7 6" xfId="9233"/>
    <cellStyle name="Calculation 4 3 7 7" xfId="10773"/>
    <cellStyle name="Calculation 4 3 7 8" xfId="12376"/>
    <cellStyle name="Calculation 4 3 8" xfId="1971"/>
    <cellStyle name="Calculation 4 3 9" xfId="6576"/>
    <cellStyle name="Calculation 4 4" xfId="703"/>
    <cellStyle name="Calculation 4 4 2" xfId="494"/>
    <cellStyle name="Calculation 4 4 2 2" xfId="2234"/>
    <cellStyle name="Calculation 4 4 2 3" xfId="3833"/>
    <cellStyle name="Calculation 4 4 2 4" xfId="5923"/>
    <cellStyle name="Calculation 4 4 2 5" xfId="6794"/>
    <cellStyle name="Calculation 4 4 2 6" xfId="8286"/>
    <cellStyle name="Calculation 4 4 2 7" xfId="9827"/>
    <cellStyle name="Calculation 4 4 2 8" xfId="11430"/>
    <cellStyle name="Calculation 4 4 3" xfId="2443"/>
    <cellStyle name="Calculation 4 4 4" xfId="4042"/>
    <cellStyle name="Calculation 4 4 5" xfId="5283"/>
    <cellStyle name="Calculation 4 4 6" xfId="7003"/>
    <cellStyle name="Calculation 4 4 7" xfId="8495"/>
    <cellStyle name="Calculation 4 4 8" xfId="10036"/>
    <cellStyle name="Calculation 4 4 9" xfId="11639"/>
    <cellStyle name="Calculation 4 5" xfId="704"/>
    <cellStyle name="Calculation 4 5 2" xfId="495"/>
    <cellStyle name="Calculation 4 5 2 2" xfId="2235"/>
    <cellStyle name="Calculation 4 5 2 3" xfId="3834"/>
    <cellStyle name="Calculation 4 5 2 4" xfId="5262"/>
    <cellStyle name="Calculation 4 5 2 5" xfId="6795"/>
    <cellStyle name="Calculation 4 5 2 6" xfId="8287"/>
    <cellStyle name="Calculation 4 5 2 7" xfId="9828"/>
    <cellStyle name="Calculation 4 5 2 8" xfId="11431"/>
    <cellStyle name="Calculation 4 5 3" xfId="2444"/>
    <cellStyle name="Calculation 4 5 4" xfId="4043"/>
    <cellStyle name="Calculation 4 5 5" xfId="5536"/>
    <cellStyle name="Calculation 4 5 6" xfId="7004"/>
    <cellStyle name="Calculation 4 5 7" xfId="8496"/>
    <cellStyle name="Calculation 4 5 8" xfId="10037"/>
    <cellStyle name="Calculation 4 5 9" xfId="11640"/>
    <cellStyle name="Calculation 4 6" xfId="705"/>
    <cellStyle name="Calculation 4 6 2" xfId="638"/>
    <cellStyle name="Calculation 4 6 2 2" xfId="2378"/>
    <cellStyle name="Calculation 4 6 2 3" xfId="3977"/>
    <cellStyle name="Calculation 4 6 2 4" xfId="6091"/>
    <cellStyle name="Calculation 4 6 2 5" xfId="6938"/>
    <cellStyle name="Calculation 4 6 2 6" xfId="8430"/>
    <cellStyle name="Calculation 4 6 2 7" xfId="9971"/>
    <cellStyle name="Calculation 4 6 2 8" xfId="11574"/>
    <cellStyle name="Calculation 4 6 3" xfId="2445"/>
    <cellStyle name="Calculation 4 6 4" xfId="4044"/>
    <cellStyle name="Calculation 4 6 5" xfId="6473"/>
    <cellStyle name="Calculation 4 6 6" xfId="7005"/>
    <cellStyle name="Calculation 4 6 7" xfId="8497"/>
    <cellStyle name="Calculation 4 6 8" xfId="10038"/>
    <cellStyle name="Calculation 4 6 9" xfId="11641"/>
    <cellStyle name="Calculation 4 7" xfId="706"/>
    <cellStyle name="Calculation 4 7 2" xfId="496"/>
    <cellStyle name="Calculation 4 7 2 2" xfId="2236"/>
    <cellStyle name="Calculation 4 7 2 3" xfId="3835"/>
    <cellStyle name="Calculation 4 7 2 4" xfId="6407"/>
    <cellStyle name="Calculation 4 7 2 5" xfId="6796"/>
    <cellStyle name="Calculation 4 7 2 6" xfId="8288"/>
    <cellStyle name="Calculation 4 7 2 7" xfId="9829"/>
    <cellStyle name="Calculation 4 7 2 8" xfId="11432"/>
    <cellStyle name="Calculation 4 7 3" xfId="2446"/>
    <cellStyle name="Calculation 4 7 4" xfId="4045"/>
    <cellStyle name="Calculation 4 7 5" xfId="6105"/>
    <cellStyle name="Calculation 4 7 6" xfId="7006"/>
    <cellStyle name="Calculation 4 7 7" xfId="8498"/>
    <cellStyle name="Calculation 4 7 8" xfId="10039"/>
    <cellStyle name="Calculation 4 7 9" xfId="11642"/>
    <cellStyle name="Calculation 4 8" xfId="362"/>
    <cellStyle name="Calculation 4 8 2" xfId="2102"/>
    <cellStyle name="Calculation 4 8 3" xfId="3701"/>
    <cellStyle name="Calculation 4 8 4" xfId="6563"/>
    <cellStyle name="Calculation 4 8 5" xfId="6662"/>
    <cellStyle name="Calculation 4 8 6" xfId="8154"/>
    <cellStyle name="Calculation 4 8 7" xfId="9695"/>
    <cellStyle name="Calculation 4 8 8" xfId="11298"/>
    <cellStyle name="Calculation 4 9" xfId="1443"/>
    <cellStyle name="Calculation 4 9 2" xfId="3183"/>
    <cellStyle name="Calculation 4 9 3" xfId="4782"/>
    <cellStyle name="Calculation 4 9 4" xfId="5683"/>
    <cellStyle name="Calculation 4 9 5" xfId="7743"/>
    <cellStyle name="Calculation 4 9 6" xfId="9235"/>
    <cellStyle name="Calculation 4 9 7" xfId="10775"/>
    <cellStyle name="Calculation 4 9 8" xfId="12378"/>
    <cellStyle name="Calculation 5" xfId="52"/>
    <cellStyle name="Calculation 5 10" xfId="5972"/>
    <cellStyle name="Calculation 5 11" xfId="6592"/>
    <cellStyle name="Calculation 5 12" xfId="11170"/>
    <cellStyle name="Calculation 5 2" xfId="53"/>
    <cellStyle name="Calculation 5 2 10" xfId="5987"/>
    <cellStyle name="Calculation 5 2 11" xfId="11171"/>
    <cellStyle name="Calculation 5 2 2" xfId="707"/>
    <cellStyle name="Calculation 5 2 2 2" xfId="1402"/>
    <cellStyle name="Calculation 5 2 2 2 2" xfId="3142"/>
    <cellStyle name="Calculation 5 2 2 2 3" xfId="4741"/>
    <cellStyle name="Calculation 5 2 2 2 4" xfId="5698"/>
    <cellStyle name="Calculation 5 2 2 2 5" xfId="7702"/>
    <cellStyle name="Calculation 5 2 2 2 6" xfId="9194"/>
    <cellStyle name="Calculation 5 2 2 2 7" xfId="10734"/>
    <cellStyle name="Calculation 5 2 2 2 8" xfId="12337"/>
    <cellStyle name="Calculation 5 2 2 3" xfId="2447"/>
    <cellStyle name="Calculation 5 2 2 4" xfId="4046"/>
    <cellStyle name="Calculation 5 2 2 5" xfId="5867"/>
    <cellStyle name="Calculation 5 2 2 6" xfId="7007"/>
    <cellStyle name="Calculation 5 2 2 7" xfId="8499"/>
    <cellStyle name="Calculation 5 2 2 8" xfId="10040"/>
    <cellStyle name="Calculation 5 2 2 9" xfId="11643"/>
    <cellStyle name="Calculation 5 2 3" xfId="708"/>
    <cellStyle name="Calculation 5 2 3 2" xfId="497"/>
    <cellStyle name="Calculation 5 2 3 2 2" xfId="2237"/>
    <cellStyle name="Calculation 5 2 3 2 3" xfId="3836"/>
    <cellStyle name="Calculation 5 2 3 2 4" xfId="5293"/>
    <cellStyle name="Calculation 5 2 3 2 5" xfId="6797"/>
    <cellStyle name="Calculation 5 2 3 2 6" xfId="8289"/>
    <cellStyle name="Calculation 5 2 3 2 7" xfId="9830"/>
    <cellStyle name="Calculation 5 2 3 2 8" xfId="11433"/>
    <cellStyle name="Calculation 5 2 3 3" xfId="2448"/>
    <cellStyle name="Calculation 5 2 3 4" xfId="4047"/>
    <cellStyle name="Calculation 5 2 3 5" xfId="6472"/>
    <cellStyle name="Calculation 5 2 3 6" xfId="7008"/>
    <cellStyle name="Calculation 5 2 3 7" xfId="8500"/>
    <cellStyle name="Calculation 5 2 3 8" xfId="10041"/>
    <cellStyle name="Calculation 5 2 3 9" xfId="11644"/>
    <cellStyle name="Calculation 5 2 4" xfId="709"/>
    <cellStyle name="Calculation 5 2 4 2" xfId="1401"/>
    <cellStyle name="Calculation 5 2 4 2 2" xfId="3141"/>
    <cellStyle name="Calculation 5 2 4 2 3" xfId="4740"/>
    <cellStyle name="Calculation 5 2 4 2 4" xfId="6231"/>
    <cellStyle name="Calculation 5 2 4 2 5" xfId="7701"/>
    <cellStyle name="Calculation 5 2 4 2 6" xfId="9193"/>
    <cellStyle name="Calculation 5 2 4 2 7" xfId="10733"/>
    <cellStyle name="Calculation 5 2 4 2 8" xfId="12336"/>
    <cellStyle name="Calculation 5 2 4 3" xfId="2449"/>
    <cellStyle name="Calculation 5 2 4 4" xfId="4048"/>
    <cellStyle name="Calculation 5 2 4 5" xfId="6106"/>
    <cellStyle name="Calculation 5 2 4 6" xfId="7009"/>
    <cellStyle name="Calculation 5 2 4 7" xfId="8501"/>
    <cellStyle name="Calculation 5 2 4 8" xfId="10042"/>
    <cellStyle name="Calculation 5 2 4 9" xfId="11645"/>
    <cellStyle name="Calculation 5 2 5" xfId="710"/>
    <cellStyle name="Calculation 5 2 5 2" xfId="1400"/>
    <cellStyle name="Calculation 5 2 5 2 2" xfId="3140"/>
    <cellStyle name="Calculation 5 2 5 2 3" xfId="4739"/>
    <cellStyle name="Calculation 5 2 5 2 4" xfId="5699"/>
    <cellStyle name="Calculation 5 2 5 2 5" xfId="7700"/>
    <cellStyle name="Calculation 5 2 5 2 6" xfId="9192"/>
    <cellStyle name="Calculation 5 2 5 2 7" xfId="10732"/>
    <cellStyle name="Calculation 5 2 5 2 8" xfId="12335"/>
    <cellStyle name="Calculation 5 2 5 3" xfId="2450"/>
    <cellStyle name="Calculation 5 2 5 4" xfId="4049"/>
    <cellStyle name="Calculation 5 2 5 5" xfId="5866"/>
    <cellStyle name="Calculation 5 2 5 6" xfId="7010"/>
    <cellStyle name="Calculation 5 2 5 7" xfId="8502"/>
    <cellStyle name="Calculation 5 2 5 8" xfId="10043"/>
    <cellStyle name="Calculation 5 2 5 9" xfId="11646"/>
    <cellStyle name="Calculation 5 2 6" xfId="366"/>
    <cellStyle name="Calculation 5 2 6 2" xfId="2106"/>
    <cellStyle name="Calculation 5 2 6 3" xfId="3705"/>
    <cellStyle name="Calculation 5 2 6 4" xfId="5511"/>
    <cellStyle name="Calculation 5 2 6 5" xfId="6666"/>
    <cellStyle name="Calculation 5 2 6 6" xfId="8158"/>
    <cellStyle name="Calculation 5 2 6 7" xfId="9699"/>
    <cellStyle name="Calculation 5 2 6 8" xfId="11302"/>
    <cellStyle name="Calculation 5 2 7" xfId="1439"/>
    <cellStyle name="Calculation 5 2 7 2" xfId="3179"/>
    <cellStyle name="Calculation 5 2 7 3" xfId="4778"/>
    <cellStyle name="Calculation 5 2 7 4" xfId="5685"/>
    <cellStyle name="Calculation 5 2 7 5" xfId="7739"/>
    <cellStyle name="Calculation 5 2 7 6" xfId="9231"/>
    <cellStyle name="Calculation 5 2 7 7" xfId="10771"/>
    <cellStyle name="Calculation 5 2 7 8" xfId="12374"/>
    <cellStyle name="Calculation 5 2 8" xfId="1969"/>
    <cellStyle name="Calculation 5 2 9" xfId="6341"/>
    <cellStyle name="Calculation 5 3" xfId="711"/>
    <cellStyle name="Calculation 5 3 2" xfId="1399"/>
    <cellStyle name="Calculation 5 3 2 2" xfId="3139"/>
    <cellStyle name="Calculation 5 3 2 3" xfId="4738"/>
    <cellStyle name="Calculation 5 3 2 4" xfId="6230"/>
    <cellStyle name="Calculation 5 3 2 5" xfId="7699"/>
    <cellStyle name="Calculation 5 3 2 6" xfId="9191"/>
    <cellStyle name="Calculation 5 3 2 7" xfId="10731"/>
    <cellStyle name="Calculation 5 3 2 8" xfId="12334"/>
    <cellStyle name="Calculation 5 3 3" xfId="2451"/>
    <cellStyle name="Calculation 5 3 4" xfId="4050"/>
    <cellStyle name="Calculation 5 3 5" xfId="6471"/>
    <cellStyle name="Calculation 5 3 6" xfId="7011"/>
    <cellStyle name="Calculation 5 3 7" xfId="8503"/>
    <cellStyle name="Calculation 5 3 8" xfId="10044"/>
    <cellStyle name="Calculation 5 3 9" xfId="11647"/>
    <cellStyle name="Calculation 5 4" xfId="712"/>
    <cellStyle name="Calculation 5 4 2" xfId="1398"/>
    <cellStyle name="Calculation 5 4 2 2" xfId="3138"/>
    <cellStyle name="Calculation 5 4 2 3" xfId="4737"/>
    <cellStyle name="Calculation 5 4 2 4" xfId="5700"/>
    <cellStyle name="Calculation 5 4 2 5" xfId="7698"/>
    <cellStyle name="Calculation 5 4 2 6" xfId="9190"/>
    <cellStyle name="Calculation 5 4 2 7" xfId="10730"/>
    <cellStyle name="Calculation 5 4 2 8" xfId="12333"/>
    <cellStyle name="Calculation 5 4 3" xfId="2452"/>
    <cellStyle name="Calculation 5 4 4" xfId="4051"/>
    <cellStyle name="Calculation 5 4 5" xfId="6107"/>
    <cellStyle name="Calculation 5 4 6" xfId="7012"/>
    <cellStyle name="Calculation 5 4 7" xfId="8504"/>
    <cellStyle name="Calculation 5 4 8" xfId="10045"/>
    <cellStyle name="Calculation 5 4 9" xfId="11648"/>
    <cellStyle name="Calculation 5 5" xfId="713"/>
    <cellStyle name="Calculation 5 5 2" xfId="498"/>
    <cellStyle name="Calculation 5 5 2 2" xfId="2238"/>
    <cellStyle name="Calculation 5 5 2 3" xfId="3837"/>
    <cellStyle name="Calculation 5 5 2 4" xfId="5546"/>
    <cellStyle name="Calculation 5 5 2 5" xfId="6798"/>
    <cellStyle name="Calculation 5 5 2 6" xfId="8290"/>
    <cellStyle name="Calculation 5 5 2 7" xfId="9831"/>
    <cellStyle name="Calculation 5 5 2 8" xfId="11434"/>
    <cellStyle name="Calculation 5 5 3" xfId="2453"/>
    <cellStyle name="Calculation 5 5 4" xfId="4052"/>
    <cellStyle name="Calculation 5 5 5" xfId="5865"/>
    <cellStyle name="Calculation 5 5 6" xfId="7013"/>
    <cellStyle name="Calculation 5 5 7" xfId="8505"/>
    <cellStyle name="Calculation 5 5 8" xfId="10046"/>
    <cellStyle name="Calculation 5 5 9" xfId="11649"/>
    <cellStyle name="Calculation 5 6" xfId="714"/>
    <cellStyle name="Calculation 5 6 2" xfId="1397"/>
    <cellStyle name="Calculation 5 6 2 2" xfId="3137"/>
    <cellStyle name="Calculation 5 6 2 3" xfId="4736"/>
    <cellStyle name="Calculation 5 6 2 4" xfId="6229"/>
    <cellStyle name="Calculation 5 6 2 5" xfId="7697"/>
    <cellStyle name="Calculation 5 6 2 6" xfId="9189"/>
    <cellStyle name="Calculation 5 6 2 7" xfId="10729"/>
    <cellStyle name="Calculation 5 6 2 8" xfId="12332"/>
    <cellStyle name="Calculation 5 6 3" xfId="2454"/>
    <cellStyle name="Calculation 5 6 4" xfId="4053"/>
    <cellStyle name="Calculation 5 6 5" xfId="6470"/>
    <cellStyle name="Calculation 5 6 6" xfId="7014"/>
    <cellStyle name="Calculation 5 6 7" xfId="8506"/>
    <cellStyle name="Calculation 5 6 8" xfId="10047"/>
    <cellStyle name="Calculation 5 6 9" xfId="11650"/>
    <cellStyle name="Calculation 5 7" xfId="365"/>
    <cellStyle name="Calculation 5 7 2" xfId="2105"/>
    <cellStyle name="Calculation 5 7 3" xfId="3704"/>
    <cellStyle name="Calculation 5 7 4" xfId="6562"/>
    <cellStyle name="Calculation 5 7 5" xfId="6665"/>
    <cellStyle name="Calculation 5 7 6" xfId="8157"/>
    <cellStyle name="Calculation 5 7 7" xfId="9698"/>
    <cellStyle name="Calculation 5 7 8" xfId="11301"/>
    <cellStyle name="Calculation 5 8" xfId="1440"/>
    <cellStyle name="Calculation 5 8 2" xfId="3180"/>
    <cellStyle name="Calculation 5 8 3" xfId="4779"/>
    <cellStyle name="Calculation 5 8 4" xfId="6242"/>
    <cellStyle name="Calculation 5 8 5" xfId="7740"/>
    <cellStyle name="Calculation 5 8 6" xfId="9232"/>
    <cellStyle name="Calculation 5 8 7" xfId="10772"/>
    <cellStyle name="Calculation 5 8 8" xfId="12375"/>
    <cellStyle name="Calculation 5 9" xfId="1970"/>
    <cellStyle name="Calculation 6" xfId="54"/>
    <cellStyle name="Calculation 6 10" xfId="6357"/>
    <cellStyle name="Calculation 6 11" xfId="11172"/>
    <cellStyle name="Calculation 6 2" xfId="715"/>
    <cellStyle name="Calculation 6 2 2" xfId="1396"/>
    <cellStyle name="Calculation 6 2 2 2" xfId="3136"/>
    <cellStyle name="Calculation 6 2 2 3" xfId="4735"/>
    <cellStyle name="Calculation 6 2 2 4" xfId="5701"/>
    <cellStyle name="Calculation 6 2 2 5" xfId="7696"/>
    <cellStyle name="Calculation 6 2 2 6" xfId="9188"/>
    <cellStyle name="Calculation 6 2 2 7" xfId="10728"/>
    <cellStyle name="Calculation 6 2 2 8" xfId="12331"/>
    <cellStyle name="Calculation 6 2 3" xfId="2455"/>
    <cellStyle name="Calculation 6 2 4" xfId="4054"/>
    <cellStyle name="Calculation 6 2 5" xfId="6108"/>
    <cellStyle name="Calculation 6 2 6" xfId="7015"/>
    <cellStyle name="Calculation 6 2 7" xfId="8507"/>
    <cellStyle name="Calculation 6 2 8" xfId="10048"/>
    <cellStyle name="Calculation 6 2 9" xfId="11651"/>
    <cellStyle name="Calculation 6 3" xfId="716"/>
    <cellStyle name="Calculation 6 3 2" xfId="1395"/>
    <cellStyle name="Calculation 6 3 2 2" xfId="3135"/>
    <cellStyle name="Calculation 6 3 2 3" xfId="4734"/>
    <cellStyle name="Calculation 6 3 2 4" xfId="6228"/>
    <cellStyle name="Calculation 6 3 2 5" xfId="7695"/>
    <cellStyle name="Calculation 6 3 2 6" xfId="9187"/>
    <cellStyle name="Calculation 6 3 2 7" xfId="10727"/>
    <cellStyle name="Calculation 6 3 2 8" xfId="12330"/>
    <cellStyle name="Calculation 6 3 3" xfId="2456"/>
    <cellStyle name="Calculation 6 3 4" xfId="4055"/>
    <cellStyle name="Calculation 6 3 5" xfId="5864"/>
    <cellStyle name="Calculation 6 3 6" xfId="7016"/>
    <cellStyle name="Calculation 6 3 7" xfId="8508"/>
    <cellStyle name="Calculation 6 3 8" xfId="10049"/>
    <cellStyle name="Calculation 6 3 9" xfId="11652"/>
    <cellStyle name="Calculation 6 4" xfId="717"/>
    <cellStyle name="Calculation 6 4 2" xfId="1394"/>
    <cellStyle name="Calculation 6 4 2 2" xfId="3134"/>
    <cellStyle name="Calculation 6 4 2 3" xfId="4733"/>
    <cellStyle name="Calculation 6 4 2 4" xfId="5341"/>
    <cellStyle name="Calculation 6 4 2 5" xfId="7694"/>
    <cellStyle name="Calculation 6 4 2 6" xfId="9186"/>
    <cellStyle name="Calculation 6 4 2 7" xfId="10726"/>
    <cellStyle name="Calculation 6 4 2 8" xfId="12329"/>
    <cellStyle name="Calculation 6 4 3" xfId="2457"/>
    <cellStyle name="Calculation 6 4 4" xfId="4056"/>
    <cellStyle name="Calculation 6 4 5" xfId="6469"/>
    <cellStyle name="Calculation 6 4 6" xfId="7017"/>
    <cellStyle name="Calculation 6 4 7" xfId="8509"/>
    <cellStyle name="Calculation 6 4 8" xfId="10050"/>
    <cellStyle name="Calculation 6 4 9" xfId="11653"/>
    <cellStyle name="Calculation 6 5" xfId="718"/>
    <cellStyle name="Calculation 6 5 2" xfId="499"/>
    <cellStyle name="Calculation 6 5 2 2" xfId="2239"/>
    <cellStyle name="Calculation 6 5 2 3" xfId="3838"/>
    <cellStyle name="Calculation 6 5 2 4" xfId="6528"/>
    <cellStyle name="Calculation 6 5 2 5" xfId="6799"/>
    <cellStyle name="Calculation 6 5 2 6" xfId="8291"/>
    <cellStyle name="Calculation 6 5 2 7" xfId="9832"/>
    <cellStyle name="Calculation 6 5 2 8" xfId="11435"/>
    <cellStyle name="Calculation 6 5 3" xfId="2458"/>
    <cellStyle name="Calculation 6 5 4" xfId="4057"/>
    <cellStyle name="Calculation 6 5 5" xfId="5494"/>
    <cellStyle name="Calculation 6 5 6" xfId="7018"/>
    <cellStyle name="Calculation 6 5 7" xfId="8510"/>
    <cellStyle name="Calculation 6 5 8" xfId="10051"/>
    <cellStyle name="Calculation 6 5 9" xfId="11654"/>
    <cellStyle name="Calculation 6 6" xfId="367"/>
    <cellStyle name="Calculation 6 6 2" xfId="2107"/>
    <cellStyle name="Calculation 6 6 3" xfId="3706"/>
    <cellStyle name="Calculation 6 6 4" xfId="5956"/>
    <cellStyle name="Calculation 6 6 5" xfId="6667"/>
    <cellStyle name="Calculation 6 6 6" xfId="8159"/>
    <cellStyle name="Calculation 6 6 7" xfId="9700"/>
    <cellStyle name="Calculation 6 6 8" xfId="11303"/>
    <cellStyle name="Calculation 6 7" xfId="1438"/>
    <cellStyle name="Calculation 6 7 2" xfId="3178"/>
    <cellStyle name="Calculation 6 7 3" xfId="4777"/>
    <cellStyle name="Calculation 6 7 4" xfId="6241"/>
    <cellStyle name="Calculation 6 7 5" xfId="7738"/>
    <cellStyle name="Calculation 6 7 6" xfId="9230"/>
    <cellStyle name="Calculation 6 7 7" xfId="10770"/>
    <cellStyle name="Calculation 6 7 8" xfId="12373"/>
    <cellStyle name="Calculation 6 8" xfId="1968"/>
    <cellStyle name="Calculation 6 9" xfId="6577"/>
    <cellStyle name="Calculation 7" xfId="34"/>
    <cellStyle name="Calculation 7 10" xfId="6342"/>
    <cellStyle name="Calculation 7 11" xfId="11152"/>
    <cellStyle name="Calculation 7 2" xfId="719"/>
    <cellStyle name="Calculation 7 2 2" xfId="1393"/>
    <cellStyle name="Calculation 7 2 2 2" xfId="3133"/>
    <cellStyle name="Calculation 7 2 2 3" xfId="4732"/>
    <cellStyle name="Calculation 7 2 2 4" xfId="6307"/>
    <cellStyle name="Calculation 7 2 2 5" xfId="7693"/>
    <cellStyle name="Calculation 7 2 2 6" xfId="9185"/>
    <cellStyle name="Calculation 7 2 2 7" xfId="10725"/>
    <cellStyle name="Calculation 7 2 2 8" xfId="12328"/>
    <cellStyle name="Calculation 7 2 3" xfId="2459"/>
    <cellStyle name="Calculation 7 2 4" xfId="4058"/>
    <cellStyle name="Calculation 7 2 5" xfId="5863"/>
    <cellStyle name="Calculation 7 2 6" xfId="7019"/>
    <cellStyle name="Calculation 7 2 7" xfId="8511"/>
    <cellStyle name="Calculation 7 2 8" xfId="10052"/>
    <cellStyle name="Calculation 7 2 9" xfId="11655"/>
    <cellStyle name="Calculation 7 3" xfId="720"/>
    <cellStyle name="Calculation 7 3 2" xfId="1392"/>
    <cellStyle name="Calculation 7 3 2 2" xfId="3132"/>
    <cellStyle name="Calculation 7 3 2 3" xfId="4731"/>
    <cellStyle name="Calculation 7 3 2 4" xfId="5702"/>
    <cellStyle name="Calculation 7 3 2 5" xfId="7692"/>
    <cellStyle name="Calculation 7 3 2 6" xfId="9184"/>
    <cellStyle name="Calculation 7 3 2 7" xfId="10724"/>
    <cellStyle name="Calculation 7 3 2 8" xfId="12327"/>
    <cellStyle name="Calculation 7 3 3" xfId="2460"/>
    <cellStyle name="Calculation 7 3 4" xfId="4059"/>
    <cellStyle name="Calculation 7 3 5" xfId="5251"/>
    <cellStyle name="Calculation 7 3 6" xfId="7020"/>
    <cellStyle name="Calculation 7 3 7" xfId="8512"/>
    <cellStyle name="Calculation 7 3 8" xfId="10053"/>
    <cellStyle name="Calculation 7 3 9" xfId="11656"/>
    <cellStyle name="Calculation 7 4" xfId="721"/>
    <cellStyle name="Calculation 7 4 2" xfId="1391"/>
    <cellStyle name="Calculation 7 4 2 2" xfId="3131"/>
    <cellStyle name="Calculation 7 4 2 3" xfId="4730"/>
    <cellStyle name="Calculation 7 4 2 4" xfId="5453"/>
    <cellStyle name="Calculation 7 4 2 5" xfId="7691"/>
    <cellStyle name="Calculation 7 4 2 6" xfId="9183"/>
    <cellStyle name="Calculation 7 4 2 7" xfId="10723"/>
    <cellStyle name="Calculation 7 4 2 8" xfId="12326"/>
    <cellStyle name="Calculation 7 4 3" xfId="2461"/>
    <cellStyle name="Calculation 7 4 4" xfId="4060"/>
    <cellStyle name="Calculation 7 4 5" xfId="6396"/>
    <cellStyle name="Calculation 7 4 6" xfId="7021"/>
    <cellStyle name="Calculation 7 4 7" xfId="8513"/>
    <cellStyle name="Calculation 7 4 8" xfId="10054"/>
    <cellStyle name="Calculation 7 4 9" xfId="11657"/>
    <cellStyle name="Calculation 7 5" xfId="722"/>
    <cellStyle name="Calculation 7 5 2" xfId="1390"/>
    <cellStyle name="Calculation 7 5 2 2" xfId="3130"/>
    <cellStyle name="Calculation 7 5 2 3" xfId="4729"/>
    <cellStyle name="Calculation 7 5 2 4" xfId="5703"/>
    <cellStyle name="Calculation 7 5 2 5" xfId="7690"/>
    <cellStyle name="Calculation 7 5 2 6" xfId="9182"/>
    <cellStyle name="Calculation 7 5 2 7" xfId="10722"/>
    <cellStyle name="Calculation 7 5 2 8" xfId="12325"/>
    <cellStyle name="Calculation 7 5 3" xfId="2462"/>
    <cellStyle name="Calculation 7 5 4" xfId="4061"/>
    <cellStyle name="Calculation 7 5 5" xfId="5250"/>
    <cellStyle name="Calculation 7 5 6" xfId="7022"/>
    <cellStyle name="Calculation 7 5 7" xfId="8514"/>
    <cellStyle name="Calculation 7 5 8" xfId="10055"/>
    <cellStyle name="Calculation 7 5 9" xfId="11658"/>
    <cellStyle name="Calculation 7 6" xfId="368"/>
    <cellStyle name="Calculation 7 6 2" xfId="2108"/>
    <cellStyle name="Calculation 7 6 3" xfId="3707"/>
    <cellStyle name="Calculation 7 6 4" xfId="5269"/>
    <cellStyle name="Calculation 7 6 5" xfId="6668"/>
    <cellStyle name="Calculation 7 6 6" xfId="8160"/>
    <cellStyle name="Calculation 7 6 7" xfId="9701"/>
    <cellStyle name="Calculation 7 6 8" xfId="11304"/>
    <cellStyle name="Calculation 7 7" xfId="1437"/>
    <cellStyle name="Calculation 7 7 2" xfId="3177"/>
    <cellStyle name="Calculation 7 7 3" xfId="4776"/>
    <cellStyle name="Calculation 7 7 4" xfId="5338"/>
    <cellStyle name="Calculation 7 7 5" xfId="7737"/>
    <cellStyle name="Calculation 7 7 6" xfId="9229"/>
    <cellStyle name="Calculation 7 7 7" xfId="10769"/>
    <cellStyle name="Calculation 7 7 8" xfId="12372"/>
    <cellStyle name="Calculation 7 8" xfId="1988"/>
    <cellStyle name="Calculation 7 9" xfId="5522"/>
    <cellStyle name="Check Cell 2" xfId="55"/>
    <cellStyle name="Comma 2" xfId="327"/>
    <cellStyle name="Currency 2" xfId="3560"/>
    <cellStyle name="Euro" xfId="56"/>
    <cellStyle name="Explanatory Text 2" xfId="57"/>
    <cellStyle name="Good 2" xfId="58"/>
    <cellStyle name="Heading 1 2" xfId="59"/>
    <cellStyle name="Heading 2 2" xfId="60"/>
    <cellStyle name="Heading 3 2" xfId="61"/>
    <cellStyle name="Heading 4 2" xfId="62"/>
    <cellStyle name="Input 2" xfId="64"/>
    <cellStyle name="Input 2 10" xfId="723"/>
    <cellStyle name="Input 2 10 2" xfId="1389"/>
    <cellStyle name="Input 2 10 2 2" xfId="3129"/>
    <cellStyle name="Input 2 10 2 3" xfId="4728"/>
    <cellStyle name="Input 2 10 2 4" xfId="5454"/>
    <cellStyle name="Input 2 10 2 5" xfId="7689"/>
    <cellStyle name="Input 2 10 2 6" xfId="9181"/>
    <cellStyle name="Input 2 10 2 7" xfId="10721"/>
    <cellStyle name="Input 2 10 2 8" xfId="12324"/>
    <cellStyle name="Input 2 10 3" xfId="2463"/>
    <cellStyle name="Input 2 10 4" xfId="4062"/>
    <cellStyle name="Input 2 10 5" xfId="5532"/>
    <cellStyle name="Input 2 10 6" xfId="7023"/>
    <cellStyle name="Input 2 10 7" xfId="8515"/>
    <cellStyle name="Input 2 10 8" xfId="10056"/>
    <cellStyle name="Input 2 10 9" xfId="11659"/>
    <cellStyle name="Input 2 11" xfId="378"/>
    <cellStyle name="Input 2 11 2" xfId="2118"/>
    <cellStyle name="Input 2 11 3" xfId="3717"/>
    <cellStyle name="Input 2 11 4" xfId="6559"/>
    <cellStyle name="Input 2 11 5" xfId="6678"/>
    <cellStyle name="Input 2 11 6" xfId="8170"/>
    <cellStyle name="Input 2 11 7" xfId="9711"/>
    <cellStyle name="Input 2 11 8" xfId="11314"/>
    <cellStyle name="Input 2 12" xfId="1147"/>
    <cellStyle name="Input 2 12 2" xfId="2887"/>
    <cellStyle name="Input 2 12 3" xfId="4486"/>
    <cellStyle name="Input 2 12 4" xfId="5363"/>
    <cellStyle name="Input 2 12 5" xfId="7447"/>
    <cellStyle name="Input 2 12 6" xfId="8939"/>
    <cellStyle name="Input 2 12 7" xfId="10479"/>
    <cellStyle name="Input 2 12 8" xfId="12082"/>
    <cellStyle name="Input 2 13" xfId="1958"/>
    <cellStyle name="Input 2 14" xfId="5272"/>
    <cellStyle name="Input 2 15" xfId="6358"/>
    <cellStyle name="Input 2 16" xfId="11174"/>
    <cellStyle name="Input 2 2" xfId="65"/>
    <cellStyle name="Input 2 2 10" xfId="1146"/>
    <cellStyle name="Input 2 2 10 2" xfId="2886"/>
    <cellStyle name="Input 2 2 10 3" xfId="4485"/>
    <cellStyle name="Input 2 2 10 4" xfId="6288"/>
    <cellStyle name="Input 2 2 10 5" xfId="7446"/>
    <cellStyle name="Input 2 2 10 6" xfId="8938"/>
    <cellStyle name="Input 2 2 10 7" xfId="10478"/>
    <cellStyle name="Input 2 2 10 8" xfId="12081"/>
    <cellStyle name="Input 2 2 11" xfId="1957"/>
    <cellStyle name="Input 2 2 12" xfId="5556"/>
    <cellStyle name="Input 2 2 13" xfId="6593"/>
    <cellStyle name="Input 2 2 14" xfId="11175"/>
    <cellStyle name="Input 2 2 2" xfId="66"/>
    <cellStyle name="Input 2 2 2 10" xfId="1956"/>
    <cellStyle name="Input 2 2 2 11" xfId="5324"/>
    <cellStyle name="Input 2 2 2 12" xfId="5989"/>
    <cellStyle name="Input 2 2 2 13" xfId="11176"/>
    <cellStyle name="Input 2 2 2 2" xfId="67"/>
    <cellStyle name="Input 2 2 2 2 10" xfId="6359"/>
    <cellStyle name="Input 2 2 2 2 11" xfId="11177"/>
    <cellStyle name="Input 2 2 2 2 2" xfId="724"/>
    <cellStyle name="Input 2 2 2 2 2 2" xfId="1388"/>
    <cellStyle name="Input 2 2 2 2 2 2 2" xfId="3128"/>
    <cellStyle name="Input 2 2 2 2 2 2 3" xfId="4727"/>
    <cellStyle name="Input 2 2 2 2 2 2 4" xfId="5704"/>
    <cellStyle name="Input 2 2 2 2 2 2 5" xfId="7688"/>
    <cellStyle name="Input 2 2 2 2 2 2 6" xfId="9180"/>
    <cellStyle name="Input 2 2 2 2 2 2 7" xfId="10720"/>
    <cellStyle name="Input 2 2 2 2 2 2 8" xfId="12323"/>
    <cellStyle name="Input 2 2 2 2 2 3" xfId="2464"/>
    <cellStyle name="Input 2 2 2 2 2 4" xfId="4063"/>
    <cellStyle name="Input 2 2 2 2 2 5" xfId="6468"/>
    <cellStyle name="Input 2 2 2 2 2 6" xfId="7024"/>
    <cellStyle name="Input 2 2 2 2 2 7" xfId="8516"/>
    <cellStyle name="Input 2 2 2 2 2 8" xfId="10057"/>
    <cellStyle name="Input 2 2 2 2 2 9" xfId="11660"/>
    <cellStyle name="Input 2 2 2 2 3" xfId="725"/>
    <cellStyle name="Input 2 2 2 2 3 2" xfId="1387"/>
    <cellStyle name="Input 2 2 2 2 3 2 2" xfId="3127"/>
    <cellStyle name="Input 2 2 2 2 3 2 3" xfId="4726"/>
    <cellStyle name="Input 2 2 2 2 3 2 4" xfId="5455"/>
    <cellStyle name="Input 2 2 2 2 3 2 5" xfId="7687"/>
    <cellStyle name="Input 2 2 2 2 3 2 6" xfId="9179"/>
    <cellStyle name="Input 2 2 2 2 3 2 7" xfId="10719"/>
    <cellStyle name="Input 2 2 2 2 3 2 8" xfId="12322"/>
    <cellStyle name="Input 2 2 2 2 3 3" xfId="2465"/>
    <cellStyle name="Input 2 2 2 2 3 4" xfId="4064"/>
    <cellStyle name="Input 2 2 2 2 3 5" xfId="6109"/>
    <cellStyle name="Input 2 2 2 2 3 6" xfId="7025"/>
    <cellStyle name="Input 2 2 2 2 3 7" xfId="8517"/>
    <cellStyle name="Input 2 2 2 2 3 8" xfId="10058"/>
    <cellStyle name="Input 2 2 2 2 3 9" xfId="11661"/>
    <cellStyle name="Input 2 2 2 2 4" xfId="726"/>
    <cellStyle name="Input 2 2 2 2 4 2" xfId="1386"/>
    <cellStyle name="Input 2 2 2 2 4 2 2" xfId="3126"/>
    <cellStyle name="Input 2 2 2 2 4 2 3" xfId="4725"/>
    <cellStyle name="Input 2 2 2 2 4 2 4" xfId="5705"/>
    <cellStyle name="Input 2 2 2 2 4 2 5" xfId="7686"/>
    <cellStyle name="Input 2 2 2 2 4 2 6" xfId="9178"/>
    <cellStyle name="Input 2 2 2 2 4 2 7" xfId="10718"/>
    <cellStyle name="Input 2 2 2 2 4 2 8" xfId="12321"/>
    <cellStyle name="Input 2 2 2 2 4 3" xfId="2466"/>
    <cellStyle name="Input 2 2 2 2 4 4" xfId="4065"/>
    <cellStyle name="Input 2 2 2 2 4 5" xfId="5862"/>
    <cellStyle name="Input 2 2 2 2 4 6" xfId="7026"/>
    <cellStyle name="Input 2 2 2 2 4 7" xfId="8518"/>
    <cellStyle name="Input 2 2 2 2 4 8" xfId="10059"/>
    <cellStyle name="Input 2 2 2 2 4 9" xfId="11662"/>
    <cellStyle name="Input 2 2 2 2 5" xfId="727"/>
    <cellStyle name="Input 2 2 2 2 5 2" xfId="500"/>
    <cellStyle name="Input 2 2 2 2 5 2 2" xfId="2240"/>
    <cellStyle name="Input 2 2 2 2 5 2 3" xfId="3839"/>
    <cellStyle name="Input 2 2 2 2 5 2 4" xfId="5505"/>
    <cellStyle name="Input 2 2 2 2 5 2 5" xfId="6800"/>
    <cellStyle name="Input 2 2 2 2 5 2 6" xfId="8292"/>
    <cellStyle name="Input 2 2 2 2 5 2 7" xfId="9833"/>
    <cellStyle name="Input 2 2 2 2 5 2 8" xfId="11436"/>
    <cellStyle name="Input 2 2 2 2 5 3" xfId="2467"/>
    <cellStyle name="Input 2 2 2 2 5 4" xfId="4066"/>
    <cellStyle name="Input 2 2 2 2 5 5" xfId="6467"/>
    <cellStyle name="Input 2 2 2 2 5 6" xfId="7027"/>
    <cellStyle name="Input 2 2 2 2 5 7" xfId="8519"/>
    <cellStyle name="Input 2 2 2 2 5 8" xfId="10060"/>
    <cellStyle name="Input 2 2 2 2 5 9" xfId="11663"/>
    <cellStyle name="Input 2 2 2 2 6" xfId="381"/>
    <cellStyle name="Input 2 2 2 2 6 2" xfId="2121"/>
    <cellStyle name="Input 2 2 2 2 6 3" xfId="3720"/>
    <cellStyle name="Input 2 2 2 2 6 4" xfId="6558"/>
    <cellStyle name="Input 2 2 2 2 6 5" xfId="6681"/>
    <cellStyle name="Input 2 2 2 2 6 6" xfId="8173"/>
    <cellStyle name="Input 2 2 2 2 6 7" xfId="9714"/>
    <cellStyle name="Input 2 2 2 2 6 8" xfId="11317"/>
    <cellStyle name="Input 2 2 2 2 7" xfId="1435"/>
    <cellStyle name="Input 2 2 2 2 7 2" xfId="3175"/>
    <cellStyle name="Input 2 2 2 2 7 3" xfId="4774"/>
    <cellStyle name="Input 2 2 2 2 7 4" xfId="5686"/>
    <cellStyle name="Input 2 2 2 2 7 5" xfId="7735"/>
    <cellStyle name="Input 2 2 2 2 7 6" xfId="9227"/>
    <cellStyle name="Input 2 2 2 2 7 7" xfId="10767"/>
    <cellStyle name="Input 2 2 2 2 7 8" xfId="12370"/>
    <cellStyle name="Input 2 2 2 2 8" xfId="1955"/>
    <cellStyle name="Input 2 2 2 2 9" xfId="6418"/>
    <cellStyle name="Input 2 2 2 3" xfId="68"/>
    <cellStyle name="Input 2 2 2 3 10" xfId="6594"/>
    <cellStyle name="Input 2 2 2 3 11" xfId="11178"/>
    <cellStyle name="Input 2 2 2 3 2" xfId="728"/>
    <cellStyle name="Input 2 2 2 3 2 2" xfId="501"/>
    <cellStyle name="Input 2 2 2 3 2 2 2" xfId="2241"/>
    <cellStyle name="Input 2 2 2 3 2 2 3" xfId="3840"/>
    <cellStyle name="Input 2 2 2 3 2 2 4" xfId="5922"/>
    <cellStyle name="Input 2 2 2 3 2 2 5" xfId="6801"/>
    <cellStyle name="Input 2 2 2 3 2 2 6" xfId="8293"/>
    <cellStyle name="Input 2 2 2 3 2 2 7" xfId="9834"/>
    <cellStyle name="Input 2 2 2 3 2 2 8" xfId="11437"/>
    <cellStyle name="Input 2 2 2 3 2 3" xfId="2468"/>
    <cellStyle name="Input 2 2 2 3 2 4" xfId="4067"/>
    <cellStyle name="Input 2 2 2 3 2 5" xfId="6110"/>
    <cellStyle name="Input 2 2 2 3 2 6" xfId="7028"/>
    <cellStyle name="Input 2 2 2 3 2 7" xfId="8520"/>
    <cellStyle name="Input 2 2 2 3 2 8" xfId="10061"/>
    <cellStyle name="Input 2 2 2 3 2 9" xfId="11664"/>
    <cellStyle name="Input 2 2 2 3 3" xfId="729"/>
    <cellStyle name="Input 2 2 2 3 3 2" xfId="1385"/>
    <cellStyle name="Input 2 2 2 3 3 2 2" xfId="3125"/>
    <cellStyle name="Input 2 2 2 3 3 2 3" xfId="4724"/>
    <cellStyle name="Input 2 2 2 3 3 2 4" xfId="6227"/>
    <cellStyle name="Input 2 2 2 3 3 2 5" xfId="7685"/>
    <cellStyle name="Input 2 2 2 3 3 2 6" xfId="9177"/>
    <cellStyle name="Input 2 2 2 3 3 2 7" xfId="10717"/>
    <cellStyle name="Input 2 2 2 3 3 2 8" xfId="12320"/>
    <cellStyle name="Input 2 2 2 3 3 3" xfId="2469"/>
    <cellStyle name="Input 2 2 2 3 3 4" xfId="4068"/>
    <cellStyle name="Input 2 2 2 3 3 5" xfId="5861"/>
    <cellStyle name="Input 2 2 2 3 3 6" xfId="7029"/>
    <cellStyle name="Input 2 2 2 3 3 7" xfId="8521"/>
    <cellStyle name="Input 2 2 2 3 3 8" xfId="10062"/>
    <cellStyle name="Input 2 2 2 3 3 9" xfId="11665"/>
    <cellStyle name="Input 2 2 2 3 4" xfId="730"/>
    <cellStyle name="Input 2 2 2 3 4 2" xfId="1384"/>
    <cellStyle name="Input 2 2 2 3 4 2 2" xfId="3124"/>
    <cellStyle name="Input 2 2 2 3 4 2 3" xfId="4723"/>
    <cellStyle name="Input 2 2 2 3 4 2 4" xfId="5335"/>
    <cellStyle name="Input 2 2 2 3 4 2 5" xfId="7684"/>
    <cellStyle name="Input 2 2 2 3 4 2 6" xfId="9176"/>
    <cellStyle name="Input 2 2 2 3 4 2 7" xfId="10716"/>
    <cellStyle name="Input 2 2 2 3 4 2 8" xfId="12319"/>
    <cellStyle name="Input 2 2 2 3 4 3" xfId="2470"/>
    <cellStyle name="Input 2 2 2 3 4 4" xfId="4069"/>
    <cellStyle name="Input 2 2 2 3 4 5" xfId="6466"/>
    <cellStyle name="Input 2 2 2 3 4 6" xfId="7030"/>
    <cellStyle name="Input 2 2 2 3 4 7" xfId="8522"/>
    <cellStyle name="Input 2 2 2 3 4 8" xfId="10063"/>
    <cellStyle name="Input 2 2 2 3 4 9" xfId="11666"/>
    <cellStyle name="Input 2 2 2 3 5" xfId="731"/>
    <cellStyle name="Input 2 2 2 3 5 2" xfId="1383"/>
    <cellStyle name="Input 2 2 2 3 5 2 2" xfId="3123"/>
    <cellStyle name="Input 2 2 2 3 5 2 3" xfId="4722"/>
    <cellStyle name="Input 2 2 2 3 5 2 4" xfId="1846"/>
    <cellStyle name="Input 2 2 2 3 5 2 5" xfId="7683"/>
    <cellStyle name="Input 2 2 2 3 5 2 6" xfId="9175"/>
    <cellStyle name="Input 2 2 2 3 5 2 7" xfId="10715"/>
    <cellStyle name="Input 2 2 2 3 5 2 8" xfId="12318"/>
    <cellStyle name="Input 2 2 2 3 5 3" xfId="2471"/>
    <cellStyle name="Input 2 2 2 3 5 4" xfId="4070"/>
    <cellStyle name="Input 2 2 2 3 5 5" xfId="6111"/>
    <cellStyle name="Input 2 2 2 3 5 6" xfId="7031"/>
    <cellStyle name="Input 2 2 2 3 5 7" xfId="8523"/>
    <cellStyle name="Input 2 2 2 3 5 8" xfId="10064"/>
    <cellStyle name="Input 2 2 2 3 5 9" xfId="11667"/>
    <cellStyle name="Input 2 2 2 3 6" xfId="382"/>
    <cellStyle name="Input 2 2 2 3 6 2" xfId="2122"/>
    <cellStyle name="Input 2 2 2 3 6 3" xfId="3721"/>
    <cellStyle name="Input 2 2 2 3 6 4" xfId="6036"/>
    <cellStyle name="Input 2 2 2 3 6 5" xfId="6682"/>
    <cellStyle name="Input 2 2 2 3 6 6" xfId="8174"/>
    <cellStyle name="Input 2 2 2 3 6 7" xfId="9715"/>
    <cellStyle name="Input 2 2 2 3 6 8" xfId="11318"/>
    <cellStyle name="Input 2 2 2 3 7" xfId="1434"/>
    <cellStyle name="Input 2 2 2 3 7 2" xfId="3174"/>
    <cellStyle name="Input 2 2 2 3 7 3" xfId="4773"/>
    <cellStyle name="Input 2 2 2 3 7 4" xfId="6240"/>
    <cellStyle name="Input 2 2 2 3 7 5" xfId="7734"/>
    <cellStyle name="Input 2 2 2 3 7 6" xfId="9226"/>
    <cellStyle name="Input 2 2 2 3 7 7" xfId="10766"/>
    <cellStyle name="Input 2 2 2 3 7 8" xfId="12369"/>
    <cellStyle name="Input 2 2 2 3 8" xfId="1954"/>
    <cellStyle name="Input 2 2 2 3 9" xfId="5273"/>
    <cellStyle name="Input 2 2 2 4" xfId="732"/>
    <cellStyle name="Input 2 2 2 4 2" xfId="1382"/>
    <cellStyle name="Input 2 2 2 4 2 2" xfId="3122"/>
    <cellStyle name="Input 2 2 2 4 2 3" xfId="4721"/>
    <cellStyle name="Input 2 2 2 4 2 4" xfId="1847"/>
    <cellStyle name="Input 2 2 2 4 2 5" xfId="7682"/>
    <cellStyle name="Input 2 2 2 4 2 6" xfId="9174"/>
    <cellStyle name="Input 2 2 2 4 2 7" xfId="10714"/>
    <cellStyle name="Input 2 2 2 4 2 8" xfId="12317"/>
    <cellStyle name="Input 2 2 2 4 3" xfId="2472"/>
    <cellStyle name="Input 2 2 2 4 4" xfId="4071"/>
    <cellStyle name="Input 2 2 2 4 5" xfId="5860"/>
    <cellStyle name="Input 2 2 2 4 6" xfId="7032"/>
    <cellStyle name="Input 2 2 2 4 7" xfId="8524"/>
    <cellStyle name="Input 2 2 2 4 8" xfId="10065"/>
    <cellStyle name="Input 2 2 2 4 9" xfId="11668"/>
    <cellStyle name="Input 2 2 2 5" xfId="733"/>
    <cellStyle name="Input 2 2 2 5 2" xfId="1381"/>
    <cellStyle name="Input 2 2 2 5 2 2" xfId="3121"/>
    <cellStyle name="Input 2 2 2 5 2 3" xfId="4720"/>
    <cellStyle name="Input 2 2 2 5 2 4" xfId="5706"/>
    <cellStyle name="Input 2 2 2 5 2 5" xfId="7681"/>
    <cellStyle name="Input 2 2 2 5 2 6" xfId="9173"/>
    <cellStyle name="Input 2 2 2 5 2 7" xfId="10713"/>
    <cellStyle name="Input 2 2 2 5 2 8" xfId="12316"/>
    <cellStyle name="Input 2 2 2 5 3" xfId="2473"/>
    <cellStyle name="Input 2 2 2 5 4" xfId="4072"/>
    <cellStyle name="Input 2 2 2 5 5" xfId="6465"/>
    <cellStyle name="Input 2 2 2 5 6" xfId="7033"/>
    <cellStyle name="Input 2 2 2 5 7" xfId="8525"/>
    <cellStyle name="Input 2 2 2 5 8" xfId="10066"/>
    <cellStyle name="Input 2 2 2 5 9" xfId="11669"/>
    <cellStyle name="Input 2 2 2 6" xfId="734"/>
    <cellStyle name="Input 2 2 2 6 2" xfId="1380"/>
    <cellStyle name="Input 2 2 2 6 2 2" xfId="3120"/>
    <cellStyle name="Input 2 2 2 6 2 3" xfId="4719"/>
    <cellStyle name="Input 2 2 2 6 2 4" xfId="6226"/>
    <cellStyle name="Input 2 2 2 6 2 5" xfId="7680"/>
    <cellStyle name="Input 2 2 2 6 2 6" xfId="9172"/>
    <cellStyle name="Input 2 2 2 6 2 7" xfId="10712"/>
    <cellStyle name="Input 2 2 2 6 2 8" xfId="12315"/>
    <cellStyle name="Input 2 2 2 6 3" xfId="2474"/>
    <cellStyle name="Input 2 2 2 6 4" xfId="4073"/>
    <cellStyle name="Input 2 2 2 6 5" xfId="6112"/>
    <cellStyle name="Input 2 2 2 6 6" xfId="7034"/>
    <cellStyle name="Input 2 2 2 6 7" xfId="8526"/>
    <cellStyle name="Input 2 2 2 6 8" xfId="10067"/>
    <cellStyle name="Input 2 2 2 6 9" xfId="11670"/>
    <cellStyle name="Input 2 2 2 7" xfId="735"/>
    <cellStyle name="Input 2 2 2 7 2" xfId="1379"/>
    <cellStyle name="Input 2 2 2 7 2 2" xfId="3119"/>
    <cellStyle name="Input 2 2 2 7 2 3" xfId="4718"/>
    <cellStyle name="Input 2 2 2 7 2 4" xfId="5707"/>
    <cellStyle name="Input 2 2 2 7 2 5" xfId="7679"/>
    <cellStyle name="Input 2 2 2 7 2 6" xfId="9171"/>
    <cellStyle name="Input 2 2 2 7 2 7" xfId="10711"/>
    <cellStyle name="Input 2 2 2 7 2 8" xfId="12314"/>
    <cellStyle name="Input 2 2 2 7 3" xfId="2475"/>
    <cellStyle name="Input 2 2 2 7 4" xfId="4074"/>
    <cellStyle name="Input 2 2 2 7 5" xfId="5859"/>
    <cellStyle name="Input 2 2 2 7 6" xfId="7035"/>
    <cellStyle name="Input 2 2 2 7 7" xfId="8527"/>
    <cellStyle name="Input 2 2 2 7 8" xfId="10068"/>
    <cellStyle name="Input 2 2 2 7 9" xfId="11671"/>
    <cellStyle name="Input 2 2 2 8" xfId="380"/>
    <cellStyle name="Input 2 2 2 8 2" xfId="2120"/>
    <cellStyle name="Input 2 2 2 8 3" xfId="3719"/>
    <cellStyle name="Input 2 2 2 8 4" xfId="5953"/>
    <cellStyle name="Input 2 2 2 8 5" xfId="6680"/>
    <cellStyle name="Input 2 2 2 8 6" xfId="8172"/>
    <cellStyle name="Input 2 2 2 8 7" xfId="9713"/>
    <cellStyle name="Input 2 2 2 8 8" xfId="11316"/>
    <cellStyle name="Input 2 2 2 9" xfId="1436"/>
    <cellStyle name="Input 2 2 2 9 2" xfId="3176"/>
    <cellStyle name="Input 2 2 2 9 3" xfId="4775"/>
    <cellStyle name="Input 2 2 2 9 4" xfId="6310"/>
    <cellStyle name="Input 2 2 2 9 5" xfId="7736"/>
    <cellStyle name="Input 2 2 2 9 6" xfId="9228"/>
    <cellStyle name="Input 2 2 2 9 7" xfId="10768"/>
    <cellStyle name="Input 2 2 2 9 8" xfId="12371"/>
    <cellStyle name="Input 2 2 3" xfId="69"/>
    <cellStyle name="Input 2 2 3 10" xfId="5325"/>
    <cellStyle name="Input 2 2 3 11" xfId="5990"/>
    <cellStyle name="Input 2 2 3 12" xfId="11179"/>
    <cellStyle name="Input 2 2 3 2" xfId="70"/>
    <cellStyle name="Input 2 2 3 2 10" xfId="6360"/>
    <cellStyle name="Input 2 2 3 2 11" xfId="11180"/>
    <cellStyle name="Input 2 2 3 2 2" xfId="736"/>
    <cellStyle name="Input 2 2 3 2 2 2" xfId="1378"/>
    <cellStyle name="Input 2 2 3 2 2 2 2" xfId="3118"/>
    <cellStyle name="Input 2 2 3 2 2 2 3" xfId="4717"/>
    <cellStyle name="Input 2 2 3 2 2 2 4" xfId="6225"/>
    <cellStyle name="Input 2 2 3 2 2 2 5" xfId="7678"/>
    <cellStyle name="Input 2 2 3 2 2 2 6" xfId="9170"/>
    <cellStyle name="Input 2 2 3 2 2 2 7" xfId="10710"/>
    <cellStyle name="Input 2 2 3 2 2 2 8" xfId="12313"/>
    <cellStyle name="Input 2 2 3 2 2 3" xfId="2476"/>
    <cellStyle name="Input 2 2 3 2 2 4" xfId="4075"/>
    <cellStyle name="Input 2 2 3 2 2 5" xfId="6464"/>
    <cellStyle name="Input 2 2 3 2 2 6" xfId="7036"/>
    <cellStyle name="Input 2 2 3 2 2 7" xfId="8528"/>
    <cellStyle name="Input 2 2 3 2 2 8" xfId="10069"/>
    <cellStyle name="Input 2 2 3 2 2 9" xfId="11672"/>
    <cellStyle name="Input 2 2 3 2 3" xfId="737"/>
    <cellStyle name="Input 2 2 3 2 3 2" xfId="502"/>
    <cellStyle name="Input 2 2 3 2 3 2 2" xfId="2242"/>
    <cellStyle name="Input 2 2 3 2 3 2 3" xfId="3841"/>
    <cellStyle name="Input 2 2 3 2 3 2 4" xfId="6527"/>
    <cellStyle name="Input 2 2 3 2 3 2 5" xfId="6802"/>
    <cellStyle name="Input 2 2 3 2 3 2 6" xfId="8294"/>
    <cellStyle name="Input 2 2 3 2 3 2 7" xfId="9835"/>
    <cellStyle name="Input 2 2 3 2 3 2 8" xfId="11438"/>
    <cellStyle name="Input 2 2 3 2 3 3" xfId="2477"/>
    <cellStyle name="Input 2 2 3 2 3 4" xfId="4076"/>
    <cellStyle name="Input 2 2 3 2 3 5" xfId="5493"/>
    <cellStyle name="Input 2 2 3 2 3 6" xfId="7037"/>
    <cellStyle name="Input 2 2 3 2 3 7" xfId="8529"/>
    <cellStyle name="Input 2 2 3 2 3 8" xfId="10070"/>
    <cellStyle name="Input 2 2 3 2 3 9" xfId="11673"/>
    <cellStyle name="Input 2 2 3 2 4" xfId="738"/>
    <cellStyle name="Input 2 2 3 2 4 2" xfId="1377"/>
    <cellStyle name="Input 2 2 3 2 4 2 2" xfId="3117"/>
    <cellStyle name="Input 2 2 3 2 4 2 3" xfId="4716"/>
    <cellStyle name="Input 2 2 3 2 4 2 4" xfId="5708"/>
    <cellStyle name="Input 2 2 3 2 4 2 5" xfId="7677"/>
    <cellStyle name="Input 2 2 3 2 4 2 6" xfId="9169"/>
    <cellStyle name="Input 2 2 3 2 4 2 7" xfId="10709"/>
    <cellStyle name="Input 2 2 3 2 4 2 8" xfId="12312"/>
    <cellStyle name="Input 2 2 3 2 4 3" xfId="2478"/>
    <cellStyle name="Input 2 2 3 2 4 4" xfId="4077"/>
    <cellStyle name="Input 2 2 3 2 4 5" xfId="5858"/>
    <cellStyle name="Input 2 2 3 2 4 6" xfId="7038"/>
    <cellStyle name="Input 2 2 3 2 4 7" xfId="8530"/>
    <cellStyle name="Input 2 2 3 2 4 8" xfId="10071"/>
    <cellStyle name="Input 2 2 3 2 4 9" xfId="11674"/>
    <cellStyle name="Input 2 2 3 2 5" xfId="739"/>
    <cellStyle name="Input 2 2 3 2 5 2" xfId="1376"/>
    <cellStyle name="Input 2 2 3 2 5 2 2" xfId="3116"/>
    <cellStyle name="Input 2 2 3 2 5 2 3" xfId="4715"/>
    <cellStyle name="Input 2 2 3 2 5 2 4" xfId="6224"/>
    <cellStyle name="Input 2 2 3 2 5 2 5" xfId="7676"/>
    <cellStyle name="Input 2 2 3 2 5 2 6" xfId="9168"/>
    <cellStyle name="Input 2 2 3 2 5 2 7" xfId="10708"/>
    <cellStyle name="Input 2 2 3 2 5 2 8" xfId="12311"/>
    <cellStyle name="Input 2 2 3 2 5 3" xfId="2479"/>
    <cellStyle name="Input 2 2 3 2 5 4" xfId="4078"/>
    <cellStyle name="Input 2 2 3 2 5 5" xfId="6395"/>
    <cellStyle name="Input 2 2 3 2 5 6" xfId="7039"/>
    <cellStyle name="Input 2 2 3 2 5 7" xfId="8531"/>
    <cellStyle name="Input 2 2 3 2 5 8" xfId="10072"/>
    <cellStyle name="Input 2 2 3 2 5 9" xfId="11675"/>
    <cellStyle name="Input 2 2 3 2 6" xfId="384"/>
    <cellStyle name="Input 2 2 3 2 6 2" xfId="2124"/>
    <cellStyle name="Input 2 2 3 2 6 3" xfId="3723"/>
    <cellStyle name="Input 2 2 3 2 6 4" xfId="6557"/>
    <cellStyle name="Input 2 2 3 2 6 5" xfId="6684"/>
    <cellStyle name="Input 2 2 3 2 6 6" xfId="8176"/>
    <cellStyle name="Input 2 2 3 2 6 7" xfId="9717"/>
    <cellStyle name="Input 2 2 3 2 6 8" xfId="11320"/>
    <cellStyle name="Input 2 2 3 2 7" xfId="1432"/>
    <cellStyle name="Input 2 2 3 2 7 2" xfId="3172"/>
    <cellStyle name="Input 2 2 3 2 7 3" xfId="4771"/>
    <cellStyle name="Input 2 2 3 2 7 4" xfId="5450"/>
    <cellStyle name="Input 2 2 3 2 7 5" xfId="7732"/>
    <cellStyle name="Input 2 2 3 2 7 6" xfId="9224"/>
    <cellStyle name="Input 2 2 3 2 7 7" xfId="10764"/>
    <cellStyle name="Input 2 2 3 2 7 8" xfId="12367"/>
    <cellStyle name="Input 2 2 3 2 8" xfId="1952"/>
    <cellStyle name="Input 2 2 3 2 9" xfId="6419"/>
    <cellStyle name="Input 2 2 3 3" xfId="740"/>
    <cellStyle name="Input 2 2 3 3 2" xfId="1375"/>
    <cellStyle name="Input 2 2 3 3 2 2" xfId="3115"/>
    <cellStyle name="Input 2 2 3 3 2 3" xfId="4714"/>
    <cellStyle name="Input 2 2 3 3 2 4" xfId="5709"/>
    <cellStyle name="Input 2 2 3 3 2 5" xfId="7675"/>
    <cellStyle name="Input 2 2 3 3 2 6" xfId="9167"/>
    <cellStyle name="Input 2 2 3 3 2 7" xfId="10707"/>
    <cellStyle name="Input 2 2 3 3 2 8" xfId="12310"/>
    <cellStyle name="Input 2 2 3 3 3" xfId="2480"/>
    <cellStyle name="Input 2 2 3 3 4" xfId="4079"/>
    <cellStyle name="Input 2 2 3 3 5" xfId="5281"/>
    <cellStyle name="Input 2 2 3 3 6" xfId="7040"/>
    <cellStyle name="Input 2 2 3 3 7" xfId="8532"/>
    <cellStyle name="Input 2 2 3 3 8" xfId="10073"/>
    <cellStyle name="Input 2 2 3 3 9" xfId="11676"/>
    <cellStyle name="Input 2 2 3 4" xfId="741"/>
    <cellStyle name="Input 2 2 3 4 2" xfId="1374"/>
    <cellStyle name="Input 2 2 3 4 2 2" xfId="3114"/>
    <cellStyle name="Input 2 2 3 4 2 3" xfId="4713"/>
    <cellStyle name="Input 2 2 3 4 2 4" xfId="6223"/>
    <cellStyle name="Input 2 2 3 4 2 5" xfId="7674"/>
    <cellStyle name="Input 2 2 3 4 2 6" xfId="9166"/>
    <cellStyle name="Input 2 2 3 4 2 7" xfId="10706"/>
    <cellStyle name="Input 2 2 3 4 2 8" xfId="12309"/>
    <cellStyle name="Input 2 2 3 4 3" xfId="2481"/>
    <cellStyle name="Input 2 2 3 4 4" xfId="4080"/>
    <cellStyle name="Input 2 2 3 4 5" xfId="5534"/>
    <cellStyle name="Input 2 2 3 4 6" xfId="7041"/>
    <cellStyle name="Input 2 2 3 4 7" xfId="8533"/>
    <cellStyle name="Input 2 2 3 4 8" xfId="10074"/>
    <cellStyle name="Input 2 2 3 4 9" xfId="11677"/>
    <cellStyle name="Input 2 2 3 5" xfId="742"/>
    <cellStyle name="Input 2 2 3 5 2" xfId="503"/>
    <cellStyle name="Input 2 2 3 5 2 2" xfId="2243"/>
    <cellStyle name="Input 2 2 3 5 2 3" xfId="3842"/>
    <cellStyle name="Input 2 2 3 5 2 4" xfId="5504"/>
    <cellStyle name="Input 2 2 3 5 2 5" xfId="6803"/>
    <cellStyle name="Input 2 2 3 5 2 6" xfId="8295"/>
    <cellStyle name="Input 2 2 3 5 2 7" xfId="9836"/>
    <cellStyle name="Input 2 2 3 5 2 8" xfId="11439"/>
    <cellStyle name="Input 2 2 3 5 3" xfId="2482"/>
    <cellStyle name="Input 2 2 3 5 4" xfId="4081"/>
    <cellStyle name="Input 2 2 3 5 5" xfId="6463"/>
    <cellStyle name="Input 2 2 3 5 6" xfId="7042"/>
    <cellStyle name="Input 2 2 3 5 7" xfId="8534"/>
    <cellStyle name="Input 2 2 3 5 8" xfId="10075"/>
    <cellStyle name="Input 2 2 3 5 9" xfId="11678"/>
    <cellStyle name="Input 2 2 3 6" xfId="743"/>
    <cellStyle name="Input 2 2 3 6 2" xfId="504"/>
    <cellStyle name="Input 2 2 3 6 2 2" xfId="2244"/>
    <cellStyle name="Input 2 2 3 6 2 3" xfId="3843"/>
    <cellStyle name="Input 2 2 3 6 2 4" xfId="5921"/>
    <cellStyle name="Input 2 2 3 6 2 5" xfId="6804"/>
    <cellStyle name="Input 2 2 3 6 2 6" xfId="8296"/>
    <cellStyle name="Input 2 2 3 6 2 7" xfId="9837"/>
    <cellStyle name="Input 2 2 3 6 2 8" xfId="11440"/>
    <cellStyle name="Input 2 2 3 6 3" xfId="2483"/>
    <cellStyle name="Input 2 2 3 6 4" xfId="4082"/>
    <cellStyle name="Input 2 2 3 6 5" xfId="6113"/>
    <cellStyle name="Input 2 2 3 6 6" xfId="7043"/>
    <cellStyle name="Input 2 2 3 6 7" xfId="8535"/>
    <cellStyle name="Input 2 2 3 6 8" xfId="10076"/>
    <cellStyle name="Input 2 2 3 6 9" xfId="11679"/>
    <cellStyle name="Input 2 2 3 7" xfId="383"/>
    <cellStyle name="Input 2 2 3 7 2" xfId="2123"/>
    <cellStyle name="Input 2 2 3 7 3" xfId="3722"/>
    <cellStyle name="Input 2 2 3 7 4" xfId="5952"/>
    <cellStyle name="Input 2 2 3 7 5" xfId="6683"/>
    <cellStyle name="Input 2 2 3 7 6" xfId="8175"/>
    <cellStyle name="Input 2 2 3 7 7" xfId="9716"/>
    <cellStyle name="Input 2 2 3 7 8" xfId="11319"/>
    <cellStyle name="Input 2 2 3 8" xfId="1433"/>
    <cellStyle name="Input 2 2 3 8 2" xfId="3173"/>
    <cellStyle name="Input 2 2 3 8 3" xfId="4772"/>
    <cellStyle name="Input 2 2 3 8 4" xfId="5687"/>
    <cellStyle name="Input 2 2 3 8 5" xfId="7733"/>
    <cellStyle name="Input 2 2 3 8 6" xfId="9225"/>
    <cellStyle name="Input 2 2 3 8 7" xfId="10765"/>
    <cellStyle name="Input 2 2 3 8 8" xfId="12368"/>
    <cellStyle name="Input 2 2 3 9" xfId="1953"/>
    <cellStyle name="Input 2 2 4" xfId="71"/>
    <cellStyle name="Input 2 2 4 10" xfId="6595"/>
    <cellStyle name="Input 2 2 4 11" xfId="11181"/>
    <cellStyle name="Input 2 2 4 2" xfId="744"/>
    <cellStyle name="Input 2 2 4 2 2" xfId="1373"/>
    <cellStyle name="Input 2 2 4 2 2 2" xfId="3113"/>
    <cellStyle name="Input 2 2 4 2 2 3" xfId="4712"/>
    <cellStyle name="Input 2 2 4 2 2 4" xfId="5343"/>
    <cellStyle name="Input 2 2 4 2 2 5" xfId="7673"/>
    <cellStyle name="Input 2 2 4 2 2 6" xfId="9165"/>
    <cellStyle name="Input 2 2 4 2 2 7" xfId="10705"/>
    <cellStyle name="Input 2 2 4 2 2 8" xfId="12308"/>
    <cellStyle name="Input 2 2 4 2 3" xfId="2484"/>
    <cellStyle name="Input 2 2 4 2 4" xfId="4083"/>
    <cellStyle name="Input 2 2 4 2 5" xfId="5857"/>
    <cellStyle name="Input 2 2 4 2 6" xfId="7044"/>
    <cellStyle name="Input 2 2 4 2 7" xfId="8536"/>
    <cellStyle name="Input 2 2 4 2 8" xfId="10077"/>
    <cellStyle name="Input 2 2 4 2 9" xfId="11680"/>
    <cellStyle name="Input 2 2 4 3" xfId="745"/>
    <cellStyle name="Input 2 2 4 3 2" xfId="1372"/>
    <cellStyle name="Input 2 2 4 3 2 2" xfId="3112"/>
    <cellStyle name="Input 2 2 4 3 2 3" xfId="4711"/>
    <cellStyle name="Input 2 2 4 3 2 4" xfId="6305"/>
    <cellStyle name="Input 2 2 4 3 2 5" xfId="7672"/>
    <cellStyle name="Input 2 2 4 3 2 6" xfId="9164"/>
    <cellStyle name="Input 2 2 4 3 2 7" xfId="10704"/>
    <cellStyle name="Input 2 2 4 3 2 8" xfId="12307"/>
    <cellStyle name="Input 2 2 4 3 3" xfId="2485"/>
    <cellStyle name="Input 2 2 4 3 4" xfId="4084"/>
    <cellStyle name="Input 2 2 4 3 5" xfId="6462"/>
    <cellStyle name="Input 2 2 4 3 6" xfId="7045"/>
    <cellStyle name="Input 2 2 4 3 7" xfId="8537"/>
    <cellStyle name="Input 2 2 4 3 8" xfId="10078"/>
    <cellStyle name="Input 2 2 4 3 9" xfId="11681"/>
    <cellStyle name="Input 2 2 4 4" xfId="746"/>
    <cellStyle name="Input 2 2 4 4 2" xfId="1371"/>
    <cellStyle name="Input 2 2 4 4 2 2" xfId="3111"/>
    <cellStyle name="Input 2 2 4 4 2 3" xfId="4710"/>
    <cellStyle name="Input 2 2 4 4 2 4" xfId="1821"/>
    <cellStyle name="Input 2 2 4 4 2 5" xfId="7671"/>
    <cellStyle name="Input 2 2 4 4 2 6" xfId="9163"/>
    <cellStyle name="Input 2 2 4 4 2 7" xfId="10703"/>
    <cellStyle name="Input 2 2 4 4 2 8" xfId="12306"/>
    <cellStyle name="Input 2 2 4 4 3" xfId="2486"/>
    <cellStyle name="Input 2 2 4 4 4" xfId="4085"/>
    <cellStyle name="Input 2 2 4 4 5" xfId="6114"/>
    <cellStyle name="Input 2 2 4 4 6" xfId="7046"/>
    <cellStyle name="Input 2 2 4 4 7" xfId="8538"/>
    <cellStyle name="Input 2 2 4 4 8" xfId="10079"/>
    <cellStyle name="Input 2 2 4 4 9" xfId="11682"/>
    <cellStyle name="Input 2 2 4 5" xfId="747"/>
    <cellStyle name="Input 2 2 4 5 2" xfId="1370"/>
    <cellStyle name="Input 2 2 4 5 2 2" xfId="3110"/>
    <cellStyle name="Input 2 2 4 5 2 3" xfId="4709"/>
    <cellStyle name="Input 2 2 4 5 2 4" xfId="5710"/>
    <cellStyle name="Input 2 2 4 5 2 5" xfId="7670"/>
    <cellStyle name="Input 2 2 4 5 2 6" xfId="9162"/>
    <cellStyle name="Input 2 2 4 5 2 7" xfId="10702"/>
    <cellStyle name="Input 2 2 4 5 2 8" xfId="12305"/>
    <cellStyle name="Input 2 2 4 5 3" xfId="2487"/>
    <cellStyle name="Input 2 2 4 5 4" xfId="4086"/>
    <cellStyle name="Input 2 2 4 5 5" xfId="5856"/>
    <cellStyle name="Input 2 2 4 5 6" xfId="7047"/>
    <cellStyle name="Input 2 2 4 5 7" xfId="8539"/>
    <cellStyle name="Input 2 2 4 5 8" xfId="10080"/>
    <cellStyle name="Input 2 2 4 5 9" xfId="11683"/>
    <cellStyle name="Input 2 2 4 6" xfId="385"/>
    <cellStyle name="Input 2 2 4 6 2" xfId="2125"/>
    <cellStyle name="Input 2 2 4 6 3" xfId="3724"/>
    <cellStyle name="Input 2 2 4 6 4" xfId="5510"/>
    <cellStyle name="Input 2 2 4 6 5" xfId="6685"/>
    <cellStyle name="Input 2 2 4 6 6" xfId="8177"/>
    <cellStyle name="Input 2 2 4 6 7" xfId="9718"/>
    <cellStyle name="Input 2 2 4 6 8" xfId="11321"/>
    <cellStyle name="Input 2 2 4 7" xfId="1431"/>
    <cellStyle name="Input 2 2 4 7 2" xfId="3171"/>
    <cellStyle name="Input 2 2 4 7 3" xfId="4770"/>
    <cellStyle name="Input 2 2 4 7 4" xfId="5688"/>
    <cellStyle name="Input 2 2 4 7 5" xfId="7731"/>
    <cellStyle name="Input 2 2 4 7 6" xfId="9223"/>
    <cellStyle name="Input 2 2 4 7 7" xfId="10763"/>
    <cellStyle name="Input 2 2 4 7 8" xfId="12366"/>
    <cellStyle name="Input 2 2 4 8" xfId="1951"/>
    <cellStyle name="Input 2 2 4 9" xfId="5274"/>
    <cellStyle name="Input 2 2 5" xfId="748"/>
    <cellStyle name="Input 2 2 5 2" xfId="1369"/>
    <cellStyle name="Input 2 2 5 2 2" xfId="3109"/>
    <cellStyle name="Input 2 2 5 2 3" xfId="4708"/>
    <cellStyle name="Input 2 2 5 2 4" xfId="6222"/>
    <cellStyle name="Input 2 2 5 2 5" xfId="7669"/>
    <cellStyle name="Input 2 2 5 2 6" xfId="9161"/>
    <cellStyle name="Input 2 2 5 2 7" xfId="10701"/>
    <cellStyle name="Input 2 2 5 2 8" xfId="12304"/>
    <cellStyle name="Input 2 2 5 3" xfId="2488"/>
    <cellStyle name="Input 2 2 5 4" xfId="4087"/>
    <cellStyle name="Input 2 2 5 5" xfId="6461"/>
    <cellStyle name="Input 2 2 5 6" xfId="7048"/>
    <cellStyle name="Input 2 2 5 7" xfId="8540"/>
    <cellStyle name="Input 2 2 5 8" xfId="10081"/>
    <cellStyle name="Input 2 2 5 9" xfId="11684"/>
    <cellStyle name="Input 2 2 6" xfId="749"/>
    <cellStyle name="Input 2 2 6 2" xfId="1368"/>
    <cellStyle name="Input 2 2 6 2 2" xfId="3108"/>
    <cellStyle name="Input 2 2 6 2 3" xfId="4707"/>
    <cellStyle name="Input 2 2 6 2 4" xfId="5711"/>
    <cellStyle name="Input 2 2 6 2 5" xfId="7668"/>
    <cellStyle name="Input 2 2 6 2 6" xfId="9160"/>
    <cellStyle name="Input 2 2 6 2 7" xfId="10700"/>
    <cellStyle name="Input 2 2 6 2 8" xfId="12303"/>
    <cellStyle name="Input 2 2 6 3" xfId="2489"/>
    <cellStyle name="Input 2 2 6 4" xfId="4088"/>
    <cellStyle name="Input 2 2 6 5" xfId="6115"/>
    <cellStyle name="Input 2 2 6 6" xfId="7049"/>
    <cellStyle name="Input 2 2 6 7" xfId="8541"/>
    <cellStyle name="Input 2 2 6 8" xfId="10082"/>
    <cellStyle name="Input 2 2 6 9" xfId="11685"/>
    <cellStyle name="Input 2 2 7" xfId="750"/>
    <cellStyle name="Input 2 2 7 2" xfId="1367"/>
    <cellStyle name="Input 2 2 7 2 2" xfId="3107"/>
    <cellStyle name="Input 2 2 7 2 3" xfId="4706"/>
    <cellStyle name="Input 2 2 7 2 4" xfId="6221"/>
    <cellStyle name="Input 2 2 7 2 5" xfId="7667"/>
    <cellStyle name="Input 2 2 7 2 6" xfId="9159"/>
    <cellStyle name="Input 2 2 7 2 7" xfId="10699"/>
    <cellStyle name="Input 2 2 7 2 8" xfId="12302"/>
    <cellStyle name="Input 2 2 7 3" xfId="2490"/>
    <cellStyle name="Input 2 2 7 4" xfId="4089"/>
    <cellStyle name="Input 2 2 7 5" xfId="5855"/>
    <cellStyle name="Input 2 2 7 6" xfId="7050"/>
    <cellStyle name="Input 2 2 7 7" xfId="8542"/>
    <cellStyle name="Input 2 2 7 8" xfId="10083"/>
    <cellStyle name="Input 2 2 7 9" xfId="11686"/>
    <cellStyle name="Input 2 2 8" xfId="751"/>
    <cellStyle name="Input 2 2 8 2" xfId="1366"/>
    <cellStyle name="Input 2 2 8 2 2" xfId="3106"/>
    <cellStyle name="Input 2 2 8 2 3" xfId="4705"/>
    <cellStyle name="Input 2 2 8 2 4" xfId="5712"/>
    <cellStyle name="Input 2 2 8 2 5" xfId="7666"/>
    <cellStyle name="Input 2 2 8 2 6" xfId="9158"/>
    <cellStyle name="Input 2 2 8 2 7" xfId="10698"/>
    <cellStyle name="Input 2 2 8 2 8" xfId="12301"/>
    <cellStyle name="Input 2 2 8 3" xfId="2491"/>
    <cellStyle name="Input 2 2 8 4" xfId="4090"/>
    <cellStyle name="Input 2 2 8 5" xfId="6460"/>
    <cellStyle name="Input 2 2 8 6" xfId="7051"/>
    <cellStyle name="Input 2 2 8 7" xfId="8543"/>
    <cellStyle name="Input 2 2 8 8" xfId="10084"/>
    <cellStyle name="Input 2 2 8 9" xfId="11687"/>
    <cellStyle name="Input 2 2 9" xfId="379"/>
    <cellStyle name="Input 2 2 9 2" xfId="2119"/>
    <cellStyle name="Input 2 2 9 3" xfId="3718"/>
    <cellStyle name="Input 2 2 9 4" xfId="6035"/>
    <cellStyle name="Input 2 2 9 5" xfId="6679"/>
    <cellStyle name="Input 2 2 9 6" xfId="8171"/>
    <cellStyle name="Input 2 2 9 7" xfId="9712"/>
    <cellStyle name="Input 2 2 9 8" xfId="11315"/>
    <cellStyle name="Input 2 3" xfId="72"/>
    <cellStyle name="Input 2 3 10" xfId="1430"/>
    <cellStyle name="Input 2 3 10 2" xfId="3170"/>
    <cellStyle name="Input 2 3 10 3" xfId="4769"/>
    <cellStyle name="Input 2 3 10 4" xfId="5451"/>
    <cellStyle name="Input 2 3 10 5" xfId="7730"/>
    <cellStyle name="Input 2 3 10 6" xfId="9222"/>
    <cellStyle name="Input 2 3 10 7" xfId="10762"/>
    <cellStyle name="Input 2 3 10 8" xfId="12365"/>
    <cellStyle name="Input 2 3 11" xfId="1950"/>
    <cellStyle name="Input 2 3 12" xfId="5973"/>
    <cellStyle name="Input 2 3 13" xfId="5991"/>
    <cellStyle name="Input 2 3 14" xfId="11182"/>
    <cellStyle name="Input 2 3 2" xfId="73"/>
    <cellStyle name="Input 2 3 2 10" xfId="1949"/>
    <cellStyle name="Input 2 3 2 11" xfId="6343"/>
    <cellStyle name="Input 2 3 2 12" xfId="6361"/>
    <cellStyle name="Input 2 3 2 13" xfId="11183"/>
    <cellStyle name="Input 2 3 2 2" xfId="74"/>
    <cellStyle name="Input 2 3 2 2 10" xfId="6596"/>
    <cellStyle name="Input 2 3 2 2 11" xfId="11184"/>
    <cellStyle name="Input 2 3 2 2 2" xfId="752"/>
    <cellStyle name="Input 2 3 2 2 2 2" xfId="505"/>
    <cellStyle name="Input 2 3 2 2 2 2 2" xfId="2245"/>
    <cellStyle name="Input 2 3 2 2 2 2 3" xfId="3844"/>
    <cellStyle name="Input 2 3 2 2 2 2 4" xfId="6526"/>
    <cellStyle name="Input 2 3 2 2 2 2 5" xfId="6805"/>
    <cellStyle name="Input 2 3 2 2 2 2 6" xfId="8297"/>
    <cellStyle name="Input 2 3 2 2 2 2 7" xfId="9838"/>
    <cellStyle name="Input 2 3 2 2 2 2 8" xfId="11441"/>
    <cellStyle name="Input 2 3 2 2 2 3" xfId="2492"/>
    <cellStyle name="Input 2 3 2 2 2 4" xfId="4091"/>
    <cellStyle name="Input 2 3 2 2 2 5" xfId="6116"/>
    <cellStyle name="Input 2 3 2 2 2 6" xfId="7052"/>
    <cellStyle name="Input 2 3 2 2 2 7" xfId="8544"/>
    <cellStyle name="Input 2 3 2 2 2 8" xfId="10085"/>
    <cellStyle name="Input 2 3 2 2 2 9" xfId="11688"/>
    <cellStyle name="Input 2 3 2 2 3" xfId="753"/>
    <cellStyle name="Input 2 3 2 2 3 2" xfId="1365"/>
    <cellStyle name="Input 2 3 2 2 3 2 2" xfId="3105"/>
    <cellStyle name="Input 2 3 2 2 3 2 3" xfId="4704"/>
    <cellStyle name="Input 2 3 2 2 3 2 4" xfId="6220"/>
    <cellStyle name="Input 2 3 2 2 3 2 5" xfId="7665"/>
    <cellStyle name="Input 2 3 2 2 3 2 6" xfId="9157"/>
    <cellStyle name="Input 2 3 2 2 3 2 7" xfId="10697"/>
    <cellStyle name="Input 2 3 2 2 3 2 8" xfId="12300"/>
    <cellStyle name="Input 2 3 2 2 3 3" xfId="2493"/>
    <cellStyle name="Input 2 3 2 2 3 4" xfId="4092"/>
    <cellStyle name="Input 2 3 2 2 3 5" xfId="5854"/>
    <cellStyle name="Input 2 3 2 2 3 6" xfId="7053"/>
    <cellStyle name="Input 2 3 2 2 3 7" xfId="8545"/>
    <cellStyle name="Input 2 3 2 2 3 8" xfId="10086"/>
    <cellStyle name="Input 2 3 2 2 3 9" xfId="11689"/>
    <cellStyle name="Input 2 3 2 2 4" xfId="754"/>
    <cellStyle name="Input 2 3 2 2 4 2" xfId="1364"/>
    <cellStyle name="Input 2 3 2 2 4 2 2" xfId="3104"/>
    <cellStyle name="Input 2 3 2 2 4 2 3" xfId="4703"/>
    <cellStyle name="Input 2 3 2 2 4 2 4" xfId="5713"/>
    <cellStyle name="Input 2 3 2 2 4 2 5" xfId="7664"/>
    <cellStyle name="Input 2 3 2 2 4 2 6" xfId="9156"/>
    <cellStyle name="Input 2 3 2 2 4 2 7" xfId="10696"/>
    <cellStyle name="Input 2 3 2 2 4 2 8" xfId="12299"/>
    <cellStyle name="Input 2 3 2 2 4 3" xfId="2494"/>
    <cellStyle name="Input 2 3 2 2 4 4" xfId="4093"/>
    <cellStyle name="Input 2 3 2 2 4 5" xfId="6459"/>
    <cellStyle name="Input 2 3 2 2 4 6" xfId="7054"/>
    <cellStyle name="Input 2 3 2 2 4 7" xfId="8546"/>
    <cellStyle name="Input 2 3 2 2 4 8" xfId="10087"/>
    <cellStyle name="Input 2 3 2 2 4 9" xfId="11690"/>
    <cellStyle name="Input 2 3 2 2 5" xfId="755"/>
    <cellStyle name="Input 2 3 2 2 5 2" xfId="1363"/>
    <cellStyle name="Input 2 3 2 2 5 2 2" xfId="3103"/>
    <cellStyle name="Input 2 3 2 2 5 2 3" xfId="4702"/>
    <cellStyle name="Input 2 3 2 2 5 2 4" xfId="5456"/>
    <cellStyle name="Input 2 3 2 2 5 2 5" xfId="7663"/>
    <cellStyle name="Input 2 3 2 2 5 2 6" xfId="9155"/>
    <cellStyle name="Input 2 3 2 2 5 2 7" xfId="10695"/>
    <cellStyle name="Input 2 3 2 2 5 2 8" xfId="12298"/>
    <cellStyle name="Input 2 3 2 2 5 3" xfId="2495"/>
    <cellStyle name="Input 2 3 2 2 5 4" xfId="4094"/>
    <cellStyle name="Input 2 3 2 2 5 5" xfId="5492"/>
    <cellStyle name="Input 2 3 2 2 5 6" xfId="7055"/>
    <cellStyle name="Input 2 3 2 2 5 7" xfId="8547"/>
    <cellStyle name="Input 2 3 2 2 5 8" xfId="10088"/>
    <cellStyle name="Input 2 3 2 2 5 9" xfId="11691"/>
    <cellStyle name="Input 2 3 2 2 6" xfId="388"/>
    <cellStyle name="Input 2 3 2 2 6 2" xfId="2128"/>
    <cellStyle name="Input 2 3 2 2 6 3" xfId="3727"/>
    <cellStyle name="Input 2 3 2 2 6 4" xfId="6413"/>
    <cellStyle name="Input 2 3 2 2 6 5" xfId="6688"/>
    <cellStyle name="Input 2 3 2 2 6 6" xfId="8180"/>
    <cellStyle name="Input 2 3 2 2 6 7" xfId="9721"/>
    <cellStyle name="Input 2 3 2 2 6 8" xfId="11324"/>
    <cellStyle name="Input 2 3 2 2 7" xfId="1145"/>
    <cellStyle name="Input 2 3 2 2 7 2" xfId="2885"/>
    <cellStyle name="Input 2 3 2 2 7 3" xfId="4484"/>
    <cellStyle name="Input 2 3 2 2 7 4" xfId="1865"/>
    <cellStyle name="Input 2 3 2 2 7 5" xfId="7445"/>
    <cellStyle name="Input 2 3 2 2 7 6" xfId="8937"/>
    <cellStyle name="Input 2 3 2 2 7 7" xfId="10477"/>
    <cellStyle name="Input 2 3 2 2 7 8" xfId="12080"/>
    <cellStyle name="Input 2 3 2 2 8" xfId="1948"/>
    <cellStyle name="Input 2 3 2 2 9" xfId="6579"/>
    <cellStyle name="Input 2 3 2 3" xfId="75"/>
    <cellStyle name="Input 2 3 2 3 10" xfId="5560"/>
    <cellStyle name="Input 2 3 2 3 11" xfId="11185"/>
    <cellStyle name="Input 2 3 2 3 2" xfId="756"/>
    <cellStyle name="Input 2 3 2 3 2 2" xfId="1362"/>
    <cellStyle name="Input 2 3 2 3 2 2 2" xfId="3102"/>
    <cellStyle name="Input 2 3 2 3 2 2 3" xfId="4701"/>
    <cellStyle name="Input 2 3 2 3 2 2 4" xfId="5344"/>
    <cellStyle name="Input 2 3 2 3 2 2 5" xfId="7662"/>
    <cellStyle name="Input 2 3 2 3 2 2 6" xfId="9154"/>
    <cellStyle name="Input 2 3 2 3 2 2 7" xfId="10694"/>
    <cellStyle name="Input 2 3 2 3 2 2 8" xfId="12297"/>
    <cellStyle name="Input 2 3 2 3 2 3" xfId="2496"/>
    <cellStyle name="Input 2 3 2 3 2 4" xfId="4095"/>
    <cellStyle name="Input 2 3 2 3 2 5" xfId="5853"/>
    <cellStyle name="Input 2 3 2 3 2 6" xfId="7056"/>
    <cellStyle name="Input 2 3 2 3 2 7" xfId="8548"/>
    <cellStyle name="Input 2 3 2 3 2 8" xfId="10089"/>
    <cellStyle name="Input 2 3 2 3 2 9" xfId="11692"/>
    <cellStyle name="Input 2 3 2 3 3" xfId="757"/>
    <cellStyle name="Input 2 3 2 3 3 2" xfId="1361"/>
    <cellStyle name="Input 2 3 2 3 3 2 2" xfId="3101"/>
    <cellStyle name="Input 2 3 2 3 3 2 3" xfId="4700"/>
    <cellStyle name="Input 2 3 2 3 3 2 4" xfId="6304"/>
    <cellStyle name="Input 2 3 2 3 3 2 5" xfId="7661"/>
    <cellStyle name="Input 2 3 2 3 3 2 6" xfId="9153"/>
    <cellStyle name="Input 2 3 2 3 3 2 7" xfId="10693"/>
    <cellStyle name="Input 2 3 2 3 3 2 8" xfId="12296"/>
    <cellStyle name="Input 2 3 2 3 3 3" xfId="2497"/>
    <cellStyle name="Input 2 3 2 3 3 4" xfId="4096"/>
    <cellStyle name="Input 2 3 2 3 3 5" xfId="5249"/>
    <cellStyle name="Input 2 3 2 3 3 6" xfId="7057"/>
    <cellStyle name="Input 2 3 2 3 3 7" xfId="8549"/>
    <cellStyle name="Input 2 3 2 3 3 8" xfId="10090"/>
    <cellStyle name="Input 2 3 2 3 3 9" xfId="11693"/>
    <cellStyle name="Input 2 3 2 3 4" xfId="758"/>
    <cellStyle name="Input 2 3 2 3 4 2" xfId="1360"/>
    <cellStyle name="Input 2 3 2 3 4 2 2" xfId="3100"/>
    <cellStyle name="Input 2 3 2 3 4 2 3" xfId="4699"/>
    <cellStyle name="Input 2 3 2 3 4 2 4" xfId="5714"/>
    <cellStyle name="Input 2 3 2 3 4 2 5" xfId="7660"/>
    <cellStyle name="Input 2 3 2 3 4 2 6" xfId="9152"/>
    <cellStyle name="Input 2 3 2 3 4 2 7" xfId="10692"/>
    <cellStyle name="Input 2 3 2 3 4 2 8" xfId="12295"/>
    <cellStyle name="Input 2 3 2 3 4 3" xfId="2498"/>
    <cellStyle name="Input 2 3 2 3 4 4" xfId="4097"/>
    <cellStyle name="Input 2 3 2 3 4 5" xfId="6394"/>
    <cellStyle name="Input 2 3 2 3 4 6" xfId="7058"/>
    <cellStyle name="Input 2 3 2 3 4 7" xfId="8550"/>
    <cellStyle name="Input 2 3 2 3 4 8" xfId="10091"/>
    <cellStyle name="Input 2 3 2 3 4 9" xfId="11694"/>
    <cellStyle name="Input 2 3 2 3 5" xfId="759"/>
    <cellStyle name="Input 2 3 2 3 5 2" xfId="1359"/>
    <cellStyle name="Input 2 3 2 3 5 2 2" xfId="3099"/>
    <cellStyle name="Input 2 3 2 3 5 2 3" xfId="4698"/>
    <cellStyle name="Input 2 3 2 3 5 2 4" xfId="6219"/>
    <cellStyle name="Input 2 3 2 3 5 2 5" xfId="7659"/>
    <cellStyle name="Input 2 3 2 3 5 2 6" xfId="9151"/>
    <cellStyle name="Input 2 3 2 3 5 2 7" xfId="10691"/>
    <cellStyle name="Input 2 3 2 3 5 2 8" xfId="12294"/>
    <cellStyle name="Input 2 3 2 3 5 3" xfId="2499"/>
    <cellStyle name="Input 2 3 2 3 5 4" xfId="4098"/>
    <cellStyle name="Input 2 3 2 3 5 5" xfId="5280"/>
    <cellStyle name="Input 2 3 2 3 5 6" xfId="7059"/>
    <cellStyle name="Input 2 3 2 3 5 7" xfId="8551"/>
    <cellStyle name="Input 2 3 2 3 5 8" xfId="10092"/>
    <cellStyle name="Input 2 3 2 3 5 9" xfId="11695"/>
    <cellStyle name="Input 2 3 2 3 6" xfId="389"/>
    <cellStyle name="Input 2 3 2 3 6 2" xfId="2129"/>
    <cellStyle name="Input 2 3 2 3 6 3" xfId="3728"/>
    <cellStyle name="Input 2 3 2 3 6 4" xfId="5320"/>
    <cellStyle name="Input 2 3 2 3 6 5" xfId="6689"/>
    <cellStyle name="Input 2 3 2 3 6 6" xfId="8181"/>
    <cellStyle name="Input 2 3 2 3 6 7" xfId="9722"/>
    <cellStyle name="Input 2 3 2 3 6 8" xfId="11325"/>
    <cellStyle name="Input 2 3 2 3 7" xfId="1428"/>
    <cellStyle name="Input 2 3 2 3 7 2" xfId="3168"/>
    <cellStyle name="Input 2 3 2 3 7 3" xfId="4767"/>
    <cellStyle name="Input 2 3 2 3 7 4" xfId="6239"/>
    <cellStyle name="Input 2 3 2 3 7 5" xfId="7728"/>
    <cellStyle name="Input 2 3 2 3 7 6" xfId="9220"/>
    <cellStyle name="Input 2 3 2 3 7 7" xfId="10760"/>
    <cellStyle name="Input 2 3 2 3 7 8" xfId="12363"/>
    <cellStyle name="Input 2 3 2 3 8" xfId="1947"/>
    <cellStyle name="Input 2 3 2 3 9" xfId="5974"/>
    <cellStyle name="Input 2 3 2 4" xfId="760"/>
    <cellStyle name="Input 2 3 2 4 2" xfId="1358"/>
    <cellStyle name="Input 2 3 2 4 2 2" xfId="3098"/>
    <cellStyle name="Input 2 3 2 4 2 3" xfId="4697"/>
    <cellStyle name="Input 2 3 2 4 2 4" xfId="5715"/>
    <cellStyle name="Input 2 3 2 4 2 5" xfId="7658"/>
    <cellStyle name="Input 2 3 2 4 2 6" xfId="9150"/>
    <cellStyle name="Input 2 3 2 4 2 7" xfId="10690"/>
    <cellStyle name="Input 2 3 2 4 2 8" xfId="12293"/>
    <cellStyle name="Input 2 3 2 4 3" xfId="2500"/>
    <cellStyle name="Input 2 3 2 4 4" xfId="4099"/>
    <cellStyle name="Input 2 3 2 4 5" xfId="5533"/>
    <cellStyle name="Input 2 3 2 4 6" xfId="7060"/>
    <cellStyle name="Input 2 3 2 4 7" xfId="8552"/>
    <cellStyle name="Input 2 3 2 4 8" xfId="10093"/>
    <cellStyle name="Input 2 3 2 4 9" xfId="11696"/>
    <cellStyle name="Input 2 3 2 5" xfId="761"/>
    <cellStyle name="Input 2 3 2 5 2" xfId="506"/>
    <cellStyle name="Input 2 3 2 5 2 2" xfId="2246"/>
    <cellStyle name="Input 2 3 2 5 2 3" xfId="3845"/>
    <cellStyle name="Input 2 3 2 5 2 4" xfId="6061"/>
    <cellStyle name="Input 2 3 2 5 2 5" xfId="6806"/>
    <cellStyle name="Input 2 3 2 5 2 6" xfId="8298"/>
    <cellStyle name="Input 2 3 2 5 2 7" xfId="9839"/>
    <cellStyle name="Input 2 3 2 5 2 8" xfId="11442"/>
    <cellStyle name="Input 2 3 2 5 3" xfId="2501"/>
    <cellStyle name="Input 2 3 2 5 4" xfId="4100"/>
    <cellStyle name="Input 2 3 2 5 5" xfId="6458"/>
    <cellStyle name="Input 2 3 2 5 6" xfId="7061"/>
    <cellStyle name="Input 2 3 2 5 7" xfId="8553"/>
    <cellStyle name="Input 2 3 2 5 8" xfId="10094"/>
    <cellStyle name="Input 2 3 2 5 9" xfId="11697"/>
    <cellStyle name="Input 2 3 2 6" xfId="762"/>
    <cellStyle name="Input 2 3 2 6 2" xfId="507"/>
    <cellStyle name="Input 2 3 2 6 2 2" xfId="2247"/>
    <cellStyle name="Input 2 3 2 6 2 3" xfId="3846"/>
    <cellStyle name="Input 2 3 2 6 2 4" xfId="5920"/>
    <cellStyle name="Input 2 3 2 6 2 5" xfId="6807"/>
    <cellStyle name="Input 2 3 2 6 2 6" xfId="8299"/>
    <cellStyle name="Input 2 3 2 6 2 7" xfId="9840"/>
    <cellStyle name="Input 2 3 2 6 2 8" xfId="11443"/>
    <cellStyle name="Input 2 3 2 6 3" xfId="2502"/>
    <cellStyle name="Input 2 3 2 6 4" xfId="4101"/>
    <cellStyle name="Input 2 3 2 6 5" xfId="5491"/>
    <cellStyle name="Input 2 3 2 6 6" xfId="7062"/>
    <cellStyle name="Input 2 3 2 6 7" xfId="8554"/>
    <cellStyle name="Input 2 3 2 6 8" xfId="10095"/>
    <cellStyle name="Input 2 3 2 6 9" xfId="11698"/>
    <cellStyle name="Input 2 3 2 7" xfId="763"/>
    <cellStyle name="Input 2 3 2 7 2" xfId="1357"/>
    <cellStyle name="Input 2 3 2 7 2 2" xfId="3097"/>
    <cellStyle name="Input 2 3 2 7 2 3" xfId="4696"/>
    <cellStyle name="Input 2 3 2 7 2 4" xfId="6218"/>
    <cellStyle name="Input 2 3 2 7 2 5" xfId="7657"/>
    <cellStyle name="Input 2 3 2 7 2 6" xfId="9149"/>
    <cellStyle name="Input 2 3 2 7 2 7" xfId="10689"/>
    <cellStyle name="Input 2 3 2 7 2 8" xfId="12292"/>
    <cellStyle name="Input 2 3 2 7 3" xfId="2503"/>
    <cellStyle name="Input 2 3 2 7 4" xfId="4102"/>
    <cellStyle name="Input 2 3 2 7 5" xfId="5852"/>
    <cellStyle name="Input 2 3 2 7 6" xfId="7063"/>
    <cellStyle name="Input 2 3 2 7 7" xfId="8555"/>
    <cellStyle name="Input 2 3 2 7 8" xfId="10096"/>
    <cellStyle name="Input 2 3 2 7 9" xfId="11699"/>
    <cellStyle name="Input 2 3 2 8" xfId="387"/>
    <cellStyle name="Input 2 3 2 8 2" xfId="2127"/>
    <cellStyle name="Input 2 3 2 8 3" xfId="3726"/>
    <cellStyle name="Input 2 3 2 8 4" xfId="5268"/>
    <cellStyle name="Input 2 3 2 8 5" xfId="6687"/>
    <cellStyle name="Input 2 3 2 8 6" xfId="8179"/>
    <cellStyle name="Input 2 3 2 8 7" xfId="9720"/>
    <cellStyle name="Input 2 3 2 8 8" xfId="11323"/>
    <cellStyle name="Input 2 3 2 9" xfId="1429"/>
    <cellStyle name="Input 2 3 2 9 2" xfId="3169"/>
    <cellStyle name="Input 2 3 2 9 3" xfId="4768"/>
    <cellStyle name="Input 2 3 2 9 4" xfId="5689"/>
    <cellStyle name="Input 2 3 2 9 5" xfId="7729"/>
    <cellStyle name="Input 2 3 2 9 6" xfId="9221"/>
    <cellStyle name="Input 2 3 2 9 7" xfId="10761"/>
    <cellStyle name="Input 2 3 2 9 8" xfId="12364"/>
    <cellStyle name="Input 2 3 3" xfId="76"/>
    <cellStyle name="Input 2 3 3 10" xfId="6344"/>
    <cellStyle name="Input 2 3 3 11" xfId="5279"/>
    <cellStyle name="Input 2 3 3 12" xfId="11186"/>
    <cellStyle name="Input 2 3 3 2" xfId="77"/>
    <cellStyle name="Input 2 3 3 2 10" xfId="6422"/>
    <cellStyle name="Input 2 3 3 2 11" xfId="11187"/>
    <cellStyle name="Input 2 3 3 2 2" xfId="764"/>
    <cellStyle name="Input 2 3 3 2 2 2" xfId="1356"/>
    <cellStyle name="Input 2 3 3 2 2 2 2" xfId="3096"/>
    <cellStyle name="Input 2 3 3 2 2 2 3" xfId="4695"/>
    <cellStyle name="Input 2 3 3 2 2 2 4" xfId="5716"/>
    <cellStyle name="Input 2 3 3 2 2 2 5" xfId="7656"/>
    <cellStyle name="Input 2 3 3 2 2 2 6" xfId="9148"/>
    <cellStyle name="Input 2 3 3 2 2 2 7" xfId="10688"/>
    <cellStyle name="Input 2 3 3 2 2 2 8" xfId="12291"/>
    <cellStyle name="Input 2 3 3 2 2 3" xfId="2504"/>
    <cellStyle name="Input 2 3 3 2 2 4" xfId="4103"/>
    <cellStyle name="Input 2 3 3 2 2 5" xfId="6457"/>
    <cellStyle name="Input 2 3 3 2 2 6" xfId="7064"/>
    <cellStyle name="Input 2 3 3 2 2 7" xfId="8556"/>
    <cellStyle name="Input 2 3 3 2 2 8" xfId="10097"/>
    <cellStyle name="Input 2 3 3 2 2 9" xfId="11700"/>
    <cellStyle name="Input 2 3 3 2 3" xfId="765"/>
    <cellStyle name="Input 2 3 3 2 3 2" xfId="1355"/>
    <cellStyle name="Input 2 3 3 2 3 2 2" xfId="3095"/>
    <cellStyle name="Input 2 3 3 2 3 2 3" xfId="4694"/>
    <cellStyle name="Input 2 3 3 2 3 2 4" xfId="6217"/>
    <cellStyle name="Input 2 3 3 2 3 2 5" xfId="7655"/>
    <cellStyle name="Input 2 3 3 2 3 2 6" xfId="9147"/>
    <cellStyle name="Input 2 3 3 2 3 2 7" xfId="10687"/>
    <cellStyle name="Input 2 3 3 2 3 2 8" xfId="12290"/>
    <cellStyle name="Input 2 3 3 2 3 3" xfId="2505"/>
    <cellStyle name="Input 2 3 3 2 3 4" xfId="4104"/>
    <cellStyle name="Input 2 3 3 2 3 5" xfId="5490"/>
    <cellStyle name="Input 2 3 3 2 3 6" xfId="7065"/>
    <cellStyle name="Input 2 3 3 2 3 7" xfId="8557"/>
    <cellStyle name="Input 2 3 3 2 3 8" xfId="10098"/>
    <cellStyle name="Input 2 3 3 2 3 9" xfId="11701"/>
    <cellStyle name="Input 2 3 3 2 4" xfId="766"/>
    <cellStyle name="Input 2 3 3 2 4 2" xfId="1354"/>
    <cellStyle name="Input 2 3 3 2 4 2 2" xfId="3094"/>
    <cellStyle name="Input 2 3 3 2 4 2 3" xfId="4693"/>
    <cellStyle name="Input 2 3 3 2 4 2 4" xfId="5717"/>
    <cellStyle name="Input 2 3 3 2 4 2 5" xfId="7654"/>
    <cellStyle name="Input 2 3 3 2 4 2 6" xfId="9146"/>
    <cellStyle name="Input 2 3 3 2 4 2 7" xfId="10686"/>
    <cellStyle name="Input 2 3 3 2 4 2 8" xfId="12289"/>
    <cellStyle name="Input 2 3 3 2 4 3" xfId="2506"/>
    <cellStyle name="Input 2 3 3 2 4 4" xfId="4105"/>
    <cellStyle name="Input 2 3 3 2 4 5" xfId="5851"/>
    <cellStyle name="Input 2 3 3 2 4 6" xfId="7066"/>
    <cellStyle name="Input 2 3 3 2 4 7" xfId="8558"/>
    <cellStyle name="Input 2 3 3 2 4 8" xfId="10099"/>
    <cellStyle name="Input 2 3 3 2 4 9" xfId="11702"/>
    <cellStyle name="Input 2 3 3 2 5" xfId="767"/>
    <cellStyle name="Input 2 3 3 2 5 2" xfId="1353"/>
    <cellStyle name="Input 2 3 3 2 5 2 2" xfId="3093"/>
    <cellStyle name="Input 2 3 3 2 5 2 3" xfId="4692"/>
    <cellStyle name="Input 2 3 3 2 5 2 4" xfId="6216"/>
    <cellStyle name="Input 2 3 3 2 5 2 5" xfId="7653"/>
    <cellStyle name="Input 2 3 3 2 5 2 6" xfId="9145"/>
    <cellStyle name="Input 2 3 3 2 5 2 7" xfId="10685"/>
    <cellStyle name="Input 2 3 3 2 5 2 8" xfId="12288"/>
    <cellStyle name="Input 2 3 3 2 5 3" xfId="2507"/>
    <cellStyle name="Input 2 3 3 2 5 4" xfId="4106"/>
    <cellStyle name="Input 2 3 3 2 5 5" xfId="6456"/>
    <cellStyle name="Input 2 3 3 2 5 6" xfId="7067"/>
    <cellStyle name="Input 2 3 3 2 5 7" xfId="8559"/>
    <cellStyle name="Input 2 3 3 2 5 8" xfId="10100"/>
    <cellStyle name="Input 2 3 3 2 5 9" xfId="11703"/>
    <cellStyle name="Input 2 3 3 2 6" xfId="391"/>
    <cellStyle name="Input 2 3 3 2 6 2" xfId="2131"/>
    <cellStyle name="Input 2 3 3 2 6 3" xfId="3730"/>
    <cellStyle name="Input 2 3 3 2 6 4" xfId="6412"/>
    <cellStyle name="Input 2 3 3 2 6 5" xfId="6691"/>
    <cellStyle name="Input 2 3 3 2 6 6" xfId="8183"/>
    <cellStyle name="Input 2 3 3 2 6 7" xfId="9724"/>
    <cellStyle name="Input 2 3 3 2 6 8" xfId="11327"/>
    <cellStyle name="Input 2 3 3 2 7" xfId="1426"/>
    <cellStyle name="Input 2 3 3 2 7 2" xfId="3166"/>
    <cellStyle name="Input 2 3 3 2 7 3" xfId="4765"/>
    <cellStyle name="Input 2 3 3 2 7 4" xfId="6311"/>
    <cellStyle name="Input 2 3 3 2 7 5" xfId="7726"/>
    <cellStyle name="Input 2 3 3 2 7 6" xfId="9218"/>
    <cellStyle name="Input 2 3 3 2 7 7" xfId="10758"/>
    <cellStyle name="Input 2 3 3 2 7 8" xfId="12361"/>
    <cellStyle name="Input 2 3 3 2 8" xfId="1945"/>
    <cellStyle name="Input 2 3 3 2 9" xfId="6580"/>
    <cellStyle name="Input 2 3 3 3" xfId="768"/>
    <cellStyle name="Input 2 3 3 3 2" xfId="1352"/>
    <cellStyle name="Input 2 3 3 3 2 2" xfId="3092"/>
    <cellStyle name="Input 2 3 3 3 2 3" xfId="4691"/>
    <cellStyle name="Input 2 3 3 3 2 4" xfId="5342"/>
    <cellStyle name="Input 2 3 3 3 2 5" xfId="7652"/>
    <cellStyle name="Input 2 3 3 3 2 6" xfId="9144"/>
    <cellStyle name="Input 2 3 3 3 2 7" xfId="10684"/>
    <cellStyle name="Input 2 3 3 3 2 8" xfId="12287"/>
    <cellStyle name="Input 2 3 3 3 3" xfId="2508"/>
    <cellStyle name="Input 2 3 3 3 4" xfId="4107"/>
    <cellStyle name="Input 2 3 3 3 5" xfId="5489"/>
    <cellStyle name="Input 2 3 3 3 6" xfId="7068"/>
    <cellStyle name="Input 2 3 3 3 7" xfId="8560"/>
    <cellStyle name="Input 2 3 3 3 8" xfId="10101"/>
    <cellStyle name="Input 2 3 3 3 9" xfId="11704"/>
    <cellStyle name="Input 2 3 3 4" xfId="769"/>
    <cellStyle name="Input 2 3 3 4 2" xfId="1351"/>
    <cellStyle name="Input 2 3 3 4 2 2" xfId="3091"/>
    <cellStyle name="Input 2 3 3 4 2 3" xfId="4690"/>
    <cellStyle name="Input 2 3 3 4 2 4" xfId="6306"/>
    <cellStyle name="Input 2 3 3 4 2 5" xfId="7651"/>
    <cellStyle name="Input 2 3 3 4 2 6" xfId="9143"/>
    <cellStyle name="Input 2 3 3 4 2 7" xfId="10683"/>
    <cellStyle name="Input 2 3 3 4 2 8" xfId="12286"/>
    <cellStyle name="Input 2 3 3 4 3" xfId="2509"/>
    <cellStyle name="Input 2 3 3 4 4" xfId="4108"/>
    <cellStyle name="Input 2 3 3 4 5" xfId="5850"/>
    <cellStyle name="Input 2 3 3 4 6" xfId="7069"/>
    <cellStyle name="Input 2 3 3 4 7" xfId="8561"/>
    <cellStyle name="Input 2 3 3 4 8" xfId="10102"/>
    <cellStyle name="Input 2 3 3 4 9" xfId="11705"/>
    <cellStyle name="Input 2 3 3 5" xfId="770"/>
    <cellStyle name="Input 2 3 3 5 2" xfId="1350"/>
    <cellStyle name="Input 2 3 3 5 2 2" xfId="3090"/>
    <cellStyle name="Input 2 3 3 5 2 3" xfId="4689"/>
    <cellStyle name="Input 2 3 3 5 2 4" xfId="1823"/>
    <cellStyle name="Input 2 3 3 5 2 5" xfId="7650"/>
    <cellStyle name="Input 2 3 3 5 2 6" xfId="9142"/>
    <cellStyle name="Input 2 3 3 5 2 7" xfId="10682"/>
    <cellStyle name="Input 2 3 3 5 2 8" xfId="12285"/>
    <cellStyle name="Input 2 3 3 5 3" xfId="2510"/>
    <cellStyle name="Input 2 3 3 5 4" xfId="4109"/>
    <cellStyle name="Input 2 3 3 5 5" xfId="6455"/>
    <cellStyle name="Input 2 3 3 5 6" xfId="7070"/>
    <cellStyle name="Input 2 3 3 5 7" xfId="8562"/>
    <cellStyle name="Input 2 3 3 5 8" xfId="10103"/>
    <cellStyle name="Input 2 3 3 5 9" xfId="11706"/>
    <cellStyle name="Input 2 3 3 6" xfId="771"/>
    <cellStyle name="Input 2 3 3 6 2" xfId="508"/>
    <cellStyle name="Input 2 3 3 6 2 2" xfId="2248"/>
    <cellStyle name="Input 2 3 3 6 2 3" xfId="3847"/>
    <cellStyle name="Input 2 3 3 6 2 4" xfId="6525"/>
    <cellStyle name="Input 2 3 3 6 2 5" xfId="6808"/>
    <cellStyle name="Input 2 3 3 6 2 6" xfId="8300"/>
    <cellStyle name="Input 2 3 3 6 2 7" xfId="9841"/>
    <cellStyle name="Input 2 3 3 6 2 8" xfId="11444"/>
    <cellStyle name="Input 2 3 3 6 3" xfId="2511"/>
    <cellStyle name="Input 2 3 3 6 4" xfId="4110"/>
    <cellStyle name="Input 2 3 3 6 5" xfId="5488"/>
    <cellStyle name="Input 2 3 3 6 6" xfId="7071"/>
    <cellStyle name="Input 2 3 3 6 7" xfId="8563"/>
    <cellStyle name="Input 2 3 3 6 8" xfId="10104"/>
    <cellStyle name="Input 2 3 3 6 9" xfId="11707"/>
    <cellStyle name="Input 2 3 3 7" xfId="390"/>
    <cellStyle name="Input 2 3 3 7 2" xfId="2130"/>
    <cellStyle name="Input 2 3 3 7 3" xfId="3729"/>
    <cellStyle name="Input 2 3 3 7 4" xfId="5267"/>
    <cellStyle name="Input 2 3 3 7 5" xfId="6690"/>
    <cellStyle name="Input 2 3 3 7 6" xfId="8182"/>
    <cellStyle name="Input 2 3 3 7 7" xfId="9723"/>
    <cellStyle name="Input 2 3 3 7 8" xfId="11326"/>
    <cellStyle name="Input 2 3 3 8" xfId="1427"/>
    <cellStyle name="Input 2 3 3 8 2" xfId="3167"/>
    <cellStyle name="Input 2 3 3 8 3" xfId="4766"/>
    <cellStyle name="Input 2 3 3 8 4" xfId="5336"/>
    <cellStyle name="Input 2 3 3 8 5" xfId="7727"/>
    <cellStyle name="Input 2 3 3 8 6" xfId="9219"/>
    <cellStyle name="Input 2 3 3 8 7" xfId="10759"/>
    <cellStyle name="Input 2 3 3 8 8" xfId="12362"/>
    <cellStyle name="Input 2 3 3 9" xfId="1946"/>
    <cellStyle name="Input 2 3 4" xfId="78"/>
    <cellStyle name="Input 2 3 4 10" xfId="5992"/>
    <cellStyle name="Input 2 3 4 11" xfId="11188"/>
    <cellStyle name="Input 2 3 4 2" xfId="772"/>
    <cellStyle name="Input 2 3 4 2 2" xfId="1349"/>
    <cellStyle name="Input 2 3 4 2 2 2" xfId="3089"/>
    <cellStyle name="Input 2 3 4 2 2 3" xfId="4688"/>
    <cellStyle name="Input 2 3 4 2 2 4" xfId="1824"/>
    <cellStyle name="Input 2 3 4 2 2 5" xfId="7649"/>
    <cellStyle name="Input 2 3 4 2 2 6" xfId="9141"/>
    <cellStyle name="Input 2 3 4 2 2 7" xfId="10681"/>
    <cellStyle name="Input 2 3 4 2 2 8" xfId="12284"/>
    <cellStyle name="Input 2 3 4 2 3" xfId="2512"/>
    <cellStyle name="Input 2 3 4 2 4" xfId="4111"/>
    <cellStyle name="Input 2 3 4 2 5" xfId="5849"/>
    <cellStyle name="Input 2 3 4 2 6" xfId="7072"/>
    <cellStyle name="Input 2 3 4 2 7" xfId="8564"/>
    <cellStyle name="Input 2 3 4 2 8" xfId="10105"/>
    <cellStyle name="Input 2 3 4 2 9" xfId="11708"/>
    <cellStyle name="Input 2 3 4 3" xfId="773"/>
    <cellStyle name="Input 2 3 4 3 2" xfId="1348"/>
    <cellStyle name="Input 2 3 4 3 2 2" xfId="3088"/>
    <cellStyle name="Input 2 3 4 3 2 3" xfId="4687"/>
    <cellStyle name="Input 2 3 4 3 2 4" xfId="5718"/>
    <cellStyle name="Input 2 3 4 3 2 5" xfId="7648"/>
    <cellStyle name="Input 2 3 4 3 2 6" xfId="9140"/>
    <cellStyle name="Input 2 3 4 3 2 7" xfId="10680"/>
    <cellStyle name="Input 2 3 4 3 2 8" xfId="12283"/>
    <cellStyle name="Input 2 3 4 3 3" xfId="2513"/>
    <cellStyle name="Input 2 3 4 3 4" xfId="4112"/>
    <cellStyle name="Input 2 3 4 3 5" xfId="6454"/>
    <cellStyle name="Input 2 3 4 3 6" xfId="7073"/>
    <cellStyle name="Input 2 3 4 3 7" xfId="8565"/>
    <cellStyle name="Input 2 3 4 3 8" xfId="10106"/>
    <cellStyle name="Input 2 3 4 3 9" xfId="11709"/>
    <cellStyle name="Input 2 3 4 4" xfId="774"/>
    <cellStyle name="Input 2 3 4 4 2" xfId="1347"/>
    <cellStyle name="Input 2 3 4 4 2 2" xfId="3087"/>
    <cellStyle name="Input 2 3 4 4 2 3" xfId="4686"/>
    <cellStyle name="Input 2 3 4 4 2 4" xfId="6215"/>
    <cellStyle name="Input 2 3 4 4 2 5" xfId="7647"/>
    <cellStyle name="Input 2 3 4 4 2 6" xfId="9139"/>
    <cellStyle name="Input 2 3 4 4 2 7" xfId="10679"/>
    <cellStyle name="Input 2 3 4 4 2 8" xfId="12282"/>
    <cellStyle name="Input 2 3 4 4 3" xfId="2514"/>
    <cellStyle name="Input 2 3 4 4 4" xfId="4113"/>
    <cellStyle name="Input 2 3 4 4 5" xfId="5487"/>
    <cellStyle name="Input 2 3 4 4 6" xfId="7074"/>
    <cellStyle name="Input 2 3 4 4 7" xfId="8566"/>
    <cellStyle name="Input 2 3 4 4 8" xfId="10107"/>
    <cellStyle name="Input 2 3 4 4 9" xfId="11710"/>
    <cellStyle name="Input 2 3 4 5" xfId="775"/>
    <cellStyle name="Input 2 3 4 5 2" xfId="1346"/>
    <cellStyle name="Input 2 3 4 5 2 2" xfId="3086"/>
    <cellStyle name="Input 2 3 4 5 2 3" xfId="4685"/>
    <cellStyle name="Input 2 3 4 5 2 4" xfId="5719"/>
    <cellStyle name="Input 2 3 4 5 2 5" xfId="7646"/>
    <cellStyle name="Input 2 3 4 5 2 6" xfId="9138"/>
    <cellStyle name="Input 2 3 4 5 2 7" xfId="10678"/>
    <cellStyle name="Input 2 3 4 5 2 8" xfId="12281"/>
    <cellStyle name="Input 2 3 4 5 3" xfId="2515"/>
    <cellStyle name="Input 2 3 4 5 4" xfId="4114"/>
    <cellStyle name="Input 2 3 4 5 5" xfId="5848"/>
    <cellStyle name="Input 2 3 4 5 6" xfId="7075"/>
    <cellStyle name="Input 2 3 4 5 7" xfId="8567"/>
    <cellStyle name="Input 2 3 4 5 8" xfId="10108"/>
    <cellStyle name="Input 2 3 4 5 9" xfId="11711"/>
    <cellStyle name="Input 2 3 4 6" xfId="392"/>
    <cellStyle name="Input 2 3 4 6 2" xfId="2132"/>
    <cellStyle name="Input 2 3 4 6 3" xfId="3731"/>
    <cellStyle name="Input 2 3 4 6 4" xfId="5298"/>
    <cellStyle name="Input 2 3 4 6 5" xfId="6692"/>
    <cellStyle name="Input 2 3 4 6 6" xfId="8184"/>
    <cellStyle name="Input 2 3 4 6 7" xfId="9725"/>
    <cellStyle name="Input 2 3 4 6 8" xfId="11328"/>
    <cellStyle name="Input 2 3 4 7" xfId="1425"/>
    <cellStyle name="Input 2 3 4 7 2" xfId="3165"/>
    <cellStyle name="Input 2 3 4 7 3" xfId="4764"/>
    <cellStyle name="Input 2 3 4 7 4" xfId="1843"/>
    <cellStyle name="Input 2 3 4 7 5" xfId="7725"/>
    <cellStyle name="Input 2 3 4 7 6" xfId="9217"/>
    <cellStyle name="Input 2 3 4 7 7" xfId="10757"/>
    <cellStyle name="Input 2 3 4 7 8" xfId="12360"/>
    <cellStyle name="Input 2 3 4 8" xfId="1944"/>
    <cellStyle name="Input 2 3 4 9" xfId="5975"/>
    <cellStyle name="Input 2 3 5" xfId="776"/>
    <cellStyle name="Input 2 3 5 2" xfId="509"/>
    <cellStyle name="Input 2 3 5 2 2" xfId="2249"/>
    <cellStyle name="Input 2 3 5 2 3" xfId="3848"/>
    <cellStyle name="Input 2 3 5 2 4" xfId="6062"/>
    <cellStyle name="Input 2 3 5 2 5" xfId="6809"/>
    <cellStyle name="Input 2 3 5 2 6" xfId="8301"/>
    <cellStyle name="Input 2 3 5 2 7" xfId="9842"/>
    <cellStyle name="Input 2 3 5 2 8" xfId="11445"/>
    <cellStyle name="Input 2 3 5 3" xfId="2516"/>
    <cellStyle name="Input 2 3 5 4" xfId="4115"/>
    <cellStyle name="Input 2 3 5 5" xfId="5248"/>
    <cellStyle name="Input 2 3 5 6" xfId="7076"/>
    <cellStyle name="Input 2 3 5 7" xfId="8568"/>
    <cellStyle name="Input 2 3 5 8" xfId="10109"/>
    <cellStyle name="Input 2 3 5 9" xfId="11712"/>
    <cellStyle name="Input 2 3 6" xfId="777"/>
    <cellStyle name="Input 2 3 6 2" xfId="510"/>
    <cellStyle name="Input 2 3 6 2 2" xfId="2250"/>
    <cellStyle name="Input 2 3 6 2 3" xfId="3849"/>
    <cellStyle name="Input 2 3 6 2 4" xfId="5919"/>
    <cellStyle name="Input 2 3 6 2 5" xfId="6810"/>
    <cellStyle name="Input 2 3 6 2 6" xfId="8302"/>
    <cellStyle name="Input 2 3 6 2 7" xfId="9843"/>
    <cellStyle name="Input 2 3 6 2 8" xfId="11446"/>
    <cellStyle name="Input 2 3 6 3" xfId="2517"/>
    <cellStyle name="Input 2 3 6 4" xfId="4116"/>
    <cellStyle name="Input 2 3 6 5" xfId="6393"/>
    <cellStyle name="Input 2 3 6 6" xfId="7077"/>
    <cellStyle name="Input 2 3 6 7" xfId="8569"/>
    <cellStyle name="Input 2 3 6 8" xfId="10110"/>
    <cellStyle name="Input 2 3 6 9" xfId="11713"/>
    <cellStyle name="Input 2 3 7" xfId="778"/>
    <cellStyle name="Input 2 3 7 2" xfId="511"/>
    <cellStyle name="Input 2 3 7 2 2" xfId="2251"/>
    <cellStyle name="Input 2 3 7 2 3" xfId="3850"/>
    <cellStyle name="Input 2 3 7 2 4" xfId="6524"/>
    <cellStyle name="Input 2 3 7 2 5" xfId="6811"/>
    <cellStyle name="Input 2 3 7 2 6" xfId="8303"/>
    <cellStyle name="Input 2 3 7 2 7" xfId="9844"/>
    <cellStyle name="Input 2 3 7 2 8" xfId="11447"/>
    <cellStyle name="Input 2 3 7 3" xfId="2518"/>
    <cellStyle name="Input 2 3 7 4" xfId="4117"/>
    <cellStyle name="Input 2 3 7 5" xfId="6012"/>
    <cellStyle name="Input 2 3 7 6" xfId="7078"/>
    <cellStyle name="Input 2 3 7 7" xfId="8570"/>
    <cellStyle name="Input 2 3 7 8" xfId="10111"/>
    <cellStyle name="Input 2 3 7 9" xfId="11714"/>
    <cellStyle name="Input 2 3 8" xfId="779"/>
    <cellStyle name="Input 2 3 8 2" xfId="1345"/>
    <cellStyle name="Input 2 3 8 2 2" xfId="3085"/>
    <cellStyle name="Input 2 3 8 2 3" xfId="4684"/>
    <cellStyle name="Input 2 3 8 2 4" xfId="6214"/>
    <cellStyle name="Input 2 3 8 2 5" xfId="7645"/>
    <cellStyle name="Input 2 3 8 2 6" xfId="9137"/>
    <cellStyle name="Input 2 3 8 2 7" xfId="10677"/>
    <cellStyle name="Input 2 3 8 2 8" xfId="12280"/>
    <cellStyle name="Input 2 3 8 3" xfId="2519"/>
    <cellStyle name="Input 2 3 8 4" xfId="4118"/>
    <cellStyle name="Input 2 3 8 5" xfId="5247"/>
    <cellStyle name="Input 2 3 8 6" xfId="7079"/>
    <cellStyle name="Input 2 3 8 7" xfId="8571"/>
    <cellStyle name="Input 2 3 8 8" xfId="10112"/>
    <cellStyle name="Input 2 3 8 9" xfId="11715"/>
    <cellStyle name="Input 2 3 9" xfId="386"/>
    <cellStyle name="Input 2 3 9 2" xfId="2126"/>
    <cellStyle name="Input 2 3 9 3" xfId="3725"/>
    <cellStyle name="Input 2 3 9 4" xfId="5951"/>
    <cellStyle name="Input 2 3 9 5" xfId="6686"/>
    <cellStyle name="Input 2 3 9 6" xfId="8178"/>
    <cellStyle name="Input 2 3 9 7" xfId="9719"/>
    <cellStyle name="Input 2 3 9 8" xfId="11322"/>
    <cellStyle name="Input 2 4" xfId="79"/>
    <cellStyle name="Input 2 4 10" xfId="1943"/>
    <cellStyle name="Input 2 4 11" xfId="6345"/>
    <cellStyle name="Input 2 4 12" xfId="6362"/>
    <cellStyle name="Input 2 4 13" xfId="11189"/>
    <cellStyle name="Input 2 4 2" xfId="80"/>
    <cellStyle name="Input 2 4 2 10" xfId="6597"/>
    <cellStyle name="Input 2 4 2 11" xfId="11190"/>
    <cellStyle name="Input 2 4 2 2" xfId="780"/>
    <cellStyle name="Input 2 4 2 2 2" xfId="1344"/>
    <cellStyle name="Input 2 4 2 2 2 2" xfId="3084"/>
    <cellStyle name="Input 2 4 2 2 2 3" xfId="4683"/>
    <cellStyle name="Input 2 4 2 2 2 4" xfId="5720"/>
    <cellStyle name="Input 2 4 2 2 2 5" xfId="7644"/>
    <cellStyle name="Input 2 4 2 2 2 6" xfId="9136"/>
    <cellStyle name="Input 2 4 2 2 2 7" xfId="10676"/>
    <cellStyle name="Input 2 4 2 2 2 8" xfId="12279"/>
    <cellStyle name="Input 2 4 2 2 3" xfId="2520"/>
    <cellStyle name="Input 2 4 2 2 4" xfId="4119"/>
    <cellStyle name="Input 2 4 2 2 5" xfId="6392"/>
    <cellStyle name="Input 2 4 2 2 6" xfId="7080"/>
    <cellStyle name="Input 2 4 2 2 7" xfId="8572"/>
    <cellStyle name="Input 2 4 2 2 8" xfId="10113"/>
    <cellStyle name="Input 2 4 2 2 9" xfId="11716"/>
    <cellStyle name="Input 2 4 2 3" xfId="781"/>
    <cellStyle name="Input 2 4 2 3 2" xfId="1343"/>
    <cellStyle name="Input 2 4 2 3 2 2" xfId="3083"/>
    <cellStyle name="Input 2 4 2 3 2 3" xfId="4682"/>
    <cellStyle name="Input 2 4 2 3 2 4" xfId="6213"/>
    <cellStyle name="Input 2 4 2 3 2 5" xfId="7643"/>
    <cellStyle name="Input 2 4 2 3 2 6" xfId="9135"/>
    <cellStyle name="Input 2 4 2 3 2 7" xfId="10675"/>
    <cellStyle name="Input 2 4 2 3 2 8" xfId="12278"/>
    <cellStyle name="Input 2 4 2 3 3" xfId="2521"/>
    <cellStyle name="Input 2 4 2 3 4" xfId="4120"/>
    <cellStyle name="Input 2 4 2 3 5" xfId="6013"/>
    <cellStyle name="Input 2 4 2 3 6" xfId="7081"/>
    <cellStyle name="Input 2 4 2 3 7" xfId="8573"/>
    <cellStyle name="Input 2 4 2 3 8" xfId="10114"/>
    <cellStyle name="Input 2 4 2 3 9" xfId="11717"/>
    <cellStyle name="Input 2 4 2 4" xfId="782"/>
    <cellStyle name="Input 2 4 2 4 2" xfId="1342"/>
    <cellStyle name="Input 2 4 2 4 2 2" xfId="3082"/>
    <cellStyle name="Input 2 4 2 4 2 3" xfId="4681"/>
    <cellStyle name="Input 2 4 2 4 2 4" xfId="5721"/>
    <cellStyle name="Input 2 4 2 4 2 5" xfId="7642"/>
    <cellStyle name="Input 2 4 2 4 2 6" xfId="9134"/>
    <cellStyle name="Input 2 4 2 4 2 7" xfId="10674"/>
    <cellStyle name="Input 2 4 2 4 2 8" xfId="12277"/>
    <cellStyle name="Input 2 4 2 4 3" xfId="2522"/>
    <cellStyle name="Input 2 4 2 4 4" xfId="4121"/>
    <cellStyle name="Input 2 4 2 4 5" xfId="5531"/>
    <cellStyle name="Input 2 4 2 4 6" xfId="7082"/>
    <cellStyle name="Input 2 4 2 4 7" xfId="8574"/>
    <cellStyle name="Input 2 4 2 4 8" xfId="10115"/>
    <cellStyle name="Input 2 4 2 4 9" xfId="11718"/>
    <cellStyle name="Input 2 4 2 5" xfId="783"/>
    <cellStyle name="Input 2 4 2 5 2" xfId="1341"/>
    <cellStyle name="Input 2 4 2 5 2 2" xfId="3081"/>
    <cellStyle name="Input 2 4 2 5 2 3" xfId="4680"/>
    <cellStyle name="Input 2 4 2 5 2 4" xfId="6212"/>
    <cellStyle name="Input 2 4 2 5 2 5" xfId="7641"/>
    <cellStyle name="Input 2 4 2 5 2 6" xfId="9133"/>
    <cellStyle name="Input 2 4 2 5 2 7" xfId="10673"/>
    <cellStyle name="Input 2 4 2 5 2 8" xfId="12276"/>
    <cellStyle name="Input 2 4 2 5 3" xfId="2523"/>
    <cellStyle name="Input 2 4 2 5 4" xfId="4122"/>
    <cellStyle name="Input 2 4 2 5 5" xfId="5246"/>
    <cellStyle name="Input 2 4 2 5 6" xfId="7083"/>
    <cellStyle name="Input 2 4 2 5 7" xfId="8575"/>
    <cellStyle name="Input 2 4 2 5 8" xfId="10116"/>
    <cellStyle name="Input 2 4 2 5 9" xfId="11719"/>
    <cellStyle name="Input 2 4 2 6" xfId="394"/>
    <cellStyle name="Input 2 4 2 6 2" xfId="2134"/>
    <cellStyle name="Input 2 4 2 6 3" xfId="3733"/>
    <cellStyle name="Input 2 4 2 6 4" xfId="5266"/>
    <cellStyle name="Input 2 4 2 6 5" xfId="6694"/>
    <cellStyle name="Input 2 4 2 6 6" xfId="8186"/>
    <cellStyle name="Input 2 4 2 6 7" xfId="9727"/>
    <cellStyle name="Input 2 4 2 6 8" xfId="11330"/>
    <cellStyle name="Input 2 4 2 7" xfId="1423"/>
    <cellStyle name="Input 2 4 2 7 2" xfId="3163"/>
    <cellStyle name="Input 2 4 2 7 3" xfId="4762"/>
    <cellStyle name="Input 2 4 2 7 4" xfId="5690"/>
    <cellStyle name="Input 2 4 2 7 5" xfId="7723"/>
    <cellStyle name="Input 2 4 2 7 6" xfId="9215"/>
    <cellStyle name="Input 2 4 2 7 7" xfId="10755"/>
    <cellStyle name="Input 2 4 2 7 8" xfId="12358"/>
    <cellStyle name="Input 2 4 2 8" xfId="1942"/>
    <cellStyle name="Input 2 4 2 9" xfId="6581"/>
    <cellStyle name="Input 2 4 3" xfId="81"/>
    <cellStyle name="Input 2 4 3 10" xfId="5993"/>
    <cellStyle name="Input 2 4 3 11" xfId="11191"/>
    <cellStyle name="Input 2 4 3 2" xfId="784"/>
    <cellStyle name="Input 2 4 3 2 2" xfId="1340"/>
    <cellStyle name="Input 2 4 3 2 2 2" xfId="3080"/>
    <cellStyle name="Input 2 4 3 2 2 3" xfId="4679"/>
    <cellStyle name="Input 2 4 3 2 2 4" xfId="5346"/>
    <cellStyle name="Input 2 4 3 2 2 5" xfId="7640"/>
    <cellStyle name="Input 2 4 3 2 2 6" xfId="9132"/>
    <cellStyle name="Input 2 4 3 2 2 7" xfId="10672"/>
    <cellStyle name="Input 2 4 3 2 2 8" xfId="12275"/>
    <cellStyle name="Input 2 4 3 2 3" xfId="2524"/>
    <cellStyle name="Input 2 4 3 2 4" xfId="4123"/>
    <cellStyle name="Input 2 4 3 2 5" xfId="6391"/>
    <cellStyle name="Input 2 4 3 2 6" xfId="7084"/>
    <cellStyle name="Input 2 4 3 2 7" xfId="8576"/>
    <cellStyle name="Input 2 4 3 2 8" xfId="10117"/>
    <cellStyle name="Input 2 4 3 2 9" xfId="11720"/>
    <cellStyle name="Input 2 4 3 3" xfId="785"/>
    <cellStyle name="Input 2 4 3 3 2" xfId="1339"/>
    <cellStyle name="Input 2 4 3 3 2 2" xfId="3079"/>
    <cellStyle name="Input 2 4 3 3 2 3" xfId="4678"/>
    <cellStyle name="Input 2 4 3 3 2 4" xfId="6302"/>
    <cellStyle name="Input 2 4 3 3 2 5" xfId="7639"/>
    <cellStyle name="Input 2 4 3 3 2 6" xfId="9131"/>
    <cellStyle name="Input 2 4 3 3 2 7" xfId="10671"/>
    <cellStyle name="Input 2 4 3 3 2 8" xfId="12274"/>
    <cellStyle name="Input 2 4 3 3 3" xfId="2525"/>
    <cellStyle name="Input 2 4 3 3 4" xfId="4124"/>
    <cellStyle name="Input 2 4 3 3 5" xfId="6014"/>
    <cellStyle name="Input 2 4 3 3 6" xfId="7085"/>
    <cellStyle name="Input 2 4 3 3 7" xfId="8577"/>
    <cellStyle name="Input 2 4 3 3 8" xfId="10118"/>
    <cellStyle name="Input 2 4 3 3 9" xfId="11721"/>
    <cellStyle name="Input 2 4 3 4" xfId="786"/>
    <cellStyle name="Input 2 4 3 4 2" xfId="1338"/>
    <cellStyle name="Input 2 4 3 4 2 2" xfId="3078"/>
    <cellStyle name="Input 2 4 3 4 2 3" xfId="4677"/>
    <cellStyle name="Input 2 4 3 4 2 4" xfId="5722"/>
    <cellStyle name="Input 2 4 3 4 2 5" xfId="7638"/>
    <cellStyle name="Input 2 4 3 4 2 6" xfId="9130"/>
    <cellStyle name="Input 2 4 3 4 2 7" xfId="10670"/>
    <cellStyle name="Input 2 4 3 4 2 8" xfId="12273"/>
    <cellStyle name="Input 2 4 3 4 3" xfId="2526"/>
    <cellStyle name="Input 2 4 3 4 4" xfId="4125"/>
    <cellStyle name="Input 2 4 3 4 5" xfId="5530"/>
    <cellStyle name="Input 2 4 3 4 6" xfId="7086"/>
    <cellStyle name="Input 2 4 3 4 7" xfId="8578"/>
    <cellStyle name="Input 2 4 3 4 8" xfId="10119"/>
    <cellStyle name="Input 2 4 3 4 9" xfId="11722"/>
    <cellStyle name="Input 2 4 3 5" xfId="787"/>
    <cellStyle name="Input 2 4 3 5 2" xfId="512"/>
    <cellStyle name="Input 2 4 3 5 2 2" xfId="2252"/>
    <cellStyle name="Input 2 4 3 5 2 3" xfId="3851"/>
    <cellStyle name="Input 2 4 3 5 2 4" xfId="6063"/>
    <cellStyle name="Input 2 4 3 5 2 5" xfId="6812"/>
    <cellStyle name="Input 2 4 3 5 2 6" xfId="8304"/>
    <cellStyle name="Input 2 4 3 5 2 7" xfId="9845"/>
    <cellStyle name="Input 2 4 3 5 2 8" xfId="11448"/>
    <cellStyle name="Input 2 4 3 5 3" xfId="2527"/>
    <cellStyle name="Input 2 4 3 5 4" xfId="4126"/>
    <cellStyle name="Input 2 4 3 5 5" xfId="6453"/>
    <cellStyle name="Input 2 4 3 5 6" xfId="7087"/>
    <cellStyle name="Input 2 4 3 5 7" xfId="8579"/>
    <cellStyle name="Input 2 4 3 5 8" xfId="10120"/>
    <cellStyle name="Input 2 4 3 5 9" xfId="11723"/>
    <cellStyle name="Input 2 4 3 6" xfId="395"/>
    <cellStyle name="Input 2 4 3 6 2" xfId="2135"/>
    <cellStyle name="Input 2 4 3 6 3" xfId="3734"/>
    <cellStyle name="Input 2 4 3 6 4" xfId="6556"/>
    <cellStyle name="Input 2 4 3 6 5" xfId="6695"/>
    <cellStyle name="Input 2 4 3 6 6" xfId="8187"/>
    <cellStyle name="Input 2 4 3 6 7" xfId="9728"/>
    <cellStyle name="Input 2 4 3 6 8" xfId="11331"/>
    <cellStyle name="Input 2 4 3 7" xfId="1422"/>
    <cellStyle name="Input 2 4 3 7 2" xfId="3162"/>
    <cellStyle name="Input 2 4 3 7 3" xfId="4761"/>
    <cellStyle name="Input 2 4 3 7 4" xfId="6238"/>
    <cellStyle name="Input 2 4 3 7 5" xfId="7722"/>
    <cellStyle name="Input 2 4 3 7 6" xfId="9214"/>
    <cellStyle name="Input 2 4 3 7 7" xfId="10754"/>
    <cellStyle name="Input 2 4 3 7 8" xfId="12357"/>
    <cellStyle name="Input 2 4 3 8" xfId="1941"/>
    <cellStyle name="Input 2 4 3 9" xfId="5976"/>
    <cellStyle name="Input 2 4 4" xfId="788"/>
    <cellStyle name="Input 2 4 4 2" xfId="1337"/>
    <cellStyle name="Input 2 4 4 2 2" xfId="3077"/>
    <cellStyle name="Input 2 4 4 2 3" xfId="4676"/>
    <cellStyle name="Input 2 4 4 2 4" xfId="5457"/>
    <cellStyle name="Input 2 4 4 2 5" xfId="7637"/>
    <cellStyle name="Input 2 4 4 2 6" xfId="9129"/>
    <cellStyle name="Input 2 4 4 2 7" xfId="10669"/>
    <cellStyle name="Input 2 4 4 2 8" xfId="12272"/>
    <cellStyle name="Input 2 4 4 3" xfId="2528"/>
    <cellStyle name="Input 2 4 4 4" xfId="4127"/>
    <cellStyle name="Input 2 4 4 5" xfId="5486"/>
    <cellStyle name="Input 2 4 4 6" xfId="7088"/>
    <cellStyle name="Input 2 4 4 7" xfId="8580"/>
    <cellStyle name="Input 2 4 4 8" xfId="10121"/>
    <cellStyle name="Input 2 4 4 9" xfId="11724"/>
    <cellStyle name="Input 2 4 5" xfId="789"/>
    <cellStyle name="Input 2 4 5 2" xfId="1336"/>
    <cellStyle name="Input 2 4 5 2 2" xfId="3076"/>
    <cellStyle name="Input 2 4 5 2 3" xfId="4675"/>
    <cellStyle name="Input 2 4 5 2 4" xfId="5723"/>
    <cellStyle name="Input 2 4 5 2 5" xfId="7636"/>
    <cellStyle name="Input 2 4 5 2 6" xfId="9128"/>
    <cellStyle name="Input 2 4 5 2 7" xfId="10668"/>
    <cellStyle name="Input 2 4 5 2 8" xfId="12271"/>
    <cellStyle name="Input 2 4 5 3" xfId="2529"/>
    <cellStyle name="Input 2 4 5 4" xfId="4128"/>
    <cellStyle name="Input 2 4 5 5" xfId="5847"/>
    <cellStyle name="Input 2 4 5 6" xfId="7089"/>
    <cellStyle name="Input 2 4 5 7" xfId="8581"/>
    <cellStyle name="Input 2 4 5 8" xfId="10122"/>
    <cellStyle name="Input 2 4 5 9" xfId="11725"/>
    <cellStyle name="Input 2 4 6" xfId="790"/>
    <cellStyle name="Input 2 4 6 2" xfId="1335"/>
    <cellStyle name="Input 2 4 6 2 2" xfId="3075"/>
    <cellStyle name="Input 2 4 6 2 3" xfId="4674"/>
    <cellStyle name="Input 2 4 6 2 4" xfId="5458"/>
    <cellStyle name="Input 2 4 6 2 5" xfId="7635"/>
    <cellStyle name="Input 2 4 6 2 6" xfId="9127"/>
    <cellStyle name="Input 2 4 6 2 7" xfId="10667"/>
    <cellStyle name="Input 2 4 6 2 8" xfId="12270"/>
    <cellStyle name="Input 2 4 6 3" xfId="2530"/>
    <cellStyle name="Input 2 4 6 4" xfId="4129"/>
    <cellStyle name="Input 2 4 6 5" xfId="6452"/>
    <cellStyle name="Input 2 4 6 6" xfId="7090"/>
    <cellStyle name="Input 2 4 6 7" xfId="8582"/>
    <cellStyle name="Input 2 4 6 8" xfId="10123"/>
    <cellStyle name="Input 2 4 6 9" xfId="11726"/>
    <cellStyle name="Input 2 4 7" xfId="791"/>
    <cellStyle name="Input 2 4 7 2" xfId="1334"/>
    <cellStyle name="Input 2 4 7 2 2" xfId="3074"/>
    <cellStyle name="Input 2 4 7 2 3" xfId="4673"/>
    <cellStyle name="Input 2 4 7 2 4" xfId="5724"/>
    <cellStyle name="Input 2 4 7 2 5" xfId="7634"/>
    <cellStyle name="Input 2 4 7 2 6" xfId="9126"/>
    <cellStyle name="Input 2 4 7 2 7" xfId="10666"/>
    <cellStyle name="Input 2 4 7 2 8" xfId="12269"/>
    <cellStyle name="Input 2 4 7 3" xfId="2531"/>
    <cellStyle name="Input 2 4 7 4" xfId="4130"/>
    <cellStyle name="Input 2 4 7 5" xfId="5485"/>
    <cellStyle name="Input 2 4 7 6" xfId="7091"/>
    <cellStyle name="Input 2 4 7 7" xfId="8583"/>
    <cellStyle name="Input 2 4 7 8" xfId="10124"/>
    <cellStyle name="Input 2 4 7 9" xfId="11727"/>
    <cellStyle name="Input 2 4 8" xfId="393"/>
    <cellStyle name="Input 2 4 8 2" xfId="2133"/>
    <cellStyle name="Input 2 4 8 3" xfId="3732"/>
    <cellStyle name="Input 2 4 8 4" xfId="5551"/>
    <cellStyle name="Input 2 4 8 5" xfId="6693"/>
    <cellStyle name="Input 2 4 8 6" xfId="8185"/>
    <cellStyle name="Input 2 4 8 7" xfId="9726"/>
    <cellStyle name="Input 2 4 8 8" xfId="11329"/>
    <cellStyle name="Input 2 4 9" xfId="1424"/>
    <cellStyle name="Input 2 4 9 2" xfId="3164"/>
    <cellStyle name="Input 2 4 9 3" xfId="4763"/>
    <cellStyle name="Input 2 4 9 4" xfId="1844"/>
    <cellStyle name="Input 2 4 9 5" xfId="7724"/>
    <cellStyle name="Input 2 4 9 6" xfId="9216"/>
    <cellStyle name="Input 2 4 9 7" xfId="10756"/>
    <cellStyle name="Input 2 4 9 8" xfId="12359"/>
    <cellStyle name="Input 2 5" xfId="82"/>
    <cellStyle name="Input 2 5 10" xfId="6346"/>
    <cellStyle name="Input 2 5 11" xfId="6363"/>
    <cellStyle name="Input 2 5 12" xfId="11192"/>
    <cellStyle name="Input 2 5 2" xfId="83"/>
    <cellStyle name="Input 2 5 2 10" xfId="6598"/>
    <cellStyle name="Input 2 5 2 11" xfId="11193"/>
    <cellStyle name="Input 2 5 2 2" xfId="792"/>
    <cellStyle name="Input 2 5 2 2 2" xfId="1333"/>
    <cellStyle name="Input 2 5 2 2 2 2" xfId="3073"/>
    <cellStyle name="Input 2 5 2 2 2 3" xfId="4672"/>
    <cellStyle name="Input 2 5 2 2 2 4" xfId="6211"/>
    <cellStyle name="Input 2 5 2 2 2 5" xfId="7633"/>
    <cellStyle name="Input 2 5 2 2 2 6" xfId="9125"/>
    <cellStyle name="Input 2 5 2 2 2 7" xfId="10665"/>
    <cellStyle name="Input 2 5 2 2 2 8" xfId="12268"/>
    <cellStyle name="Input 2 5 2 2 3" xfId="2532"/>
    <cellStyle name="Input 2 5 2 2 4" xfId="4131"/>
    <cellStyle name="Input 2 5 2 2 5" xfId="5846"/>
    <cellStyle name="Input 2 5 2 2 6" xfId="7092"/>
    <cellStyle name="Input 2 5 2 2 7" xfId="8584"/>
    <cellStyle name="Input 2 5 2 2 8" xfId="10125"/>
    <cellStyle name="Input 2 5 2 2 9" xfId="11728"/>
    <cellStyle name="Input 2 5 2 3" xfId="793"/>
    <cellStyle name="Input 2 5 2 3 2" xfId="1332"/>
    <cellStyle name="Input 2 5 2 3 2 2" xfId="3072"/>
    <cellStyle name="Input 2 5 2 3 2 3" xfId="4671"/>
    <cellStyle name="Input 2 5 2 3 2 4" xfId="5725"/>
    <cellStyle name="Input 2 5 2 3 2 5" xfId="7632"/>
    <cellStyle name="Input 2 5 2 3 2 6" xfId="9124"/>
    <cellStyle name="Input 2 5 2 3 2 7" xfId="10664"/>
    <cellStyle name="Input 2 5 2 3 2 8" xfId="12267"/>
    <cellStyle name="Input 2 5 2 3 3" xfId="2533"/>
    <cellStyle name="Input 2 5 2 3 4" xfId="4132"/>
    <cellStyle name="Input 2 5 2 3 5" xfId="5245"/>
    <cellStyle name="Input 2 5 2 3 6" xfId="7093"/>
    <cellStyle name="Input 2 5 2 3 7" xfId="8585"/>
    <cellStyle name="Input 2 5 2 3 8" xfId="10126"/>
    <cellStyle name="Input 2 5 2 3 9" xfId="11729"/>
    <cellStyle name="Input 2 5 2 4" xfId="794"/>
    <cellStyle name="Input 2 5 2 4 2" xfId="1331"/>
    <cellStyle name="Input 2 5 2 4 2 2" xfId="3071"/>
    <cellStyle name="Input 2 5 2 4 2 3" xfId="4670"/>
    <cellStyle name="Input 2 5 2 4 2 4" xfId="6210"/>
    <cellStyle name="Input 2 5 2 4 2 5" xfId="7631"/>
    <cellStyle name="Input 2 5 2 4 2 6" xfId="9123"/>
    <cellStyle name="Input 2 5 2 4 2 7" xfId="10663"/>
    <cellStyle name="Input 2 5 2 4 2 8" xfId="12266"/>
    <cellStyle name="Input 2 5 2 4 3" xfId="2534"/>
    <cellStyle name="Input 2 5 2 4 4" xfId="4133"/>
    <cellStyle name="Input 2 5 2 4 5" xfId="6390"/>
    <cellStyle name="Input 2 5 2 4 6" xfId="7094"/>
    <cellStyle name="Input 2 5 2 4 7" xfId="8586"/>
    <cellStyle name="Input 2 5 2 4 8" xfId="10127"/>
    <cellStyle name="Input 2 5 2 4 9" xfId="11730"/>
    <cellStyle name="Input 2 5 2 5" xfId="795"/>
    <cellStyle name="Input 2 5 2 5 2" xfId="1330"/>
    <cellStyle name="Input 2 5 2 5 2 2" xfId="3070"/>
    <cellStyle name="Input 2 5 2 5 2 3" xfId="4669"/>
    <cellStyle name="Input 2 5 2 5 2 4" xfId="5345"/>
    <cellStyle name="Input 2 5 2 5 2 5" xfId="7630"/>
    <cellStyle name="Input 2 5 2 5 2 6" xfId="9122"/>
    <cellStyle name="Input 2 5 2 5 2 7" xfId="10662"/>
    <cellStyle name="Input 2 5 2 5 2 8" xfId="12265"/>
    <cellStyle name="Input 2 5 2 5 3" xfId="2535"/>
    <cellStyle name="Input 2 5 2 5 4" xfId="4134"/>
    <cellStyle name="Input 2 5 2 5 5" xfId="6015"/>
    <cellStyle name="Input 2 5 2 5 6" xfId="7095"/>
    <cellStyle name="Input 2 5 2 5 7" xfId="8587"/>
    <cellStyle name="Input 2 5 2 5 8" xfId="10128"/>
    <cellStyle name="Input 2 5 2 5 9" xfId="11731"/>
    <cellStyle name="Input 2 5 2 6" xfId="397"/>
    <cellStyle name="Input 2 5 2 6 2" xfId="2137"/>
    <cellStyle name="Input 2 5 2 6 3" xfId="3736"/>
    <cellStyle name="Input 2 5 2 6 4" xfId="5950"/>
    <cellStyle name="Input 2 5 2 6 5" xfId="6697"/>
    <cellStyle name="Input 2 5 2 6 6" xfId="8189"/>
    <cellStyle name="Input 2 5 2 6 7" xfId="9730"/>
    <cellStyle name="Input 2 5 2 6 8" xfId="11333"/>
    <cellStyle name="Input 2 5 2 7" xfId="1420"/>
    <cellStyle name="Input 2 5 2 7 2" xfId="3160"/>
    <cellStyle name="Input 2 5 2 7 3" xfId="4759"/>
    <cellStyle name="Input 2 5 2 7 4" xfId="6237"/>
    <cellStyle name="Input 2 5 2 7 5" xfId="7720"/>
    <cellStyle name="Input 2 5 2 7 6" xfId="9212"/>
    <cellStyle name="Input 2 5 2 7 7" xfId="10752"/>
    <cellStyle name="Input 2 5 2 7 8" xfId="12355"/>
    <cellStyle name="Input 2 5 2 8" xfId="1939"/>
    <cellStyle name="Input 2 5 2 9" xfId="6582"/>
    <cellStyle name="Input 2 5 3" xfId="796"/>
    <cellStyle name="Input 2 5 3 2" xfId="513"/>
    <cellStyle name="Input 2 5 3 2 2" xfId="2253"/>
    <cellStyle name="Input 2 5 3 2 3" xfId="3852"/>
    <cellStyle name="Input 2 5 3 2 4" xfId="5918"/>
    <cellStyle name="Input 2 5 3 2 5" xfId="6813"/>
    <cellStyle name="Input 2 5 3 2 6" xfId="8305"/>
    <cellStyle name="Input 2 5 3 2 7" xfId="9846"/>
    <cellStyle name="Input 2 5 3 2 8" xfId="11449"/>
    <cellStyle name="Input 2 5 3 3" xfId="2536"/>
    <cellStyle name="Input 2 5 3 4" xfId="4135"/>
    <cellStyle name="Input 2 5 3 5" xfId="5529"/>
    <cellStyle name="Input 2 5 3 6" xfId="7096"/>
    <cellStyle name="Input 2 5 3 7" xfId="8588"/>
    <cellStyle name="Input 2 5 3 8" xfId="10129"/>
    <cellStyle name="Input 2 5 3 9" xfId="11732"/>
    <cellStyle name="Input 2 5 4" xfId="797"/>
    <cellStyle name="Input 2 5 4 2" xfId="514"/>
    <cellStyle name="Input 2 5 4 2 2" xfId="2254"/>
    <cellStyle name="Input 2 5 4 2 3" xfId="3853"/>
    <cellStyle name="Input 2 5 4 2 4" xfId="5261"/>
    <cellStyle name="Input 2 5 4 2 5" xfId="6814"/>
    <cellStyle name="Input 2 5 4 2 6" xfId="8306"/>
    <cellStyle name="Input 2 5 4 2 7" xfId="9847"/>
    <cellStyle name="Input 2 5 4 2 8" xfId="11450"/>
    <cellStyle name="Input 2 5 4 3" xfId="2537"/>
    <cellStyle name="Input 2 5 4 4" xfId="4136"/>
    <cellStyle name="Input 2 5 4 5" xfId="6451"/>
    <cellStyle name="Input 2 5 4 6" xfId="7097"/>
    <cellStyle name="Input 2 5 4 7" xfId="8589"/>
    <cellStyle name="Input 2 5 4 8" xfId="10130"/>
    <cellStyle name="Input 2 5 4 9" xfId="11733"/>
    <cellStyle name="Input 2 5 5" xfId="798"/>
    <cellStyle name="Input 2 5 5 2" xfId="1329"/>
    <cellStyle name="Input 2 5 5 2 2" xfId="3069"/>
    <cellStyle name="Input 2 5 5 2 3" xfId="4668"/>
    <cellStyle name="Input 2 5 5 2 4" xfId="6303"/>
    <cellStyle name="Input 2 5 5 2 5" xfId="7629"/>
    <cellStyle name="Input 2 5 5 2 6" xfId="9121"/>
    <cellStyle name="Input 2 5 5 2 7" xfId="10661"/>
    <cellStyle name="Input 2 5 5 2 8" xfId="12264"/>
    <cellStyle name="Input 2 5 5 3" xfId="2538"/>
    <cellStyle name="Input 2 5 5 4" xfId="4137"/>
    <cellStyle name="Input 2 5 5 5" xfId="5484"/>
    <cellStyle name="Input 2 5 5 6" xfId="7098"/>
    <cellStyle name="Input 2 5 5 7" xfId="8590"/>
    <cellStyle name="Input 2 5 5 8" xfId="10131"/>
    <cellStyle name="Input 2 5 5 9" xfId="11734"/>
    <cellStyle name="Input 2 5 6" xfId="799"/>
    <cellStyle name="Input 2 5 6 2" xfId="1328"/>
    <cellStyle name="Input 2 5 6 2 2" xfId="3068"/>
    <cellStyle name="Input 2 5 6 2 3" xfId="4667"/>
    <cellStyle name="Input 2 5 6 2 4" xfId="1827"/>
    <cellStyle name="Input 2 5 6 2 5" xfId="7628"/>
    <cellStyle name="Input 2 5 6 2 6" xfId="9120"/>
    <cellStyle name="Input 2 5 6 2 7" xfId="10660"/>
    <cellStyle name="Input 2 5 6 2 8" xfId="12263"/>
    <cellStyle name="Input 2 5 6 3" xfId="2539"/>
    <cellStyle name="Input 2 5 6 4" xfId="4138"/>
    <cellStyle name="Input 2 5 6 5" xfId="5845"/>
    <cellStyle name="Input 2 5 6 6" xfId="7099"/>
    <cellStyle name="Input 2 5 6 7" xfId="8591"/>
    <cellStyle name="Input 2 5 6 8" xfId="10132"/>
    <cellStyle name="Input 2 5 6 9" xfId="11735"/>
    <cellStyle name="Input 2 5 7" xfId="396"/>
    <cellStyle name="Input 2 5 7 2" xfId="2136"/>
    <cellStyle name="Input 2 5 7 3" xfId="3735"/>
    <cellStyle name="Input 2 5 7 4" xfId="6037"/>
    <cellStyle name="Input 2 5 7 5" xfId="6696"/>
    <cellStyle name="Input 2 5 7 6" xfId="8188"/>
    <cellStyle name="Input 2 5 7 7" xfId="9729"/>
    <cellStyle name="Input 2 5 7 8" xfId="11332"/>
    <cellStyle name="Input 2 5 8" xfId="1421"/>
    <cellStyle name="Input 2 5 8 2" xfId="3161"/>
    <cellStyle name="Input 2 5 8 3" xfId="4760"/>
    <cellStyle name="Input 2 5 8 4" xfId="5691"/>
    <cellStyle name="Input 2 5 8 5" xfId="7721"/>
    <cellStyle name="Input 2 5 8 6" xfId="9213"/>
    <cellStyle name="Input 2 5 8 7" xfId="10753"/>
    <cellStyle name="Input 2 5 8 8" xfId="12356"/>
    <cellStyle name="Input 2 5 9" xfId="1940"/>
    <cellStyle name="Input 2 6" xfId="84"/>
    <cellStyle name="Input 2 6 10" xfId="5994"/>
    <cellStyle name="Input 2 6 11" xfId="11194"/>
    <cellStyle name="Input 2 6 2" xfId="800"/>
    <cellStyle name="Input 2 6 2 2" xfId="1327"/>
    <cellStyle name="Input 2 6 2 2 2" xfId="3067"/>
    <cellStyle name="Input 2 6 2 2 3" xfId="4666"/>
    <cellStyle name="Input 2 6 2 2 4" xfId="5726"/>
    <cellStyle name="Input 2 6 2 2 5" xfId="7627"/>
    <cellStyle name="Input 2 6 2 2 6" xfId="9119"/>
    <cellStyle name="Input 2 6 2 2 7" xfId="10659"/>
    <cellStyle name="Input 2 6 2 2 8" xfId="12262"/>
    <cellStyle name="Input 2 6 2 3" xfId="2540"/>
    <cellStyle name="Input 2 6 2 4" xfId="4139"/>
    <cellStyle name="Input 2 6 2 5" xfId="6450"/>
    <cellStyle name="Input 2 6 2 6" xfId="7100"/>
    <cellStyle name="Input 2 6 2 7" xfId="8592"/>
    <cellStyle name="Input 2 6 2 8" xfId="10133"/>
    <cellStyle name="Input 2 6 2 9" xfId="11736"/>
    <cellStyle name="Input 2 6 3" xfId="801"/>
    <cellStyle name="Input 2 6 3 2" xfId="1326"/>
    <cellStyle name="Input 2 6 3 2 2" xfId="3066"/>
    <cellStyle name="Input 2 6 3 2 3" xfId="4665"/>
    <cellStyle name="Input 2 6 3 2 4" xfId="6209"/>
    <cellStyle name="Input 2 6 3 2 5" xfId="7626"/>
    <cellStyle name="Input 2 6 3 2 6" xfId="9118"/>
    <cellStyle name="Input 2 6 3 2 7" xfId="10658"/>
    <cellStyle name="Input 2 6 3 2 8" xfId="12261"/>
    <cellStyle name="Input 2 6 3 3" xfId="2541"/>
    <cellStyle name="Input 2 6 3 4" xfId="4140"/>
    <cellStyle name="Input 2 6 3 5" xfId="5483"/>
    <cellStyle name="Input 2 6 3 6" xfId="7101"/>
    <cellStyle name="Input 2 6 3 7" xfId="8593"/>
    <cellStyle name="Input 2 6 3 8" xfId="10134"/>
    <cellStyle name="Input 2 6 3 9" xfId="11737"/>
    <cellStyle name="Input 2 6 4" xfId="802"/>
    <cellStyle name="Input 2 6 4 2" xfId="1325"/>
    <cellStyle name="Input 2 6 4 2 2" xfId="3065"/>
    <cellStyle name="Input 2 6 4 2 3" xfId="4664"/>
    <cellStyle name="Input 2 6 4 2 4" xfId="5727"/>
    <cellStyle name="Input 2 6 4 2 5" xfId="7625"/>
    <cellStyle name="Input 2 6 4 2 6" xfId="9117"/>
    <cellStyle name="Input 2 6 4 2 7" xfId="10657"/>
    <cellStyle name="Input 2 6 4 2 8" xfId="12260"/>
    <cellStyle name="Input 2 6 4 3" xfId="2542"/>
    <cellStyle name="Input 2 6 4 4" xfId="4141"/>
    <cellStyle name="Input 2 6 4 5" xfId="5844"/>
    <cellStyle name="Input 2 6 4 6" xfId="7102"/>
    <cellStyle name="Input 2 6 4 7" xfId="8594"/>
    <cellStyle name="Input 2 6 4 8" xfId="10135"/>
    <cellStyle name="Input 2 6 4 9" xfId="11738"/>
    <cellStyle name="Input 2 6 5" xfId="803"/>
    <cellStyle name="Input 2 6 5 2" xfId="1324"/>
    <cellStyle name="Input 2 6 5 2 2" xfId="3064"/>
    <cellStyle name="Input 2 6 5 2 3" xfId="4663"/>
    <cellStyle name="Input 2 6 5 2 4" xfId="6208"/>
    <cellStyle name="Input 2 6 5 2 5" xfId="7624"/>
    <cellStyle name="Input 2 6 5 2 6" xfId="9116"/>
    <cellStyle name="Input 2 6 5 2 7" xfId="10656"/>
    <cellStyle name="Input 2 6 5 2 8" xfId="12259"/>
    <cellStyle name="Input 2 6 5 3" xfId="2543"/>
    <cellStyle name="Input 2 6 5 4" xfId="4142"/>
    <cellStyle name="Input 2 6 5 5" xfId="6449"/>
    <cellStyle name="Input 2 6 5 6" xfId="7103"/>
    <cellStyle name="Input 2 6 5 7" xfId="8595"/>
    <cellStyle name="Input 2 6 5 8" xfId="10136"/>
    <cellStyle name="Input 2 6 5 9" xfId="11739"/>
    <cellStyle name="Input 2 6 6" xfId="398"/>
    <cellStyle name="Input 2 6 6 2" xfId="2138"/>
    <cellStyle name="Input 2 6 6 3" xfId="3737"/>
    <cellStyle name="Input 2 6 6 4" xfId="6555"/>
    <cellStyle name="Input 2 6 6 5" xfId="6698"/>
    <cellStyle name="Input 2 6 6 6" xfId="8190"/>
    <cellStyle name="Input 2 6 6 7" xfId="9731"/>
    <cellStyle name="Input 2 6 6 8" xfId="11334"/>
    <cellStyle name="Input 2 6 7" xfId="1419"/>
    <cellStyle name="Input 2 6 7 2" xfId="3159"/>
    <cellStyle name="Input 2 6 7 3" xfId="4758"/>
    <cellStyle name="Input 2 6 7 4" xfId="5692"/>
    <cellStyle name="Input 2 6 7 5" xfId="7719"/>
    <cellStyle name="Input 2 6 7 6" xfId="9211"/>
    <cellStyle name="Input 2 6 7 7" xfId="10751"/>
    <cellStyle name="Input 2 6 7 8" xfId="12354"/>
    <cellStyle name="Input 2 6 8" xfId="1938"/>
    <cellStyle name="Input 2 6 9" xfId="5977"/>
    <cellStyle name="Input 2 7" xfId="804"/>
    <cellStyle name="Input 2 7 2" xfId="1323"/>
    <cellStyle name="Input 2 7 2 2" xfId="3063"/>
    <cellStyle name="Input 2 7 2 3" xfId="4662"/>
    <cellStyle name="Input 2 7 2 4" xfId="5728"/>
    <cellStyle name="Input 2 7 2 5" xfId="7623"/>
    <cellStyle name="Input 2 7 2 6" xfId="9115"/>
    <cellStyle name="Input 2 7 2 7" xfId="10655"/>
    <cellStyle name="Input 2 7 2 8" xfId="12258"/>
    <cellStyle name="Input 2 7 3" xfId="2544"/>
    <cellStyle name="Input 2 7 4" xfId="4143"/>
    <cellStyle name="Input 2 7 5" xfId="6117"/>
    <cellStyle name="Input 2 7 6" xfId="7104"/>
    <cellStyle name="Input 2 7 7" xfId="8596"/>
    <cellStyle name="Input 2 7 8" xfId="10137"/>
    <cellStyle name="Input 2 7 9" xfId="11740"/>
    <cellStyle name="Input 2 8" xfId="805"/>
    <cellStyle name="Input 2 8 2" xfId="1322"/>
    <cellStyle name="Input 2 8 2 2" xfId="3062"/>
    <cellStyle name="Input 2 8 2 3" xfId="4661"/>
    <cellStyle name="Input 2 8 2 4" xfId="6207"/>
    <cellStyle name="Input 2 8 2 5" xfId="7622"/>
    <cellStyle name="Input 2 8 2 6" xfId="9114"/>
    <cellStyle name="Input 2 8 2 7" xfId="10654"/>
    <cellStyle name="Input 2 8 2 8" xfId="12257"/>
    <cellStyle name="Input 2 8 3" xfId="2545"/>
    <cellStyle name="Input 2 8 4" xfId="4144"/>
    <cellStyle name="Input 2 8 5" xfId="5843"/>
    <cellStyle name="Input 2 8 6" xfId="7105"/>
    <cellStyle name="Input 2 8 7" xfId="8597"/>
    <cellStyle name="Input 2 8 8" xfId="10138"/>
    <cellStyle name="Input 2 8 9" xfId="11741"/>
    <cellStyle name="Input 2 9" xfId="806"/>
    <cellStyle name="Input 2 9 2" xfId="515"/>
    <cellStyle name="Input 2 9 2 2" xfId="2255"/>
    <cellStyle name="Input 2 9 2 3" xfId="3854"/>
    <cellStyle name="Input 2 9 2 4" xfId="6406"/>
    <cellStyle name="Input 2 9 2 5" xfId="6815"/>
    <cellStyle name="Input 2 9 2 6" xfId="8307"/>
    <cellStyle name="Input 2 9 2 7" xfId="9848"/>
    <cellStyle name="Input 2 9 2 8" xfId="11451"/>
    <cellStyle name="Input 2 9 3" xfId="2546"/>
    <cellStyle name="Input 2 9 4" xfId="4145"/>
    <cellStyle name="Input 2 9 5" xfId="6448"/>
    <cellStyle name="Input 2 9 6" xfId="7106"/>
    <cellStyle name="Input 2 9 7" xfId="8598"/>
    <cellStyle name="Input 2 9 8" xfId="10139"/>
    <cellStyle name="Input 2 9 9" xfId="11742"/>
    <cellStyle name="Input 3" xfId="85"/>
    <cellStyle name="Input 3 10" xfId="1144"/>
    <cellStyle name="Input 3 10 2" xfId="2884"/>
    <cellStyle name="Input 3 10 3" xfId="4483"/>
    <cellStyle name="Input 3 10 4" xfId="5793"/>
    <cellStyle name="Input 3 10 5" xfId="7444"/>
    <cellStyle name="Input 3 10 6" xfId="8936"/>
    <cellStyle name="Input 3 10 7" xfId="10476"/>
    <cellStyle name="Input 3 10 8" xfId="12079"/>
    <cellStyle name="Input 3 11" xfId="1937"/>
    <cellStyle name="Input 3 12" xfId="6347"/>
    <cellStyle name="Input 3 13" xfId="6364"/>
    <cellStyle name="Input 3 14" xfId="11195"/>
    <cellStyle name="Input 3 2" xfId="86"/>
    <cellStyle name="Input 3 2 10" xfId="1936"/>
    <cellStyle name="Input 3 2 11" xfId="6583"/>
    <cellStyle name="Input 3 2 12" xfId="6599"/>
    <cellStyle name="Input 3 2 13" xfId="11196"/>
    <cellStyle name="Input 3 2 2" xfId="87"/>
    <cellStyle name="Input 3 2 2 10" xfId="5995"/>
    <cellStyle name="Input 3 2 2 11" xfId="11197"/>
    <cellStyle name="Input 3 2 2 2" xfId="807"/>
    <cellStyle name="Input 3 2 2 2 2" xfId="1321"/>
    <cellStyle name="Input 3 2 2 2 2 2" xfId="3061"/>
    <cellStyle name="Input 3 2 2 2 2 3" xfId="4660"/>
    <cellStyle name="Input 3 2 2 2 2 4" xfId="5729"/>
    <cellStyle name="Input 3 2 2 2 2 5" xfId="7621"/>
    <cellStyle name="Input 3 2 2 2 2 6" xfId="9113"/>
    <cellStyle name="Input 3 2 2 2 2 7" xfId="10653"/>
    <cellStyle name="Input 3 2 2 2 2 8" xfId="12256"/>
    <cellStyle name="Input 3 2 2 2 3" xfId="2547"/>
    <cellStyle name="Input 3 2 2 2 4" xfId="4146"/>
    <cellStyle name="Input 3 2 2 2 5" xfId="5482"/>
    <cellStyle name="Input 3 2 2 2 6" xfId="7107"/>
    <cellStyle name="Input 3 2 2 2 7" xfId="8599"/>
    <cellStyle name="Input 3 2 2 2 8" xfId="10140"/>
    <cellStyle name="Input 3 2 2 2 9" xfId="11743"/>
    <cellStyle name="Input 3 2 2 3" xfId="808"/>
    <cellStyle name="Input 3 2 2 3 2" xfId="1320"/>
    <cellStyle name="Input 3 2 2 3 2 2" xfId="3060"/>
    <cellStyle name="Input 3 2 2 3 2 3" xfId="4659"/>
    <cellStyle name="Input 3 2 2 3 2 4" xfId="6206"/>
    <cellStyle name="Input 3 2 2 3 2 5" xfId="7620"/>
    <cellStyle name="Input 3 2 2 3 2 6" xfId="9112"/>
    <cellStyle name="Input 3 2 2 3 2 7" xfId="10652"/>
    <cellStyle name="Input 3 2 2 3 2 8" xfId="12255"/>
    <cellStyle name="Input 3 2 2 3 3" xfId="2548"/>
    <cellStyle name="Input 3 2 2 3 4" xfId="4147"/>
    <cellStyle name="Input 3 2 2 3 5" xfId="5842"/>
    <cellStyle name="Input 3 2 2 3 6" xfId="7108"/>
    <cellStyle name="Input 3 2 2 3 7" xfId="8600"/>
    <cellStyle name="Input 3 2 2 3 8" xfId="10141"/>
    <cellStyle name="Input 3 2 2 3 9" xfId="11744"/>
    <cellStyle name="Input 3 2 2 4" xfId="809"/>
    <cellStyle name="Input 3 2 2 4 2" xfId="1319"/>
    <cellStyle name="Input 3 2 2 4 2 2" xfId="3059"/>
    <cellStyle name="Input 3 2 2 4 2 3" xfId="4658"/>
    <cellStyle name="Input 3 2 2 4 2 4" xfId="5347"/>
    <cellStyle name="Input 3 2 2 4 2 5" xfId="7619"/>
    <cellStyle name="Input 3 2 2 4 2 6" xfId="9111"/>
    <cellStyle name="Input 3 2 2 4 2 7" xfId="10651"/>
    <cellStyle name="Input 3 2 2 4 2 8" xfId="12254"/>
    <cellStyle name="Input 3 2 2 4 3" xfId="2549"/>
    <cellStyle name="Input 3 2 2 4 4" xfId="4148"/>
    <cellStyle name="Input 3 2 2 4 5" xfId="5237"/>
    <cellStyle name="Input 3 2 2 4 6" xfId="7109"/>
    <cellStyle name="Input 3 2 2 4 7" xfId="8601"/>
    <cellStyle name="Input 3 2 2 4 8" xfId="10142"/>
    <cellStyle name="Input 3 2 2 4 9" xfId="11745"/>
    <cellStyle name="Input 3 2 2 5" xfId="810"/>
    <cellStyle name="Input 3 2 2 5 2" xfId="1318"/>
    <cellStyle name="Input 3 2 2 5 2 2" xfId="3058"/>
    <cellStyle name="Input 3 2 2 5 2 3" xfId="4657"/>
    <cellStyle name="Input 3 2 2 5 2 4" xfId="6301"/>
    <cellStyle name="Input 3 2 2 5 2 5" xfId="7618"/>
    <cellStyle name="Input 3 2 2 5 2 6" xfId="9110"/>
    <cellStyle name="Input 3 2 2 5 2 7" xfId="10650"/>
    <cellStyle name="Input 3 2 2 5 2 8" xfId="12253"/>
    <cellStyle name="Input 3 2 2 5 3" xfId="2550"/>
    <cellStyle name="Input 3 2 2 5 4" xfId="4149"/>
    <cellStyle name="Input 3 2 2 5 5" xfId="6389"/>
    <cellStyle name="Input 3 2 2 5 6" xfId="7110"/>
    <cellStyle name="Input 3 2 2 5 7" xfId="8602"/>
    <cellStyle name="Input 3 2 2 5 8" xfId="10143"/>
    <cellStyle name="Input 3 2 2 5 9" xfId="11746"/>
    <cellStyle name="Input 3 2 2 6" xfId="401"/>
    <cellStyle name="Input 3 2 2 6 2" xfId="2141"/>
    <cellStyle name="Input 3 2 2 6 3" xfId="3740"/>
    <cellStyle name="Input 3 2 2 6 4" xfId="6554"/>
    <cellStyle name="Input 3 2 2 6 5" xfId="6701"/>
    <cellStyle name="Input 3 2 2 6 6" xfId="8193"/>
    <cellStyle name="Input 3 2 2 6 7" xfId="9734"/>
    <cellStyle name="Input 3 2 2 6 8" xfId="11337"/>
    <cellStyle name="Input 3 2 2 7" xfId="1418"/>
    <cellStyle name="Input 3 2 2 7 2" xfId="3158"/>
    <cellStyle name="Input 3 2 2 7 3" xfId="4757"/>
    <cellStyle name="Input 3 2 2 7 4" xfId="6236"/>
    <cellStyle name="Input 3 2 2 7 5" xfId="7718"/>
    <cellStyle name="Input 3 2 2 7 6" xfId="9210"/>
    <cellStyle name="Input 3 2 2 7 7" xfId="10750"/>
    <cellStyle name="Input 3 2 2 7 8" xfId="12353"/>
    <cellStyle name="Input 3 2 2 8" xfId="1935"/>
    <cellStyle name="Input 3 2 2 9" xfId="5557"/>
    <cellStyle name="Input 3 2 3" xfId="88"/>
    <cellStyle name="Input 3 2 3 10" xfId="6365"/>
    <cellStyle name="Input 3 2 3 11" xfId="11198"/>
    <cellStyle name="Input 3 2 3 2" xfId="811"/>
    <cellStyle name="Input 3 2 3 2 2" xfId="516"/>
    <cellStyle name="Input 3 2 3 2 2 2" xfId="2256"/>
    <cellStyle name="Input 3 2 3 2 2 3" xfId="3855"/>
    <cellStyle name="Input 3 2 3 2 2 4" xfId="5292"/>
    <cellStyle name="Input 3 2 3 2 2 5" xfId="6816"/>
    <cellStyle name="Input 3 2 3 2 2 6" xfId="8308"/>
    <cellStyle name="Input 3 2 3 2 2 7" xfId="9849"/>
    <cellStyle name="Input 3 2 3 2 2 8" xfId="11452"/>
    <cellStyle name="Input 3 2 3 2 3" xfId="2551"/>
    <cellStyle name="Input 3 2 3 2 4" xfId="4150"/>
    <cellStyle name="Input 3 2 3 2 5" xfId="6016"/>
    <cellStyle name="Input 3 2 3 2 6" xfId="7111"/>
    <cellStyle name="Input 3 2 3 2 7" xfId="8603"/>
    <cellStyle name="Input 3 2 3 2 8" xfId="10144"/>
    <cellStyle name="Input 3 2 3 2 9" xfId="11747"/>
    <cellStyle name="Input 3 2 3 3" xfId="812"/>
    <cellStyle name="Input 3 2 3 3 2" xfId="517"/>
    <cellStyle name="Input 3 2 3 3 2 2" xfId="2257"/>
    <cellStyle name="Input 3 2 3 3 2 3" xfId="3856"/>
    <cellStyle name="Input 3 2 3 3 2 4" xfId="5260"/>
    <cellStyle name="Input 3 2 3 3 2 5" xfId="6817"/>
    <cellStyle name="Input 3 2 3 3 2 6" xfId="8309"/>
    <cellStyle name="Input 3 2 3 3 2 7" xfId="9850"/>
    <cellStyle name="Input 3 2 3 3 2 8" xfId="11453"/>
    <cellStyle name="Input 3 2 3 3 3" xfId="2552"/>
    <cellStyle name="Input 3 2 3 3 4" xfId="4151"/>
    <cellStyle name="Input 3 2 3 3 5" xfId="5528"/>
    <cellStyle name="Input 3 2 3 3 6" xfId="7112"/>
    <cellStyle name="Input 3 2 3 3 7" xfId="8604"/>
    <cellStyle name="Input 3 2 3 3 8" xfId="10145"/>
    <cellStyle name="Input 3 2 3 3 9" xfId="11748"/>
    <cellStyle name="Input 3 2 3 4" xfId="813"/>
    <cellStyle name="Input 3 2 3 4 2" xfId="518"/>
    <cellStyle name="Input 3 2 3 4 2 2" xfId="2258"/>
    <cellStyle name="Input 3 2 3 4 2 3" xfId="3857"/>
    <cellStyle name="Input 3 2 3 4 2 4" xfId="6523"/>
    <cellStyle name="Input 3 2 3 4 2 5" xfId="6818"/>
    <cellStyle name="Input 3 2 3 4 2 6" xfId="8310"/>
    <cellStyle name="Input 3 2 3 4 2 7" xfId="9851"/>
    <cellStyle name="Input 3 2 3 4 2 8" xfId="11454"/>
    <cellStyle name="Input 3 2 3 4 3" xfId="2553"/>
    <cellStyle name="Input 3 2 3 4 4" xfId="4152"/>
    <cellStyle name="Input 3 2 3 4 5" xfId="6447"/>
    <cellStyle name="Input 3 2 3 4 6" xfId="7113"/>
    <cellStyle name="Input 3 2 3 4 7" xfId="8605"/>
    <cellStyle name="Input 3 2 3 4 8" xfId="10146"/>
    <cellStyle name="Input 3 2 3 4 9" xfId="11749"/>
    <cellStyle name="Input 3 2 3 5" xfId="814"/>
    <cellStyle name="Input 3 2 3 5 2" xfId="1317"/>
    <cellStyle name="Input 3 2 3 5 2 2" xfId="3057"/>
    <cellStyle name="Input 3 2 3 5 2 3" xfId="4656"/>
    <cellStyle name="Input 3 2 3 5 2 4" xfId="5730"/>
    <cellStyle name="Input 3 2 3 5 2 5" xfId="7617"/>
    <cellStyle name="Input 3 2 3 5 2 6" xfId="9109"/>
    <cellStyle name="Input 3 2 3 5 2 7" xfId="10649"/>
    <cellStyle name="Input 3 2 3 5 2 8" xfId="12252"/>
    <cellStyle name="Input 3 2 3 5 3" xfId="2554"/>
    <cellStyle name="Input 3 2 3 5 4" xfId="4153"/>
    <cellStyle name="Input 3 2 3 5 5" xfId="5481"/>
    <cellStyle name="Input 3 2 3 5 6" xfId="7114"/>
    <cellStyle name="Input 3 2 3 5 7" xfId="8606"/>
    <cellStyle name="Input 3 2 3 5 8" xfId="10147"/>
    <cellStyle name="Input 3 2 3 5 9" xfId="11750"/>
    <cellStyle name="Input 3 2 3 6" xfId="402"/>
    <cellStyle name="Input 3 2 3 6 2" xfId="2142"/>
    <cellStyle name="Input 3 2 3 6 3" xfId="3741"/>
    <cellStyle name="Input 3 2 3 6 4" xfId="6039"/>
    <cellStyle name="Input 3 2 3 6 5" xfId="6702"/>
    <cellStyle name="Input 3 2 3 6 6" xfId="8194"/>
    <cellStyle name="Input 3 2 3 6 7" xfId="9735"/>
    <cellStyle name="Input 3 2 3 6 8" xfId="11338"/>
    <cellStyle name="Input 3 2 3 7" xfId="1417"/>
    <cellStyle name="Input 3 2 3 7 2" xfId="3157"/>
    <cellStyle name="Input 3 2 3 7 3" xfId="4756"/>
    <cellStyle name="Input 3 2 3 7 4" xfId="5693"/>
    <cellStyle name="Input 3 2 3 7 5" xfId="7717"/>
    <cellStyle name="Input 3 2 3 7 6" xfId="9209"/>
    <cellStyle name="Input 3 2 3 7 7" xfId="10749"/>
    <cellStyle name="Input 3 2 3 7 8" xfId="12352"/>
    <cellStyle name="Input 3 2 3 8" xfId="1934"/>
    <cellStyle name="Input 3 2 3 9" xfId="5326"/>
    <cellStyle name="Input 3 2 4" xfId="815"/>
    <cellStyle name="Input 3 2 4 2" xfId="1316"/>
    <cellStyle name="Input 3 2 4 2 2" xfId="3056"/>
    <cellStyle name="Input 3 2 4 2 3" xfId="4655"/>
    <cellStyle name="Input 3 2 4 2 4" xfId="6205"/>
    <cellStyle name="Input 3 2 4 2 5" xfId="7616"/>
    <cellStyle name="Input 3 2 4 2 6" xfId="9108"/>
    <cellStyle name="Input 3 2 4 2 7" xfId="10648"/>
    <cellStyle name="Input 3 2 4 2 8" xfId="12251"/>
    <cellStyle name="Input 3 2 4 3" xfId="2555"/>
    <cellStyle name="Input 3 2 4 4" xfId="4154"/>
    <cellStyle name="Input 3 2 4 5" xfId="5841"/>
    <cellStyle name="Input 3 2 4 6" xfId="7115"/>
    <cellStyle name="Input 3 2 4 7" xfId="8607"/>
    <cellStyle name="Input 3 2 4 8" xfId="10148"/>
    <cellStyle name="Input 3 2 4 9" xfId="11751"/>
    <cellStyle name="Input 3 2 5" xfId="816"/>
    <cellStyle name="Input 3 2 5 2" xfId="1315"/>
    <cellStyle name="Input 3 2 5 2 2" xfId="3055"/>
    <cellStyle name="Input 3 2 5 2 3" xfId="4654"/>
    <cellStyle name="Input 3 2 5 2 4" xfId="5731"/>
    <cellStyle name="Input 3 2 5 2 5" xfId="7615"/>
    <cellStyle name="Input 3 2 5 2 6" xfId="9107"/>
    <cellStyle name="Input 3 2 5 2 7" xfId="10647"/>
    <cellStyle name="Input 3 2 5 2 8" xfId="12250"/>
    <cellStyle name="Input 3 2 5 3" xfId="2556"/>
    <cellStyle name="Input 3 2 5 4" xfId="4155"/>
    <cellStyle name="Input 3 2 5 5" xfId="6446"/>
    <cellStyle name="Input 3 2 5 6" xfId="7116"/>
    <cellStyle name="Input 3 2 5 7" xfId="8608"/>
    <cellStyle name="Input 3 2 5 8" xfId="10149"/>
    <cellStyle name="Input 3 2 5 9" xfId="11752"/>
    <cellStyle name="Input 3 2 6" xfId="817"/>
    <cellStyle name="Input 3 2 6 2" xfId="1314"/>
    <cellStyle name="Input 3 2 6 2 2" xfId="3054"/>
    <cellStyle name="Input 3 2 6 2 3" xfId="4653"/>
    <cellStyle name="Input 3 2 6 2 4" xfId="6204"/>
    <cellStyle name="Input 3 2 6 2 5" xfId="7614"/>
    <cellStyle name="Input 3 2 6 2 6" xfId="9106"/>
    <cellStyle name="Input 3 2 6 2 7" xfId="10646"/>
    <cellStyle name="Input 3 2 6 2 8" xfId="12249"/>
    <cellStyle name="Input 3 2 6 3" xfId="2557"/>
    <cellStyle name="Input 3 2 6 4" xfId="4156"/>
    <cellStyle name="Input 3 2 6 5" xfId="5480"/>
    <cellStyle name="Input 3 2 6 6" xfId="7117"/>
    <cellStyle name="Input 3 2 6 7" xfId="8609"/>
    <cellStyle name="Input 3 2 6 8" xfId="10150"/>
    <cellStyle name="Input 3 2 6 9" xfId="11753"/>
    <cellStyle name="Input 3 2 7" xfId="818"/>
    <cellStyle name="Input 3 2 7 2" xfId="1313"/>
    <cellStyle name="Input 3 2 7 2 2" xfId="3053"/>
    <cellStyle name="Input 3 2 7 2 3" xfId="4652"/>
    <cellStyle name="Input 3 2 7 2 4" xfId="5732"/>
    <cellStyle name="Input 3 2 7 2 5" xfId="7613"/>
    <cellStyle name="Input 3 2 7 2 6" xfId="9105"/>
    <cellStyle name="Input 3 2 7 2 7" xfId="10645"/>
    <cellStyle name="Input 3 2 7 2 8" xfId="12248"/>
    <cellStyle name="Input 3 2 7 3" xfId="2558"/>
    <cellStyle name="Input 3 2 7 4" xfId="4157"/>
    <cellStyle name="Input 3 2 7 5" xfId="5840"/>
    <cellStyle name="Input 3 2 7 6" xfId="7118"/>
    <cellStyle name="Input 3 2 7 7" xfId="8610"/>
    <cellStyle name="Input 3 2 7 8" xfId="10151"/>
    <cellStyle name="Input 3 2 7 9" xfId="11754"/>
    <cellStyle name="Input 3 2 8" xfId="400"/>
    <cellStyle name="Input 3 2 8 2" xfId="2140"/>
    <cellStyle name="Input 3 2 8 3" xfId="3739"/>
    <cellStyle name="Input 3 2 8 4" xfId="5949"/>
    <cellStyle name="Input 3 2 8 5" xfId="6700"/>
    <cellStyle name="Input 3 2 8 6" xfId="8192"/>
    <cellStyle name="Input 3 2 8 7" xfId="9733"/>
    <cellStyle name="Input 3 2 8 8" xfId="11336"/>
    <cellStyle name="Input 3 2 9" xfId="1143"/>
    <cellStyle name="Input 3 2 9 2" xfId="2883"/>
    <cellStyle name="Input 3 2 9 3" xfId="4482"/>
    <cellStyle name="Input 3 2 9 4" xfId="6155"/>
    <cellStyle name="Input 3 2 9 5" xfId="7443"/>
    <cellStyle name="Input 3 2 9 6" xfId="8935"/>
    <cellStyle name="Input 3 2 9 7" xfId="10475"/>
    <cellStyle name="Input 3 2 9 8" xfId="12078"/>
    <cellStyle name="Input 3 3" xfId="89"/>
    <cellStyle name="Input 3 3 10" xfId="6420"/>
    <cellStyle name="Input 3 3 11" xfId="6600"/>
    <cellStyle name="Input 3 3 12" xfId="11199"/>
    <cellStyle name="Input 3 3 2" xfId="90"/>
    <cellStyle name="Input 3 3 2 10" xfId="5996"/>
    <cellStyle name="Input 3 3 2 11" xfId="11200"/>
    <cellStyle name="Input 3 3 2 2" xfId="819"/>
    <cellStyle name="Input 3 3 2 2 2" xfId="1312"/>
    <cellStyle name="Input 3 3 2 2 2 2" xfId="3052"/>
    <cellStyle name="Input 3 3 2 2 2 3" xfId="4651"/>
    <cellStyle name="Input 3 3 2 2 2 4" xfId="5459"/>
    <cellStyle name="Input 3 3 2 2 2 5" xfId="7612"/>
    <cellStyle name="Input 3 3 2 2 2 6" xfId="9104"/>
    <cellStyle name="Input 3 3 2 2 2 7" xfId="10644"/>
    <cellStyle name="Input 3 3 2 2 2 8" xfId="12247"/>
    <cellStyle name="Input 3 3 2 2 3" xfId="2559"/>
    <cellStyle name="Input 3 3 2 2 4" xfId="4158"/>
    <cellStyle name="Input 3 3 2 2 5" xfId="6445"/>
    <cellStyle name="Input 3 3 2 2 6" xfId="7119"/>
    <cellStyle name="Input 3 3 2 2 7" xfId="8611"/>
    <cellStyle name="Input 3 3 2 2 8" xfId="10152"/>
    <cellStyle name="Input 3 3 2 2 9" xfId="11755"/>
    <cellStyle name="Input 3 3 2 3" xfId="820"/>
    <cellStyle name="Input 3 3 2 3 2" xfId="1311"/>
    <cellStyle name="Input 3 3 2 3 2 2" xfId="3051"/>
    <cellStyle name="Input 3 3 2 3 2 3" xfId="4650"/>
    <cellStyle name="Input 3 3 2 3 2 4" xfId="1848"/>
    <cellStyle name="Input 3 3 2 3 2 5" xfId="7611"/>
    <cellStyle name="Input 3 3 2 3 2 6" xfId="9103"/>
    <cellStyle name="Input 3 3 2 3 2 7" xfId="10643"/>
    <cellStyle name="Input 3 3 2 3 2 8" xfId="12246"/>
    <cellStyle name="Input 3 3 2 3 3" xfId="2560"/>
    <cellStyle name="Input 3 3 2 3 4" xfId="4159"/>
    <cellStyle name="Input 3 3 2 3 5" xfId="6118"/>
    <cellStyle name="Input 3 3 2 3 6" xfId="7120"/>
    <cellStyle name="Input 3 3 2 3 7" xfId="8612"/>
    <cellStyle name="Input 3 3 2 3 8" xfId="10153"/>
    <cellStyle name="Input 3 3 2 3 9" xfId="11756"/>
    <cellStyle name="Input 3 3 2 4" xfId="821"/>
    <cellStyle name="Input 3 3 2 4 2" xfId="519"/>
    <cellStyle name="Input 3 3 2 4 2 2" xfId="2259"/>
    <cellStyle name="Input 3 3 2 4 2 3" xfId="3858"/>
    <cellStyle name="Input 3 3 2 4 2 4" xfId="6064"/>
    <cellStyle name="Input 3 3 2 4 2 5" xfId="6819"/>
    <cellStyle name="Input 3 3 2 4 2 6" xfId="8311"/>
    <cellStyle name="Input 3 3 2 4 2 7" xfId="9852"/>
    <cellStyle name="Input 3 3 2 4 2 8" xfId="11455"/>
    <cellStyle name="Input 3 3 2 4 3" xfId="2561"/>
    <cellStyle name="Input 3 3 2 4 4" xfId="4160"/>
    <cellStyle name="Input 3 3 2 4 5" xfId="5839"/>
    <cellStyle name="Input 3 3 2 4 6" xfId="7121"/>
    <cellStyle name="Input 3 3 2 4 7" xfId="8613"/>
    <cellStyle name="Input 3 3 2 4 8" xfId="10154"/>
    <cellStyle name="Input 3 3 2 4 9" xfId="11757"/>
    <cellStyle name="Input 3 3 2 5" xfId="822"/>
    <cellStyle name="Input 3 3 2 5 2" xfId="1310"/>
    <cellStyle name="Input 3 3 2 5 2 2" xfId="3050"/>
    <cellStyle name="Input 3 3 2 5 2 3" xfId="4649"/>
    <cellStyle name="Input 3 3 2 5 2 4" xfId="6026"/>
    <cellStyle name="Input 3 3 2 5 2 5" xfId="7610"/>
    <cellStyle name="Input 3 3 2 5 2 6" xfId="9102"/>
    <cellStyle name="Input 3 3 2 5 2 7" xfId="10642"/>
    <cellStyle name="Input 3 3 2 5 2 8" xfId="12245"/>
    <cellStyle name="Input 3 3 2 5 3" xfId="2562"/>
    <cellStyle name="Input 3 3 2 5 4" xfId="4161"/>
    <cellStyle name="Input 3 3 2 5 5" xfId="6444"/>
    <cellStyle name="Input 3 3 2 5 6" xfId="7122"/>
    <cellStyle name="Input 3 3 2 5 7" xfId="8614"/>
    <cellStyle name="Input 3 3 2 5 8" xfId="10155"/>
    <cellStyle name="Input 3 3 2 5 9" xfId="11758"/>
    <cellStyle name="Input 3 3 2 6" xfId="404"/>
    <cellStyle name="Input 3 3 2 6 2" xfId="2144"/>
    <cellStyle name="Input 3 3 2 6 3" xfId="3743"/>
    <cellStyle name="Input 3 3 2 6 4" xfId="6411"/>
    <cellStyle name="Input 3 3 2 6 5" xfId="6704"/>
    <cellStyle name="Input 3 3 2 6 6" xfId="8196"/>
    <cellStyle name="Input 3 3 2 6 7" xfId="9737"/>
    <cellStyle name="Input 3 3 2 6 8" xfId="11340"/>
    <cellStyle name="Input 3 3 2 7" xfId="1415"/>
    <cellStyle name="Input 3 3 2 7 2" xfId="3155"/>
    <cellStyle name="Input 3 3 2 7 3" xfId="4754"/>
    <cellStyle name="Input 3 3 2 7 4" xfId="5340"/>
    <cellStyle name="Input 3 3 2 7 5" xfId="7715"/>
    <cellStyle name="Input 3 3 2 7 6" xfId="9207"/>
    <cellStyle name="Input 3 3 2 7 7" xfId="10747"/>
    <cellStyle name="Input 3 3 2 7 8" xfId="12350"/>
    <cellStyle name="Input 3 3 2 8" xfId="1932"/>
    <cellStyle name="Input 3 3 2 9" xfId="5275"/>
    <cellStyle name="Input 3 3 3" xfId="823"/>
    <cellStyle name="Input 3 3 3 2" xfId="1309"/>
    <cellStyle name="Input 3 3 3 2 2" xfId="3049"/>
    <cellStyle name="Input 3 3 3 2 3" xfId="4648"/>
    <cellStyle name="Input 3 3 3 2 4" xfId="1850"/>
    <cellStyle name="Input 3 3 3 2 5" xfId="7609"/>
    <cellStyle name="Input 3 3 3 2 6" xfId="9101"/>
    <cellStyle name="Input 3 3 3 2 7" xfId="10641"/>
    <cellStyle name="Input 3 3 3 2 8" xfId="12244"/>
    <cellStyle name="Input 3 3 3 3" xfId="2563"/>
    <cellStyle name="Input 3 3 3 4" xfId="4162"/>
    <cellStyle name="Input 3 3 3 5" xfId="6119"/>
    <cellStyle name="Input 3 3 3 6" xfId="7123"/>
    <cellStyle name="Input 3 3 3 7" xfId="8615"/>
    <cellStyle name="Input 3 3 3 8" xfId="10156"/>
    <cellStyle name="Input 3 3 3 9" xfId="11759"/>
    <cellStyle name="Input 3 3 4" xfId="824"/>
    <cellStyle name="Input 3 3 4 2" xfId="1308"/>
    <cellStyle name="Input 3 3 4 2 2" xfId="3048"/>
    <cellStyle name="Input 3 3 4 2 3" xfId="4647"/>
    <cellStyle name="Input 3 3 4 2 4" xfId="1851"/>
    <cellStyle name="Input 3 3 4 2 5" xfId="7608"/>
    <cellStyle name="Input 3 3 4 2 6" xfId="9100"/>
    <cellStyle name="Input 3 3 4 2 7" xfId="10640"/>
    <cellStyle name="Input 3 3 4 2 8" xfId="12243"/>
    <cellStyle name="Input 3 3 4 3" xfId="2564"/>
    <cellStyle name="Input 3 3 4 4" xfId="4163"/>
    <cellStyle name="Input 3 3 4 5" xfId="5838"/>
    <cellStyle name="Input 3 3 4 6" xfId="7124"/>
    <cellStyle name="Input 3 3 4 7" xfId="8616"/>
    <cellStyle name="Input 3 3 4 8" xfId="10157"/>
    <cellStyle name="Input 3 3 4 9" xfId="11760"/>
    <cellStyle name="Input 3 3 5" xfId="825"/>
    <cellStyle name="Input 3 3 5 2" xfId="1307"/>
    <cellStyle name="Input 3 3 5 2 2" xfId="3047"/>
    <cellStyle name="Input 3 3 5 2 3" xfId="4646"/>
    <cellStyle name="Input 3 3 5 2 4" xfId="5733"/>
    <cellStyle name="Input 3 3 5 2 5" xfId="7607"/>
    <cellStyle name="Input 3 3 5 2 6" xfId="9099"/>
    <cellStyle name="Input 3 3 5 2 7" xfId="10639"/>
    <cellStyle name="Input 3 3 5 2 8" xfId="12242"/>
    <cellStyle name="Input 3 3 5 3" xfId="2565"/>
    <cellStyle name="Input 3 3 5 4" xfId="4164"/>
    <cellStyle name="Input 3 3 5 5" xfId="5243"/>
    <cellStyle name="Input 3 3 5 6" xfId="7125"/>
    <cellStyle name="Input 3 3 5 7" xfId="8617"/>
    <cellStyle name="Input 3 3 5 8" xfId="10158"/>
    <cellStyle name="Input 3 3 5 9" xfId="11761"/>
    <cellStyle name="Input 3 3 6" xfId="826"/>
    <cellStyle name="Input 3 3 6 2" xfId="1306"/>
    <cellStyle name="Input 3 3 6 2 2" xfId="3046"/>
    <cellStyle name="Input 3 3 6 2 3" xfId="4645"/>
    <cellStyle name="Input 3 3 6 2 4" xfId="6203"/>
    <cellStyle name="Input 3 3 6 2 5" xfId="7606"/>
    <cellStyle name="Input 3 3 6 2 6" xfId="9098"/>
    <cellStyle name="Input 3 3 6 2 7" xfId="10638"/>
    <cellStyle name="Input 3 3 6 2 8" xfId="12241"/>
    <cellStyle name="Input 3 3 6 3" xfId="2566"/>
    <cellStyle name="Input 3 3 6 4" xfId="4165"/>
    <cellStyle name="Input 3 3 6 5" xfId="6387"/>
    <cellStyle name="Input 3 3 6 6" xfId="7126"/>
    <cellStyle name="Input 3 3 6 7" xfId="8618"/>
    <cellStyle name="Input 3 3 6 8" xfId="10159"/>
    <cellStyle name="Input 3 3 6 9" xfId="11762"/>
    <cellStyle name="Input 3 3 7" xfId="403"/>
    <cellStyle name="Input 3 3 7 2" xfId="2143"/>
    <cellStyle name="Input 3 3 7 3" xfId="3742"/>
    <cellStyle name="Input 3 3 7 4" xfId="5948"/>
    <cellStyle name="Input 3 3 7 5" xfId="6703"/>
    <cellStyle name="Input 3 3 7 6" xfId="8195"/>
    <cellStyle name="Input 3 3 7 7" xfId="9736"/>
    <cellStyle name="Input 3 3 7 8" xfId="11339"/>
    <cellStyle name="Input 3 3 8" xfId="1416"/>
    <cellStyle name="Input 3 3 8 2" xfId="3156"/>
    <cellStyle name="Input 3 3 8 3" xfId="4755"/>
    <cellStyle name="Input 3 3 8 4" xfId="6235"/>
    <cellStyle name="Input 3 3 8 5" xfId="7716"/>
    <cellStyle name="Input 3 3 8 6" xfId="9208"/>
    <cellStyle name="Input 3 3 8 7" xfId="10748"/>
    <cellStyle name="Input 3 3 8 8" xfId="12351"/>
    <cellStyle name="Input 3 3 9" xfId="1933"/>
    <cellStyle name="Input 3 4" xfId="91"/>
    <cellStyle name="Input 3 4 10" xfId="6366"/>
    <cellStyle name="Input 3 4 11" xfId="11201"/>
    <cellStyle name="Input 3 4 2" xfId="827"/>
    <cellStyle name="Input 3 4 2 2" xfId="1305"/>
    <cellStyle name="Input 3 4 2 2 2" xfId="3045"/>
    <cellStyle name="Input 3 4 2 2 3" xfId="4644"/>
    <cellStyle name="Input 3 4 2 2 4" xfId="5734"/>
    <cellStyle name="Input 3 4 2 2 5" xfId="7605"/>
    <cellStyle name="Input 3 4 2 2 6" xfId="9097"/>
    <cellStyle name="Input 3 4 2 2 7" xfId="10637"/>
    <cellStyle name="Input 3 4 2 2 8" xfId="12240"/>
    <cellStyle name="Input 3 4 2 3" xfId="2567"/>
    <cellStyle name="Input 3 4 2 4" xfId="4166"/>
    <cellStyle name="Input 3 4 2 5" xfId="6018"/>
    <cellStyle name="Input 3 4 2 6" xfId="7127"/>
    <cellStyle name="Input 3 4 2 7" xfId="8619"/>
    <cellStyle name="Input 3 4 2 8" xfId="10160"/>
    <cellStyle name="Input 3 4 2 9" xfId="11763"/>
    <cellStyle name="Input 3 4 3" xfId="828"/>
    <cellStyle name="Input 3 4 3 2" xfId="1304"/>
    <cellStyle name="Input 3 4 3 2 2" xfId="3044"/>
    <cellStyle name="Input 3 4 3 2 3" xfId="4643"/>
    <cellStyle name="Input 3 4 3 2 4" xfId="6202"/>
    <cellStyle name="Input 3 4 3 2 5" xfId="7604"/>
    <cellStyle name="Input 3 4 3 2 6" xfId="9096"/>
    <cellStyle name="Input 3 4 3 2 7" xfId="10636"/>
    <cellStyle name="Input 3 4 3 2 8" xfId="12239"/>
    <cellStyle name="Input 3 4 3 3" xfId="2568"/>
    <cellStyle name="Input 3 4 3 4" xfId="4167"/>
    <cellStyle name="Input 3 4 3 5" xfId="5526"/>
    <cellStyle name="Input 3 4 3 6" xfId="7128"/>
    <cellStyle name="Input 3 4 3 7" xfId="8620"/>
    <cellStyle name="Input 3 4 3 8" xfId="10161"/>
    <cellStyle name="Input 3 4 3 9" xfId="11764"/>
    <cellStyle name="Input 3 4 4" xfId="829"/>
    <cellStyle name="Input 3 4 4 2" xfId="1303"/>
    <cellStyle name="Input 3 4 4 2 2" xfId="3043"/>
    <cellStyle name="Input 3 4 4 2 3" xfId="4642"/>
    <cellStyle name="Input 3 4 4 2 4" xfId="5735"/>
    <cellStyle name="Input 3 4 4 2 5" xfId="7603"/>
    <cellStyle name="Input 3 4 4 2 6" xfId="9095"/>
    <cellStyle name="Input 3 4 4 2 7" xfId="10635"/>
    <cellStyle name="Input 3 4 4 2 8" xfId="12238"/>
    <cellStyle name="Input 3 4 4 3" xfId="2569"/>
    <cellStyle name="Input 3 4 4 4" xfId="4168"/>
    <cellStyle name="Input 3 4 4 5" xfId="6443"/>
    <cellStyle name="Input 3 4 4 6" xfId="7129"/>
    <cellStyle name="Input 3 4 4 7" xfId="8621"/>
    <cellStyle name="Input 3 4 4 8" xfId="10162"/>
    <cellStyle name="Input 3 4 4 9" xfId="11765"/>
    <cellStyle name="Input 3 4 5" xfId="830"/>
    <cellStyle name="Input 3 4 5 2" xfId="520"/>
    <cellStyle name="Input 3 4 5 2 2" xfId="2260"/>
    <cellStyle name="Input 3 4 5 2 3" xfId="3859"/>
    <cellStyle name="Input 3 4 5 2 4" xfId="5917"/>
    <cellStyle name="Input 3 4 5 2 5" xfId="6820"/>
    <cellStyle name="Input 3 4 5 2 6" xfId="8312"/>
    <cellStyle name="Input 3 4 5 2 7" xfId="9853"/>
    <cellStyle name="Input 3 4 5 2 8" xfId="11456"/>
    <cellStyle name="Input 3 4 5 3" xfId="2570"/>
    <cellStyle name="Input 3 4 5 4" xfId="4169"/>
    <cellStyle name="Input 3 4 5 5" xfId="6120"/>
    <cellStyle name="Input 3 4 5 6" xfId="7130"/>
    <cellStyle name="Input 3 4 5 7" xfId="8622"/>
    <cellStyle name="Input 3 4 5 8" xfId="10163"/>
    <cellStyle name="Input 3 4 5 9" xfId="11766"/>
    <cellStyle name="Input 3 4 6" xfId="405"/>
    <cellStyle name="Input 3 4 6 2" xfId="2145"/>
    <cellStyle name="Input 3 4 6 3" xfId="3744"/>
    <cellStyle name="Input 3 4 6 4" xfId="5297"/>
    <cellStyle name="Input 3 4 6 5" xfId="6705"/>
    <cellStyle name="Input 3 4 6 6" xfId="8197"/>
    <cellStyle name="Input 3 4 6 7" xfId="9738"/>
    <cellStyle name="Input 3 4 6 8" xfId="11341"/>
    <cellStyle name="Input 3 4 7" xfId="1414"/>
    <cellStyle name="Input 3 4 7 2" xfId="3154"/>
    <cellStyle name="Input 3 4 7 3" xfId="4753"/>
    <cellStyle name="Input 3 4 7 4" xfId="6308"/>
    <cellStyle name="Input 3 4 7 5" xfId="7714"/>
    <cellStyle name="Input 3 4 7 6" xfId="9206"/>
    <cellStyle name="Input 3 4 7 7" xfId="10746"/>
    <cellStyle name="Input 3 4 7 8" xfId="12349"/>
    <cellStyle name="Input 3 4 8" xfId="1931"/>
    <cellStyle name="Input 3 4 9" xfId="5978"/>
    <cellStyle name="Input 3 5" xfId="831"/>
    <cellStyle name="Input 3 5 2" xfId="521"/>
    <cellStyle name="Input 3 5 2 2" xfId="2261"/>
    <cellStyle name="Input 3 5 2 3" xfId="3860"/>
    <cellStyle name="Input 3 5 2 4" xfId="6522"/>
    <cellStyle name="Input 3 5 2 5" xfId="6821"/>
    <cellStyle name="Input 3 5 2 6" xfId="8313"/>
    <cellStyle name="Input 3 5 2 7" xfId="9854"/>
    <cellStyle name="Input 3 5 2 8" xfId="11457"/>
    <cellStyle name="Input 3 5 3" xfId="2571"/>
    <cellStyle name="Input 3 5 4" xfId="4170"/>
    <cellStyle name="Input 3 5 5" xfId="5837"/>
    <cellStyle name="Input 3 5 6" xfId="7131"/>
    <cellStyle name="Input 3 5 7" xfId="8623"/>
    <cellStyle name="Input 3 5 8" xfId="10164"/>
    <cellStyle name="Input 3 5 9" xfId="11767"/>
    <cellStyle name="Input 3 6" xfId="832"/>
    <cellStyle name="Input 3 6 2" xfId="1302"/>
    <cellStyle name="Input 3 6 2 2" xfId="3042"/>
    <cellStyle name="Input 3 6 2 3" xfId="4641"/>
    <cellStyle name="Input 3 6 2 4" xfId="6201"/>
    <cellStyle name="Input 3 6 2 5" xfId="7602"/>
    <cellStyle name="Input 3 6 2 6" xfId="9094"/>
    <cellStyle name="Input 3 6 2 7" xfId="10634"/>
    <cellStyle name="Input 3 6 2 8" xfId="12237"/>
    <cellStyle name="Input 3 6 3" xfId="2572"/>
    <cellStyle name="Input 3 6 4" xfId="4171"/>
    <cellStyle name="Input 3 6 5" xfId="6442"/>
    <cellStyle name="Input 3 6 6" xfId="7132"/>
    <cellStyle name="Input 3 6 7" xfId="8624"/>
    <cellStyle name="Input 3 6 8" xfId="10165"/>
    <cellStyle name="Input 3 6 9" xfId="11768"/>
    <cellStyle name="Input 3 7" xfId="833"/>
    <cellStyle name="Input 3 7 2" xfId="1301"/>
    <cellStyle name="Input 3 7 2 2" xfId="3041"/>
    <cellStyle name="Input 3 7 2 3" xfId="4640"/>
    <cellStyle name="Input 3 7 2 4" xfId="5736"/>
    <cellStyle name="Input 3 7 2 5" xfId="7601"/>
    <cellStyle name="Input 3 7 2 6" xfId="9093"/>
    <cellStyle name="Input 3 7 2 7" xfId="10633"/>
    <cellStyle name="Input 3 7 2 8" xfId="12236"/>
    <cellStyle name="Input 3 7 3" xfId="2573"/>
    <cellStyle name="Input 3 7 4" xfId="4172"/>
    <cellStyle name="Input 3 7 5" xfId="6121"/>
    <cellStyle name="Input 3 7 6" xfId="7133"/>
    <cellStyle name="Input 3 7 7" xfId="8625"/>
    <cellStyle name="Input 3 7 8" xfId="10166"/>
    <cellStyle name="Input 3 7 9" xfId="11769"/>
    <cellStyle name="Input 3 8" xfId="834"/>
    <cellStyle name="Input 3 8 2" xfId="1300"/>
    <cellStyle name="Input 3 8 2 2" xfId="3040"/>
    <cellStyle name="Input 3 8 2 3" xfId="4639"/>
    <cellStyle name="Input 3 8 2 4" xfId="6200"/>
    <cellStyle name="Input 3 8 2 5" xfId="7600"/>
    <cellStyle name="Input 3 8 2 6" xfId="9092"/>
    <cellStyle name="Input 3 8 2 7" xfId="10632"/>
    <cellStyle name="Input 3 8 2 8" xfId="12235"/>
    <cellStyle name="Input 3 8 3" xfId="2574"/>
    <cellStyle name="Input 3 8 4" xfId="4173"/>
    <cellStyle name="Input 3 8 5" xfId="5836"/>
    <cellStyle name="Input 3 8 6" xfId="7134"/>
    <cellStyle name="Input 3 8 7" xfId="8626"/>
    <cellStyle name="Input 3 8 8" xfId="10167"/>
    <cellStyle name="Input 3 8 9" xfId="11770"/>
    <cellStyle name="Input 3 9" xfId="399"/>
    <cellStyle name="Input 3 9 2" xfId="2139"/>
    <cellStyle name="Input 3 9 3" xfId="3738"/>
    <cellStyle name="Input 3 9 4" xfId="6038"/>
    <cellStyle name="Input 3 9 5" xfId="6699"/>
    <cellStyle name="Input 3 9 6" xfId="8191"/>
    <cellStyle name="Input 3 9 7" xfId="9732"/>
    <cellStyle name="Input 3 9 8" xfId="11335"/>
    <cellStyle name="Input 4" xfId="92"/>
    <cellStyle name="Input 4 10" xfId="1413"/>
    <cellStyle name="Input 4 10 2" xfId="3153"/>
    <cellStyle name="Input 4 10 3" xfId="4752"/>
    <cellStyle name="Input 4 10 4" xfId="5694"/>
    <cellStyle name="Input 4 10 5" xfId="7713"/>
    <cellStyle name="Input 4 10 6" xfId="9205"/>
    <cellStyle name="Input 4 10 7" xfId="10745"/>
    <cellStyle name="Input 4 10 8" xfId="12348"/>
    <cellStyle name="Input 4 11" xfId="1930"/>
    <cellStyle name="Input 4 12" xfId="6348"/>
    <cellStyle name="Input 4 13" xfId="6601"/>
    <cellStyle name="Input 4 14" xfId="11202"/>
    <cellStyle name="Input 4 2" xfId="93"/>
    <cellStyle name="Input 4 2 10" xfId="1929"/>
    <cellStyle name="Input 4 2 11" xfId="6584"/>
    <cellStyle name="Input 4 2 12" xfId="5559"/>
    <cellStyle name="Input 4 2 13" xfId="11203"/>
    <cellStyle name="Input 4 2 2" xfId="94"/>
    <cellStyle name="Input 4 2 2 10" xfId="5370"/>
    <cellStyle name="Input 4 2 2 11" xfId="11204"/>
    <cellStyle name="Input 4 2 2 2" xfId="835"/>
    <cellStyle name="Input 4 2 2 2 2" xfId="1299"/>
    <cellStyle name="Input 4 2 2 2 2 2" xfId="3039"/>
    <cellStyle name="Input 4 2 2 2 2 3" xfId="4638"/>
    <cellStyle name="Input 4 2 2 2 2 4" xfId="5350"/>
    <cellStyle name="Input 4 2 2 2 2 5" xfId="7599"/>
    <cellStyle name="Input 4 2 2 2 2 6" xfId="9091"/>
    <cellStyle name="Input 4 2 2 2 2 7" xfId="10631"/>
    <cellStyle name="Input 4 2 2 2 2 8" xfId="12234"/>
    <cellStyle name="Input 4 2 2 2 3" xfId="2575"/>
    <cellStyle name="Input 4 2 2 2 4" xfId="4174"/>
    <cellStyle name="Input 4 2 2 2 5" xfId="6441"/>
    <cellStyle name="Input 4 2 2 2 6" xfId="7135"/>
    <cellStyle name="Input 4 2 2 2 7" xfId="8627"/>
    <cellStyle name="Input 4 2 2 2 8" xfId="10168"/>
    <cellStyle name="Input 4 2 2 2 9" xfId="11771"/>
    <cellStyle name="Input 4 2 2 3" xfId="836"/>
    <cellStyle name="Input 4 2 2 3 2" xfId="1298"/>
    <cellStyle name="Input 4 2 2 3 2 2" xfId="3038"/>
    <cellStyle name="Input 4 2 2 3 2 3" xfId="4637"/>
    <cellStyle name="Input 4 2 2 3 2 4" xfId="6300"/>
    <cellStyle name="Input 4 2 2 3 2 5" xfId="7598"/>
    <cellStyle name="Input 4 2 2 3 2 6" xfId="9090"/>
    <cellStyle name="Input 4 2 2 3 2 7" xfId="10630"/>
    <cellStyle name="Input 4 2 2 3 2 8" xfId="12233"/>
    <cellStyle name="Input 4 2 2 3 3" xfId="2576"/>
    <cellStyle name="Input 4 2 2 3 4" xfId="4175"/>
    <cellStyle name="Input 4 2 2 3 5" xfId="5479"/>
    <cellStyle name="Input 4 2 2 3 6" xfId="7136"/>
    <cellStyle name="Input 4 2 2 3 7" xfId="8628"/>
    <cellStyle name="Input 4 2 2 3 8" xfId="10169"/>
    <cellStyle name="Input 4 2 2 3 9" xfId="11772"/>
    <cellStyle name="Input 4 2 2 4" xfId="837"/>
    <cellStyle name="Input 4 2 2 4 2" xfId="1297"/>
    <cellStyle name="Input 4 2 2 4 2 2" xfId="3037"/>
    <cellStyle name="Input 4 2 2 4 2 3" xfId="4636"/>
    <cellStyle name="Input 4 2 2 4 2 4" xfId="1852"/>
    <cellStyle name="Input 4 2 2 4 2 5" xfId="7597"/>
    <cellStyle name="Input 4 2 2 4 2 6" xfId="9089"/>
    <cellStyle name="Input 4 2 2 4 2 7" xfId="10629"/>
    <cellStyle name="Input 4 2 2 4 2 8" xfId="12232"/>
    <cellStyle name="Input 4 2 2 4 3" xfId="2577"/>
    <cellStyle name="Input 4 2 2 4 4" xfId="4176"/>
    <cellStyle name="Input 4 2 2 4 5" xfId="5835"/>
    <cellStyle name="Input 4 2 2 4 6" xfId="7137"/>
    <cellStyle name="Input 4 2 2 4 7" xfId="8629"/>
    <cellStyle name="Input 4 2 2 4 8" xfId="10170"/>
    <cellStyle name="Input 4 2 2 4 9" xfId="11773"/>
    <cellStyle name="Input 4 2 2 5" xfId="838"/>
    <cellStyle name="Input 4 2 2 5 2" xfId="1296"/>
    <cellStyle name="Input 4 2 2 5 2 2" xfId="3036"/>
    <cellStyle name="Input 4 2 2 5 2 3" xfId="4635"/>
    <cellStyle name="Input 4 2 2 5 2 4" xfId="5737"/>
    <cellStyle name="Input 4 2 2 5 2 5" xfId="7596"/>
    <cellStyle name="Input 4 2 2 5 2 6" xfId="9088"/>
    <cellStyle name="Input 4 2 2 5 2 7" xfId="10628"/>
    <cellStyle name="Input 4 2 2 5 2 8" xfId="12231"/>
    <cellStyle name="Input 4 2 2 5 3" xfId="2578"/>
    <cellStyle name="Input 4 2 2 5 4" xfId="4177"/>
    <cellStyle name="Input 4 2 2 5 5" xfId="6440"/>
    <cellStyle name="Input 4 2 2 5 6" xfId="7138"/>
    <cellStyle name="Input 4 2 2 5 7" xfId="8630"/>
    <cellStyle name="Input 4 2 2 5 8" xfId="10171"/>
    <cellStyle name="Input 4 2 2 5 9" xfId="11774"/>
    <cellStyle name="Input 4 2 2 6" xfId="408"/>
    <cellStyle name="Input 4 2 2 6 2" xfId="2148"/>
    <cellStyle name="Input 4 2 2 6 3" xfId="3747"/>
    <cellStyle name="Input 4 2 2 6 4" xfId="6040"/>
    <cellStyle name="Input 4 2 2 6 5" xfId="6708"/>
    <cellStyle name="Input 4 2 2 6 6" xfId="8200"/>
    <cellStyle name="Input 4 2 2 6 7" xfId="9741"/>
    <cellStyle name="Input 4 2 2 6 8" xfId="11344"/>
    <cellStyle name="Input 4 2 2 7" xfId="1411"/>
    <cellStyle name="Input 4 2 2 7 2" xfId="3151"/>
    <cellStyle name="Input 4 2 2 7 3" xfId="4750"/>
    <cellStyle name="Input 4 2 2 7 4" xfId="5695"/>
    <cellStyle name="Input 4 2 2 7 5" xfId="7711"/>
    <cellStyle name="Input 4 2 2 7 6" xfId="9203"/>
    <cellStyle name="Input 4 2 2 7 7" xfId="10743"/>
    <cellStyle name="Input 4 2 2 7 8" xfId="12346"/>
    <cellStyle name="Input 4 2 2 8" xfId="1928"/>
    <cellStyle name="Input 4 2 2 9" xfId="5979"/>
    <cellStyle name="Input 4 2 3" xfId="95"/>
    <cellStyle name="Input 4 2 3 10" xfId="5276"/>
    <cellStyle name="Input 4 2 3 11" xfId="11205"/>
    <cellStyle name="Input 4 2 3 2" xfId="839"/>
    <cellStyle name="Input 4 2 3 2 2" xfId="1295"/>
    <cellStyle name="Input 4 2 3 2 2 2" xfId="3035"/>
    <cellStyle name="Input 4 2 3 2 2 3" xfId="4634"/>
    <cellStyle name="Input 4 2 3 2 2 4" xfId="5460"/>
    <cellStyle name="Input 4 2 3 2 2 5" xfId="7595"/>
    <cellStyle name="Input 4 2 3 2 2 6" xfId="9087"/>
    <cellStyle name="Input 4 2 3 2 2 7" xfId="10627"/>
    <cellStyle name="Input 4 2 3 2 2 8" xfId="12230"/>
    <cellStyle name="Input 4 2 3 2 3" xfId="2579"/>
    <cellStyle name="Input 4 2 3 2 4" xfId="4178"/>
    <cellStyle name="Input 4 2 3 2 5" xfId="6122"/>
    <cellStyle name="Input 4 2 3 2 6" xfId="7139"/>
    <cellStyle name="Input 4 2 3 2 7" xfId="8631"/>
    <cellStyle name="Input 4 2 3 2 8" xfId="10172"/>
    <cellStyle name="Input 4 2 3 2 9" xfId="11775"/>
    <cellStyle name="Input 4 2 3 3" xfId="840"/>
    <cellStyle name="Input 4 2 3 3 2" xfId="522"/>
    <cellStyle name="Input 4 2 3 3 2 2" xfId="2262"/>
    <cellStyle name="Input 4 2 3 3 2 3" xfId="3861"/>
    <cellStyle name="Input 4 2 3 3 2 4" xfId="5503"/>
    <cellStyle name="Input 4 2 3 3 2 5" xfId="6822"/>
    <cellStyle name="Input 4 2 3 3 2 6" xfId="8314"/>
    <cellStyle name="Input 4 2 3 3 2 7" xfId="9855"/>
    <cellStyle name="Input 4 2 3 3 2 8" xfId="11458"/>
    <cellStyle name="Input 4 2 3 3 3" xfId="2580"/>
    <cellStyle name="Input 4 2 3 3 4" xfId="4179"/>
    <cellStyle name="Input 4 2 3 3 5" xfId="5834"/>
    <cellStyle name="Input 4 2 3 3 6" xfId="7140"/>
    <cellStyle name="Input 4 2 3 3 7" xfId="8632"/>
    <cellStyle name="Input 4 2 3 3 8" xfId="10173"/>
    <cellStyle name="Input 4 2 3 3 9" xfId="11776"/>
    <cellStyle name="Input 4 2 3 4" xfId="841"/>
    <cellStyle name="Input 4 2 3 4 2" xfId="1294"/>
    <cellStyle name="Input 4 2 3 4 2 2" xfId="3034"/>
    <cellStyle name="Input 4 2 3 4 2 3" xfId="4633"/>
    <cellStyle name="Input 4 2 3 4 2 4" xfId="5738"/>
    <cellStyle name="Input 4 2 3 4 2 5" xfId="7594"/>
    <cellStyle name="Input 4 2 3 4 2 6" xfId="9086"/>
    <cellStyle name="Input 4 2 3 4 2 7" xfId="10626"/>
    <cellStyle name="Input 4 2 3 4 2 8" xfId="12229"/>
    <cellStyle name="Input 4 2 3 4 3" xfId="2581"/>
    <cellStyle name="Input 4 2 3 4 4" xfId="4180"/>
    <cellStyle name="Input 4 2 3 4 5" xfId="6388"/>
    <cellStyle name="Input 4 2 3 4 6" xfId="7141"/>
    <cellStyle name="Input 4 2 3 4 7" xfId="8633"/>
    <cellStyle name="Input 4 2 3 4 8" xfId="10174"/>
    <cellStyle name="Input 4 2 3 4 9" xfId="11777"/>
    <cellStyle name="Input 4 2 3 5" xfId="842"/>
    <cellStyle name="Input 4 2 3 5 2" xfId="1293"/>
    <cellStyle name="Input 4 2 3 5 2 2" xfId="3033"/>
    <cellStyle name="Input 4 2 3 5 2 3" xfId="4632"/>
    <cellStyle name="Input 4 2 3 5 2 4" xfId="5461"/>
    <cellStyle name="Input 4 2 3 5 2 5" xfId="7593"/>
    <cellStyle name="Input 4 2 3 5 2 6" xfId="9085"/>
    <cellStyle name="Input 4 2 3 5 2 7" xfId="10625"/>
    <cellStyle name="Input 4 2 3 5 2 8" xfId="12228"/>
    <cellStyle name="Input 4 2 3 5 3" xfId="2582"/>
    <cellStyle name="Input 4 2 3 5 4" xfId="4181"/>
    <cellStyle name="Input 4 2 3 5 5" xfId="6017"/>
    <cellStyle name="Input 4 2 3 5 6" xfId="7142"/>
    <cellStyle name="Input 4 2 3 5 7" xfId="8634"/>
    <cellStyle name="Input 4 2 3 5 8" xfId="10175"/>
    <cellStyle name="Input 4 2 3 5 9" xfId="11778"/>
    <cellStyle name="Input 4 2 3 6" xfId="409"/>
    <cellStyle name="Input 4 2 3 6 2" xfId="2149"/>
    <cellStyle name="Input 4 2 3 6 3" xfId="3748"/>
    <cellStyle name="Input 4 2 3 6 4" xfId="5947"/>
    <cellStyle name="Input 4 2 3 6 5" xfId="6709"/>
    <cellStyle name="Input 4 2 3 6 6" xfId="8201"/>
    <cellStyle name="Input 4 2 3 6 7" xfId="9742"/>
    <cellStyle name="Input 4 2 3 6 8" xfId="11345"/>
    <cellStyle name="Input 4 2 3 7" xfId="1410"/>
    <cellStyle name="Input 4 2 3 7 2" xfId="3150"/>
    <cellStyle name="Input 4 2 3 7 3" xfId="4749"/>
    <cellStyle name="Input 4 2 3 7 4" xfId="6233"/>
    <cellStyle name="Input 4 2 3 7 5" xfId="7710"/>
    <cellStyle name="Input 4 2 3 7 6" xfId="9202"/>
    <cellStyle name="Input 4 2 3 7 7" xfId="10742"/>
    <cellStyle name="Input 4 2 3 7 8" xfId="12345"/>
    <cellStyle name="Input 4 2 3 8" xfId="1927"/>
    <cellStyle name="Input 4 2 3 9" xfId="6349"/>
    <cellStyle name="Input 4 2 4" xfId="843"/>
    <cellStyle name="Input 4 2 4 2" xfId="1292"/>
    <cellStyle name="Input 4 2 4 2 2" xfId="3032"/>
    <cellStyle name="Input 4 2 4 2 3" xfId="4631"/>
    <cellStyle name="Input 4 2 4 2 4" xfId="5739"/>
    <cellStyle name="Input 4 2 4 2 5" xfId="7592"/>
    <cellStyle name="Input 4 2 4 2 6" xfId="9084"/>
    <cellStyle name="Input 4 2 4 2 7" xfId="10624"/>
    <cellStyle name="Input 4 2 4 2 8" xfId="12227"/>
    <cellStyle name="Input 4 2 4 3" xfId="2583"/>
    <cellStyle name="Input 4 2 4 4" xfId="4182"/>
    <cellStyle name="Input 4 2 4 5" xfId="5527"/>
    <cellStyle name="Input 4 2 4 6" xfId="7143"/>
    <cellStyle name="Input 4 2 4 7" xfId="8635"/>
    <cellStyle name="Input 4 2 4 8" xfId="10176"/>
    <cellStyle name="Input 4 2 4 9" xfId="11779"/>
    <cellStyle name="Input 4 2 5" xfId="844"/>
    <cellStyle name="Input 4 2 5 2" xfId="1291"/>
    <cellStyle name="Input 4 2 5 2 2" xfId="3031"/>
    <cellStyle name="Input 4 2 5 2 3" xfId="4630"/>
    <cellStyle name="Input 4 2 5 2 4" xfId="5462"/>
    <cellStyle name="Input 4 2 5 2 5" xfId="7591"/>
    <cellStyle name="Input 4 2 5 2 6" xfId="9083"/>
    <cellStyle name="Input 4 2 5 2 7" xfId="10623"/>
    <cellStyle name="Input 4 2 5 2 8" xfId="12226"/>
    <cellStyle name="Input 4 2 5 3" xfId="2584"/>
    <cellStyle name="Input 4 2 5 4" xfId="4183"/>
    <cellStyle name="Input 4 2 5 5" xfId="6439"/>
    <cellStyle name="Input 4 2 5 6" xfId="7144"/>
    <cellStyle name="Input 4 2 5 7" xfId="8636"/>
    <cellStyle name="Input 4 2 5 8" xfId="10177"/>
    <cellStyle name="Input 4 2 5 9" xfId="11780"/>
    <cellStyle name="Input 4 2 6" xfId="845"/>
    <cellStyle name="Input 4 2 6 2" xfId="523"/>
    <cellStyle name="Input 4 2 6 2 2" xfId="2263"/>
    <cellStyle name="Input 4 2 6 2 3" xfId="3862"/>
    <cellStyle name="Input 4 2 6 2 4" xfId="5916"/>
    <cellStyle name="Input 4 2 6 2 5" xfId="6823"/>
    <cellStyle name="Input 4 2 6 2 6" xfId="8315"/>
    <cellStyle name="Input 4 2 6 2 7" xfId="9856"/>
    <cellStyle name="Input 4 2 6 2 8" xfId="11459"/>
    <cellStyle name="Input 4 2 6 3" xfId="2585"/>
    <cellStyle name="Input 4 2 6 4" xfId="4184"/>
    <cellStyle name="Input 4 2 6 5" xfId="6123"/>
    <cellStyle name="Input 4 2 6 6" xfId="7145"/>
    <cellStyle name="Input 4 2 6 7" xfId="8637"/>
    <cellStyle name="Input 4 2 6 8" xfId="10178"/>
    <cellStyle name="Input 4 2 6 9" xfId="11781"/>
    <cellStyle name="Input 4 2 7" xfId="846"/>
    <cellStyle name="Input 4 2 7 2" xfId="524"/>
    <cellStyle name="Input 4 2 7 2 2" xfId="2264"/>
    <cellStyle name="Input 4 2 7 2 3" xfId="3863"/>
    <cellStyle name="Input 4 2 7 2 4" xfId="6521"/>
    <cellStyle name="Input 4 2 7 2 5" xfId="6824"/>
    <cellStyle name="Input 4 2 7 2 6" xfId="8316"/>
    <cellStyle name="Input 4 2 7 2 7" xfId="9857"/>
    <cellStyle name="Input 4 2 7 2 8" xfId="11460"/>
    <cellStyle name="Input 4 2 7 3" xfId="2586"/>
    <cellStyle name="Input 4 2 7 4" xfId="4185"/>
    <cellStyle name="Input 4 2 7 5" xfId="5833"/>
    <cellStyle name="Input 4 2 7 6" xfId="7146"/>
    <cellStyle name="Input 4 2 7 7" xfId="8638"/>
    <cellStyle name="Input 4 2 7 8" xfId="10179"/>
    <cellStyle name="Input 4 2 7 9" xfId="11782"/>
    <cellStyle name="Input 4 2 8" xfId="407"/>
    <cellStyle name="Input 4 2 8 2" xfId="2147"/>
    <cellStyle name="Input 4 2 8 3" xfId="3746"/>
    <cellStyle name="Input 4 2 8 4" xfId="6553"/>
    <cellStyle name="Input 4 2 8 5" xfId="6707"/>
    <cellStyle name="Input 4 2 8 6" xfId="8199"/>
    <cellStyle name="Input 4 2 8 7" xfId="9740"/>
    <cellStyle name="Input 4 2 8 8" xfId="11343"/>
    <cellStyle name="Input 4 2 9" xfId="1412"/>
    <cellStyle name="Input 4 2 9 2" xfId="3152"/>
    <cellStyle name="Input 4 2 9 3" xfId="4751"/>
    <cellStyle name="Input 4 2 9 4" xfId="6234"/>
    <cellStyle name="Input 4 2 9 5" xfId="7712"/>
    <cellStyle name="Input 4 2 9 6" xfId="9204"/>
    <cellStyle name="Input 4 2 9 7" xfId="10744"/>
    <cellStyle name="Input 4 2 9 8" xfId="12347"/>
    <cellStyle name="Input 4 3" xfId="96"/>
    <cellStyle name="Input 4 3 10" xfId="6585"/>
    <cellStyle name="Input 4 3 11" xfId="5997"/>
    <cellStyle name="Input 4 3 12" xfId="11206"/>
    <cellStyle name="Input 4 3 2" xfId="97"/>
    <cellStyle name="Input 4 3 2 10" xfId="6367"/>
    <cellStyle name="Input 4 3 2 11" xfId="11207"/>
    <cellStyle name="Input 4 3 2 2" xfId="847"/>
    <cellStyle name="Input 4 3 2 2 2" xfId="1290"/>
    <cellStyle name="Input 4 3 2 2 2 2" xfId="3030"/>
    <cellStyle name="Input 4 3 2 2 2 3" xfId="4629"/>
    <cellStyle name="Input 4 3 2 2 2 4" xfId="5740"/>
    <cellStyle name="Input 4 3 2 2 2 5" xfId="7590"/>
    <cellStyle name="Input 4 3 2 2 2 6" xfId="9082"/>
    <cellStyle name="Input 4 3 2 2 2 7" xfId="10622"/>
    <cellStyle name="Input 4 3 2 2 2 8" xfId="12225"/>
    <cellStyle name="Input 4 3 2 2 3" xfId="2587"/>
    <cellStyle name="Input 4 3 2 2 4" xfId="4186"/>
    <cellStyle name="Input 4 3 2 2 5" xfId="6438"/>
    <cellStyle name="Input 4 3 2 2 6" xfId="7147"/>
    <cellStyle name="Input 4 3 2 2 7" xfId="8639"/>
    <cellStyle name="Input 4 3 2 2 8" xfId="10180"/>
    <cellStyle name="Input 4 3 2 2 9" xfId="11783"/>
    <cellStyle name="Input 4 3 2 3" xfId="848"/>
    <cellStyle name="Input 4 3 2 3 2" xfId="1289"/>
    <cellStyle name="Input 4 3 2 3 2 2" xfId="3029"/>
    <cellStyle name="Input 4 3 2 3 2 3" xfId="4628"/>
    <cellStyle name="Input 4 3 2 3 2 4" xfId="6199"/>
    <cellStyle name="Input 4 3 2 3 2 5" xfId="7589"/>
    <cellStyle name="Input 4 3 2 3 2 6" xfId="9081"/>
    <cellStyle name="Input 4 3 2 3 2 7" xfId="10621"/>
    <cellStyle name="Input 4 3 2 3 2 8" xfId="12224"/>
    <cellStyle name="Input 4 3 2 3 3" xfId="2588"/>
    <cellStyle name="Input 4 3 2 3 4" xfId="4187"/>
    <cellStyle name="Input 4 3 2 3 5" xfId="6124"/>
    <cellStyle name="Input 4 3 2 3 6" xfId="7148"/>
    <cellStyle name="Input 4 3 2 3 7" xfId="8640"/>
    <cellStyle name="Input 4 3 2 3 8" xfId="10181"/>
    <cellStyle name="Input 4 3 2 3 9" xfId="11784"/>
    <cellStyle name="Input 4 3 2 4" xfId="849"/>
    <cellStyle name="Input 4 3 2 4 2" xfId="1288"/>
    <cellStyle name="Input 4 3 2 4 2 2" xfId="3028"/>
    <cellStyle name="Input 4 3 2 4 2 3" xfId="4627"/>
    <cellStyle name="Input 4 3 2 4 2 4" xfId="5351"/>
    <cellStyle name="Input 4 3 2 4 2 5" xfId="7588"/>
    <cellStyle name="Input 4 3 2 4 2 6" xfId="9080"/>
    <cellStyle name="Input 4 3 2 4 2 7" xfId="10620"/>
    <cellStyle name="Input 4 3 2 4 2 8" xfId="12223"/>
    <cellStyle name="Input 4 3 2 4 3" xfId="2589"/>
    <cellStyle name="Input 4 3 2 4 4" xfId="4188"/>
    <cellStyle name="Input 4 3 2 4 5" xfId="5832"/>
    <cellStyle name="Input 4 3 2 4 6" xfId="7149"/>
    <cellStyle name="Input 4 3 2 4 7" xfId="8641"/>
    <cellStyle name="Input 4 3 2 4 8" xfId="10182"/>
    <cellStyle name="Input 4 3 2 4 9" xfId="11785"/>
    <cellStyle name="Input 4 3 2 5" xfId="850"/>
    <cellStyle name="Input 4 3 2 5 2" xfId="1287"/>
    <cellStyle name="Input 4 3 2 5 2 2" xfId="3027"/>
    <cellStyle name="Input 4 3 2 5 2 3" xfId="4626"/>
    <cellStyle name="Input 4 3 2 5 2 4" xfId="6299"/>
    <cellStyle name="Input 4 3 2 5 2 5" xfId="7587"/>
    <cellStyle name="Input 4 3 2 5 2 6" xfId="9079"/>
    <cellStyle name="Input 4 3 2 5 2 7" xfId="10619"/>
    <cellStyle name="Input 4 3 2 5 2 8" xfId="12222"/>
    <cellStyle name="Input 4 3 2 5 3" xfId="2590"/>
    <cellStyle name="Input 4 3 2 5 4" xfId="4189"/>
    <cellStyle name="Input 4 3 2 5 5" xfId="6437"/>
    <cellStyle name="Input 4 3 2 5 6" xfId="7150"/>
    <cellStyle name="Input 4 3 2 5 7" xfId="8642"/>
    <cellStyle name="Input 4 3 2 5 8" xfId="10183"/>
    <cellStyle name="Input 4 3 2 5 9" xfId="11786"/>
    <cellStyle name="Input 4 3 2 6" xfId="411"/>
    <cellStyle name="Input 4 3 2 6 2" xfId="2151"/>
    <cellStyle name="Input 4 3 2 6 3" xfId="3750"/>
    <cellStyle name="Input 4 3 2 6 4" xfId="6041"/>
    <cellStyle name="Input 4 3 2 6 5" xfId="6711"/>
    <cellStyle name="Input 4 3 2 6 6" xfId="8203"/>
    <cellStyle name="Input 4 3 2 6 7" xfId="9744"/>
    <cellStyle name="Input 4 3 2 6 8" xfId="11347"/>
    <cellStyle name="Input 4 3 2 7" xfId="1142"/>
    <cellStyle name="Input 4 3 2 7 2" xfId="2882"/>
    <cellStyle name="Input 4 3 2 7 3" xfId="4481"/>
    <cellStyle name="Input 4 3 2 7 4" xfId="5794"/>
    <cellStyle name="Input 4 3 2 7 5" xfId="7442"/>
    <cellStyle name="Input 4 3 2 7 6" xfId="8934"/>
    <cellStyle name="Input 4 3 2 7 7" xfId="10474"/>
    <cellStyle name="Input 4 3 2 7 8" xfId="12077"/>
    <cellStyle name="Input 4 3 2 8" xfId="1925"/>
    <cellStyle name="Input 4 3 2 9" xfId="5980"/>
    <cellStyle name="Input 4 3 3" xfId="851"/>
    <cellStyle name="Input 4 3 3 2" xfId="1286"/>
    <cellStyle name="Input 4 3 3 2 2" xfId="3026"/>
    <cellStyle name="Input 4 3 3 2 3" xfId="4625"/>
    <cellStyle name="Input 4 3 3 2 4" xfId="5741"/>
    <cellStyle name="Input 4 3 3 2 5" xfId="7586"/>
    <cellStyle name="Input 4 3 3 2 6" xfId="9078"/>
    <cellStyle name="Input 4 3 3 2 7" xfId="10618"/>
    <cellStyle name="Input 4 3 3 2 8" xfId="12221"/>
    <cellStyle name="Input 4 3 3 3" xfId="2591"/>
    <cellStyle name="Input 4 3 3 4" xfId="4190"/>
    <cellStyle name="Input 4 3 3 5" xfId="6125"/>
    <cellStyle name="Input 4 3 3 6" xfId="7151"/>
    <cellStyle name="Input 4 3 3 7" xfId="8643"/>
    <cellStyle name="Input 4 3 3 8" xfId="10184"/>
    <cellStyle name="Input 4 3 3 9" xfId="11787"/>
    <cellStyle name="Input 4 3 4" xfId="852"/>
    <cellStyle name="Input 4 3 4 2" xfId="1285"/>
    <cellStyle name="Input 4 3 4 2 2" xfId="3025"/>
    <cellStyle name="Input 4 3 4 2 3" xfId="4624"/>
    <cellStyle name="Input 4 3 4 2 4" xfId="6198"/>
    <cellStyle name="Input 4 3 4 2 5" xfId="7585"/>
    <cellStyle name="Input 4 3 4 2 6" xfId="9077"/>
    <cellStyle name="Input 4 3 4 2 7" xfId="10617"/>
    <cellStyle name="Input 4 3 4 2 8" xfId="12220"/>
    <cellStyle name="Input 4 3 4 3" xfId="2592"/>
    <cellStyle name="Input 4 3 4 4" xfId="4191"/>
    <cellStyle name="Input 4 3 4 5" xfId="5831"/>
    <cellStyle name="Input 4 3 4 6" xfId="7152"/>
    <cellStyle name="Input 4 3 4 7" xfId="8644"/>
    <cellStyle name="Input 4 3 4 8" xfId="10185"/>
    <cellStyle name="Input 4 3 4 9" xfId="11788"/>
    <cellStyle name="Input 4 3 5" xfId="853"/>
    <cellStyle name="Input 4 3 5 2" xfId="1284"/>
    <cellStyle name="Input 4 3 5 2 2" xfId="3024"/>
    <cellStyle name="Input 4 3 5 2 3" xfId="4623"/>
    <cellStyle name="Input 4 3 5 2 4" xfId="5742"/>
    <cellStyle name="Input 4 3 5 2 5" xfId="7584"/>
    <cellStyle name="Input 4 3 5 2 6" xfId="9076"/>
    <cellStyle name="Input 4 3 5 2 7" xfId="10616"/>
    <cellStyle name="Input 4 3 5 2 8" xfId="12219"/>
    <cellStyle name="Input 4 3 5 3" xfId="2593"/>
    <cellStyle name="Input 4 3 5 4" xfId="4192"/>
    <cellStyle name="Input 4 3 5 5" xfId="6436"/>
    <cellStyle name="Input 4 3 5 6" xfId="7153"/>
    <cellStyle name="Input 4 3 5 7" xfId="8645"/>
    <cellStyle name="Input 4 3 5 8" xfId="10186"/>
    <cellStyle name="Input 4 3 5 9" xfId="11789"/>
    <cellStyle name="Input 4 3 6" xfId="854"/>
    <cellStyle name="Input 4 3 6 2" xfId="1283"/>
    <cellStyle name="Input 4 3 6 2 2" xfId="3023"/>
    <cellStyle name="Input 4 3 6 2 3" xfId="4622"/>
    <cellStyle name="Input 4 3 6 2 4" xfId="6197"/>
    <cellStyle name="Input 4 3 6 2 5" xfId="7583"/>
    <cellStyle name="Input 4 3 6 2 6" xfId="9075"/>
    <cellStyle name="Input 4 3 6 2 7" xfId="10615"/>
    <cellStyle name="Input 4 3 6 2 8" xfId="12218"/>
    <cellStyle name="Input 4 3 6 3" xfId="2594"/>
    <cellStyle name="Input 4 3 6 4" xfId="4193"/>
    <cellStyle name="Input 4 3 6 5" xfId="6126"/>
    <cellStyle name="Input 4 3 6 6" xfId="7154"/>
    <cellStyle name="Input 4 3 6 7" xfId="8646"/>
    <cellStyle name="Input 4 3 6 8" xfId="10187"/>
    <cellStyle name="Input 4 3 6 9" xfId="11790"/>
    <cellStyle name="Input 4 3 7" xfId="410"/>
    <cellStyle name="Input 4 3 7 2" xfId="2150"/>
    <cellStyle name="Input 4 3 7 3" xfId="3749"/>
    <cellStyle name="Input 4 3 7 4" xfId="6552"/>
    <cellStyle name="Input 4 3 7 5" xfId="6710"/>
    <cellStyle name="Input 4 3 7 6" xfId="8202"/>
    <cellStyle name="Input 4 3 7 7" xfId="9743"/>
    <cellStyle name="Input 4 3 7 8" xfId="11346"/>
    <cellStyle name="Input 4 3 8" xfId="1409"/>
    <cellStyle name="Input 4 3 8 2" xfId="3149"/>
    <cellStyle name="Input 4 3 8 3" xfId="4748"/>
    <cellStyle name="Input 4 3 8 4" xfId="5696"/>
    <cellStyle name="Input 4 3 8 5" xfId="7709"/>
    <cellStyle name="Input 4 3 8 6" xfId="9201"/>
    <cellStyle name="Input 4 3 8 7" xfId="10741"/>
    <cellStyle name="Input 4 3 8 8" xfId="12344"/>
    <cellStyle name="Input 4 3 9" xfId="1926"/>
    <cellStyle name="Input 4 4" xfId="98"/>
    <cellStyle name="Input 4 4 10" xfId="6602"/>
    <cellStyle name="Input 4 4 11" xfId="11208"/>
    <cellStyle name="Input 4 4 2" xfId="855"/>
    <cellStyle name="Input 4 4 2 2" xfId="525"/>
    <cellStyle name="Input 4 4 2 2 2" xfId="2265"/>
    <cellStyle name="Input 4 4 2 2 3" xfId="3864"/>
    <cellStyle name="Input 4 4 2 2 4" xfId="6065"/>
    <cellStyle name="Input 4 4 2 2 5" xfId="6825"/>
    <cellStyle name="Input 4 4 2 2 6" xfId="8317"/>
    <cellStyle name="Input 4 4 2 2 7" xfId="9858"/>
    <cellStyle name="Input 4 4 2 2 8" xfId="11461"/>
    <cellStyle name="Input 4 4 2 3" xfId="2595"/>
    <cellStyle name="Input 4 4 2 4" xfId="4194"/>
    <cellStyle name="Input 4 4 2 5" xfId="5830"/>
    <cellStyle name="Input 4 4 2 6" xfId="7155"/>
    <cellStyle name="Input 4 4 2 7" xfId="8647"/>
    <cellStyle name="Input 4 4 2 8" xfId="10188"/>
    <cellStyle name="Input 4 4 2 9" xfId="11791"/>
    <cellStyle name="Input 4 4 3" xfId="856"/>
    <cellStyle name="Input 4 4 3 2" xfId="1282"/>
    <cellStyle name="Input 4 4 3 2 2" xfId="3022"/>
    <cellStyle name="Input 4 4 3 2 3" xfId="4621"/>
    <cellStyle name="Input 4 4 3 2 4" xfId="5743"/>
    <cellStyle name="Input 4 4 3 2 5" xfId="7582"/>
    <cellStyle name="Input 4 4 3 2 6" xfId="9074"/>
    <cellStyle name="Input 4 4 3 2 7" xfId="10614"/>
    <cellStyle name="Input 4 4 3 2 8" xfId="12217"/>
    <cellStyle name="Input 4 4 3 3" xfId="2596"/>
    <cellStyle name="Input 4 4 3 4" xfId="4195"/>
    <cellStyle name="Input 4 4 3 5" xfId="5242"/>
    <cellStyle name="Input 4 4 3 6" xfId="7156"/>
    <cellStyle name="Input 4 4 3 7" xfId="8648"/>
    <cellStyle name="Input 4 4 3 8" xfId="10189"/>
    <cellStyle name="Input 4 4 3 9" xfId="11792"/>
    <cellStyle name="Input 4 4 4" xfId="857"/>
    <cellStyle name="Input 4 4 4 2" xfId="1281"/>
    <cellStyle name="Input 4 4 4 2 2" xfId="3021"/>
    <cellStyle name="Input 4 4 4 2 3" xfId="4620"/>
    <cellStyle name="Input 4 4 4 2 4" xfId="6196"/>
    <cellStyle name="Input 4 4 4 2 5" xfId="7581"/>
    <cellStyle name="Input 4 4 4 2 6" xfId="9073"/>
    <cellStyle name="Input 4 4 4 2 7" xfId="10613"/>
    <cellStyle name="Input 4 4 4 2 8" xfId="12216"/>
    <cellStyle name="Input 4 4 4 3" xfId="2597"/>
    <cellStyle name="Input 4 4 4 4" xfId="4196"/>
    <cellStyle name="Input 4 4 4 5" xfId="5241"/>
    <cellStyle name="Input 4 4 4 6" xfId="7157"/>
    <cellStyle name="Input 4 4 4 7" xfId="8649"/>
    <cellStyle name="Input 4 4 4 8" xfId="10190"/>
    <cellStyle name="Input 4 4 4 9" xfId="11793"/>
    <cellStyle name="Input 4 4 5" xfId="858"/>
    <cellStyle name="Input 4 4 5 2" xfId="1280"/>
    <cellStyle name="Input 4 4 5 2 2" xfId="3020"/>
    <cellStyle name="Input 4 4 5 2 3" xfId="4619"/>
    <cellStyle name="Input 4 4 5 2 4" xfId="5744"/>
    <cellStyle name="Input 4 4 5 2 5" xfId="7580"/>
    <cellStyle name="Input 4 4 5 2 6" xfId="9072"/>
    <cellStyle name="Input 4 4 5 2 7" xfId="10612"/>
    <cellStyle name="Input 4 4 5 2 8" xfId="12215"/>
    <cellStyle name="Input 4 4 5 3" xfId="2598"/>
    <cellStyle name="Input 4 4 5 4" xfId="4197"/>
    <cellStyle name="Input 4 4 5 5" xfId="6021"/>
    <cellStyle name="Input 4 4 5 6" xfId="7158"/>
    <cellStyle name="Input 4 4 5 7" xfId="8650"/>
    <cellStyle name="Input 4 4 5 8" xfId="10191"/>
    <cellStyle name="Input 4 4 5 9" xfId="11794"/>
    <cellStyle name="Input 4 4 6" xfId="412"/>
    <cellStyle name="Input 4 4 6 2" xfId="2152"/>
    <cellStyle name="Input 4 4 6 3" xfId="3751"/>
    <cellStyle name="Input 4 4 6 4" xfId="5946"/>
    <cellStyle name="Input 4 4 6 5" xfId="6712"/>
    <cellStyle name="Input 4 4 6 6" xfId="8204"/>
    <cellStyle name="Input 4 4 6 7" xfId="9745"/>
    <cellStyle name="Input 4 4 6 8" xfId="11348"/>
    <cellStyle name="Input 4 4 7" xfId="1408"/>
    <cellStyle name="Input 4 4 7 2" xfId="3148"/>
    <cellStyle name="Input 4 4 7 3" xfId="4747"/>
    <cellStyle name="Input 4 4 7 4" xfId="6232"/>
    <cellStyle name="Input 4 4 7 5" xfId="7708"/>
    <cellStyle name="Input 4 4 7 6" xfId="9200"/>
    <cellStyle name="Input 4 4 7 7" xfId="10740"/>
    <cellStyle name="Input 4 4 7 8" xfId="12343"/>
    <cellStyle name="Input 4 4 8" xfId="1924"/>
    <cellStyle name="Input 4 4 9" xfId="6350"/>
    <cellStyle name="Input 4 5" xfId="859"/>
    <cellStyle name="Input 4 5 2" xfId="1279"/>
    <cellStyle name="Input 4 5 2 2" xfId="3019"/>
    <cellStyle name="Input 4 5 2 3" xfId="4618"/>
    <cellStyle name="Input 4 5 2 4" xfId="6195"/>
    <cellStyle name="Input 4 5 2 5" xfId="7579"/>
    <cellStyle name="Input 4 5 2 6" xfId="9071"/>
    <cellStyle name="Input 4 5 2 7" xfId="10611"/>
    <cellStyle name="Input 4 5 2 8" xfId="12214"/>
    <cellStyle name="Input 4 5 3" xfId="2599"/>
    <cellStyle name="Input 4 5 4" xfId="4198"/>
    <cellStyle name="Input 4 5 5" xfId="5523"/>
    <cellStyle name="Input 4 5 6" xfId="7159"/>
    <cellStyle name="Input 4 5 7" xfId="8651"/>
    <cellStyle name="Input 4 5 8" xfId="10192"/>
    <cellStyle name="Input 4 5 9" xfId="11795"/>
    <cellStyle name="Input 4 6" xfId="860"/>
    <cellStyle name="Input 4 6 2" xfId="1278"/>
    <cellStyle name="Input 4 6 2 2" xfId="3018"/>
    <cellStyle name="Input 4 6 2 3" xfId="4617"/>
    <cellStyle name="Input 4 6 2 4" xfId="5349"/>
    <cellStyle name="Input 4 6 2 5" xfId="7578"/>
    <cellStyle name="Input 4 6 2 6" xfId="9070"/>
    <cellStyle name="Input 4 6 2 7" xfId="10610"/>
    <cellStyle name="Input 4 6 2 8" xfId="12213"/>
    <cellStyle name="Input 4 6 3" xfId="2600"/>
    <cellStyle name="Input 4 6 4" xfId="4199"/>
    <cellStyle name="Input 4 6 5" xfId="6435"/>
    <cellStyle name="Input 4 6 6" xfId="7160"/>
    <cellStyle name="Input 4 6 7" xfId="8652"/>
    <cellStyle name="Input 4 6 8" xfId="10193"/>
    <cellStyle name="Input 4 6 9" xfId="11796"/>
    <cellStyle name="Input 4 7" xfId="861"/>
    <cellStyle name="Input 4 7 2" xfId="1277"/>
    <cellStyle name="Input 4 7 2 2" xfId="3017"/>
    <cellStyle name="Input 4 7 2 3" xfId="4616"/>
    <cellStyle name="Input 4 7 2 4" xfId="6025"/>
    <cellStyle name="Input 4 7 2 5" xfId="7577"/>
    <cellStyle name="Input 4 7 2 6" xfId="9069"/>
    <cellStyle name="Input 4 7 2 7" xfId="10609"/>
    <cellStyle name="Input 4 7 2 8" xfId="12212"/>
    <cellStyle name="Input 4 7 3" xfId="2601"/>
    <cellStyle name="Input 4 7 4" xfId="4200"/>
    <cellStyle name="Input 4 7 5" xfId="6127"/>
    <cellStyle name="Input 4 7 6" xfId="7161"/>
    <cellStyle name="Input 4 7 7" xfId="8653"/>
    <cellStyle name="Input 4 7 8" xfId="10194"/>
    <cellStyle name="Input 4 7 9" xfId="11797"/>
    <cellStyle name="Input 4 8" xfId="862"/>
    <cellStyle name="Input 4 8 2" xfId="1276"/>
    <cellStyle name="Input 4 8 2 2" xfId="3016"/>
    <cellStyle name="Input 4 8 2 3" xfId="4615"/>
    <cellStyle name="Input 4 8 2 4" xfId="1853"/>
    <cellStyle name="Input 4 8 2 5" xfId="7576"/>
    <cellStyle name="Input 4 8 2 6" xfId="9068"/>
    <cellStyle name="Input 4 8 2 7" xfId="10608"/>
    <cellStyle name="Input 4 8 2 8" xfId="12211"/>
    <cellStyle name="Input 4 8 3" xfId="2602"/>
    <cellStyle name="Input 4 8 4" xfId="4201"/>
    <cellStyle name="Input 4 8 5" xfId="5829"/>
    <cellStyle name="Input 4 8 6" xfId="7162"/>
    <cellStyle name="Input 4 8 7" xfId="8654"/>
    <cellStyle name="Input 4 8 8" xfId="10195"/>
    <cellStyle name="Input 4 8 9" xfId="11798"/>
    <cellStyle name="Input 4 9" xfId="406"/>
    <cellStyle name="Input 4 9 2" xfId="2146"/>
    <cellStyle name="Input 4 9 3" xfId="3745"/>
    <cellStyle name="Input 4 9 4" xfId="5550"/>
    <cellStyle name="Input 4 9 5" xfId="6706"/>
    <cellStyle name="Input 4 9 6" xfId="8198"/>
    <cellStyle name="Input 4 9 7" xfId="9739"/>
    <cellStyle name="Input 4 9 8" xfId="11342"/>
    <cellStyle name="Input 5" xfId="99"/>
    <cellStyle name="Input 5 10" xfId="1923"/>
    <cellStyle name="Input 5 11" xfId="6586"/>
    <cellStyle name="Input 5 12" xfId="5998"/>
    <cellStyle name="Input 5 13" xfId="11209"/>
    <cellStyle name="Input 5 2" xfId="100"/>
    <cellStyle name="Input 5 2 10" xfId="6380"/>
    <cellStyle name="Input 5 2 11" xfId="11210"/>
    <cellStyle name="Input 5 2 2" xfId="863"/>
    <cellStyle name="Input 5 2 2 2" xfId="1275"/>
    <cellStyle name="Input 5 2 2 2 2" xfId="3015"/>
    <cellStyle name="Input 5 2 2 2 3" xfId="4614"/>
    <cellStyle name="Input 5 2 2 2 4" xfId="1854"/>
    <cellStyle name="Input 5 2 2 2 5" xfId="7575"/>
    <cellStyle name="Input 5 2 2 2 6" xfId="9067"/>
    <cellStyle name="Input 5 2 2 2 7" xfId="10607"/>
    <cellStyle name="Input 5 2 2 2 8" xfId="12210"/>
    <cellStyle name="Input 5 2 2 3" xfId="2603"/>
    <cellStyle name="Input 5 2 2 4" xfId="4202"/>
    <cellStyle name="Input 5 2 2 5" xfId="6434"/>
    <cellStyle name="Input 5 2 2 6" xfId="7163"/>
    <cellStyle name="Input 5 2 2 7" xfId="8655"/>
    <cellStyle name="Input 5 2 2 8" xfId="10196"/>
    <cellStyle name="Input 5 2 2 9" xfId="11799"/>
    <cellStyle name="Input 5 2 3" xfId="864"/>
    <cellStyle name="Input 5 2 3 2" xfId="526"/>
    <cellStyle name="Input 5 2 3 2 2" xfId="2266"/>
    <cellStyle name="Input 5 2 3 2 3" xfId="3865"/>
    <cellStyle name="Input 5 2 3 2 4" xfId="5915"/>
    <cellStyle name="Input 5 2 3 2 5" xfId="6826"/>
    <cellStyle name="Input 5 2 3 2 6" xfId="8318"/>
    <cellStyle name="Input 5 2 3 2 7" xfId="9859"/>
    <cellStyle name="Input 5 2 3 2 8" xfId="11462"/>
    <cellStyle name="Input 5 2 3 3" xfId="2604"/>
    <cellStyle name="Input 5 2 3 4" xfId="4203"/>
    <cellStyle name="Input 5 2 3 5" xfId="6128"/>
    <cellStyle name="Input 5 2 3 6" xfId="7164"/>
    <cellStyle name="Input 5 2 3 7" xfId="8656"/>
    <cellStyle name="Input 5 2 3 8" xfId="10197"/>
    <cellStyle name="Input 5 2 3 9" xfId="11800"/>
    <cellStyle name="Input 5 2 4" xfId="865"/>
    <cellStyle name="Input 5 2 4 2" xfId="527"/>
    <cellStyle name="Input 5 2 4 2 2" xfId="2267"/>
    <cellStyle name="Input 5 2 4 2 3" xfId="3866"/>
    <cellStyle name="Input 5 2 4 2 4" xfId="6520"/>
    <cellStyle name="Input 5 2 4 2 5" xfId="6827"/>
    <cellStyle name="Input 5 2 4 2 6" xfId="8319"/>
    <cellStyle name="Input 5 2 4 2 7" xfId="9860"/>
    <cellStyle name="Input 5 2 4 2 8" xfId="11463"/>
    <cellStyle name="Input 5 2 4 3" xfId="2605"/>
    <cellStyle name="Input 5 2 4 4" xfId="4204"/>
    <cellStyle name="Input 5 2 4 5" xfId="5828"/>
    <cellStyle name="Input 5 2 4 6" xfId="7165"/>
    <cellStyle name="Input 5 2 4 7" xfId="8657"/>
    <cellStyle name="Input 5 2 4 8" xfId="10198"/>
    <cellStyle name="Input 5 2 4 9" xfId="11801"/>
    <cellStyle name="Input 5 2 5" xfId="866"/>
    <cellStyle name="Input 5 2 5 2" xfId="1274"/>
    <cellStyle name="Input 5 2 5 2 2" xfId="3014"/>
    <cellStyle name="Input 5 2 5 2 3" xfId="4613"/>
    <cellStyle name="Input 5 2 5 2 4" xfId="5745"/>
    <cellStyle name="Input 5 2 5 2 5" xfId="7574"/>
    <cellStyle name="Input 5 2 5 2 6" xfId="9066"/>
    <cellStyle name="Input 5 2 5 2 7" xfId="10606"/>
    <cellStyle name="Input 5 2 5 2 8" xfId="12209"/>
    <cellStyle name="Input 5 2 5 3" xfId="2606"/>
    <cellStyle name="Input 5 2 5 4" xfId="4205"/>
    <cellStyle name="Input 5 2 5 5" xfId="6433"/>
    <cellStyle name="Input 5 2 5 6" xfId="7166"/>
    <cellStyle name="Input 5 2 5 7" xfId="8658"/>
    <cellStyle name="Input 5 2 5 8" xfId="10199"/>
    <cellStyle name="Input 5 2 5 9" xfId="11802"/>
    <cellStyle name="Input 5 2 6" xfId="414"/>
    <cellStyle name="Input 5 2 6 2" xfId="2154"/>
    <cellStyle name="Input 5 2 6 3" xfId="3753"/>
    <cellStyle name="Input 5 2 6 4" xfId="6042"/>
    <cellStyle name="Input 5 2 6 5" xfId="6714"/>
    <cellStyle name="Input 5 2 6 6" xfId="8206"/>
    <cellStyle name="Input 5 2 6 7" xfId="9747"/>
    <cellStyle name="Input 5 2 6 8" xfId="11350"/>
    <cellStyle name="Input 5 2 7" xfId="1406"/>
    <cellStyle name="Input 5 2 7 2" xfId="3146"/>
    <cellStyle name="Input 5 2 7 3" xfId="4745"/>
    <cellStyle name="Input 5 2 7 4" xfId="5452"/>
    <cellStyle name="Input 5 2 7 5" xfId="7706"/>
    <cellStyle name="Input 5 2 7 6" xfId="9198"/>
    <cellStyle name="Input 5 2 7 7" xfId="10738"/>
    <cellStyle name="Input 5 2 7 8" xfId="12341"/>
    <cellStyle name="Input 5 2 8" xfId="1922"/>
    <cellStyle name="Input 5 2 9" xfId="5981"/>
    <cellStyle name="Input 5 3" xfId="101"/>
    <cellStyle name="Input 5 3 10" xfId="6368"/>
    <cellStyle name="Input 5 3 11" xfId="11211"/>
    <cellStyle name="Input 5 3 2" xfId="867"/>
    <cellStyle name="Input 5 3 2 2" xfId="1273"/>
    <cellStyle name="Input 5 3 2 2 2" xfId="3013"/>
    <cellStyle name="Input 5 3 2 2 3" xfId="4612"/>
    <cellStyle name="Input 5 3 2 2 4" xfId="6194"/>
    <cellStyle name="Input 5 3 2 2 5" xfId="7573"/>
    <cellStyle name="Input 5 3 2 2 6" xfId="9065"/>
    <cellStyle name="Input 5 3 2 2 7" xfId="10605"/>
    <cellStyle name="Input 5 3 2 2 8" xfId="12208"/>
    <cellStyle name="Input 5 3 2 3" xfId="2607"/>
    <cellStyle name="Input 5 3 2 4" xfId="4206"/>
    <cellStyle name="Input 5 3 2 5" xfId="6129"/>
    <cellStyle name="Input 5 3 2 6" xfId="7167"/>
    <cellStyle name="Input 5 3 2 7" xfId="8659"/>
    <cellStyle name="Input 5 3 2 8" xfId="10200"/>
    <cellStyle name="Input 5 3 2 9" xfId="11803"/>
    <cellStyle name="Input 5 3 3" xfId="868"/>
    <cellStyle name="Input 5 3 3 2" xfId="1272"/>
    <cellStyle name="Input 5 3 3 2 2" xfId="3012"/>
    <cellStyle name="Input 5 3 3 2 3" xfId="4611"/>
    <cellStyle name="Input 5 3 3 2 4" xfId="5746"/>
    <cellStyle name="Input 5 3 3 2 5" xfId="7572"/>
    <cellStyle name="Input 5 3 3 2 6" xfId="9064"/>
    <cellStyle name="Input 5 3 3 2 7" xfId="10604"/>
    <cellStyle name="Input 5 3 3 2 8" xfId="12207"/>
    <cellStyle name="Input 5 3 3 3" xfId="2608"/>
    <cellStyle name="Input 5 3 3 4" xfId="4207"/>
    <cellStyle name="Input 5 3 3 5" xfId="5827"/>
    <cellStyle name="Input 5 3 3 6" xfId="7168"/>
    <cellStyle name="Input 5 3 3 7" xfId="8660"/>
    <cellStyle name="Input 5 3 3 8" xfId="10201"/>
    <cellStyle name="Input 5 3 3 9" xfId="11804"/>
    <cellStyle name="Input 5 3 4" xfId="869"/>
    <cellStyle name="Input 5 3 4 2" xfId="1271"/>
    <cellStyle name="Input 5 3 4 2 2" xfId="3011"/>
    <cellStyle name="Input 5 3 4 2 3" xfId="4610"/>
    <cellStyle name="Input 5 3 4 2 4" xfId="6193"/>
    <cellStyle name="Input 5 3 4 2 5" xfId="7571"/>
    <cellStyle name="Input 5 3 4 2 6" xfId="9063"/>
    <cellStyle name="Input 5 3 4 2 7" xfId="10603"/>
    <cellStyle name="Input 5 3 4 2 8" xfId="12206"/>
    <cellStyle name="Input 5 3 4 3" xfId="2609"/>
    <cellStyle name="Input 5 3 4 4" xfId="4208"/>
    <cellStyle name="Input 5 3 4 5" xfId="6432"/>
    <cellStyle name="Input 5 3 4 6" xfId="7169"/>
    <cellStyle name="Input 5 3 4 7" xfId="8661"/>
    <cellStyle name="Input 5 3 4 8" xfId="10202"/>
    <cellStyle name="Input 5 3 4 9" xfId="11805"/>
    <cellStyle name="Input 5 3 5" xfId="870"/>
    <cellStyle name="Input 5 3 5 2" xfId="1270"/>
    <cellStyle name="Input 5 3 5 2 2" xfId="3010"/>
    <cellStyle name="Input 5 3 5 2 3" xfId="4609"/>
    <cellStyle name="Input 5 3 5 2 4" xfId="5747"/>
    <cellStyle name="Input 5 3 5 2 5" xfId="7570"/>
    <cellStyle name="Input 5 3 5 2 6" xfId="9062"/>
    <cellStyle name="Input 5 3 5 2 7" xfId="10602"/>
    <cellStyle name="Input 5 3 5 2 8" xfId="12205"/>
    <cellStyle name="Input 5 3 5 3" xfId="2610"/>
    <cellStyle name="Input 5 3 5 4" xfId="4209"/>
    <cellStyle name="Input 5 3 5 5" xfId="5478"/>
    <cellStyle name="Input 5 3 5 6" xfId="7170"/>
    <cellStyle name="Input 5 3 5 7" xfId="8662"/>
    <cellStyle name="Input 5 3 5 8" xfId="10203"/>
    <cellStyle name="Input 5 3 5 9" xfId="11806"/>
    <cellStyle name="Input 5 3 6" xfId="415"/>
    <cellStyle name="Input 5 3 6 2" xfId="2155"/>
    <cellStyle name="Input 5 3 6 3" xfId="3754"/>
    <cellStyle name="Input 5 3 6 4" xfId="5945"/>
    <cellStyle name="Input 5 3 6 5" xfId="6715"/>
    <cellStyle name="Input 5 3 6 6" xfId="8207"/>
    <cellStyle name="Input 5 3 6 7" xfId="9748"/>
    <cellStyle name="Input 5 3 6 8" xfId="11351"/>
    <cellStyle name="Input 5 3 7" xfId="1405"/>
    <cellStyle name="Input 5 3 7 2" xfId="3145"/>
    <cellStyle name="Input 5 3 7 3" xfId="4744"/>
    <cellStyle name="Input 5 3 7 4" xfId="5339"/>
    <cellStyle name="Input 5 3 7 5" xfId="7705"/>
    <cellStyle name="Input 5 3 7 6" xfId="9197"/>
    <cellStyle name="Input 5 3 7 7" xfId="10737"/>
    <cellStyle name="Input 5 3 7 8" xfId="12340"/>
    <cellStyle name="Input 5 3 8" xfId="1820"/>
    <cellStyle name="Input 5 3 9" xfId="6351"/>
    <cellStyle name="Input 5 4" xfId="871"/>
    <cellStyle name="Input 5 4 2" xfId="1269"/>
    <cellStyle name="Input 5 4 2 2" xfId="3009"/>
    <cellStyle name="Input 5 4 2 3" xfId="4608"/>
    <cellStyle name="Input 5 4 2 4" xfId="5463"/>
    <cellStyle name="Input 5 4 2 5" xfId="7569"/>
    <cellStyle name="Input 5 4 2 6" xfId="9061"/>
    <cellStyle name="Input 5 4 2 7" xfId="10601"/>
    <cellStyle name="Input 5 4 2 8" xfId="12204"/>
    <cellStyle name="Input 5 4 3" xfId="2611"/>
    <cellStyle name="Input 5 4 4" xfId="4210"/>
    <cellStyle name="Input 5 4 5" xfId="5826"/>
    <cellStyle name="Input 5 4 6" xfId="7171"/>
    <cellStyle name="Input 5 4 7" xfId="8663"/>
    <cellStyle name="Input 5 4 8" xfId="10204"/>
    <cellStyle name="Input 5 4 9" xfId="11807"/>
    <cellStyle name="Input 5 5" xfId="872"/>
    <cellStyle name="Input 5 5 2" xfId="1268"/>
    <cellStyle name="Input 5 5 2 2" xfId="3008"/>
    <cellStyle name="Input 5 5 2 3" xfId="4607"/>
    <cellStyle name="Input 5 5 2 4" xfId="5748"/>
    <cellStyle name="Input 5 5 2 5" xfId="7568"/>
    <cellStyle name="Input 5 5 2 6" xfId="9060"/>
    <cellStyle name="Input 5 5 2 7" xfId="10600"/>
    <cellStyle name="Input 5 5 2 8" xfId="12203"/>
    <cellStyle name="Input 5 5 3" xfId="2612"/>
    <cellStyle name="Input 5 5 4" xfId="4211"/>
    <cellStyle name="Input 5 5 5" xfId="6386"/>
    <cellStyle name="Input 5 5 6" xfId="7172"/>
    <cellStyle name="Input 5 5 7" xfId="8664"/>
    <cellStyle name="Input 5 5 8" xfId="10205"/>
    <cellStyle name="Input 5 5 9" xfId="11808"/>
    <cellStyle name="Input 5 6" xfId="873"/>
    <cellStyle name="Input 5 6 2" xfId="1267"/>
    <cellStyle name="Input 5 6 2 2" xfId="3007"/>
    <cellStyle name="Input 5 6 2 3" xfId="4606"/>
    <cellStyle name="Input 5 6 2 4" xfId="6192"/>
    <cellStyle name="Input 5 6 2 5" xfId="7567"/>
    <cellStyle name="Input 5 6 2 6" xfId="9059"/>
    <cellStyle name="Input 5 6 2 7" xfId="10599"/>
    <cellStyle name="Input 5 6 2 8" xfId="12202"/>
    <cellStyle name="Input 5 6 3" xfId="2613"/>
    <cellStyle name="Input 5 6 4" xfId="4212"/>
    <cellStyle name="Input 5 6 5" xfId="6019"/>
    <cellStyle name="Input 5 6 6" xfId="7173"/>
    <cellStyle name="Input 5 6 7" xfId="8665"/>
    <cellStyle name="Input 5 6 8" xfId="10206"/>
    <cellStyle name="Input 5 6 9" xfId="11809"/>
    <cellStyle name="Input 5 7" xfId="874"/>
    <cellStyle name="Input 5 7 2" xfId="528"/>
    <cellStyle name="Input 5 7 2 2" xfId="2268"/>
    <cellStyle name="Input 5 7 2 3" xfId="3867"/>
    <cellStyle name="Input 5 7 2 4" xfId="6066"/>
    <cellStyle name="Input 5 7 2 5" xfId="6828"/>
    <cellStyle name="Input 5 7 2 6" xfId="8320"/>
    <cellStyle name="Input 5 7 2 7" xfId="9861"/>
    <cellStyle name="Input 5 7 2 8" xfId="11464"/>
    <cellStyle name="Input 5 7 3" xfId="2614"/>
    <cellStyle name="Input 5 7 4" xfId="4213"/>
    <cellStyle name="Input 5 7 5" xfId="5525"/>
    <cellStyle name="Input 5 7 6" xfId="7174"/>
    <cellStyle name="Input 5 7 7" xfId="8666"/>
    <cellStyle name="Input 5 7 8" xfId="10207"/>
    <cellStyle name="Input 5 7 9" xfId="11810"/>
    <cellStyle name="Input 5 8" xfId="413"/>
    <cellStyle name="Input 5 8 2" xfId="2153"/>
    <cellStyle name="Input 5 8 3" xfId="3752"/>
    <cellStyle name="Input 5 8 4" xfId="6551"/>
    <cellStyle name="Input 5 8 5" xfId="6713"/>
    <cellStyle name="Input 5 8 6" xfId="8205"/>
    <cellStyle name="Input 5 8 7" xfId="9746"/>
    <cellStyle name="Input 5 8 8" xfId="11349"/>
    <cellStyle name="Input 5 9" xfId="1407"/>
    <cellStyle name="Input 5 9 2" xfId="3147"/>
    <cellStyle name="Input 5 9 3" xfId="4746"/>
    <cellStyle name="Input 5 9 4" xfId="5697"/>
    <cellStyle name="Input 5 9 5" xfId="7707"/>
    <cellStyle name="Input 5 9 6" xfId="9199"/>
    <cellStyle name="Input 5 9 7" xfId="10739"/>
    <cellStyle name="Input 5 9 8" xfId="12342"/>
    <cellStyle name="Input 6" xfId="102"/>
    <cellStyle name="Input 6 10" xfId="6587"/>
    <cellStyle name="Input 6 11" xfId="8683"/>
    <cellStyle name="Input 6 12" xfId="11212"/>
    <cellStyle name="Input 6 2" xfId="103"/>
    <cellStyle name="Input 6 2 10" xfId="6603"/>
    <cellStyle name="Input 6 2 11" xfId="11213"/>
    <cellStyle name="Input 6 2 2" xfId="875"/>
    <cellStyle name="Input 6 2 2 2" xfId="1266"/>
    <cellStyle name="Input 6 2 2 2 2" xfId="3006"/>
    <cellStyle name="Input 6 2 2 2 3" xfId="4605"/>
    <cellStyle name="Input 6 2 2 2 4" xfId="5353"/>
    <cellStyle name="Input 6 2 2 2 5" xfId="7566"/>
    <cellStyle name="Input 6 2 2 2 6" xfId="9058"/>
    <cellStyle name="Input 6 2 2 2 7" xfId="10598"/>
    <cellStyle name="Input 6 2 2 2 8" xfId="12201"/>
    <cellStyle name="Input 6 2 2 3" xfId="2615"/>
    <cellStyle name="Input 6 2 2 4" xfId="4214"/>
    <cellStyle name="Input 6 2 2 5" xfId="6431"/>
    <cellStyle name="Input 6 2 2 6" xfId="7175"/>
    <cellStyle name="Input 6 2 2 7" xfId="8667"/>
    <cellStyle name="Input 6 2 2 8" xfId="10208"/>
    <cellStyle name="Input 6 2 2 9" xfId="11811"/>
    <cellStyle name="Input 6 2 3" xfId="876"/>
    <cellStyle name="Input 6 2 3 2" xfId="1265"/>
    <cellStyle name="Input 6 2 3 2 2" xfId="3005"/>
    <cellStyle name="Input 6 2 3 2 3" xfId="4604"/>
    <cellStyle name="Input 6 2 3 2 4" xfId="6297"/>
    <cellStyle name="Input 6 2 3 2 5" xfId="7565"/>
    <cellStyle name="Input 6 2 3 2 6" xfId="9057"/>
    <cellStyle name="Input 6 2 3 2 7" xfId="10597"/>
    <cellStyle name="Input 6 2 3 2 8" xfId="12200"/>
    <cellStyle name="Input 6 2 3 3" xfId="2616"/>
    <cellStyle name="Input 6 2 3 4" xfId="4215"/>
    <cellStyle name="Input 6 2 3 5" xfId="5477"/>
    <cellStyle name="Input 6 2 3 6" xfId="7176"/>
    <cellStyle name="Input 6 2 3 7" xfId="8668"/>
    <cellStyle name="Input 6 2 3 8" xfId="10209"/>
    <cellStyle name="Input 6 2 3 9" xfId="11812"/>
    <cellStyle name="Input 6 2 4" xfId="877"/>
    <cellStyle name="Input 6 2 4 2" xfId="1264"/>
    <cellStyle name="Input 6 2 4 2 2" xfId="3004"/>
    <cellStyle name="Input 6 2 4 2 3" xfId="4603"/>
    <cellStyle name="Input 6 2 4 2 4" xfId="5749"/>
    <cellStyle name="Input 6 2 4 2 5" xfId="7564"/>
    <cellStyle name="Input 6 2 4 2 6" xfId="9056"/>
    <cellStyle name="Input 6 2 4 2 7" xfId="10596"/>
    <cellStyle name="Input 6 2 4 2 8" xfId="12199"/>
    <cellStyle name="Input 6 2 4 3" xfId="2617"/>
    <cellStyle name="Input 6 2 4 4" xfId="4216"/>
    <cellStyle name="Input 6 2 4 5" xfId="5825"/>
    <cellStyle name="Input 6 2 4 6" xfId="7177"/>
    <cellStyle name="Input 6 2 4 7" xfId="8669"/>
    <cellStyle name="Input 6 2 4 8" xfId="10210"/>
    <cellStyle name="Input 6 2 4 9" xfId="11813"/>
    <cellStyle name="Input 6 2 5" xfId="878"/>
    <cellStyle name="Input 6 2 5 2" xfId="1263"/>
    <cellStyle name="Input 6 2 5 2 2" xfId="3003"/>
    <cellStyle name="Input 6 2 5 2 3" xfId="4602"/>
    <cellStyle name="Input 6 2 5 2 4" xfId="6191"/>
    <cellStyle name="Input 6 2 5 2 5" xfId="7563"/>
    <cellStyle name="Input 6 2 5 2 6" xfId="9055"/>
    <cellStyle name="Input 6 2 5 2 7" xfId="10595"/>
    <cellStyle name="Input 6 2 5 2 8" xfId="12198"/>
    <cellStyle name="Input 6 2 5 3" xfId="2618"/>
    <cellStyle name="Input 6 2 5 4" xfId="4217"/>
    <cellStyle name="Input 6 2 5 5" xfId="6430"/>
    <cellStyle name="Input 6 2 5 6" xfId="7178"/>
    <cellStyle name="Input 6 2 5 7" xfId="8670"/>
    <cellStyle name="Input 6 2 5 8" xfId="10211"/>
    <cellStyle name="Input 6 2 5 9" xfId="11814"/>
    <cellStyle name="Input 6 2 6" xfId="417"/>
    <cellStyle name="Input 6 2 6 2" xfId="2157"/>
    <cellStyle name="Input 6 2 6 3" xfId="3756"/>
    <cellStyle name="Input 6 2 6 4" xfId="6043"/>
    <cellStyle name="Input 6 2 6 5" xfId="6717"/>
    <cellStyle name="Input 6 2 6 6" xfId="8209"/>
    <cellStyle name="Input 6 2 6 7" xfId="9750"/>
    <cellStyle name="Input 6 2 6 8" xfId="11353"/>
    <cellStyle name="Input 6 2 7" xfId="1141"/>
    <cellStyle name="Input 6 2 7 2" xfId="2881"/>
    <cellStyle name="Input 6 2 7 3" xfId="4480"/>
    <cellStyle name="Input 6 2 7 4" xfId="6154"/>
    <cellStyle name="Input 6 2 7 5" xfId="7441"/>
    <cellStyle name="Input 6 2 7 6" xfId="8933"/>
    <cellStyle name="Input 6 2 7 7" xfId="10473"/>
    <cellStyle name="Input 6 2 7 8" xfId="12076"/>
    <cellStyle name="Input 6 2 8" xfId="2631"/>
    <cellStyle name="Input 6 2 9" xfId="5982"/>
    <cellStyle name="Input 6 3" xfId="879"/>
    <cellStyle name="Input 6 3 2" xfId="529"/>
    <cellStyle name="Input 6 3 2 2" xfId="2269"/>
    <cellStyle name="Input 6 3 2 3" xfId="3868"/>
    <cellStyle name="Input 6 3 2 4" xfId="5914"/>
    <cellStyle name="Input 6 3 2 5" xfId="6829"/>
    <cellStyle name="Input 6 3 2 6" xfId="8321"/>
    <cellStyle name="Input 6 3 2 7" xfId="9862"/>
    <cellStyle name="Input 6 3 2 8" xfId="11465"/>
    <cellStyle name="Input 6 3 3" xfId="2619"/>
    <cellStyle name="Input 6 3 4" xfId="4218"/>
    <cellStyle name="Input 6 3 5" xfId="6130"/>
    <cellStyle name="Input 6 3 6" xfId="7179"/>
    <cellStyle name="Input 6 3 7" xfId="8671"/>
    <cellStyle name="Input 6 3 8" xfId="10212"/>
    <cellStyle name="Input 6 3 9" xfId="11815"/>
    <cellStyle name="Input 6 4" xfId="880"/>
    <cellStyle name="Input 6 4 2" xfId="530"/>
    <cellStyle name="Input 6 4 2 2" xfId="2270"/>
    <cellStyle name="Input 6 4 2 3" xfId="3869"/>
    <cellStyle name="Input 6 4 2 4" xfId="6519"/>
    <cellStyle name="Input 6 4 2 5" xfId="6830"/>
    <cellStyle name="Input 6 4 2 6" xfId="8322"/>
    <cellStyle name="Input 6 4 2 7" xfId="9863"/>
    <cellStyle name="Input 6 4 2 8" xfId="11466"/>
    <cellStyle name="Input 6 4 3" xfId="2620"/>
    <cellStyle name="Input 6 4 4" xfId="4219"/>
    <cellStyle name="Input 6 4 5" xfId="5824"/>
    <cellStyle name="Input 6 4 6" xfId="7180"/>
    <cellStyle name="Input 6 4 7" xfId="8672"/>
    <cellStyle name="Input 6 4 8" xfId="10213"/>
    <cellStyle name="Input 6 4 9" xfId="11816"/>
    <cellStyle name="Input 6 5" xfId="881"/>
    <cellStyle name="Input 6 5 2" xfId="531"/>
    <cellStyle name="Input 6 5 2 2" xfId="2271"/>
    <cellStyle name="Input 6 5 2 3" xfId="3870"/>
    <cellStyle name="Input 6 5 2 4" xfId="6067"/>
    <cellStyle name="Input 6 5 2 5" xfId="6831"/>
    <cellStyle name="Input 6 5 2 6" xfId="8323"/>
    <cellStyle name="Input 6 5 2 7" xfId="9864"/>
    <cellStyle name="Input 6 5 2 8" xfId="11467"/>
    <cellStyle name="Input 6 5 3" xfId="2621"/>
    <cellStyle name="Input 6 5 4" xfId="4220"/>
    <cellStyle name="Input 6 5 5" xfId="6429"/>
    <cellStyle name="Input 6 5 6" xfId="7181"/>
    <cellStyle name="Input 6 5 7" xfId="8673"/>
    <cellStyle name="Input 6 5 8" xfId="10214"/>
    <cellStyle name="Input 6 5 9" xfId="11817"/>
    <cellStyle name="Input 6 6" xfId="882"/>
    <cellStyle name="Input 6 6 2" xfId="1262"/>
    <cellStyle name="Input 6 6 2 2" xfId="3002"/>
    <cellStyle name="Input 6 6 2 3" xfId="4601"/>
    <cellStyle name="Input 6 6 2 4" xfId="5750"/>
    <cellStyle name="Input 6 6 2 5" xfId="7562"/>
    <cellStyle name="Input 6 6 2 6" xfId="9054"/>
    <cellStyle name="Input 6 6 2 7" xfId="10594"/>
    <cellStyle name="Input 6 6 2 8" xfId="12197"/>
    <cellStyle name="Input 6 6 3" xfId="2622"/>
    <cellStyle name="Input 6 6 4" xfId="4221"/>
    <cellStyle name="Input 6 6 5" xfId="6131"/>
    <cellStyle name="Input 6 6 6" xfId="7182"/>
    <cellStyle name="Input 6 6 7" xfId="8674"/>
    <cellStyle name="Input 6 6 8" xfId="10215"/>
    <cellStyle name="Input 6 6 9" xfId="11818"/>
    <cellStyle name="Input 6 7" xfId="416"/>
    <cellStyle name="Input 6 7 2" xfId="2156"/>
    <cellStyle name="Input 6 7 3" xfId="3755"/>
    <cellStyle name="Input 6 7 4" xfId="6550"/>
    <cellStyle name="Input 6 7 5" xfId="6716"/>
    <cellStyle name="Input 6 7 6" xfId="8208"/>
    <cellStyle name="Input 6 7 7" xfId="9749"/>
    <cellStyle name="Input 6 7 8" xfId="11352"/>
    <cellStyle name="Input 6 8" xfId="1404"/>
    <cellStyle name="Input 6 8 2" xfId="3144"/>
    <cellStyle name="Input 6 8 3" xfId="4743"/>
    <cellStyle name="Input 6 8 4" xfId="6309"/>
    <cellStyle name="Input 6 8 5" xfId="7704"/>
    <cellStyle name="Input 6 8 6" xfId="9196"/>
    <cellStyle name="Input 6 8 7" xfId="10736"/>
    <cellStyle name="Input 6 8 8" xfId="12339"/>
    <cellStyle name="Input 6 9" xfId="1921"/>
    <cellStyle name="Input 7" xfId="104"/>
    <cellStyle name="Input 7 10" xfId="6369"/>
    <cellStyle name="Input 7 11" xfId="11214"/>
    <cellStyle name="Input 7 2" xfId="883"/>
    <cellStyle name="Input 7 2 2" xfId="1261"/>
    <cellStyle name="Input 7 2 2 2" xfId="3001"/>
    <cellStyle name="Input 7 2 2 3" xfId="4600"/>
    <cellStyle name="Input 7 2 2 4" xfId="6190"/>
    <cellStyle name="Input 7 2 2 5" xfId="7561"/>
    <cellStyle name="Input 7 2 2 6" xfId="9053"/>
    <cellStyle name="Input 7 2 2 7" xfId="10593"/>
    <cellStyle name="Input 7 2 2 8" xfId="12196"/>
    <cellStyle name="Input 7 2 3" xfId="2623"/>
    <cellStyle name="Input 7 2 4" xfId="4222"/>
    <cellStyle name="Input 7 2 5" xfId="5823"/>
    <cellStyle name="Input 7 2 6" xfId="7183"/>
    <cellStyle name="Input 7 2 7" xfId="8675"/>
    <cellStyle name="Input 7 2 8" xfId="10216"/>
    <cellStyle name="Input 7 2 9" xfId="11819"/>
    <cellStyle name="Input 7 3" xfId="884"/>
    <cellStyle name="Input 7 3 2" xfId="1260"/>
    <cellStyle name="Input 7 3 2 2" xfId="3000"/>
    <cellStyle name="Input 7 3 2 3" xfId="4599"/>
    <cellStyle name="Input 7 3 2 4" xfId="5751"/>
    <cellStyle name="Input 7 3 2 5" xfId="7560"/>
    <cellStyle name="Input 7 3 2 6" xfId="9052"/>
    <cellStyle name="Input 7 3 2 7" xfId="10592"/>
    <cellStyle name="Input 7 3 2 8" xfId="12195"/>
    <cellStyle name="Input 7 3 3" xfId="2624"/>
    <cellStyle name="Input 7 3 4" xfId="4223"/>
    <cellStyle name="Input 7 3 5" xfId="6428"/>
    <cellStyle name="Input 7 3 6" xfId="7184"/>
    <cellStyle name="Input 7 3 7" xfId="8676"/>
    <cellStyle name="Input 7 3 8" xfId="10217"/>
    <cellStyle name="Input 7 3 9" xfId="11820"/>
    <cellStyle name="Input 7 4" xfId="885"/>
    <cellStyle name="Input 7 4 2" xfId="1259"/>
    <cellStyle name="Input 7 4 2 2" xfId="2999"/>
    <cellStyle name="Input 7 4 2 3" xfId="4598"/>
    <cellStyle name="Input 7 4 2 4" xfId="6189"/>
    <cellStyle name="Input 7 4 2 5" xfId="7559"/>
    <cellStyle name="Input 7 4 2 6" xfId="9051"/>
    <cellStyle name="Input 7 4 2 7" xfId="10591"/>
    <cellStyle name="Input 7 4 2 8" xfId="12194"/>
    <cellStyle name="Input 7 4 3" xfId="2625"/>
    <cellStyle name="Input 7 4 4" xfId="4224"/>
    <cellStyle name="Input 7 4 5" xfId="6132"/>
    <cellStyle name="Input 7 4 6" xfId="7185"/>
    <cellStyle name="Input 7 4 7" xfId="8677"/>
    <cellStyle name="Input 7 4 8" xfId="10218"/>
    <cellStyle name="Input 7 4 9" xfId="11821"/>
    <cellStyle name="Input 7 5" xfId="886"/>
    <cellStyle name="Input 7 5 2" xfId="1258"/>
    <cellStyle name="Input 7 5 2 2" xfId="2998"/>
    <cellStyle name="Input 7 5 2 3" xfId="4597"/>
    <cellStyle name="Input 7 5 2 4" xfId="5752"/>
    <cellStyle name="Input 7 5 2 5" xfId="7558"/>
    <cellStyle name="Input 7 5 2 6" xfId="9050"/>
    <cellStyle name="Input 7 5 2 7" xfId="10590"/>
    <cellStyle name="Input 7 5 2 8" xfId="12193"/>
    <cellStyle name="Input 7 5 3" xfId="2626"/>
    <cellStyle name="Input 7 5 4" xfId="4225"/>
    <cellStyle name="Input 7 5 5" xfId="5822"/>
    <cellStyle name="Input 7 5 6" xfId="7186"/>
    <cellStyle name="Input 7 5 7" xfId="8678"/>
    <cellStyle name="Input 7 5 8" xfId="10219"/>
    <cellStyle name="Input 7 5 9" xfId="11822"/>
    <cellStyle name="Input 7 6" xfId="418"/>
    <cellStyle name="Input 7 6 2" xfId="2158"/>
    <cellStyle name="Input 7 6 3" xfId="3757"/>
    <cellStyle name="Input 7 6 4" xfId="5944"/>
    <cellStyle name="Input 7 6 5" xfId="6718"/>
    <cellStyle name="Input 7 6 6" xfId="8210"/>
    <cellStyle name="Input 7 6 7" xfId="9751"/>
    <cellStyle name="Input 7 6 8" xfId="11354"/>
    <cellStyle name="Input 7 7" xfId="1140"/>
    <cellStyle name="Input 7 7 2" xfId="2880"/>
    <cellStyle name="Input 7 7 3" xfId="4479"/>
    <cellStyle name="Input 7 7 4" xfId="5795"/>
    <cellStyle name="Input 7 7 5" xfId="7440"/>
    <cellStyle name="Input 7 7 6" xfId="8932"/>
    <cellStyle name="Input 7 7 7" xfId="10472"/>
    <cellStyle name="Input 7 7 8" xfId="12075"/>
    <cellStyle name="Input 7 8" xfId="1920"/>
    <cellStyle name="Input 7 9" xfId="6352"/>
    <cellStyle name="Input 8" xfId="63"/>
    <cellStyle name="Input 8 10" xfId="5988"/>
    <cellStyle name="Input 8 11" xfId="11173"/>
    <cellStyle name="Input 8 2" xfId="887"/>
    <cellStyle name="Input 8 2 2" xfId="1257"/>
    <cellStyle name="Input 8 2 2 2" xfId="2997"/>
    <cellStyle name="Input 8 2 2 3" xfId="4596"/>
    <cellStyle name="Input 8 2 2 4" xfId="6188"/>
    <cellStyle name="Input 8 2 2 5" xfId="7557"/>
    <cellStyle name="Input 8 2 2 6" xfId="9049"/>
    <cellStyle name="Input 8 2 2 7" xfId="10589"/>
    <cellStyle name="Input 8 2 2 8" xfId="12192"/>
    <cellStyle name="Input 8 2 3" xfId="2627"/>
    <cellStyle name="Input 8 2 4" xfId="4226"/>
    <cellStyle name="Input 8 2 5" xfId="5240"/>
    <cellStyle name="Input 8 2 6" xfId="7187"/>
    <cellStyle name="Input 8 2 7" xfId="8679"/>
    <cellStyle name="Input 8 2 8" xfId="10220"/>
    <cellStyle name="Input 8 2 9" xfId="11823"/>
    <cellStyle name="Input 8 3" xfId="888"/>
    <cellStyle name="Input 8 3 2" xfId="1256"/>
    <cellStyle name="Input 8 3 2 2" xfId="2996"/>
    <cellStyle name="Input 8 3 2 3" xfId="4595"/>
    <cellStyle name="Input 8 3 2 4" xfId="5352"/>
    <cellStyle name="Input 8 3 2 5" xfId="7556"/>
    <cellStyle name="Input 8 3 2 6" xfId="9048"/>
    <cellStyle name="Input 8 3 2 7" xfId="10588"/>
    <cellStyle name="Input 8 3 2 8" xfId="12191"/>
    <cellStyle name="Input 8 3 3" xfId="2628"/>
    <cellStyle name="Input 8 3 4" xfId="4227"/>
    <cellStyle name="Input 8 3 5" xfId="6385"/>
    <cellStyle name="Input 8 3 6" xfId="7188"/>
    <cellStyle name="Input 8 3 7" xfId="8680"/>
    <cellStyle name="Input 8 3 8" xfId="10221"/>
    <cellStyle name="Input 8 3 9" xfId="11824"/>
    <cellStyle name="Input 8 4" xfId="889"/>
    <cellStyle name="Input 8 4 2" xfId="1255"/>
    <cellStyle name="Input 8 4 2 2" xfId="2995"/>
    <cellStyle name="Input 8 4 2 3" xfId="4594"/>
    <cellStyle name="Input 8 4 2 4" xfId="6298"/>
    <cellStyle name="Input 8 4 2 5" xfId="7555"/>
    <cellStyle name="Input 8 4 2 6" xfId="9047"/>
    <cellStyle name="Input 8 4 2 7" xfId="10587"/>
    <cellStyle name="Input 8 4 2 8" xfId="12190"/>
    <cellStyle name="Input 8 4 3" xfId="2629"/>
    <cellStyle name="Input 8 4 4" xfId="4228"/>
    <cellStyle name="Input 8 4 5" xfId="6020"/>
    <cellStyle name="Input 8 4 6" xfId="7189"/>
    <cellStyle name="Input 8 4 7" xfId="8681"/>
    <cellStyle name="Input 8 4 8" xfId="10222"/>
    <cellStyle name="Input 8 4 9" xfId="11825"/>
    <cellStyle name="Input 8 5" xfId="890"/>
    <cellStyle name="Input 8 5 2" xfId="532"/>
    <cellStyle name="Input 8 5 2 2" xfId="2272"/>
    <cellStyle name="Input 8 5 2 3" xfId="3871"/>
    <cellStyle name="Input 8 5 2 4" xfId="5913"/>
    <cellStyle name="Input 8 5 2 5" xfId="6832"/>
    <cellStyle name="Input 8 5 2 6" xfId="8324"/>
    <cellStyle name="Input 8 5 2 7" xfId="9865"/>
    <cellStyle name="Input 8 5 2 8" xfId="11468"/>
    <cellStyle name="Input 8 5 3" xfId="2630"/>
    <cellStyle name="Input 8 5 4" xfId="4229"/>
    <cellStyle name="Input 8 5 5" xfId="5524"/>
    <cellStyle name="Input 8 5 6" xfId="7190"/>
    <cellStyle name="Input 8 5 7" xfId="8682"/>
    <cellStyle name="Input 8 5 8" xfId="10223"/>
    <cellStyle name="Input 8 5 9" xfId="11826"/>
    <cellStyle name="Input 8 6" xfId="419"/>
    <cellStyle name="Input 8 6 2" xfId="2159"/>
    <cellStyle name="Input 8 6 3" xfId="3758"/>
    <cellStyle name="Input 8 6 4" xfId="6549"/>
    <cellStyle name="Input 8 6 5" xfId="6719"/>
    <cellStyle name="Input 8 6 6" xfId="8211"/>
    <cellStyle name="Input 8 6 7" xfId="9752"/>
    <cellStyle name="Input 8 6 8" xfId="11355"/>
    <cellStyle name="Input 8 7" xfId="1403"/>
    <cellStyle name="Input 8 7 2" xfId="3143"/>
    <cellStyle name="Input 8 7 3" xfId="4742"/>
    <cellStyle name="Input 8 7 4" xfId="1845"/>
    <cellStyle name="Input 8 7 5" xfId="7703"/>
    <cellStyle name="Input 8 7 6" xfId="9195"/>
    <cellStyle name="Input 8 7 7" xfId="10735"/>
    <cellStyle name="Input 8 7 8" xfId="12338"/>
    <cellStyle name="Input 8 8" xfId="1959"/>
    <cellStyle name="Input 8 9" xfId="6578"/>
    <cellStyle name="Linked Cell 2" xfId="105"/>
    <cellStyle name="Milliers" xfId="12" builtinId="3"/>
    <cellStyle name="Milliers 2" xfId="891"/>
    <cellStyle name="Milliers 3" xfId="12755"/>
    <cellStyle name="Neutral 2" xfId="106"/>
    <cellStyle name="Normal" xfId="0" builtinId="0"/>
    <cellStyle name="Normal 10" xfId="107"/>
    <cellStyle name="Normal 10 10" xfId="108"/>
    <cellStyle name="Normal 10 11" xfId="109"/>
    <cellStyle name="Normal 10 2" xfId="110"/>
    <cellStyle name="Normal 10 3" xfId="111"/>
    <cellStyle name="Normal 10 4" xfId="112"/>
    <cellStyle name="Normal 10 5" xfId="113"/>
    <cellStyle name="Normal 10 6" xfId="114"/>
    <cellStyle name="Normal 10 7" xfId="115"/>
    <cellStyle name="Normal 10 8" xfId="116"/>
    <cellStyle name="Normal 10 9" xfId="117"/>
    <cellStyle name="Normal 2" xfId="118"/>
    <cellStyle name="Normal 2 2" xfId="119"/>
    <cellStyle name="Normal 2 2 10" xfId="120"/>
    <cellStyle name="Normal 2 2 11" xfId="121"/>
    <cellStyle name="Normal 2 2 2" xfId="122"/>
    <cellStyle name="Normal 2 2 3" xfId="123"/>
    <cellStyle name="Normal 2 2 4" xfId="124"/>
    <cellStyle name="Normal 2 2 5" xfId="125"/>
    <cellStyle name="Normal 2 2 6" xfId="126"/>
    <cellStyle name="Normal 2 2 7" xfId="127"/>
    <cellStyle name="Normal 2 2 8" xfId="128"/>
    <cellStyle name="Normal 2 2 9" xfId="129"/>
    <cellStyle name="Normal 2 3" xfId="130"/>
    <cellStyle name="Normal 3" xfId="131"/>
    <cellStyle name="Normal 3 10" xfId="132"/>
    <cellStyle name="Normal 3 10 10" xfId="133"/>
    <cellStyle name="Normal 3 10 11" xfId="134"/>
    <cellStyle name="Normal 3 10 2" xfId="135"/>
    <cellStyle name="Normal 3 10 3" xfId="136"/>
    <cellStyle name="Normal 3 10 4" xfId="137"/>
    <cellStyle name="Normal 3 10 5" xfId="138"/>
    <cellStyle name="Normal 3 10 6" xfId="139"/>
    <cellStyle name="Normal 3 10 7" xfId="140"/>
    <cellStyle name="Normal 3 10 8" xfId="141"/>
    <cellStyle name="Normal 3 10 9" xfId="142"/>
    <cellStyle name="Normal 3 11" xfId="143"/>
    <cellStyle name="Normal 3 11 10" xfId="144"/>
    <cellStyle name="Normal 3 11 11" xfId="145"/>
    <cellStyle name="Normal 3 11 2" xfId="146"/>
    <cellStyle name="Normal 3 11 3" xfId="147"/>
    <cellStyle name="Normal 3 11 4" xfId="148"/>
    <cellStyle name="Normal 3 11 5" xfId="149"/>
    <cellStyle name="Normal 3 11 6" xfId="150"/>
    <cellStyle name="Normal 3 11 7" xfId="151"/>
    <cellStyle name="Normal 3 11 8" xfId="152"/>
    <cellStyle name="Normal 3 11 9" xfId="153"/>
    <cellStyle name="Normal 3 12" xfId="154"/>
    <cellStyle name="Normal 3 12 10" xfId="155"/>
    <cellStyle name="Normal 3 12 11" xfId="156"/>
    <cellStyle name="Normal 3 12 2" xfId="157"/>
    <cellStyle name="Normal 3 12 3" xfId="158"/>
    <cellStyle name="Normal 3 12 4" xfId="159"/>
    <cellStyle name="Normal 3 12 5" xfId="160"/>
    <cellStyle name="Normal 3 12 6" xfId="161"/>
    <cellStyle name="Normal 3 12 7" xfId="162"/>
    <cellStyle name="Normal 3 12 8" xfId="163"/>
    <cellStyle name="Normal 3 12 9" xfId="164"/>
    <cellStyle name="Normal 3 13" xfId="165"/>
    <cellStyle name="Normal 3 14" xfId="166"/>
    <cellStyle name="Normal 3 15" xfId="167"/>
    <cellStyle name="Normal 3 16" xfId="168"/>
    <cellStyle name="Normal 3 17" xfId="169"/>
    <cellStyle name="Normal 3 18" xfId="170"/>
    <cellStyle name="Normal 3 19" xfId="171"/>
    <cellStyle name="Normal 3 2" xfId="172"/>
    <cellStyle name="Normal 3 2 10" xfId="173"/>
    <cellStyle name="Normal 3 2 11" xfId="174"/>
    <cellStyle name="Normal 3 2 2" xfId="175"/>
    <cellStyle name="Normal 3 2 3" xfId="176"/>
    <cellStyle name="Normal 3 2 4" xfId="177"/>
    <cellStyle name="Normal 3 2 5" xfId="178"/>
    <cellStyle name="Normal 3 2 6" xfId="179"/>
    <cellStyle name="Normal 3 2 7" xfId="180"/>
    <cellStyle name="Normal 3 2 8" xfId="181"/>
    <cellStyle name="Normal 3 2 9" xfId="182"/>
    <cellStyle name="Normal 3 20" xfId="183"/>
    <cellStyle name="Normal 3 21" xfId="184"/>
    <cellStyle name="Normal 3 22" xfId="185"/>
    <cellStyle name="Normal 3 23" xfId="186"/>
    <cellStyle name="Normal 3 3" xfId="187"/>
    <cellStyle name="Normal 3 3 10" xfId="188"/>
    <cellStyle name="Normal 3 3 11" xfId="189"/>
    <cellStyle name="Normal 3 3 2" xfId="190"/>
    <cellStyle name="Normal 3 3 3" xfId="191"/>
    <cellStyle name="Normal 3 3 4" xfId="192"/>
    <cellStyle name="Normal 3 3 5" xfId="193"/>
    <cellStyle name="Normal 3 3 6" xfId="194"/>
    <cellStyle name="Normal 3 3 7" xfId="195"/>
    <cellStyle name="Normal 3 3 8" xfId="196"/>
    <cellStyle name="Normal 3 3 9" xfId="197"/>
    <cellStyle name="Normal 3 4" xfId="198"/>
    <cellStyle name="Normal 3 4 10" xfId="199"/>
    <cellStyle name="Normal 3 4 11" xfId="200"/>
    <cellStyle name="Normal 3 4 2" xfId="201"/>
    <cellStyle name="Normal 3 4 3" xfId="202"/>
    <cellStyle name="Normal 3 4 4" xfId="203"/>
    <cellStyle name="Normal 3 4 5" xfId="204"/>
    <cellStyle name="Normal 3 4 6" xfId="205"/>
    <cellStyle name="Normal 3 4 7" xfId="206"/>
    <cellStyle name="Normal 3 4 8" xfId="207"/>
    <cellStyle name="Normal 3 4 9" xfId="208"/>
    <cellStyle name="Normal 3 5" xfId="209"/>
    <cellStyle name="Normal 3 5 10" xfId="210"/>
    <cellStyle name="Normal 3 5 11" xfId="211"/>
    <cellStyle name="Normal 3 5 2" xfId="212"/>
    <cellStyle name="Normal 3 5 3" xfId="213"/>
    <cellStyle name="Normal 3 5 4" xfId="214"/>
    <cellStyle name="Normal 3 5 5" xfId="215"/>
    <cellStyle name="Normal 3 5 6" xfId="216"/>
    <cellStyle name="Normal 3 5 7" xfId="217"/>
    <cellStyle name="Normal 3 5 8" xfId="218"/>
    <cellStyle name="Normal 3 5 9" xfId="219"/>
    <cellStyle name="Normal 3 6" xfId="220"/>
    <cellStyle name="Normal 3 6 10" xfId="221"/>
    <cellStyle name="Normal 3 6 11" xfId="222"/>
    <cellStyle name="Normal 3 6 2" xfId="223"/>
    <cellStyle name="Normal 3 6 3" xfId="224"/>
    <cellStyle name="Normal 3 6 4" xfId="225"/>
    <cellStyle name="Normal 3 6 5" xfId="226"/>
    <cellStyle name="Normal 3 6 6" xfId="227"/>
    <cellStyle name="Normal 3 6 7" xfId="228"/>
    <cellStyle name="Normal 3 6 8" xfId="229"/>
    <cellStyle name="Normal 3 6 9" xfId="230"/>
    <cellStyle name="Normal 3 7" xfId="231"/>
    <cellStyle name="Normal 3 7 10" xfId="232"/>
    <cellStyle name="Normal 3 7 11" xfId="233"/>
    <cellStyle name="Normal 3 7 2" xfId="234"/>
    <cellStyle name="Normal 3 7 3" xfId="235"/>
    <cellStyle name="Normal 3 7 4" xfId="236"/>
    <cellStyle name="Normal 3 7 5" xfId="237"/>
    <cellStyle name="Normal 3 7 6" xfId="238"/>
    <cellStyle name="Normal 3 7 7" xfId="239"/>
    <cellStyle name="Normal 3 7 8" xfId="240"/>
    <cellStyle name="Normal 3 7 9" xfId="241"/>
    <cellStyle name="Normal 3 8" xfId="242"/>
    <cellStyle name="Normal 3 8 10" xfId="243"/>
    <cellStyle name="Normal 3 8 11" xfId="244"/>
    <cellStyle name="Normal 3 8 2" xfId="245"/>
    <cellStyle name="Normal 3 8 3" xfId="246"/>
    <cellStyle name="Normal 3 8 4" xfId="247"/>
    <cellStyle name="Normal 3 8 5" xfId="248"/>
    <cellStyle name="Normal 3 8 6" xfId="249"/>
    <cellStyle name="Normal 3 8 7" xfId="250"/>
    <cellStyle name="Normal 3 8 8" xfId="251"/>
    <cellStyle name="Normal 3 8 9" xfId="252"/>
    <cellStyle name="Normal 3 9" xfId="253"/>
    <cellStyle name="Normal 3 9 10" xfId="254"/>
    <cellStyle name="Normal 3 9 11" xfId="255"/>
    <cellStyle name="Normal 3 9 2" xfId="256"/>
    <cellStyle name="Normal 3 9 3" xfId="257"/>
    <cellStyle name="Normal 3 9 4" xfId="258"/>
    <cellStyle name="Normal 3 9 5" xfId="259"/>
    <cellStyle name="Normal 3 9 6" xfId="260"/>
    <cellStyle name="Normal 3 9 7" xfId="261"/>
    <cellStyle name="Normal 3 9 8" xfId="262"/>
    <cellStyle name="Normal 3 9 9" xfId="263"/>
    <cellStyle name="Normal 4" xfId="264"/>
    <cellStyle name="Normal 4 10" xfId="265"/>
    <cellStyle name="Normal 4 11" xfId="266"/>
    <cellStyle name="Normal 4 12" xfId="267"/>
    <cellStyle name="Normal 4 2" xfId="268"/>
    <cellStyle name="Normal 4 3" xfId="269"/>
    <cellStyle name="Normal 4 4" xfId="270"/>
    <cellStyle name="Normal 4 5" xfId="271"/>
    <cellStyle name="Normal 4 6" xfId="272"/>
    <cellStyle name="Normal 4 7" xfId="273"/>
    <cellStyle name="Normal 4 8" xfId="274"/>
    <cellStyle name="Normal 4 9" xfId="275"/>
    <cellStyle name="Normal 5" xfId="2"/>
    <cellStyle name="Normale_Foglio1" xfId="14"/>
    <cellStyle name="Note 2" xfId="277"/>
    <cellStyle name="Note 2 10" xfId="1533"/>
    <cellStyle name="Note 2 10 2" xfId="3273"/>
    <cellStyle name="Note 2 10 3" xfId="4872"/>
    <cellStyle name="Note 2 10 4" xfId="5650"/>
    <cellStyle name="Note 2 10 5" xfId="7833"/>
    <cellStyle name="Note 2 10 6" xfId="9325"/>
    <cellStyle name="Note 2 10 7" xfId="10865"/>
    <cellStyle name="Note 2 10 8" xfId="12468"/>
    <cellStyle name="Note 2 11" xfId="2019"/>
    <cellStyle name="Note 2 12" xfId="3618"/>
    <cellStyle name="Note 2 13" xfId="6604"/>
    <cellStyle name="Note 2 14" xfId="9613"/>
    <cellStyle name="Note 2 15" xfId="11216"/>
    <cellStyle name="Note 2 2" xfId="278"/>
    <cellStyle name="Note 2 2 10" xfId="3619"/>
    <cellStyle name="Note 2 2 11" xfId="5562"/>
    <cellStyle name="Note 2 2 12" xfId="9614"/>
    <cellStyle name="Note 2 2 13" xfId="11217"/>
    <cellStyle name="Note 2 2 2" xfId="892"/>
    <cellStyle name="Note 2 2 2 10" xfId="11827"/>
    <cellStyle name="Note 2 2 2 2" xfId="1254"/>
    <cellStyle name="Note 2 2 2 2 2" xfId="2994"/>
    <cellStyle name="Note 2 2 2 2 3" xfId="4593"/>
    <cellStyle name="Note 2 2 2 2 4" xfId="1855"/>
    <cellStyle name="Note 2 2 2 2 5" xfId="7554"/>
    <cellStyle name="Note 2 2 2 2 6" xfId="9046"/>
    <cellStyle name="Note 2 2 2 2 7" xfId="10586"/>
    <cellStyle name="Note 2 2 2 2 8" xfId="12189"/>
    <cellStyle name="Note 2 2 2 3" xfId="1582"/>
    <cellStyle name="Note 2 2 2 3 2" xfId="3322"/>
    <cellStyle name="Note 2 2 2 3 3" xfId="4921"/>
    <cellStyle name="Note 2 2 2 3 4" xfId="6280"/>
    <cellStyle name="Note 2 2 2 3 5" xfId="7882"/>
    <cellStyle name="Note 2 2 2 3 6" xfId="9374"/>
    <cellStyle name="Note 2 2 2 3 7" xfId="10914"/>
    <cellStyle name="Note 2 2 2 3 8" xfId="12517"/>
    <cellStyle name="Note 2 2 2 4" xfId="2632"/>
    <cellStyle name="Note 2 2 2 5" xfId="4231"/>
    <cellStyle name="Note 2 2 2 6" xfId="6133"/>
    <cellStyle name="Note 2 2 2 7" xfId="7192"/>
    <cellStyle name="Note 2 2 2 8" xfId="8684"/>
    <cellStyle name="Note 2 2 2 9" xfId="10224"/>
    <cellStyle name="Note 2 2 3" xfId="893"/>
    <cellStyle name="Note 2 2 3 10" xfId="11828"/>
    <cellStyle name="Note 2 2 3 2" xfId="1253"/>
    <cellStyle name="Note 2 2 3 2 2" xfId="2993"/>
    <cellStyle name="Note 2 2 3 2 3" xfId="4592"/>
    <cellStyle name="Note 2 2 3 2 4" xfId="5753"/>
    <cellStyle name="Note 2 2 3 2 5" xfId="7553"/>
    <cellStyle name="Note 2 2 3 2 6" xfId="9045"/>
    <cellStyle name="Note 2 2 3 2 7" xfId="10585"/>
    <cellStyle name="Note 2 2 3 2 8" xfId="12188"/>
    <cellStyle name="Note 2 2 3 3" xfId="1583"/>
    <cellStyle name="Note 2 2 3 3 2" xfId="3323"/>
    <cellStyle name="Note 2 2 3 3 3" xfId="4922"/>
    <cellStyle name="Note 2 2 3 3 4" xfId="5638"/>
    <cellStyle name="Note 2 2 3 3 5" xfId="7883"/>
    <cellStyle name="Note 2 2 3 3 6" xfId="9375"/>
    <cellStyle name="Note 2 2 3 3 7" xfId="10915"/>
    <cellStyle name="Note 2 2 3 3 8" xfId="12518"/>
    <cellStyle name="Note 2 2 3 4" xfId="2633"/>
    <cellStyle name="Note 2 2 3 5" xfId="4232"/>
    <cellStyle name="Note 2 2 3 6" xfId="5821"/>
    <cellStyle name="Note 2 2 3 7" xfId="7193"/>
    <cellStyle name="Note 2 2 3 8" xfId="8685"/>
    <cellStyle name="Note 2 2 3 9" xfId="10225"/>
    <cellStyle name="Note 2 2 4" xfId="894"/>
    <cellStyle name="Note 2 2 4 10" xfId="11829"/>
    <cellStyle name="Note 2 2 4 2" xfId="1252"/>
    <cellStyle name="Note 2 2 4 2 2" xfId="2992"/>
    <cellStyle name="Note 2 2 4 2 3" xfId="4591"/>
    <cellStyle name="Note 2 2 4 2 4" xfId="6187"/>
    <cellStyle name="Note 2 2 4 2 5" xfId="7552"/>
    <cellStyle name="Note 2 2 4 2 6" xfId="9044"/>
    <cellStyle name="Note 2 2 4 2 7" xfId="10584"/>
    <cellStyle name="Note 2 2 4 2 8" xfId="12187"/>
    <cellStyle name="Note 2 2 4 3" xfId="1584"/>
    <cellStyle name="Note 2 2 4 3 2" xfId="3324"/>
    <cellStyle name="Note 2 2 4 3 3" xfId="4923"/>
    <cellStyle name="Note 2 2 4 3 4" xfId="6281"/>
    <cellStyle name="Note 2 2 4 3 5" xfId="7884"/>
    <cellStyle name="Note 2 2 4 3 6" xfId="9376"/>
    <cellStyle name="Note 2 2 4 3 7" xfId="10916"/>
    <cellStyle name="Note 2 2 4 3 8" xfId="12519"/>
    <cellStyle name="Note 2 2 4 4" xfId="2634"/>
    <cellStyle name="Note 2 2 4 5" xfId="4233"/>
    <cellStyle name="Note 2 2 4 6" xfId="6427"/>
    <cellStyle name="Note 2 2 4 7" xfId="7194"/>
    <cellStyle name="Note 2 2 4 8" xfId="8686"/>
    <cellStyle name="Note 2 2 4 9" xfId="10226"/>
    <cellStyle name="Note 2 2 5" xfId="895"/>
    <cellStyle name="Note 2 2 5 10" xfId="11830"/>
    <cellStyle name="Note 2 2 5 2" xfId="1251"/>
    <cellStyle name="Note 2 2 5 2 2" xfId="2991"/>
    <cellStyle name="Note 2 2 5 2 3" xfId="4590"/>
    <cellStyle name="Note 2 2 5 2 4" xfId="5754"/>
    <cellStyle name="Note 2 2 5 2 5" xfId="7551"/>
    <cellStyle name="Note 2 2 5 2 6" xfId="9043"/>
    <cellStyle name="Note 2 2 5 2 7" xfId="10583"/>
    <cellStyle name="Note 2 2 5 2 8" xfId="12186"/>
    <cellStyle name="Note 2 2 5 3" xfId="1585"/>
    <cellStyle name="Note 2 2 5 3 2" xfId="3325"/>
    <cellStyle name="Note 2 2 5 3 3" xfId="4924"/>
    <cellStyle name="Note 2 2 5 3 4" xfId="5637"/>
    <cellStyle name="Note 2 2 5 3 5" xfId="7885"/>
    <cellStyle name="Note 2 2 5 3 6" xfId="9377"/>
    <cellStyle name="Note 2 2 5 3 7" xfId="10917"/>
    <cellStyle name="Note 2 2 5 3 8" xfId="12520"/>
    <cellStyle name="Note 2 2 5 4" xfId="2635"/>
    <cellStyle name="Note 2 2 5 5" xfId="4234"/>
    <cellStyle name="Note 2 2 5 6" xfId="6134"/>
    <cellStyle name="Note 2 2 5 7" xfId="7195"/>
    <cellStyle name="Note 2 2 5 8" xfId="8687"/>
    <cellStyle name="Note 2 2 5 9" xfId="10227"/>
    <cellStyle name="Note 2 2 6" xfId="590"/>
    <cellStyle name="Note 2 2 6 2" xfId="2330"/>
    <cellStyle name="Note 2 2 6 3" xfId="3929"/>
    <cellStyle name="Note 2 2 6 4" xfId="5539"/>
    <cellStyle name="Note 2 2 6 5" xfId="6890"/>
    <cellStyle name="Note 2 2 6 6" xfId="8382"/>
    <cellStyle name="Note 2 2 6 7" xfId="9923"/>
    <cellStyle name="Note 2 2 6 8" xfId="11526"/>
    <cellStyle name="Note 2 2 7" xfId="1138"/>
    <cellStyle name="Note 2 2 7 2" xfId="2878"/>
    <cellStyle name="Note 2 2 7 3" xfId="4477"/>
    <cellStyle name="Note 2 2 7 4" xfId="5796"/>
    <cellStyle name="Note 2 2 7 5" xfId="7438"/>
    <cellStyle name="Note 2 2 7 6" xfId="8930"/>
    <cellStyle name="Note 2 2 7 7" xfId="10470"/>
    <cellStyle name="Note 2 2 7 8" xfId="12073"/>
    <cellStyle name="Note 2 2 8" xfId="1534"/>
    <cellStyle name="Note 2 2 8 2" xfId="3274"/>
    <cellStyle name="Note 2 2 8 3" xfId="4873"/>
    <cellStyle name="Note 2 2 8 4" xfId="1836"/>
    <cellStyle name="Note 2 2 8 5" xfId="7834"/>
    <cellStyle name="Note 2 2 8 6" xfId="9326"/>
    <cellStyle name="Note 2 2 8 7" xfId="10866"/>
    <cellStyle name="Note 2 2 8 8" xfId="12469"/>
    <cellStyle name="Note 2 2 9" xfId="2020"/>
    <cellStyle name="Note 2 3" xfId="279"/>
    <cellStyle name="Note 2 3 10" xfId="3620"/>
    <cellStyle name="Note 2 3 11" xfId="5372"/>
    <cellStyle name="Note 2 3 12" xfId="9615"/>
    <cellStyle name="Note 2 3 13" xfId="11218"/>
    <cellStyle name="Note 2 3 2" xfId="896"/>
    <cellStyle name="Note 2 3 2 10" xfId="11831"/>
    <cellStyle name="Note 2 3 2 2" xfId="1250"/>
    <cellStyle name="Note 2 3 2 2 2" xfId="2990"/>
    <cellStyle name="Note 2 3 2 2 3" xfId="4589"/>
    <cellStyle name="Note 2 3 2 2 4" xfId="6186"/>
    <cellStyle name="Note 2 3 2 2 5" xfId="7550"/>
    <cellStyle name="Note 2 3 2 2 6" xfId="9042"/>
    <cellStyle name="Note 2 3 2 2 7" xfId="10582"/>
    <cellStyle name="Note 2 3 2 2 8" xfId="12185"/>
    <cellStyle name="Note 2 3 2 3" xfId="1586"/>
    <cellStyle name="Note 2 3 2 3 2" xfId="3326"/>
    <cellStyle name="Note 2 3 2 3 3" xfId="4925"/>
    <cellStyle name="Note 2 3 2 3 4" xfId="6321"/>
    <cellStyle name="Note 2 3 2 3 5" xfId="7886"/>
    <cellStyle name="Note 2 3 2 3 6" xfId="9378"/>
    <cellStyle name="Note 2 3 2 3 7" xfId="10918"/>
    <cellStyle name="Note 2 3 2 3 8" xfId="12521"/>
    <cellStyle name="Note 2 3 2 4" xfId="2636"/>
    <cellStyle name="Note 2 3 2 5" xfId="4235"/>
    <cellStyle name="Note 2 3 2 6" xfId="5820"/>
    <cellStyle name="Note 2 3 2 7" xfId="7196"/>
    <cellStyle name="Note 2 3 2 8" xfId="8688"/>
    <cellStyle name="Note 2 3 2 9" xfId="10228"/>
    <cellStyle name="Note 2 3 3" xfId="897"/>
    <cellStyle name="Note 2 3 3 10" xfId="11832"/>
    <cellStyle name="Note 2 3 3 2" xfId="1249"/>
    <cellStyle name="Note 2 3 3 2 2" xfId="2989"/>
    <cellStyle name="Note 2 3 3 2 3" xfId="4588"/>
    <cellStyle name="Note 2 3 3 2 4" xfId="5755"/>
    <cellStyle name="Note 2 3 3 2 5" xfId="7549"/>
    <cellStyle name="Note 2 3 3 2 6" xfId="9041"/>
    <cellStyle name="Note 2 3 3 2 7" xfId="10581"/>
    <cellStyle name="Note 2 3 3 2 8" xfId="12184"/>
    <cellStyle name="Note 2 3 3 3" xfId="1587"/>
    <cellStyle name="Note 2 3 3 3 2" xfId="3327"/>
    <cellStyle name="Note 2 3 3 3 3" xfId="4926"/>
    <cellStyle name="Note 2 3 3 3 4" xfId="5317"/>
    <cellStyle name="Note 2 3 3 3 5" xfId="7887"/>
    <cellStyle name="Note 2 3 3 3 6" xfId="9379"/>
    <cellStyle name="Note 2 3 3 3 7" xfId="10919"/>
    <cellStyle name="Note 2 3 3 3 8" xfId="12522"/>
    <cellStyle name="Note 2 3 3 4" xfId="2637"/>
    <cellStyle name="Note 2 3 3 5" xfId="4236"/>
    <cellStyle name="Note 2 3 3 6" xfId="6426"/>
    <cellStyle name="Note 2 3 3 7" xfId="7197"/>
    <cellStyle name="Note 2 3 3 8" xfId="8689"/>
    <cellStyle name="Note 2 3 3 9" xfId="10229"/>
    <cellStyle name="Note 2 3 4" xfId="898"/>
    <cellStyle name="Note 2 3 4 10" xfId="11833"/>
    <cellStyle name="Note 2 3 4 2" xfId="1248"/>
    <cellStyle name="Note 2 3 4 2 2" xfId="2988"/>
    <cellStyle name="Note 2 3 4 2 3" xfId="4587"/>
    <cellStyle name="Note 2 3 4 2 4" xfId="6185"/>
    <cellStyle name="Note 2 3 4 2 5" xfId="7548"/>
    <cellStyle name="Note 2 3 4 2 6" xfId="9040"/>
    <cellStyle name="Note 2 3 4 2 7" xfId="10580"/>
    <cellStyle name="Note 2 3 4 2 8" xfId="12183"/>
    <cellStyle name="Note 2 3 4 3" xfId="1588"/>
    <cellStyle name="Note 2 3 4 3 2" xfId="3328"/>
    <cellStyle name="Note 2 3 4 3 3" xfId="4927"/>
    <cellStyle name="Note 2 3 4 3 4" xfId="6282"/>
    <cellStyle name="Note 2 3 4 3 5" xfId="7888"/>
    <cellStyle name="Note 2 3 4 3 6" xfId="9380"/>
    <cellStyle name="Note 2 3 4 3 7" xfId="10920"/>
    <cellStyle name="Note 2 3 4 3 8" xfId="12523"/>
    <cellStyle name="Note 2 3 4 4" xfId="2638"/>
    <cellStyle name="Note 2 3 4 5" xfId="4237"/>
    <cellStyle name="Note 2 3 4 6" xfId="6135"/>
    <cellStyle name="Note 2 3 4 7" xfId="7198"/>
    <cellStyle name="Note 2 3 4 8" xfId="8690"/>
    <cellStyle name="Note 2 3 4 9" xfId="10230"/>
    <cellStyle name="Note 2 3 5" xfId="899"/>
    <cellStyle name="Note 2 3 5 10" xfId="11834"/>
    <cellStyle name="Note 2 3 5 2" xfId="533"/>
    <cellStyle name="Note 2 3 5 2 2" xfId="2273"/>
    <cellStyle name="Note 2 3 5 2 3" xfId="3872"/>
    <cellStyle name="Note 2 3 5 2 4" xfId="6405"/>
    <cellStyle name="Note 2 3 5 2 5" xfId="6833"/>
    <cellStyle name="Note 2 3 5 2 6" xfId="8325"/>
    <cellStyle name="Note 2 3 5 2 7" xfId="9866"/>
    <cellStyle name="Note 2 3 5 2 8" xfId="11469"/>
    <cellStyle name="Note 2 3 5 3" xfId="1589"/>
    <cellStyle name="Note 2 3 5 3 2" xfId="3329"/>
    <cellStyle name="Note 2 3 5 3 3" xfId="4928"/>
    <cellStyle name="Note 2 3 5 3 4" xfId="5636"/>
    <cellStyle name="Note 2 3 5 3 5" xfId="7889"/>
    <cellStyle name="Note 2 3 5 3 6" xfId="9381"/>
    <cellStyle name="Note 2 3 5 3 7" xfId="10921"/>
    <cellStyle name="Note 2 3 5 3 8" xfId="12524"/>
    <cellStyle name="Note 2 3 5 4" xfId="2639"/>
    <cellStyle name="Note 2 3 5 5" xfId="4238"/>
    <cellStyle name="Note 2 3 5 6" xfId="5819"/>
    <cellStyle name="Note 2 3 5 7" xfId="7199"/>
    <cellStyle name="Note 2 3 5 8" xfId="8691"/>
    <cellStyle name="Note 2 3 5 9" xfId="10231"/>
    <cellStyle name="Note 2 3 6" xfId="591"/>
    <cellStyle name="Note 2 3 6 2" xfId="2331"/>
    <cellStyle name="Note 2 3 6 3" xfId="3930"/>
    <cellStyle name="Note 2 3 6 4" xfId="6503"/>
    <cellStyle name="Note 2 3 6 5" xfId="6891"/>
    <cellStyle name="Note 2 3 6 6" xfId="8383"/>
    <cellStyle name="Note 2 3 6 7" xfId="9924"/>
    <cellStyle name="Note 2 3 6 8" xfId="11527"/>
    <cellStyle name="Note 2 3 7" xfId="1137"/>
    <cellStyle name="Note 2 3 7 2" xfId="2877"/>
    <cellStyle name="Note 2 3 7 3" xfId="4476"/>
    <cellStyle name="Note 2 3 7 4" xfId="6152"/>
    <cellStyle name="Note 2 3 7 5" xfId="7437"/>
    <cellStyle name="Note 2 3 7 6" xfId="8929"/>
    <cellStyle name="Note 2 3 7 7" xfId="10469"/>
    <cellStyle name="Note 2 3 7 8" xfId="12072"/>
    <cellStyle name="Note 2 3 8" xfId="1535"/>
    <cellStyle name="Note 2 3 8 2" xfId="3275"/>
    <cellStyle name="Note 2 3 8 3" xfId="4874"/>
    <cellStyle name="Note 2 3 8 4" xfId="1822"/>
    <cellStyle name="Note 2 3 8 5" xfId="7835"/>
    <cellStyle name="Note 2 3 8 6" xfId="9327"/>
    <cellStyle name="Note 2 3 8 7" xfId="10867"/>
    <cellStyle name="Note 2 3 8 8" xfId="12470"/>
    <cellStyle name="Note 2 3 9" xfId="2021"/>
    <cellStyle name="Note 2 4" xfId="900"/>
    <cellStyle name="Note 2 4 10" xfId="11835"/>
    <cellStyle name="Note 2 4 2" xfId="534"/>
    <cellStyle name="Note 2 4 2 2" xfId="2274"/>
    <cellStyle name="Note 2 4 2 3" xfId="3873"/>
    <cellStyle name="Note 2 4 2 4" xfId="5291"/>
    <cellStyle name="Note 2 4 2 5" xfId="6834"/>
    <cellStyle name="Note 2 4 2 6" xfId="8326"/>
    <cellStyle name="Note 2 4 2 7" xfId="9867"/>
    <cellStyle name="Note 2 4 2 8" xfId="11470"/>
    <cellStyle name="Note 2 4 3" xfId="1590"/>
    <cellStyle name="Note 2 4 3 2" xfId="3330"/>
    <cellStyle name="Note 2 4 3 3" xfId="4929"/>
    <cellStyle name="Note 2 4 3 4" xfId="6283"/>
    <cellStyle name="Note 2 4 3 5" xfId="7890"/>
    <cellStyle name="Note 2 4 3 6" xfId="9382"/>
    <cellStyle name="Note 2 4 3 7" xfId="10922"/>
    <cellStyle name="Note 2 4 3 8" xfId="12525"/>
    <cellStyle name="Note 2 4 4" xfId="2640"/>
    <cellStyle name="Note 2 4 5" xfId="4239"/>
    <cellStyle name="Note 2 4 6" xfId="6425"/>
    <cellStyle name="Note 2 4 7" xfId="7200"/>
    <cellStyle name="Note 2 4 8" xfId="8692"/>
    <cellStyle name="Note 2 4 9" xfId="10232"/>
    <cellStyle name="Note 2 5" xfId="901"/>
    <cellStyle name="Note 2 5 10" xfId="11836"/>
    <cellStyle name="Note 2 5 2" xfId="1247"/>
    <cellStyle name="Note 2 5 2 2" xfId="2987"/>
    <cellStyle name="Note 2 5 2 3" xfId="4586"/>
    <cellStyle name="Note 2 5 2 4" xfId="5756"/>
    <cellStyle name="Note 2 5 2 5" xfId="7547"/>
    <cellStyle name="Note 2 5 2 6" xfId="9039"/>
    <cellStyle name="Note 2 5 2 7" xfId="10579"/>
    <cellStyle name="Note 2 5 2 8" xfId="12182"/>
    <cellStyle name="Note 2 5 3" xfId="1591"/>
    <cellStyle name="Note 2 5 3 2" xfId="3331"/>
    <cellStyle name="Note 2 5 3 3" xfId="4930"/>
    <cellStyle name="Note 2 5 3 4" xfId="5635"/>
    <cellStyle name="Note 2 5 3 5" xfId="7891"/>
    <cellStyle name="Note 2 5 3 6" xfId="9383"/>
    <cellStyle name="Note 2 5 3 7" xfId="10923"/>
    <cellStyle name="Note 2 5 3 8" xfId="12526"/>
    <cellStyle name="Note 2 5 4" xfId="2641"/>
    <cellStyle name="Note 2 5 5" xfId="4240"/>
    <cellStyle name="Note 2 5 6" xfId="6136"/>
    <cellStyle name="Note 2 5 7" xfId="7201"/>
    <cellStyle name="Note 2 5 8" xfId="8693"/>
    <cellStyle name="Note 2 5 9" xfId="10233"/>
    <cellStyle name="Note 2 6" xfId="902"/>
    <cellStyle name="Note 2 6 10" xfId="11837"/>
    <cellStyle name="Note 2 6 2" xfId="1246"/>
    <cellStyle name="Note 2 6 2 2" xfId="2986"/>
    <cellStyle name="Note 2 6 2 3" xfId="4585"/>
    <cellStyle name="Note 2 6 2 4" xfId="5464"/>
    <cellStyle name="Note 2 6 2 5" xfId="7546"/>
    <cellStyle name="Note 2 6 2 6" xfId="9038"/>
    <cellStyle name="Note 2 6 2 7" xfId="10578"/>
    <cellStyle name="Note 2 6 2 8" xfId="12181"/>
    <cellStyle name="Note 2 6 3" xfId="1592"/>
    <cellStyle name="Note 2 6 3 2" xfId="3332"/>
    <cellStyle name="Note 2 6 3 3" xfId="4931"/>
    <cellStyle name="Note 2 6 3 4" xfId="5441"/>
    <cellStyle name="Note 2 6 3 5" xfId="7892"/>
    <cellStyle name="Note 2 6 3 6" xfId="9384"/>
    <cellStyle name="Note 2 6 3 7" xfId="10924"/>
    <cellStyle name="Note 2 6 3 8" xfId="12527"/>
    <cellStyle name="Note 2 6 4" xfId="2642"/>
    <cellStyle name="Note 2 6 5" xfId="4241"/>
    <cellStyle name="Note 2 6 6" xfId="5818"/>
    <cellStyle name="Note 2 6 7" xfId="7202"/>
    <cellStyle name="Note 2 6 8" xfId="8694"/>
    <cellStyle name="Note 2 6 9" xfId="10234"/>
    <cellStyle name="Note 2 7" xfId="903"/>
    <cellStyle name="Note 2 7 10" xfId="11838"/>
    <cellStyle name="Note 2 7 2" xfId="1245"/>
    <cellStyle name="Note 2 7 2 2" xfId="2985"/>
    <cellStyle name="Note 2 7 2 3" xfId="4584"/>
    <cellStyle name="Note 2 7 2 4" xfId="5354"/>
    <cellStyle name="Note 2 7 2 5" xfId="7545"/>
    <cellStyle name="Note 2 7 2 6" xfId="9037"/>
    <cellStyle name="Note 2 7 2 7" xfId="10577"/>
    <cellStyle name="Note 2 7 2 8" xfId="12180"/>
    <cellStyle name="Note 2 7 3" xfId="1593"/>
    <cellStyle name="Note 2 7 3 2" xfId="3333"/>
    <cellStyle name="Note 2 7 3 3" xfId="4932"/>
    <cellStyle name="Note 2 7 3 4" xfId="5634"/>
    <cellStyle name="Note 2 7 3 5" xfId="7893"/>
    <cellStyle name="Note 2 7 3 6" xfId="9385"/>
    <cellStyle name="Note 2 7 3 7" xfId="10925"/>
    <cellStyle name="Note 2 7 3 8" xfId="12528"/>
    <cellStyle name="Note 2 7 4" xfId="2643"/>
    <cellStyle name="Note 2 7 5" xfId="4242"/>
    <cellStyle name="Note 2 7 6" xfId="5239"/>
    <cellStyle name="Note 2 7 7" xfId="7203"/>
    <cellStyle name="Note 2 7 8" xfId="8695"/>
    <cellStyle name="Note 2 7 9" xfId="10235"/>
    <cellStyle name="Note 2 8" xfId="589"/>
    <cellStyle name="Note 2 8 2" xfId="2329"/>
    <cellStyle name="Note 2 8 3" xfId="3928"/>
    <cellStyle name="Note 2 8 4" xfId="5257"/>
    <cellStyle name="Note 2 8 5" xfId="6889"/>
    <cellStyle name="Note 2 8 6" xfId="8381"/>
    <cellStyle name="Note 2 8 7" xfId="9922"/>
    <cellStyle name="Note 2 8 8" xfId="11525"/>
    <cellStyle name="Note 2 9" xfId="1139"/>
    <cellStyle name="Note 2 9 2" xfId="2879"/>
    <cellStyle name="Note 2 9 3" xfId="4478"/>
    <cellStyle name="Note 2 9 4" xfId="6153"/>
    <cellStyle name="Note 2 9 5" xfId="7439"/>
    <cellStyle name="Note 2 9 6" xfId="8931"/>
    <cellStyle name="Note 2 9 7" xfId="10471"/>
    <cellStyle name="Note 2 9 8" xfId="12074"/>
    <cellStyle name="Note 3" xfId="280"/>
    <cellStyle name="Note 3 10" xfId="2022"/>
    <cellStyle name="Note 3 11" xfId="3621"/>
    <cellStyle name="Note 3 12" xfId="6423"/>
    <cellStyle name="Note 3 13" xfId="9616"/>
    <cellStyle name="Note 3 14" xfId="11219"/>
    <cellStyle name="Note 3 2" xfId="281"/>
    <cellStyle name="Note 3 2 10" xfId="3622"/>
    <cellStyle name="Note 3 2 11" xfId="5999"/>
    <cellStyle name="Note 3 2 12" xfId="9617"/>
    <cellStyle name="Note 3 2 13" xfId="11220"/>
    <cellStyle name="Note 3 2 2" xfId="904"/>
    <cellStyle name="Note 3 2 2 10" xfId="11839"/>
    <cellStyle name="Note 3 2 2 2" xfId="1244"/>
    <cellStyle name="Note 3 2 2 2 2" xfId="2984"/>
    <cellStyle name="Note 3 2 2 2 3" xfId="4583"/>
    <cellStyle name="Note 3 2 2 2 4" xfId="6296"/>
    <cellStyle name="Note 3 2 2 2 5" xfId="7544"/>
    <cellStyle name="Note 3 2 2 2 6" xfId="9036"/>
    <cellStyle name="Note 3 2 2 2 7" xfId="10576"/>
    <cellStyle name="Note 3 2 2 2 8" xfId="12179"/>
    <cellStyle name="Note 3 2 2 3" xfId="1594"/>
    <cellStyle name="Note 3 2 2 3 2" xfId="3334"/>
    <cellStyle name="Note 3 2 2 3 3" xfId="4933"/>
    <cellStyle name="Note 3 2 2 3 4" xfId="6284"/>
    <cellStyle name="Note 3 2 2 3 5" xfId="7894"/>
    <cellStyle name="Note 3 2 2 3 6" xfId="9386"/>
    <cellStyle name="Note 3 2 2 3 7" xfId="10926"/>
    <cellStyle name="Note 3 2 2 3 8" xfId="12529"/>
    <cellStyle name="Note 3 2 2 4" xfId="2644"/>
    <cellStyle name="Note 3 2 2 5" xfId="4243"/>
    <cellStyle name="Note 3 2 2 6" xfId="6384"/>
    <cellStyle name="Note 3 2 2 7" xfId="7204"/>
    <cellStyle name="Note 3 2 2 8" xfId="8696"/>
    <cellStyle name="Note 3 2 2 9" xfId="10236"/>
    <cellStyle name="Note 3 2 3" xfId="905"/>
    <cellStyle name="Note 3 2 3 10" xfId="11840"/>
    <cellStyle name="Note 3 2 3 2" xfId="1243"/>
    <cellStyle name="Note 3 2 3 2 2" xfId="2983"/>
    <cellStyle name="Note 3 2 3 2 3" xfId="4582"/>
    <cellStyle name="Note 3 2 3 2 4" xfId="5757"/>
    <cellStyle name="Note 3 2 3 2 5" xfId="7543"/>
    <cellStyle name="Note 3 2 3 2 6" xfId="9035"/>
    <cellStyle name="Note 3 2 3 2 7" xfId="10575"/>
    <cellStyle name="Note 3 2 3 2 8" xfId="12178"/>
    <cellStyle name="Note 3 2 3 3" xfId="1595"/>
    <cellStyle name="Note 3 2 3 3 2" xfId="3335"/>
    <cellStyle name="Note 3 2 3 3 3" xfId="4934"/>
    <cellStyle name="Note 3 2 3 3 4" xfId="5633"/>
    <cellStyle name="Note 3 2 3 3 5" xfId="7895"/>
    <cellStyle name="Note 3 2 3 3 6" xfId="9387"/>
    <cellStyle name="Note 3 2 3 3 7" xfId="10927"/>
    <cellStyle name="Note 3 2 3 3 8" xfId="12530"/>
    <cellStyle name="Note 3 2 3 4" xfId="2645"/>
    <cellStyle name="Note 3 2 3 5" xfId="4244"/>
    <cellStyle name="Note 3 2 3 6" xfId="5238"/>
    <cellStyle name="Note 3 2 3 7" xfId="7205"/>
    <cellStyle name="Note 3 2 3 8" xfId="8697"/>
    <cellStyle name="Note 3 2 3 9" xfId="10237"/>
    <cellStyle name="Note 3 2 4" xfId="906"/>
    <cellStyle name="Note 3 2 4 10" xfId="11841"/>
    <cellStyle name="Note 3 2 4 2" xfId="1242"/>
    <cellStyle name="Note 3 2 4 2 2" xfId="2982"/>
    <cellStyle name="Note 3 2 4 2 3" xfId="4581"/>
    <cellStyle name="Note 3 2 4 2 4" xfId="5465"/>
    <cellStyle name="Note 3 2 4 2 5" xfId="7542"/>
    <cellStyle name="Note 3 2 4 2 6" xfId="9034"/>
    <cellStyle name="Note 3 2 4 2 7" xfId="10574"/>
    <cellStyle name="Note 3 2 4 2 8" xfId="12177"/>
    <cellStyle name="Note 3 2 4 3" xfId="1596"/>
    <cellStyle name="Note 3 2 4 3 2" xfId="3336"/>
    <cellStyle name="Note 3 2 4 3 3" xfId="4935"/>
    <cellStyle name="Note 3 2 4 3 4" xfId="3566"/>
    <cellStyle name="Note 3 2 4 3 5" xfId="7896"/>
    <cellStyle name="Note 3 2 4 3 6" xfId="9388"/>
    <cellStyle name="Note 3 2 4 3 7" xfId="10928"/>
    <cellStyle name="Note 3 2 4 3 8" xfId="12531"/>
    <cellStyle name="Note 3 2 4 4" xfId="2646"/>
    <cellStyle name="Note 3 2 4 5" xfId="4245"/>
    <cellStyle name="Note 3 2 4 6" xfId="3605"/>
    <cellStyle name="Note 3 2 4 7" xfId="7206"/>
    <cellStyle name="Note 3 2 4 8" xfId="8698"/>
    <cellStyle name="Note 3 2 4 9" xfId="10238"/>
    <cellStyle name="Note 3 2 5" xfId="907"/>
    <cellStyle name="Note 3 2 5 10" xfId="11842"/>
    <cellStyle name="Note 3 2 5 2" xfId="1241"/>
    <cellStyle name="Note 3 2 5 2 2" xfId="2981"/>
    <cellStyle name="Note 3 2 5 2 3" xfId="4580"/>
    <cellStyle name="Note 3 2 5 2 4" xfId="5758"/>
    <cellStyle name="Note 3 2 5 2 5" xfId="7541"/>
    <cellStyle name="Note 3 2 5 2 6" xfId="9033"/>
    <cellStyle name="Note 3 2 5 2 7" xfId="10573"/>
    <cellStyle name="Note 3 2 5 2 8" xfId="12176"/>
    <cellStyle name="Note 3 2 5 3" xfId="1597"/>
    <cellStyle name="Note 3 2 5 3 2" xfId="3337"/>
    <cellStyle name="Note 3 2 5 3 3" xfId="4936"/>
    <cellStyle name="Note 3 2 5 3 4" xfId="3567"/>
    <cellStyle name="Note 3 2 5 3 5" xfId="7897"/>
    <cellStyle name="Note 3 2 5 3 6" xfId="9389"/>
    <cellStyle name="Note 3 2 5 3 7" xfId="10929"/>
    <cellStyle name="Note 3 2 5 3 8" xfId="12532"/>
    <cellStyle name="Note 3 2 5 4" xfId="2647"/>
    <cellStyle name="Note 3 2 5 5" xfId="4246"/>
    <cellStyle name="Note 3 2 5 6" xfId="3615"/>
    <cellStyle name="Note 3 2 5 7" xfId="7207"/>
    <cellStyle name="Note 3 2 5 8" xfId="8699"/>
    <cellStyle name="Note 3 2 5 9" xfId="10239"/>
    <cellStyle name="Note 3 2 6" xfId="593"/>
    <cellStyle name="Note 3 2 6 2" xfId="2333"/>
    <cellStyle name="Note 3 2 6 3" xfId="3932"/>
    <cellStyle name="Note 3 2 6 4" xfId="5897"/>
    <cellStyle name="Note 3 2 6 5" xfId="6893"/>
    <cellStyle name="Note 3 2 6 6" xfId="8385"/>
    <cellStyle name="Note 3 2 6 7" xfId="9926"/>
    <cellStyle name="Note 3 2 6 8" xfId="11529"/>
    <cellStyle name="Note 3 2 7" xfId="1135"/>
    <cellStyle name="Note 3 2 7 2" xfId="2875"/>
    <cellStyle name="Note 3 2 7 3" xfId="4474"/>
    <cellStyle name="Note 3 2 7 4" xfId="6287"/>
    <cellStyle name="Note 3 2 7 5" xfId="7435"/>
    <cellStyle name="Note 3 2 7 6" xfId="8927"/>
    <cellStyle name="Note 3 2 7 7" xfId="10467"/>
    <cellStyle name="Note 3 2 7 8" xfId="12070"/>
    <cellStyle name="Note 3 2 8" xfId="1537"/>
    <cellStyle name="Note 3 2 8 2" xfId="3277"/>
    <cellStyle name="Note 3 2 8 3" xfId="4876"/>
    <cellStyle name="Note 3 2 8 4" xfId="1835"/>
    <cellStyle name="Note 3 2 8 5" xfId="7837"/>
    <cellStyle name="Note 3 2 8 6" xfId="9329"/>
    <cellStyle name="Note 3 2 8 7" xfId="10869"/>
    <cellStyle name="Note 3 2 8 8" xfId="12472"/>
    <cellStyle name="Note 3 2 9" xfId="2023"/>
    <cellStyle name="Note 3 3" xfId="908"/>
    <cellStyle name="Note 3 3 10" xfId="11843"/>
    <cellStyle name="Note 3 3 2" xfId="1240"/>
    <cellStyle name="Note 3 3 2 2" xfId="2980"/>
    <cellStyle name="Note 3 3 2 3" xfId="4579"/>
    <cellStyle name="Note 3 3 2 4" xfId="6184"/>
    <cellStyle name="Note 3 3 2 5" xfId="7540"/>
    <cellStyle name="Note 3 3 2 6" xfId="9032"/>
    <cellStyle name="Note 3 3 2 7" xfId="10572"/>
    <cellStyle name="Note 3 3 2 8" xfId="12175"/>
    <cellStyle name="Note 3 3 3" xfId="1598"/>
    <cellStyle name="Note 3 3 3 2" xfId="3338"/>
    <cellStyle name="Note 3 3 3 3" xfId="4937"/>
    <cellStyle name="Note 3 3 3 4" xfId="6325"/>
    <cellStyle name="Note 3 3 3 5" xfId="7898"/>
    <cellStyle name="Note 3 3 3 6" xfId="9390"/>
    <cellStyle name="Note 3 3 3 7" xfId="10930"/>
    <cellStyle name="Note 3 3 3 8" xfId="12533"/>
    <cellStyle name="Note 3 3 4" xfId="2648"/>
    <cellStyle name="Note 3 3 5" xfId="4247"/>
    <cellStyle name="Note 3 3 6" xfId="5236"/>
    <cellStyle name="Note 3 3 7" xfId="7208"/>
    <cellStyle name="Note 3 3 8" xfId="8700"/>
    <cellStyle name="Note 3 3 9" xfId="10240"/>
    <cellStyle name="Note 3 4" xfId="909"/>
    <cellStyle name="Note 3 4 10" xfId="11844"/>
    <cellStyle name="Note 3 4 2" xfId="535"/>
    <cellStyle name="Note 3 4 2 2" xfId="2275"/>
    <cellStyle name="Note 3 4 2 3" xfId="3874"/>
    <cellStyle name="Note 3 4 2 4" xfId="5544"/>
    <cellStyle name="Note 3 4 2 5" xfId="6835"/>
    <cellStyle name="Note 3 4 2 6" xfId="8327"/>
    <cellStyle name="Note 3 4 2 7" xfId="9868"/>
    <cellStyle name="Note 3 4 2 8" xfId="11471"/>
    <cellStyle name="Note 3 4 3" xfId="1599"/>
    <cellStyle name="Note 3 4 3 2" xfId="3339"/>
    <cellStyle name="Note 3 4 3 3" xfId="4938"/>
    <cellStyle name="Note 3 4 3 4" xfId="5313"/>
    <cellStyle name="Note 3 4 3 5" xfId="7899"/>
    <cellStyle name="Note 3 4 3 6" xfId="9391"/>
    <cellStyle name="Note 3 4 3 7" xfId="10931"/>
    <cellStyle name="Note 3 4 3 8" xfId="12534"/>
    <cellStyle name="Note 3 4 4" xfId="2649"/>
    <cellStyle name="Note 3 4 5" xfId="4248"/>
    <cellStyle name="Note 3 4 6" xfId="5235"/>
    <cellStyle name="Note 3 4 7" xfId="7209"/>
    <cellStyle name="Note 3 4 8" xfId="8701"/>
    <cellStyle name="Note 3 4 9" xfId="10241"/>
    <cellStyle name="Note 3 5" xfId="910"/>
    <cellStyle name="Note 3 5 10" xfId="11845"/>
    <cellStyle name="Note 3 5 2" xfId="1239"/>
    <cellStyle name="Note 3 5 2 2" xfId="2979"/>
    <cellStyle name="Note 3 5 2 3" xfId="4578"/>
    <cellStyle name="Note 3 5 2 4" xfId="5759"/>
    <cellStyle name="Note 3 5 2 5" xfId="7539"/>
    <cellStyle name="Note 3 5 2 6" xfId="9031"/>
    <cellStyle name="Note 3 5 2 7" xfId="10571"/>
    <cellStyle name="Note 3 5 2 8" xfId="12174"/>
    <cellStyle name="Note 3 5 3" xfId="1600"/>
    <cellStyle name="Note 3 5 3 2" xfId="3340"/>
    <cellStyle name="Note 3 5 3 3" xfId="4939"/>
    <cellStyle name="Note 3 5 3 4" xfId="5440"/>
    <cellStyle name="Note 3 5 3 5" xfId="7900"/>
    <cellStyle name="Note 3 5 3 6" xfId="9392"/>
    <cellStyle name="Note 3 5 3 7" xfId="10932"/>
    <cellStyle name="Note 3 5 3 8" xfId="12535"/>
    <cellStyle name="Note 3 5 4" xfId="2650"/>
    <cellStyle name="Note 3 5 5" xfId="4249"/>
    <cellStyle name="Note 3 5 6" xfId="5234"/>
    <cellStyle name="Note 3 5 7" xfId="7210"/>
    <cellStyle name="Note 3 5 8" xfId="8702"/>
    <cellStyle name="Note 3 5 9" xfId="10242"/>
    <cellStyle name="Note 3 6" xfId="911"/>
    <cellStyle name="Note 3 6 10" xfId="11846"/>
    <cellStyle name="Note 3 6 2" xfId="1238"/>
    <cellStyle name="Note 3 6 2 2" xfId="2978"/>
    <cellStyle name="Note 3 6 2 3" xfId="4577"/>
    <cellStyle name="Note 3 6 2 4" xfId="6183"/>
    <cellStyle name="Note 3 6 2 5" xfId="7538"/>
    <cellStyle name="Note 3 6 2 6" xfId="9030"/>
    <cellStyle name="Note 3 6 2 7" xfId="10570"/>
    <cellStyle name="Note 3 6 2 8" xfId="12173"/>
    <cellStyle name="Note 3 6 3" xfId="1601"/>
    <cellStyle name="Note 3 6 3 2" xfId="3341"/>
    <cellStyle name="Note 3 6 3 3" xfId="4940"/>
    <cellStyle name="Note 3 6 3 4" xfId="5632"/>
    <cellStyle name="Note 3 6 3 5" xfId="7901"/>
    <cellStyle name="Note 3 6 3 6" xfId="9393"/>
    <cellStyle name="Note 3 6 3 7" xfId="10933"/>
    <cellStyle name="Note 3 6 3 8" xfId="12536"/>
    <cellStyle name="Note 3 6 4" xfId="2651"/>
    <cellStyle name="Note 3 6 5" xfId="4250"/>
    <cellStyle name="Note 3 6 6" xfId="5233"/>
    <cellStyle name="Note 3 6 7" xfId="7211"/>
    <cellStyle name="Note 3 6 8" xfId="8703"/>
    <cellStyle name="Note 3 6 9" xfId="10243"/>
    <cellStyle name="Note 3 7" xfId="592"/>
    <cellStyle name="Note 3 7 2" xfId="2332"/>
    <cellStyle name="Note 3 7 3" xfId="3931"/>
    <cellStyle name="Note 3 7 4" xfId="5500"/>
    <cellStyle name="Note 3 7 5" xfId="6892"/>
    <cellStyle name="Note 3 7 6" xfId="8384"/>
    <cellStyle name="Note 3 7 7" xfId="9925"/>
    <cellStyle name="Note 3 7 8" xfId="11528"/>
    <cellStyle name="Note 3 8" xfId="1136"/>
    <cellStyle name="Note 3 8 2" xfId="2876"/>
    <cellStyle name="Note 3 8 3" xfId="4475"/>
    <cellStyle name="Note 3 8 4" xfId="5364"/>
    <cellStyle name="Note 3 8 5" xfId="7436"/>
    <cellStyle name="Note 3 8 6" xfId="8928"/>
    <cellStyle name="Note 3 8 7" xfId="10468"/>
    <cellStyle name="Note 3 8 8" xfId="12071"/>
    <cellStyle name="Note 3 9" xfId="1536"/>
    <cellStyle name="Note 3 9 2" xfId="3276"/>
    <cellStyle name="Note 3 9 3" xfId="4875"/>
    <cellStyle name="Note 3 9 4" xfId="6028"/>
    <cellStyle name="Note 3 9 5" xfId="7836"/>
    <cellStyle name="Note 3 9 6" xfId="9328"/>
    <cellStyle name="Note 3 9 7" xfId="10868"/>
    <cellStyle name="Note 3 9 8" xfId="12471"/>
    <cellStyle name="Note 4" xfId="282"/>
    <cellStyle name="Note 4 10" xfId="3623"/>
    <cellStyle name="Note 4 11" xfId="6370"/>
    <cellStyle name="Note 4 12" xfId="9618"/>
    <cellStyle name="Note 4 13" xfId="11221"/>
    <cellStyle name="Note 4 2" xfId="912"/>
    <cellStyle name="Note 4 2 10" xfId="11847"/>
    <cellStyle name="Note 4 2 2" xfId="1237"/>
    <cellStyle name="Note 4 2 2 2" xfId="2977"/>
    <cellStyle name="Note 4 2 2 3" xfId="4576"/>
    <cellStyle name="Note 4 2 2 4" xfId="5760"/>
    <cellStyle name="Note 4 2 2 5" xfId="7537"/>
    <cellStyle name="Note 4 2 2 6" xfId="9029"/>
    <cellStyle name="Note 4 2 2 7" xfId="10569"/>
    <cellStyle name="Note 4 2 2 8" xfId="12172"/>
    <cellStyle name="Note 4 2 3" xfId="1602"/>
    <cellStyle name="Note 4 2 3 2" xfId="3342"/>
    <cellStyle name="Note 4 2 3 3" xfId="4941"/>
    <cellStyle name="Note 4 2 3 4" xfId="5564"/>
    <cellStyle name="Note 4 2 3 5" xfId="7902"/>
    <cellStyle name="Note 4 2 3 6" xfId="9394"/>
    <cellStyle name="Note 4 2 3 7" xfId="10934"/>
    <cellStyle name="Note 4 2 3 8" xfId="12537"/>
    <cellStyle name="Note 4 2 4" xfId="2652"/>
    <cellStyle name="Note 4 2 5" xfId="4251"/>
    <cellStyle name="Note 4 2 6" xfId="5232"/>
    <cellStyle name="Note 4 2 7" xfId="7212"/>
    <cellStyle name="Note 4 2 8" xfId="8704"/>
    <cellStyle name="Note 4 2 9" xfId="10244"/>
    <cellStyle name="Note 4 3" xfId="913"/>
    <cellStyle name="Note 4 3 10" xfId="11848"/>
    <cellStyle name="Note 4 3 2" xfId="1236"/>
    <cellStyle name="Note 4 3 2 2" xfId="2976"/>
    <cellStyle name="Note 4 3 2 3" xfId="4575"/>
    <cellStyle name="Note 4 3 2 4" xfId="6182"/>
    <cellStyle name="Note 4 3 2 5" xfId="7536"/>
    <cellStyle name="Note 4 3 2 6" xfId="9028"/>
    <cellStyle name="Note 4 3 2 7" xfId="10568"/>
    <cellStyle name="Note 4 3 2 8" xfId="12171"/>
    <cellStyle name="Note 4 3 3" xfId="1603"/>
    <cellStyle name="Note 4 3 3 2" xfId="3343"/>
    <cellStyle name="Note 4 3 3 3" xfId="4942"/>
    <cellStyle name="Note 4 3 3 4" xfId="5631"/>
    <cellStyle name="Note 4 3 3 5" xfId="7903"/>
    <cellStyle name="Note 4 3 3 6" xfId="9395"/>
    <cellStyle name="Note 4 3 3 7" xfId="10935"/>
    <cellStyle name="Note 4 3 3 8" xfId="12538"/>
    <cellStyle name="Note 4 3 4" xfId="2653"/>
    <cellStyle name="Note 4 3 5" xfId="4252"/>
    <cellStyle name="Note 4 3 6" xfId="5231"/>
    <cellStyle name="Note 4 3 7" xfId="7213"/>
    <cellStyle name="Note 4 3 8" xfId="8705"/>
    <cellStyle name="Note 4 3 9" xfId="10245"/>
    <cellStyle name="Note 4 4" xfId="914"/>
    <cellStyle name="Note 4 4 10" xfId="11849"/>
    <cellStyle name="Note 4 4 2" xfId="536"/>
    <cellStyle name="Note 4 4 2 2" xfId="2276"/>
    <cellStyle name="Note 4 4 2 3" xfId="3875"/>
    <cellStyle name="Note 4 4 2 4" xfId="6518"/>
    <cellStyle name="Note 4 4 2 5" xfId="6836"/>
    <cellStyle name="Note 4 4 2 6" xfId="8328"/>
    <cellStyle name="Note 4 4 2 7" xfId="9869"/>
    <cellStyle name="Note 4 4 2 8" xfId="11472"/>
    <cellStyle name="Note 4 4 3" xfId="1604"/>
    <cellStyle name="Note 4 4 3 2" xfId="3344"/>
    <cellStyle name="Note 4 4 3 3" xfId="4943"/>
    <cellStyle name="Note 4 4 3 4" xfId="5439"/>
    <cellStyle name="Note 4 4 3 5" xfId="7904"/>
    <cellStyle name="Note 4 4 3 6" xfId="9396"/>
    <cellStyle name="Note 4 4 3 7" xfId="10936"/>
    <cellStyle name="Note 4 4 3 8" xfId="12539"/>
    <cellStyle name="Note 4 4 4" xfId="2654"/>
    <cellStyle name="Note 4 4 5" xfId="4253"/>
    <cellStyle name="Note 4 4 6" xfId="5230"/>
    <cellStyle name="Note 4 4 7" xfId="7214"/>
    <cellStyle name="Note 4 4 8" xfId="8706"/>
    <cellStyle name="Note 4 4 9" xfId="10246"/>
    <cellStyle name="Note 4 5" xfId="915"/>
    <cellStyle name="Note 4 5 10" xfId="11850"/>
    <cellStyle name="Note 4 5 2" xfId="537"/>
    <cellStyle name="Note 4 5 2 2" xfId="2277"/>
    <cellStyle name="Note 4 5 2 3" xfId="3876"/>
    <cellStyle name="Note 4 5 2 4" xfId="6068"/>
    <cellStyle name="Note 4 5 2 5" xfId="6837"/>
    <cellStyle name="Note 4 5 2 6" xfId="8329"/>
    <cellStyle name="Note 4 5 2 7" xfId="9870"/>
    <cellStyle name="Note 4 5 2 8" xfId="11473"/>
    <cellStyle name="Note 4 5 3" xfId="1605"/>
    <cellStyle name="Note 4 5 3 2" xfId="3345"/>
    <cellStyle name="Note 4 5 3 3" xfId="4944"/>
    <cellStyle name="Note 4 5 3 4" xfId="5630"/>
    <cellStyle name="Note 4 5 3 5" xfId="7905"/>
    <cellStyle name="Note 4 5 3 6" xfId="9397"/>
    <cellStyle name="Note 4 5 3 7" xfId="10937"/>
    <cellStyle name="Note 4 5 3 8" xfId="12540"/>
    <cellStyle name="Note 4 5 4" xfId="2655"/>
    <cellStyle name="Note 4 5 5" xfId="4254"/>
    <cellStyle name="Note 4 5 6" xfId="5229"/>
    <cellStyle name="Note 4 5 7" xfId="7215"/>
    <cellStyle name="Note 4 5 8" xfId="8707"/>
    <cellStyle name="Note 4 5 9" xfId="10247"/>
    <cellStyle name="Note 4 6" xfId="594"/>
    <cellStyle name="Note 4 6 2" xfId="2334"/>
    <cellStyle name="Note 4 6 3" xfId="3933"/>
    <cellStyle name="Note 4 6 4" xfId="6502"/>
    <cellStyle name="Note 4 6 5" xfId="6894"/>
    <cellStyle name="Note 4 6 6" xfId="8386"/>
    <cellStyle name="Note 4 6 7" xfId="9927"/>
    <cellStyle name="Note 4 6 8" xfId="11530"/>
    <cellStyle name="Note 4 7" xfId="1134"/>
    <cellStyle name="Note 4 7 2" xfId="2874"/>
    <cellStyle name="Note 4 7 3" xfId="4473"/>
    <cellStyle name="Note 4 7 4" xfId="5797"/>
    <cellStyle name="Note 4 7 5" xfId="7434"/>
    <cellStyle name="Note 4 7 6" xfId="8926"/>
    <cellStyle name="Note 4 7 7" xfId="10466"/>
    <cellStyle name="Note 4 7 8" xfId="12069"/>
    <cellStyle name="Note 4 8" xfId="1538"/>
    <cellStyle name="Note 4 8 2" xfId="3278"/>
    <cellStyle name="Note 4 8 3" xfId="4877"/>
    <cellStyle name="Note 4 8 4" xfId="6029"/>
    <cellStyle name="Note 4 8 5" xfId="7838"/>
    <cellStyle name="Note 4 8 6" xfId="9330"/>
    <cellStyle name="Note 4 8 7" xfId="10870"/>
    <cellStyle name="Note 4 8 8" xfId="12473"/>
    <cellStyle name="Note 4 9" xfId="2024"/>
    <cellStyle name="Note 5" xfId="276"/>
    <cellStyle name="Note 5 10" xfId="3617"/>
    <cellStyle name="Note 5 11" xfId="5371"/>
    <cellStyle name="Note 5 12" xfId="9612"/>
    <cellStyle name="Note 5 13" xfId="11215"/>
    <cellStyle name="Note 5 2" xfId="916"/>
    <cellStyle name="Note 5 2 10" xfId="11851"/>
    <cellStyle name="Note 5 2 2" xfId="538"/>
    <cellStyle name="Note 5 2 2 2" xfId="2278"/>
    <cellStyle name="Note 5 2 2 3" xfId="3877"/>
    <cellStyle name="Note 5 2 2 4" xfId="5912"/>
    <cellStyle name="Note 5 2 2 5" xfId="6838"/>
    <cellStyle name="Note 5 2 2 6" xfId="8330"/>
    <cellStyle name="Note 5 2 2 7" xfId="9871"/>
    <cellStyle name="Note 5 2 2 8" xfId="11474"/>
    <cellStyle name="Note 5 2 3" xfId="1606"/>
    <cellStyle name="Note 5 2 3 2" xfId="3346"/>
    <cellStyle name="Note 5 2 3 3" xfId="4945"/>
    <cellStyle name="Note 5 2 3 4" xfId="5438"/>
    <cellStyle name="Note 5 2 3 5" xfId="7906"/>
    <cellStyle name="Note 5 2 3 6" xfId="9398"/>
    <cellStyle name="Note 5 2 3 7" xfId="10938"/>
    <cellStyle name="Note 5 2 3 8" xfId="12541"/>
    <cellStyle name="Note 5 2 4" xfId="2656"/>
    <cellStyle name="Note 5 2 5" xfId="4255"/>
    <cellStyle name="Note 5 2 6" xfId="5228"/>
    <cellStyle name="Note 5 2 7" xfId="7216"/>
    <cellStyle name="Note 5 2 8" xfId="8708"/>
    <cellStyle name="Note 5 2 9" xfId="10248"/>
    <cellStyle name="Note 5 3" xfId="917"/>
    <cellStyle name="Note 5 3 10" xfId="11852"/>
    <cellStyle name="Note 5 3 2" xfId="1235"/>
    <cellStyle name="Note 5 3 2 2" xfId="2975"/>
    <cellStyle name="Note 5 3 2 3" xfId="4574"/>
    <cellStyle name="Note 5 3 2 4" xfId="5348"/>
    <cellStyle name="Note 5 3 2 5" xfId="7535"/>
    <cellStyle name="Note 5 3 2 6" xfId="9027"/>
    <cellStyle name="Note 5 3 2 7" xfId="10567"/>
    <cellStyle name="Note 5 3 2 8" xfId="12170"/>
    <cellStyle name="Note 5 3 3" xfId="1607"/>
    <cellStyle name="Note 5 3 3 2" xfId="3347"/>
    <cellStyle name="Note 5 3 3 3" xfId="4946"/>
    <cellStyle name="Note 5 3 3 4" xfId="5629"/>
    <cellStyle name="Note 5 3 3 5" xfId="7907"/>
    <cellStyle name="Note 5 3 3 6" xfId="9399"/>
    <cellStyle name="Note 5 3 3 7" xfId="10939"/>
    <cellStyle name="Note 5 3 3 8" xfId="12542"/>
    <cellStyle name="Note 5 3 4" xfId="2657"/>
    <cellStyle name="Note 5 3 5" xfId="4256"/>
    <cellStyle name="Note 5 3 6" xfId="5227"/>
    <cellStyle name="Note 5 3 7" xfId="7217"/>
    <cellStyle name="Note 5 3 8" xfId="8709"/>
    <cellStyle name="Note 5 3 9" xfId="10249"/>
    <cellStyle name="Note 5 4" xfId="918"/>
    <cellStyle name="Note 5 4 10" xfId="11853"/>
    <cellStyle name="Note 5 4 2" xfId="539"/>
    <cellStyle name="Note 5 4 2 2" xfId="2279"/>
    <cellStyle name="Note 5 4 2 3" xfId="3878"/>
    <cellStyle name="Note 5 4 2 4" xfId="6517"/>
    <cellStyle name="Note 5 4 2 5" xfId="6839"/>
    <cellStyle name="Note 5 4 2 6" xfId="8331"/>
    <cellStyle name="Note 5 4 2 7" xfId="9872"/>
    <cellStyle name="Note 5 4 2 8" xfId="11475"/>
    <cellStyle name="Note 5 4 3" xfId="1608"/>
    <cellStyle name="Note 5 4 3 2" xfId="3348"/>
    <cellStyle name="Note 5 4 3 3" xfId="4947"/>
    <cellStyle name="Note 5 4 3 4" xfId="6323"/>
    <cellStyle name="Note 5 4 3 5" xfId="7908"/>
    <cellStyle name="Note 5 4 3 6" xfId="9400"/>
    <cellStyle name="Note 5 4 3 7" xfId="10940"/>
    <cellStyle name="Note 5 4 3 8" xfId="12543"/>
    <cellStyle name="Note 5 4 4" xfId="2658"/>
    <cellStyle name="Note 5 4 5" xfId="4257"/>
    <cellStyle name="Note 5 4 6" xfId="5226"/>
    <cellStyle name="Note 5 4 7" xfId="7218"/>
    <cellStyle name="Note 5 4 8" xfId="8710"/>
    <cellStyle name="Note 5 4 9" xfId="10250"/>
    <cellStyle name="Note 5 5" xfId="919"/>
    <cellStyle name="Note 5 5 10" xfId="11854"/>
    <cellStyle name="Note 5 5 2" xfId="540"/>
    <cellStyle name="Note 5 5 2 2" xfId="2280"/>
    <cellStyle name="Note 5 5 2 3" xfId="3879"/>
    <cellStyle name="Note 5 5 2 4" xfId="6069"/>
    <cellStyle name="Note 5 5 2 5" xfId="6840"/>
    <cellStyle name="Note 5 5 2 6" xfId="8332"/>
    <cellStyle name="Note 5 5 2 7" xfId="9873"/>
    <cellStyle name="Note 5 5 2 8" xfId="11476"/>
    <cellStyle name="Note 5 5 3" xfId="1609"/>
    <cellStyle name="Note 5 5 3 2" xfId="3349"/>
    <cellStyle name="Note 5 5 3 3" xfId="4948"/>
    <cellStyle name="Note 5 5 3 4" xfId="5315"/>
    <cellStyle name="Note 5 5 3 5" xfId="7909"/>
    <cellStyle name="Note 5 5 3 6" xfId="9401"/>
    <cellStyle name="Note 5 5 3 7" xfId="10941"/>
    <cellStyle name="Note 5 5 3 8" xfId="12544"/>
    <cellStyle name="Note 5 5 4" xfId="2659"/>
    <cellStyle name="Note 5 5 5" xfId="4258"/>
    <cellStyle name="Note 5 5 6" xfId="5225"/>
    <cellStyle name="Note 5 5 7" xfId="7219"/>
    <cellStyle name="Note 5 5 8" xfId="8711"/>
    <cellStyle name="Note 5 5 9" xfId="10251"/>
    <cellStyle name="Note 5 6" xfId="595"/>
    <cellStyle name="Note 5 6 2" xfId="2335"/>
    <cellStyle name="Note 5 6 3" xfId="3934"/>
    <cellStyle name="Note 5 6 4" xfId="6081"/>
    <cellStyle name="Note 5 6 5" xfId="6895"/>
    <cellStyle name="Note 5 6 6" xfId="8387"/>
    <cellStyle name="Note 5 6 7" xfId="9928"/>
    <cellStyle name="Note 5 6 8" xfId="11531"/>
    <cellStyle name="Note 5 7" xfId="1133"/>
    <cellStyle name="Note 5 7 2" xfId="2873"/>
    <cellStyle name="Note 5 7 3" xfId="4472"/>
    <cellStyle name="Note 5 7 4" xfId="6151"/>
    <cellStyle name="Note 5 7 5" xfId="7433"/>
    <cellStyle name="Note 5 7 6" xfId="8925"/>
    <cellStyle name="Note 5 7 7" xfId="10465"/>
    <cellStyle name="Note 5 7 8" xfId="12068"/>
    <cellStyle name="Note 5 8" xfId="1539"/>
    <cellStyle name="Note 5 8 2" xfId="3279"/>
    <cellStyle name="Note 5 8 3" xfId="4878"/>
    <cellStyle name="Note 5 8 4" xfId="5327"/>
    <cellStyle name="Note 5 8 5" xfId="7839"/>
    <cellStyle name="Note 5 8 6" xfId="9331"/>
    <cellStyle name="Note 5 8 7" xfId="10871"/>
    <cellStyle name="Note 5 8 8" xfId="12474"/>
    <cellStyle name="Note 5 9" xfId="2018"/>
    <cellStyle name="Output 2" xfId="284"/>
    <cellStyle name="Output 2 10" xfId="920"/>
    <cellStyle name="Output 2 10 10" xfId="11855"/>
    <cellStyle name="Output 2 10 2" xfId="541"/>
    <cellStyle name="Output 2 10 2 2" xfId="2281"/>
    <cellStyle name="Output 2 10 2 3" xfId="3880"/>
    <cellStyle name="Output 2 10 2 4" xfId="5911"/>
    <cellStyle name="Output 2 10 2 5" xfId="6841"/>
    <cellStyle name="Output 2 10 2 6" xfId="8333"/>
    <cellStyle name="Output 2 10 2 7" xfId="9874"/>
    <cellStyle name="Output 2 10 2 8" xfId="11477"/>
    <cellStyle name="Output 2 10 3" xfId="1610"/>
    <cellStyle name="Output 2 10 3 2" xfId="3350"/>
    <cellStyle name="Output 2 10 3 3" xfId="4949"/>
    <cellStyle name="Output 2 10 3 4" xfId="5437"/>
    <cellStyle name="Output 2 10 3 5" xfId="7910"/>
    <cellStyle name="Output 2 10 3 6" xfId="9402"/>
    <cellStyle name="Output 2 10 3 7" xfId="10942"/>
    <cellStyle name="Output 2 10 3 8" xfId="12545"/>
    <cellStyle name="Output 2 10 4" xfId="2660"/>
    <cellStyle name="Output 2 10 5" xfId="4259"/>
    <cellStyle name="Output 2 10 6" xfId="5224"/>
    <cellStyle name="Output 2 10 7" xfId="7220"/>
    <cellStyle name="Output 2 10 8" xfId="8712"/>
    <cellStyle name="Output 2 10 9" xfId="10252"/>
    <cellStyle name="Output 2 11" xfId="921"/>
    <cellStyle name="Output 2 11 10" xfId="11856"/>
    <cellStyle name="Output 2 11 2" xfId="542"/>
    <cellStyle name="Output 2 11 2 2" xfId="2282"/>
    <cellStyle name="Output 2 11 2 3" xfId="3881"/>
    <cellStyle name="Output 2 11 2 4" xfId="6516"/>
    <cellStyle name="Output 2 11 2 5" xfId="6842"/>
    <cellStyle name="Output 2 11 2 6" xfId="8334"/>
    <cellStyle name="Output 2 11 2 7" xfId="9875"/>
    <cellStyle name="Output 2 11 2 8" xfId="11478"/>
    <cellStyle name="Output 2 11 3" xfId="1611"/>
    <cellStyle name="Output 2 11 3 2" xfId="3351"/>
    <cellStyle name="Output 2 11 3 3" xfId="4950"/>
    <cellStyle name="Output 2 11 3 4" xfId="5628"/>
    <cellStyle name="Output 2 11 3 5" xfId="7911"/>
    <cellStyle name="Output 2 11 3 6" xfId="9403"/>
    <cellStyle name="Output 2 11 3 7" xfId="10943"/>
    <cellStyle name="Output 2 11 3 8" xfId="12546"/>
    <cellStyle name="Output 2 11 4" xfId="2661"/>
    <cellStyle name="Output 2 11 5" xfId="4260"/>
    <cellStyle name="Output 2 11 6" xfId="5223"/>
    <cellStyle name="Output 2 11 7" xfId="7221"/>
    <cellStyle name="Output 2 11 8" xfId="8713"/>
    <cellStyle name="Output 2 11 9" xfId="10253"/>
    <cellStyle name="Output 2 12" xfId="596"/>
    <cellStyle name="Output 2 12 2" xfId="2336"/>
    <cellStyle name="Output 2 12 3" xfId="3935"/>
    <cellStyle name="Output 2 12 4" xfId="5896"/>
    <cellStyle name="Output 2 12 5" xfId="6896"/>
    <cellStyle name="Output 2 12 6" xfId="8388"/>
    <cellStyle name="Output 2 12 7" xfId="9929"/>
    <cellStyle name="Output 2 12 8" xfId="11532"/>
    <cellStyle name="Output 2 13" xfId="1132"/>
    <cellStyle name="Output 2 13 2" xfId="2872"/>
    <cellStyle name="Output 2 13 3" xfId="4471"/>
    <cellStyle name="Output 2 13 4" xfId="5798"/>
    <cellStyle name="Output 2 13 5" xfId="7432"/>
    <cellStyle name="Output 2 13 6" xfId="8924"/>
    <cellStyle name="Output 2 13 7" xfId="10464"/>
    <cellStyle name="Output 2 13 8" xfId="12067"/>
    <cellStyle name="Output 2 14" xfId="1540"/>
    <cellStyle name="Output 2 14 2" xfId="3280"/>
    <cellStyle name="Output 2 14 3" xfId="4879"/>
    <cellStyle name="Output 2 14 4" xfId="6271"/>
    <cellStyle name="Output 2 14 5" xfId="7840"/>
    <cellStyle name="Output 2 14 6" xfId="9332"/>
    <cellStyle name="Output 2 14 7" xfId="10872"/>
    <cellStyle name="Output 2 14 8" xfId="12475"/>
    <cellStyle name="Output 2 15" xfId="2026"/>
    <cellStyle name="Output 2 16" xfId="3625"/>
    <cellStyle name="Output 2 17" xfId="6000"/>
    <cellStyle name="Output 2 18" xfId="9620"/>
    <cellStyle name="Output 2 19" xfId="11223"/>
    <cellStyle name="Output 2 2" xfId="285"/>
    <cellStyle name="Output 2 2 10" xfId="597"/>
    <cellStyle name="Output 2 2 10 2" xfId="2337"/>
    <cellStyle name="Output 2 2 10 3" xfId="3936"/>
    <cellStyle name="Output 2 2 10 4" xfId="6501"/>
    <cellStyle name="Output 2 2 10 5" xfId="6897"/>
    <cellStyle name="Output 2 2 10 6" xfId="8389"/>
    <cellStyle name="Output 2 2 10 7" xfId="9930"/>
    <cellStyle name="Output 2 2 10 8" xfId="11533"/>
    <cellStyle name="Output 2 2 11" xfId="1131"/>
    <cellStyle name="Output 2 2 11 2" xfId="2871"/>
    <cellStyle name="Output 2 2 11 3" xfId="4470"/>
    <cellStyle name="Output 2 2 11 4" xfId="6150"/>
    <cellStyle name="Output 2 2 11 5" xfId="7431"/>
    <cellStyle name="Output 2 2 11 6" xfId="8923"/>
    <cellStyle name="Output 2 2 11 7" xfId="10463"/>
    <cellStyle name="Output 2 2 11 8" xfId="12066"/>
    <cellStyle name="Output 2 2 12" xfId="1541"/>
    <cellStyle name="Output 2 2 12 2" xfId="3281"/>
    <cellStyle name="Output 2 2 12 3" xfId="4880"/>
    <cellStyle name="Output 2 2 12 4" xfId="5649"/>
    <cellStyle name="Output 2 2 12 5" xfId="7841"/>
    <cellStyle name="Output 2 2 12 6" xfId="9333"/>
    <cellStyle name="Output 2 2 12 7" xfId="10873"/>
    <cellStyle name="Output 2 2 12 8" xfId="12476"/>
    <cellStyle name="Output 2 2 13" xfId="2027"/>
    <cellStyle name="Output 2 2 14" xfId="3626"/>
    <cellStyle name="Output 2 2 15" xfId="6371"/>
    <cellStyle name="Output 2 2 16" xfId="9621"/>
    <cellStyle name="Output 2 2 17" xfId="11224"/>
    <cellStyle name="Output 2 2 2" xfId="286"/>
    <cellStyle name="Output 2 2 2 10" xfId="1130"/>
    <cellStyle name="Output 2 2 2 10 2" xfId="2870"/>
    <cellStyle name="Output 2 2 2 10 3" xfId="4469"/>
    <cellStyle name="Output 2 2 2 10 4" xfId="5799"/>
    <cellStyle name="Output 2 2 2 10 5" xfId="7430"/>
    <cellStyle name="Output 2 2 2 10 6" xfId="8922"/>
    <cellStyle name="Output 2 2 2 10 7" xfId="10462"/>
    <cellStyle name="Output 2 2 2 10 8" xfId="12065"/>
    <cellStyle name="Output 2 2 2 11" xfId="1542"/>
    <cellStyle name="Output 2 2 2 11 2" xfId="3282"/>
    <cellStyle name="Output 2 2 2 11 3" xfId="4881"/>
    <cellStyle name="Output 2 2 2 11 4" xfId="1834"/>
    <cellStyle name="Output 2 2 2 11 5" xfId="7842"/>
    <cellStyle name="Output 2 2 2 11 6" xfId="9334"/>
    <cellStyle name="Output 2 2 2 11 7" xfId="10874"/>
    <cellStyle name="Output 2 2 2 11 8" xfId="12477"/>
    <cellStyle name="Output 2 2 2 12" xfId="2028"/>
    <cellStyle name="Output 2 2 2 13" xfId="3627"/>
    <cellStyle name="Output 2 2 2 14" xfId="6606"/>
    <cellStyle name="Output 2 2 2 15" xfId="9622"/>
    <cellStyle name="Output 2 2 2 16" xfId="11225"/>
    <cellStyle name="Output 2 2 2 2" xfId="287"/>
    <cellStyle name="Output 2 2 2 2 10" xfId="2029"/>
    <cellStyle name="Output 2 2 2 2 11" xfId="3628"/>
    <cellStyle name="Output 2 2 2 2 12" xfId="6001"/>
    <cellStyle name="Output 2 2 2 2 13" xfId="9623"/>
    <cellStyle name="Output 2 2 2 2 14" xfId="11226"/>
    <cellStyle name="Output 2 2 2 2 2" xfId="922"/>
    <cellStyle name="Output 2 2 2 2 2 10" xfId="11857"/>
    <cellStyle name="Output 2 2 2 2 2 2" xfId="543"/>
    <cellStyle name="Output 2 2 2 2 2 2 2" xfId="2283"/>
    <cellStyle name="Output 2 2 2 2 2 2 3" xfId="3882"/>
    <cellStyle name="Output 2 2 2 2 2 2 4" xfId="6070"/>
    <cellStyle name="Output 2 2 2 2 2 2 5" xfId="6843"/>
    <cellStyle name="Output 2 2 2 2 2 2 6" xfId="8335"/>
    <cellStyle name="Output 2 2 2 2 2 2 7" xfId="9876"/>
    <cellStyle name="Output 2 2 2 2 2 2 8" xfId="11479"/>
    <cellStyle name="Output 2 2 2 2 2 3" xfId="1612"/>
    <cellStyle name="Output 2 2 2 2 2 3 2" xfId="3352"/>
    <cellStyle name="Output 2 2 2 2 2 3 3" xfId="4951"/>
    <cellStyle name="Output 2 2 2 2 2 3 4" xfId="5436"/>
    <cellStyle name="Output 2 2 2 2 2 3 5" xfId="7912"/>
    <cellStyle name="Output 2 2 2 2 2 3 6" xfId="9404"/>
    <cellStyle name="Output 2 2 2 2 2 3 7" xfId="10944"/>
    <cellStyle name="Output 2 2 2 2 2 3 8" xfId="12547"/>
    <cellStyle name="Output 2 2 2 2 2 4" xfId="2662"/>
    <cellStyle name="Output 2 2 2 2 2 5" xfId="4261"/>
    <cellStyle name="Output 2 2 2 2 2 6" xfId="5222"/>
    <cellStyle name="Output 2 2 2 2 2 7" xfId="7222"/>
    <cellStyle name="Output 2 2 2 2 2 8" xfId="8714"/>
    <cellStyle name="Output 2 2 2 2 2 9" xfId="10254"/>
    <cellStyle name="Output 2 2 2 2 3" xfId="923"/>
    <cellStyle name="Output 2 2 2 2 3 10" xfId="11858"/>
    <cellStyle name="Output 2 2 2 2 3 2" xfId="544"/>
    <cellStyle name="Output 2 2 2 2 3 2 2" xfId="2284"/>
    <cellStyle name="Output 2 2 2 2 3 2 3" xfId="3883"/>
    <cellStyle name="Output 2 2 2 2 3 2 4" xfId="5910"/>
    <cellStyle name="Output 2 2 2 2 3 2 5" xfId="6844"/>
    <cellStyle name="Output 2 2 2 2 3 2 6" xfId="8336"/>
    <cellStyle name="Output 2 2 2 2 3 2 7" xfId="9877"/>
    <cellStyle name="Output 2 2 2 2 3 2 8" xfId="11480"/>
    <cellStyle name="Output 2 2 2 2 3 3" xfId="1613"/>
    <cellStyle name="Output 2 2 2 2 3 3 2" xfId="3353"/>
    <cellStyle name="Output 2 2 2 2 3 3 3" xfId="4952"/>
    <cellStyle name="Output 2 2 2 2 3 3 4" xfId="5627"/>
    <cellStyle name="Output 2 2 2 2 3 3 5" xfId="7913"/>
    <cellStyle name="Output 2 2 2 2 3 3 6" xfId="9405"/>
    <cellStyle name="Output 2 2 2 2 3 3 7" xfId="10945"/>
    <cellStyle name="Output 2 2 2 2 3 3 8" xfId="12548"/>
    <cellStyle name="Output 2 2 2 2 3 4" xfId="2663"/>
    <cellStyle name="Output 2 2 2 2 3 5" xfId="4262"/>
    <cellStyle name="Output 2 2 2 2 3 6" xfId="5221"/>
    <cellStyle name="Output 2 2 2 2 3 7" xfId="7223"/>
    <cellStyle name="Output 2 2 2 2 3 8" xfId="8715"/>
    <cellStyle name="Output 2 2 2 2 3 9" xfId="10255"/>
    <cellStyle name="Output 2 2 2 2 4" xfId="924"/>
    <cellStyle name="Output 2 2 2 2 4 10" xfId="11859"/>
    <cellStyle name="Output 2 2 2 2 4 2" xfId="545"/>
    <cellStyle name="Output 2 2 2 2 4 2 2" xfId="2285"/>
    <cellStyle name="Output 2 2 2 2 4 2 3" xfId="3884"/>
    <cellStyle name="Output 2 2 2 2 4 2 4" xfId="6515"/>
    <cellStyle name="Output 2 2 2 2 4 2 5" xfId="6845"/>
    <cellStyle name="Output 2 2 2 2 4 2 6" xfId="8337"/>
    <cellStyle name="Output 2 2 2 2 4 2 7" xfId="9878"/>
    <cellStyle name="Output 2 2 2 2 4 2 8" xfId="11481"/>
    <cellStyle name="Output 2 2 2 2 4 3" xfId="1614"/>
    <cellStyle name="Output 2 2 2 2 4 3 2" xfId="3354"/>
    <cellStyle name="Output 2 2 2 2 4 3 3" xfId="4953"/>
    <cellStyle name="Output 2 2 2 2 4 3 4" xfId="5435"/>
    <cellStyle name="Output 2 2 2 2 4 3 5" xfId="7914"/>
    <cellStyle name="Output 2 2 2 2 4 3 6" xfId="9406"/>
    <cellStyle name="Output 2 2 2 2 4 3 7" xfId="10946"/>
    <cellStyle name="Output 2 2 2 2 4 3 8" xfId="12549"/>
    <cellStyle name="Output 2 2 2 2 4 4" xfId="2664"/>
    <cellStyle name="Output 2 2 2 2 4 5" xfId="4263"/>
    <cellStyle name="Output 2 2 2 2 4 6" xfId="5220"/>
    <cellStyle name="Output 2 2 2 2 4 7" xfId="7224"/>
    <cellStyle name="Output 2 2 2 2 4 8" xfId="8716"/>
    <cellStyle name="Output 2 2 2 2 4 9" xfId="10256"/>
    <cellStyle name="Output 2 2 2 2 5" xfId="925"/>
    <cellStyle name="Output 2 2 2 2 5 10" xfId="11860"/>
    <cellStyle name="Output 2 2 2 2 5 2" xfId="546"/>
    <cellStyle name="Output 2 2 2 2 5 2 2" xfId="2286"/>
    <cellStyle name="Output 2 2 2 2 5 2 3" xfId="3885"/>
    <cellStyle name="Output 2 2 2 2 5 2 4" xfId="6071"/>
    <cellStyle name="Output 2 2 2 2 5 2 5" xfId="6846"/>
    <cellStyle name="Output 2 2 2 2 5 2 6" xfId="8338"/>
    <cellStyle name="Output 2 2 2 2 5 2 7" xfId="9879"/>
    <cellStyle name="Output 2 2 2 2 5 2 8" xfId="11482"/>
    <cellStyle name="Output 2 2 2 2 5 3" xfId="1615"/>
    <cellStyle name="Output 2 2 2 2 5 3 2" xfId="3355"/>
    <cellStyle name="Output 2 2 2 2 5 3 3" xfId="4954"/>
    <cellStyle name="Output 2 2 2 2 5 3 4" xfId="5626"/>
    <cellStyle name="Output 2 2 2 2 5 3 5" xfId="7915"/>
    <cellStyle name="Output 2 2 2 2 5 3 6" xfId="9407"/>
    <cellStyle name="Output 2 2 2 2 5 3 7" xfId="10947"/>
    <cellStyle name="Output 2 2 2 2 5 3 8" xfId="12550"/>
    <cellStyle name="Output 2 2 2 2 5 4" xfId="2665"/>
    <cellStyle name="Output 2 2 2 2 5 5" xfId="4264"/>
    <cellStyle name="Output 2 2 2 2 5 6" xfId="5219"/>
    <cellStyle name="Output 2 2 2 2 5 7" xfId="7225"/>
    <cellStyle name="Output 2 2 2 2 5 8" xfId="8717"/>
    <cellStyle name="Output 2 2 2 2 5 9" xfId="10257"/>
    <cellStyle name="Output 2 2 2 2 6" xfId="926"/>
    <cellStyle name="Output 2 2 2 2 6 10" xfId="11861"/>
    <cellStyle name="Output 2 2 2 2 6 2" xfId="547"/>
    <cellStyle name="Output 2 2 2 2 6 2 2" xfId="2287"/>
    <cellStyle name="Output 2 2 2 2 6 2 3" xfId="3886"/>
    <cellStyle name="Output 2 2 2 2 6 2 4" xfId="5909"/>
    <cellStyle name="Output 2 2 2 2 6 2 5" xfId="6847"/>
    <cellStyle name="Output 2 2 2 2 6 2 6" xfId="8339"/>
    <cellStyle name="Output 2 2 2 2 6 2 7" xfId="9880"/>
    <cellStyle name="Output 2 2 2 2 6 2 8" xfId="11483"/>
    <cellStyle name="Output 2 2 2 2 6 3" xfId="1616"/>
    <cellStyle name="Output 2 2 2 2 6 3 2" xfId="3356"/>
    <cellStyle name="Output 2 2 2 2 6 3 3" xfId="4955"/>
    <cellStyle name="Output 2 2 2 2 6 3 4" xfId="5434"/>
    <cellStyle name="Output 2 2 2 2 6 3 5" xfId="7916"/>
    <cellStyle name="Output 2 2 2 2 6 3 6" xfId="9408"/>
    <cellStyle name="Output 2 2 2 2 6 3 7" xfId="10948"/>
    <cellStyle name="Output 2 2 2 2 6 3 8" xfId="12551"/>
    <cellStyle name="Output 2 2 2 2 6 4" xfId="2666"/>
    <cellStyle name="Output 2 2 2 2 6 5" xfId="4265"/>
    <cellStyle name="Output 2 2 2 2 6 6" xfId="5218"/>
    <cellStyle name="Output 2 2 2 2 6 7" xfId="7226"/>
    <cellStyle name="Output 2 2 2 2 6 8" xfId="8718"/>
    <cellStyle name="Output 2 2 2 2 6 9" xfId="10258"/>
    <cellStyle name="Output 2 2 2 2 7" xfId="599"/>
    <cellStyle name="Output 2 2 2 2 7 2" xfId="2339"/>
    <cellStyle name="Output 2 2 2 2 7 3" xfId="3938"/>
    <cellStyle name="Output 2 2 2 2 7 4" xfId="5895"/>
    <cellStyle name="Output 2 2 2 2 7 5" xfId="6899"/>
    <cellStyle name="Output 2 2 2 2 7 6" xfId="8391"/>
    <cellStyle name="Output 2 2 2 2 7 7" xfId="9932"/>
    <cellStyle name="Output 2 2 2 2 7 8" xfId="11535"/>
    <cellStyle name="Output 2 2 2 2 8" xfId="329"/>
    <cellStyle name="Output 2 2 2 2 8 2" xfId="2069"/>
    <cellStyle name="Output 2 2 2 2 8 3" xfId="3668"/>
    <cellStyle name="Output 2 2 2 2 8 4" xfId="5521"/>
    <cellStyle name="Output 2 2 2 2 8 5" xfId="6629"/>
    <cellStyle name="Output 2 2 2 2 8 6" xfId="8121"/>
    <cellStyle name="Output 2 2 2 2 8 7" xfId="9662"/>
    <cellStyle name="Output 2 2 2 2 8 8" xfId="11265"/>
    <cellStyle name="Output 2 2 2 2 9" xfId="1543"/>
    <cellStyle name="Output 2 2 2 2 9 2" xfId="3283"/>
    <cellStyle name="Output 2 2 2 2 9 3" xfId="4882"/>
    <cellStyle name="Output 2 2 2 2 9 4" xfId="1832"/>
    <cellStyle name="Output 2 2 2 2 9 5" xfId="7843"/>
    <cellStyle name="Output 2 2 2 2 9 6" xfId="9335"/>
    <cellStyle name="Output 2 2 2 2 9 7" xfId="10875"/>
    <cellStyle name="Output 2 2 2 2 9 8" xfId="12478"/>
    <cellStyle name="Output 2 2 2 3" xfId="288"/>
    <cellStyle name="Output 2 2 2 3 10" xfId="2030"/>
    <cellStyle name="Output 2 2 2 3 11" xfId="3629"/>
    <cellStyle name="Output 2 2 2 3 12" xfId="6372"/>
    <cellStyle name="Output 2 2 2 3 13" xfId="9624"/>
    <cellStyle name="Output 2 2 2 3 14" xfId="11227"/>
    <cellStyle name="Output 2 2 2 3 2" xfId="927"/>
    <cellStyle name="Output 2 2 2 3 2 10" xfId="11862"/>
    <cellStyle name="Output 2 2 2 3 2 2" xfId="548"/>
    <cellStyle name="Output 2 2 2 3 2 2 2" xfId="2288"/>
    <cellStyle name="Output 2 2 2 3 2 2 3" xfId="3887"/>
    <cellStyle name="Output 2 2 2 3 2 2 4" xfId="6514"/>
    <cellStyle name="Output 2 2 2 3 2 2 5" xfId="6848"/>
    <cellStyle name="Output 2 2 2 3 2 2 6" xfId="8340"/>
    <cellStyle name="Output 2 2 2 3 2 2 7" xfId="9881"/>
    <cellStyle name="Output 2 2 2 3 2 2 8" xfId="11484"/>
    <cellStyle name="Output 2 2 2 3 2 3" xfId="1617"/>
    <cellStyle name="Output 2 2 2 3 2 3 2" xfId="3357"/>
    <cellStyle name="Output 2 2 2 3 2 3 3" xfId="4956"/>
    <cellStyle name="Output 2 2 2 3 2 3 4" xfId="5625"/>
    <cellStyle name="Output 2 2 2 3 2 3 5" xfId="7917"/>
    <cellStyle name="Output 2 2 2 3 2 3 6" xfId="9409"/>
    <cellStyle name="Output 2 2 2 3 2 3 7" xfId="10949"/>
    <cellStyle name="Output 2 2 2 3 2 3 8" xfId="12552"/>
    <cellStyle name="Output 2 2 2 3 2 4" xfId="2667"/>
    <cellStyle name="Output 2 2 2 3 2 5" xfId="4266"/>
    <cellStyle name="Output 2 2 2 3 2 6" xfId="5217"/>
    <cellStyle name="Output 2 2 2 3 2 7" xfId="7227"/>
    <cellStyle name="Output 2 2 2 3 2 8" xfId="8719"/>
    <cellStyle name="Output 2 2 2 3 2 9" xfId="10259"/>
    <cellStyle name="Output 2 2 2 3 3" xfId="928"/>
    <cellStyle name="Output 2 2 2 3 3 10" xfId="11863"/>
    <cellStyle name="Output 2 2 2 3 3 2" xfId="1234"/>
    <cellStyle name="Output 2 2 2 3 3 2 2" xfId="2974"/>
    <cellStyle name="Output 2 2 2 3 3 2 3" xfId="4573"/>
    <cellStyle name="Output 2 2 2 3 3 2 4" xfId="1856"/>
    <cellStyle name="Output 2 2 2 3 3 2 5" xfId="7534"/>
    <cellStyle name="Output 2 2 2 3 3 2 6" xfId="9026"/>
    <cellStyle name="Output 2 2 2 3 3 2 7" xfId="10566"/>
    <cellStyle name="Output 2 2 2 3 3 2 8" xfId="12169"/>
    <cellStyle name="Output 2 2 2 3 3 3" xfId="1618"/>
    <cellStyle name="Output 2 2 2 3 3 3 2" xfId="3358"/>
    <cellStyle name="Output 2 2 2 3 3 3 3" xfId="4957"/>
    <cellStyle name="Output 2 2 2 3 3 3 4" xfId="3568"/>
    <cellStyle name="Output 2 2 2 3 3 3 5" xfId="7918"/>
    <cellStyle name="Output 2 2 2 3 3 3 6" xfId="9410"/>
    <cellStyle name="Output 2 2 2 3 3 3 7" xfId="10950"/>
    <cellStyle name="Output 2 2 2 3 3 3 8" xfId="12553"/>
    <cellStyle name="Output 2 2 2 3 3 4" xfId="2668"/>
    <cellStyle name="Output 2 2 2 3 3 5" xfId="4267"/>
    <cellStyle name="Output 2 2 2 3 3 6" xfId="5216"/>
    <cellStyle name="Output 2 2 2 3 3 7" xfId="7228"/>
    <cellStyle name="Output 2 2 2 3 3 8" xfId="8720"/>
    <cellStyle name="Output 2 2 2 3 3 9" xfId="10260"/>
    <cellStyle name="Output 2 2 2 3 4" xfId="929"/>
    <cellStyle name="Output 2 2 2 3 4 10" xfId="11864"/>
    <cellStyle name="Output 2 2 2 3 4 2" xfId="1233"/>
    <cellStyle name="Output 2 2 2 3 4 2 2" xfId="2973"/>
    <cellStyle name="Output 2 2 2 3 4 2 3" xfId="4572"/>
    <cellStyle name="Output 2 2 2 3 4 2 4" xfId="6295"/>
    <cellStyle name="Output 2 2 2 3 4 2 5" xfId="7533"/>
    <cellStyle name="Output 2 2 2 3 4 2 6" xfId="9025"/>
    <cellStyle name="Output 2 2 2 3 4 2 7" xfId="10565"/>
    <cellStyle name="Output 2 2 2 3 4 2 8" xfId="12168"/>
    <cellStyle name="Output 2 2 2 3 4 3" xfId="1619"/>
    <cellStyle name="Output 2 2 2 3 4 3 2" xfId="3359"/>
    <cellStyle name="Output 2 2 2 3 4 3 3" xfId="4958"/>
    <cellStyle name="Output 2 2 2 3 4 3 4" xfId="6324"/>
    <cellStyle name="Output 2 2 2 3 4 3 5" xfId="7919"/>
    <cellStyle name="Output 2 2 2 3 4 3 6" xfId="9411"/>
    <cellStyle name="Output 2 2 2 3 4 3 7" xfId="10951"/>
    <cellStyle name="Output 2 2 2 3 4 3 8" xfId="12554"/>
    <cellStyle name="Output 2 2 2 3 4 4" xfId="2669"/>
    <cellStyle name="Output 2 2 2 3 4 5" xfId="4268"/>
    <cellStyle name="Output 2 2 2 3 4 6" xfId="5215"/>
    <cellStyle name="Output 2 2 2 3 4 7" xfId="7229"/>
    <cellStyle name="Output 2 2 2 3 4 8" xfId="8721"/>
    <cellStyle name="Output 2 2 2 3 4 9" xfId="10261"/>
    <cellStyle name="Output 2 2 2 3 5" xfId="930"/>
    <cellStyle name="Output 2 2 2 3 5 10" xfId="11865"/>
    <cellStyle name="Output 2 2 2 3 5 2" xfId="1232"/>
    <cellStyle name="Output 2 2 2 3 5 2 2" xfId="2972"/>
    <cellStyle name="Output 2 2 2 3 5 2 3" xfId="4571"/>
    <cellStyle name="Output 2 2 2 3 5 2 4" xfId="1857"/>
    <cellStyle name="Output 2 2 2 3 5 2 5" xfId="7532"/>
    <cellStyle name="Output 2 2 2 3 5 2 6" xfId="9024"/>
    <cellStyle name="Output 2 2 2 3 5 2 7" xfId="10564"/>
    <cellStyle name="Output 2 2 2 3 5 2 8" xfId="12167"/>
    <cellStyle name="Output 2 2 2 3 5 3" xfId="1620"/>
    <cellStyle name="Output 2 2 2 3 5 3 2" xfId="3360"/>
    <cellStyle name="Output 2 2 2 3 5 3 3" xfId="4959"/>
    <cellStyle name="Output 2 2 2 3 5 3 4" xfId="5314"/>
    <cellStyle name="Output 2 2 2 3 5 3 5" xfId="7920"/>
    <cellStyle name="Output 2 2 2 3 5 3 6" xfId="9412"/>
    <cellStyle name="Output 2 2 2 3 5 3 7" xfId="10952"/>
    <cellStyle name="Output 2 2 2 3 5 3 8" xfId="12555"/>
    <cellStyle name="Output 2 2 2 3 5 4" xfId="2670"/>
    <cellStyle name="Output 2 2 2 3 5 5" xfId="4269"/>
    <cellStyle name="Output 2 2 2 3 5 6" xfId="5214"/>
    <cellStyle name="Output 2 2 2 3 5 7" xfId="7230"/>
    <cellStyle name="Output 2 2 2 3 5 8" xfId="8722"/>
    <cellStyle name="Output 2 2 2 3 5 9" xfId="10262"/>
    <cellStyle name="Output 2 2 2 3 6" xfId="931"/>
    <cellStyle name="Output 2 2 2 3 6 10" xfId="11866"/>
    <cellStyle name="Output 2 2 2 3 6 2" xfId="1231"/>
    <cellStyle name="Output 2 2 2 3 6 2 2" xfId="2971"/>
    <cellStyle name="Output 2 2 2 3 6 2 3" xfId="4570"/>
    <cellStyle name="Output 2 2 2 3 6 2 4" xfId="1858"/>
    <cellStyle name="Output 2 2 2 3 6 2 5" xfId="7531"/>
    <cellStyle name="Output 2 2 2 3 6 2 6" xfId="9023"/>
    <cellStyle name="Output 2 2 2 3 6 2 7" xfId="10563"/>
    <cellStyle name="Output 2 2 2 3 6 2 8" xfId="12166"/>
    <cellStyle name="Output 2 2 2 3 6 3" xfId="1621"/>
    <cellStyle name="Output 2 2 2 3 6 3 2" xfId="3361"/>
    <cellStyle name="Output 2 2 2 3 6 3 3" xfId="4960"/>
    <cellStyle name="Output 2 2 2 3 6 3 4" xfId="5433"/>
    <cellStyle name="Output 2 2 2 3 6 3 5" xfId="7921"/>
    <cellStyle name="Output 2 2 2 3 6 3 6" xfId="9413"/>
    <cellStyle name="Output 2 2 2 3 6 3 7" xfId="10953"/>
    <cellStyle name="Output 2 2 2 3 6 3 8" xfId="12556"/>
    <cellStyle name="Output 2 2 2 3 6 4" xfId="2671"/>
    <cellStyle name="Output 2 2 2 3 6 5" xfId="4270"/>
    <cellStyle name="Output 2 2 2 3 6 6" xfId="5213"/>
    <cellStyle name="Output 2 2 2 3 6 7" xfId="7231"/>
    <cellStyle name="Output 2 2 2 3 6 8" xfId="8723"/>
    <cellStyle name="Output 2 2 2 3 6 9" xfId="10263"/>
    <cellStyle name="Output 2 2 2 3 7" xfId="600"/>
    <cellStyle name="Output 2 2 2 3 7 2" xfId="2340"/>
    <cellStyle name="Output 2 2 2 3 7 3" xfId="3939"/>
    <cellStyle name="Output 2 2 2 3 7 4" xfId="6500"/>
    <cellStyle name="Output 2 2 2 3 7 5" xfId="6900"/>
    <cellStyle name="Output 2 2 2 3 7 6" xfId="8392"/>
    <cellStyle name="Output 2 2 2 3 7 7" xfId="9933"/>
    <cellStyle name="Output 2 2 2 3 7 8" xfId="11536"/>
    <cellStyle name="Output 2 2 2 3 8" xfId="330"/>
    <cellStyle name="Output 2 2 2 3 8 2" xfId="2070"/>
    <cellStyle name="Output 2 2 2 3 8 3" xfId="3669"/>
    <cellStyle name="Output 2 2 2 3 8 4" xfId="5966"/>
    <cellStyle name="Output 2 2 2 3 8 5" xfId="6630"/>
    <cellStyle name="Output 2 2 2 3 8 6" xfId="8122"/>
    <cellStyle name="Output 2 2 2 3 8 7" xfId="9663"/>
    <cellStyle name="Output 2 2 2 3 8 8" xfId="11266"/>
    <cellStyle name="Output 2 2 2 3 9" xfId="1544"/>
    <cellStyle name="Output 2 2 2 3 9 2" xfId="3284"/>
    <cellStyle name="Output 2 2 2 3 9 3" xfId="4883"/>
    <cellStyle name="Output 2 2 2 3 9 4" xfId="1831"/>
    <cellStyle name="Output 2 2 2 3 9 5" xfId="7844"/>
    <cellStyle name="Output 2 2 2 3 9 6" xfId="9336"/>
    <cellStyle name="Output 2 2 2 3 9 7" xfId="10876"/>
    <cellStyle name="Output 2 2 2 3 9 8" xfId="12479"/>
    <cellStyle name="Output 2 2 2 4" xfId="932"/>
    <cellStyle name="Output 2 2 2 4 10" xfId="11867"/>
    <cellStyle name="Output 2 2 2 4 2" xfId="549"/>
    <cellStyle name="Output 2 2 2 4 2 2" xfId="2289"/>
    <cellStyle name="Output 2 2 2 4 2 3" xfId="3888"/>
    <cellStyle name="Output 2 2 2 4 2 4" xfId="6072"/>
    <cellStyle name="Output 2 2 2 4 2 5" xfId="6849"/>
    <cellStyle name="Output 2 2 2 4 2 6" xfId="8341"/>
    <cellStyle name="Output 2 2 2 4 2 7" xfId="9882"/>
    <cellStyle name="Output 2 2 2 4 2 8" xfId="11485"/>
    <cellStyle name="Output 2 2 2 4 3" xfId="1622"/>
    <cellStyle name="Output 2 2 2 4 3 2" xfId="3362"/>
    <cellStyle name="Output 2 2 2 4 3 3" xfId="4961"/>
    <cellStyle name="Output 2 2 2 4 3 4" xfId="5624"/>
    <cellStyle name="Output 2 2 2 4 3 5" xfId="7922"/>
    <cellStyle name="Output 2 2 2 4 3 6" xfId="9414"/>
    <cellStyle name="Output 2 2 2 4 3 7" xfId="10954"/>
    <cellStyle name="Output 2 2 2 4 3 8" xfId="12557"/>
    <cellStyle name="Output 2 2 2 4 4" xfId="2672"/>
    <cellStyle name="Output 2 2 2 4 5" xfId="4271"/>
    <cellStyle name="Output 2 2 2 4 6" xfId="5212"/>
    <cellStyle name="Output 2 2 2 4 7" xfId="7232"/>
    <cellStyle name="Output 2 2 2 4 8" xfId="8724"/>
    <cellStyle name="Output 2 2 2 4 9" xfId="10264"/>
    <cellStyle name="Output 2 2 2 5" xfId="933"/>
    <cellStyle name="Output 2 2 2 5 10" xfId="11868"/>
    <cellStyle name="Output 2 2 2 5 2" xfId="1230"/>
    <cellStyle name="Output 2 2 2 5 2 2" xfId="2970"/>
    <cellStyle name="Output 2 2 2 5 2 3" xfId="4569"/>
    <cellStyle name="Output 2 2 2 5 2 4" xfId="5761"/>
    <cellStyle name="Output 2 2 2 5 2 5" xfId="7530"/>
    <cellStyle name="Output 2 2 2 5 2 6" xfId="9022"/>
    <cellStyle name="Output 2 2 2 5 2 7" xfId="10562"/>
    <cellStyle name="Output 2 2 2 5 2 8" xfId="12165"/>
    <cellStyle name="Output 2 2 2 5 3" xfId="1623"/>
    <cellStyle name="Output 2 2 2 5 3 2" xfId="3363"/>
    <cellStyle name="Output 2 2 2 5 3 3" xfId="4962"/>
    <cellStyle name="Output 2 2 2 5 3 4" xfId="5432"/>
    <cellStyle name="Output 2 2 2 5 3 5" xfId="7923"/>
    <cellStyle name="Output 2 2 2 5 3 6" xfId="9415"/>
    <cellStyle name="Output 2 2 2 5 3 7" xfId="10955"/>
    <cellStyle name="Output 2 2 2 5 3 8" xfId="12558"/>
    <cellStyle name="Output 2 2 2 5 4" xfId="2673"/>
    <cellStyle name="Output 2 2 2 5 5" xfId="4272"/>
    <cellStyle name="Output 2 2 2 5 6" xfId="5211"/>
    <cellStyle name="Output 2 2 2 5 7" xfId="7233"/>
    <cellStyle name="Output 2 2 2 5 8" xfId="8725"/>
    <cellStyle name="Output 2 2 2 5 9" xfId="10265"/>
    <cellStyle name="Output 2 2 2 6" xfId="934"/>
    <cellStyle name="Output 2 2 2 6 10" xfId="11869"/>
    <cellStyle name="Output 2 2 2 6 2" xfId="1229"/>
    <cellStyle name="Output 2 2 2 6 2 2" xfId="2969"/>
    <cellStyle name="Output 2 2 2 6 2 3" xfId="4568"/>
    <cellStyle name="Output 2 2 2 6 2 4" xfId="6181"/>
    <cellStyle name="Output 2 2 2 6 2 5" xfId="7529"/>
    <cellStyle name="Output 2 2 2 6 2 6" xfId="9021"/>
    <cellStyle name="Output 2 2 2 6 2 7" xfId="10561"/>
    <cellStyle name="Output 2 2 2 6 2 8" xfId="12164"/>
    <cellStyle name="Output 2 2 2 6 3" xfId="1624"/>
    <cellStyle name="Output 2 2 2 6 3 2" xfId="3364"/>
    <cellStyle name="Output 2 2 2 6 3 3" xfId="4963"/>
    <cellStyle name="Output 2 2 2 6 3 4" xfId="5623"/>
    <cellStyle name="Output 2 2 2 6 3 5" xfId="7924"/>
    <cellStyle name="Output 2 2 2 6 3 6" xfId="9416"/>
    <cellStyle name="Output 2 2 2 6 3 7" xfId="10956"/>
    <cellStyle name="Output 2 2 2 6 3 8" xfId="12559"/>
    <cellStyle name="Output 2 2 2 6 4" xfId="2674"/>
    <cellStyle name="Output 2 2 2 6 5" xfId="4273"/>
    <cellStyle name="Output 2 2 2 6 6" xfId="5210"/>
    <cellStyle name="Output 2 2 2 6 7" xfId="7234"/>
    <cellStyle name="Output 2 2 2 6 8" xfId="8726"/>
    <cellStyle name="Output 2 2 2 6 9" xfId="10266"/>
    <cellStyle name="Output 2 2 2 7" xfId="935"/>
    <cellStyle name="Output 2 2 2 7 10" xfId="11870"/>
    <cellStyle name="Output 2 2 2 7 2" xfId="1228"/>
    <cellStyle name="Output 2 2 2 7 2 2" xfId="2968"/>
    <cellStyle name="Output 2 2 2 7 2 3" xfId="4567"/>
    <cellStyle name="Output 2 2 2 7 2 4" xfId="5762"/>
    <cellStyle name="Output 2 2 2 7 2 5" xfId="7528"/>
    <cellStyle name="Output 2 2 2 7 2 6" xfId="9020"/>
    <cellStyle name="Output 2 2 2 7 2 7" xfId="10560"/>
    <cellStyle name="Output 2 2 2 7 2 8" xfId="12163"/>
    <cellStyle name="Output 2 2 2 7 3" xfId="1625"/>
    <cellStyle name="Output 2 2 2 7 3 2" xfId="3365"/>
    <cellStyle name="Output 2 2 2 7 3 3" xfId="4964"/>
    <cellStyle name="Output 2 2 2 7 3 4" xfId="5431"/>
    <cellStyle name="Output 2 2 2 7 3 5" xfId="7925"/>
    <cellStyle name="Output 2 2 2 7 3 6" xfId="9417"/>
    <cellStyle name="Output 2 2 2 7 3 7" xfId="10957"/>
    <cellStyle name="Output 2 2 2 7 3 8" xfId="12560"/>
    <cellStyle name="Output 2 2 2 7 4" xfId="2675"/>
    <cellStyle name="Output 2 2 2 7 5" xfId="4274"/>
    <cellStyle name="Output 2 2 2 7 6" xfId="5209"/>
    <cellStyle name="Output 2 2 2 7 7" xfId="7235"/>
    <cellStyle name="Output 2 2 2 7 8" xfId="8727"/>
    <cellStyle name="Output 2 2 2 7 9" xfId="10267"/>
    <cellStyle name="Output 2 2 2 8" xfId="936"/>
    <cellStyle name="Output 2 2 2 8 10" xfId="11871"/>
    <cellStyle name="Output 2 2 2 8 2" xfId="1227"/>
    <cellStyle name="Output 2 2 2 8 2 2" xfId="2967"/>
    <cellStyle name="Output 2 2 2 8 2 3" xfId="4566"/>
    <cellStyle name="Output 2 2 2 8 2 4" xfId="6180"/>
    <cellStyle name="Output 2 2 2 8 2 5" xfId="7527"/>
    <cellStyle name="Output 2 2 2 8 2 6" xfId="9019"/>
    <cellStyle name="Output 2 2 2 8 2 7" xfId="10559"/>
    <cellStyle name="Output 2 2 2 8 2 8" xfId="12162"/>
    <cellStyle name="Output 2 2 2 8 3" xfId="1626"/>
    <cellStyle name="Output 2 2 2 8 3 2" xfId="3366"/>
    <cellStyle name="Output 2 2 2 8 3 3" xfId="4965"/>
    <cellStyle name="Output 2 2 2 8 3 4" xfId="5622"/>
    <cellStyle name="Output 2 2 2 8 3 5" xfId="7926"/>
    <cellStyle name="Output 2 2 2 8 3 6" xfId="9418"/>
    <cellStyle name="Output 2 2 2 8 3 7" xfId="10958"/>
    <cellStyle name="Output 2 2 2 8 3 8" xfId="12561"/>
    <cellStyle name="Output 2 2 2 8 4" xfId="2676"/>
    <cellStyle name="Output 2 2 2 8 5" xfId="4275"/>
    <cellStyle name="Output 2 2 2 8 6" xfId="5208"/>
    <cellStyle name="Output 2 2 2 8 7" xfId="7236"/>
    <cellStyle name="Output 2 2 2 8 8" xfId="8728"/>
    <cellStyle name="Output 2 2 2 8 9" xfId="10268"/>
    <cellStyle name="Output 2 2 2 9" xfId="598"/>
    <cellStyle name="Output 2 2 2 9 2" xfId="2338"/>
    <cellStyle name="Output 2 2 2 9 3" xfId="3937"/>
    <cellStyle name="Output 2 2 2 9 4" xfId="6082"/>
    <cellStyle name="Output 2 2 2 9 5" xfId="6898"/>
    <cellStyle name="Output 2 2 2 9 6" xfId="8390"/>
    <cellStyle name="Output 2 2 2 9 7" xfId="9931"/>
    <cellStyle name="Output 2 2 2 9 8" xfId="11534"/>
    <cellStyle name="Output 2 2 3" xfId="289"/>
    <cellStyle name="Output 2 2 3 10" xfId="1545"/>
    <cellStyle name="Output 2 2 3 10 2" xfId="3285"/>
    <cellStyle name="Output 2 2 3 10 3" xfId="4884"/>
    <cellStyle name="Output 2 2 3 10 4" xfId="1830"/>
    <cellStyle name="Output 2 2 3 10 5" xfId="7845"/>
    <cellStyle name="Output 2 2 3 10 6" xfId="9337"/>
    <cellStyle name="Output 2 2 3 10 7" xfId="10877"/>
    <cellStyle name="Output 2 2 3 10 8" xfId="12480"/>
    <cellStyle name="Output 2 2 3 11" xfId="2031"/>
    <cellStyle name="Output 2 2 3 12" xfId="3630"/>
    <cellStyle name="Output 2 2 3 13" xfId="6607"/>
    <cellStyle name="Output 2 2 3 14" xfId="9625"/>
    <cellStyle name="Output 2 2 3 15" xfId="11228"/>
    <cellStyle name="Output 2 2 3 2" xfId="290"/>
    <cellStyle name="Output 2 2 3 2 10" xfId="2032"/>
    <cellStyle name="Output 2 2 3 2 11" xfId="3631"/>
    <cellStyle name="Output 2 2 3 2 12" xfId="6002"/>
    <cellStyle name="Output 2 2 3 2 13" xfId="9626"/>
    <cellStyle name="Output 2 2 3 2 14" xfId="11229"/>
    <cellStyle name="Output 2 2 3 2 2" xfId="937"/>
    <cellStyle name="Output 2 2 3 2 2 10" xfId="11872"/>
    <cellStyle name="Output 2 2 3 2 2 2" xfId="550"/>
    <cellStyle name="Output 2 2 3 2 2 2 2" xfId="2290"/>
    <cellStyle name="Output 2 2 3 2 2 2 3" xfId="3889"/>
    <cellStyle name="Output 2 2 3 2 2 2 4" xfId="5908"/>
    <cellStyle name="Output 2 2 3 2 2 2 5" xfId="6850"/>
    <cellStyle name="Output 2 2 3 2 2 2 6" xfId="8342"/>
    <cellStyle name="Output 2 2 3 2 2 2 7" xfId="9883"/>
    <cellStyle name="Output 2 2 3 2 2 2 8" xfId="11486"/>
    <cellStyle name="Output 2 2 3 2 2 3" xfId="1627"/>
    <cellStyle name="Output 2 2 3 2 2 3 2" xfId="3367"/>
    <cellStyle name="Output 2 2 3 2 2 3 3" xfId="4966"/>
    <cellStyle name="Output 2 2 3 2 2 3 4" xfId="5430"/>
    <cellStyle name="Output 2 2 3 2 2 3 5" xfId="7927"/>
    <cellStyle name="Output 2 2 3 2 2 3 6" xfId="9419"/>
    <cellStyle name="Output 2 2 3 2 2 3 7" xfId="10959"/>
    <cellStyle name="Output 2 2 3 2 2 3 8" xfId="12562"/>
    <cellStyle name="Output 2 2 3 2 2 4" xfId="2677"/>
    <cellStyle name="Output 2 2 3 2 2 5" xfId="4276"/>
    <cellStyle name="Output 2 2 3 2 2 6" xfId="5207"/>
    <cellStyle name="Output 2 2 3 2 2 7" xfId="7237"/>
    <cellStyle name="Output 2 2 3 2 2 8" xfId="8729"/>
    <cellStyle name="Output 2 2 3 2 2 9" xfId="10269"/>
    <cellStyle name="Output 2 2 3 2 3" xfId="938"/>
    <cellStyle name="Output 2 2 3 2 3 10" xfId="11873"/>
    <cellStyle name="Output 2 2 3 2 3 2" xfId="1226"/>
    <cellStyle name="Output 2 2 3 2 3 2 2" xfId="2966"/>
    <cellStyle name="Output 2 2 3 2 3 2 3" xfId="4565"/>
    <cellStyle name="Output 2 2 3 2 3 2 4" xfId="5763"/>
    <cellStyle name="Output 2 2 3 2 3 2 5" xfId="7526"/>
    <cellStyle name="Output 2 2 3 2 3 2 6" xfId="9018"/>
    <cellStyle name="Output 2 2 3 2 3 2 7" xfId="10558"/>
    <cellStyle name="Output 2 2 3 2 3 2 8" xfId="12161"/>
    <cellStyle name="Output 2 2 3 2 3 3" xfId="1628"/>
    <cellStyle name="Output 2 2 3 2 3 3 2" xfId="3368"/>
    <cellStyle name="Output 2 2 3 2 3 3 3" xfId="4967"/>
    <cellStyle name="Output 2 2 3 2 3 3 4" xfId="5621"/>
    <cellStyle name="Output 2 2 3 2 3 3 5" xfId="7928"/>
    <cellStyle name="Output 2 2 3 2 3 3 6" xfId="9420"/>
    <cellStyle name="Output 2 2 3 2 3 3 7" xfId="10960"/>
    <cellStyle name="Output 2 2 3 2 3 3 8" xfId="12563"/>
    <cellStyle name="Output 2 2 3 2 3 4" xfId="2678"/>
    <cellStyle name="Output 2 2 3 2 3 5" xfId="4277"/>
    <cellStyle name="Output 2 2 3 2 3 6" xfId="5206"/>
    <cellStyle name="Output 2 2 3 2 3 7" xfId="7238"/>
    <cellStyle name="Output 2 2 3 2 3 8" xfId="8730"/>
    <cellStyle name="Output 2 2 3 2 3 9" xfId="10270"/>
    <cellStyle name="Output 2 2 3 2 4" xfId="939"/>
    <cellStyle name="Output 2 2 3 2 4 10" xfId="11874"/>
    <cellStyle name="Output 2 2 3 2 4 2" xfId="1225"/>
    <cellStyle name="Output 2 2 3 2 4 2 2" xfId="2965"/>
    <cellStyle name="Output 2 2 3 2 4 2 3" xfId="4564"/>
    <cellStyle name="Output 2 2 3 2 4 2 4" xfId="6179"/>
    <cellStyle name="Output 2 2 3 2 4 2 5" xfId="7525"/>
    <cellStyle name="Output 2 2 3 2 4 2 6" xfId="9017"/>
    <cellStyle name="Output 2 2 3 2 4 2 7" xfId="10557"/>
    <cellStyle name="Output 2 2 3 2 4 2 8" xfId="12160"/>
    <cellStyle name="Output 2 2 3 2 4 3" xfId="1629"/>
    <cellStyle name="Output 2 2 3 2 4 3 2" xfId="3369"/>
    <cellStyle name="Output 2 2 3 2 4 3 3" xfId="4968"/>
    <cellStyle name="Output 2 2 3 2 4 3 4" xfId="3569"/>
    <cellStyle name="Output 2 2 3 2 4 3 5" xfId="7929"/>
    <cellStyle name="Output 2 2 3 2 4 3 6" xfId="9421"/>
    <cellStyle name="Output 2 2 3 2 4 3 7" xfId="10961"/>
    <cellStyle name="Output 2 2 3 2 4 3 8" xfId="12564"/>
    <cellStyle name="Output 2 2 3 2 4 4" xfId="2679"/>
    <cellStyle name="Output 2 2 3 2 4 5" xfId="4278"/>
    <cellStyle name="Output 2 2 3 2 4 6" xfId="5205"/>
    <cellStyle name="Output 2 2 3 2 4 7" xfId="7239"/>
    <cellStyle name="Output 2 2 3 2 4 8" xfId="8731"/>
    <cellStyle name="Output 2 2 3 2 4 9" xfId="10271"/>
    <cellStyle name="Output 2 2 3 2 5" xfId="940"/>
    <cellStyle name="Output 2 2 3 2 5 10" xfId="11875"/>
    <cellStyle name="Output 2 2 3 2 5 2" xfId="1224"/>
    <cellStyle name="Output 2 2 3 2 5 2 2" xfId="2964"/>
    <cellStyle name="Output 2 2 3 2 5 2 3" xfId="4563"/>
    <cellStyle name="Output 2 2 3 2 5 2 4" xfId="5764"/>
    <cellStyle name="Output 2 2 3 2 5 2 5" xfId="7524"/>
    <cellStyle name="Output 2 2 3 2 5 2 6" xfId="9016"/>
    <cellStyle name="Output 2 2 3 2 5 2 7" xfId="10556"/>
    <cellStyle name="Output 2 2 3 2 5 2 8" xfId="12159"/>
    <cellStyle name="Output 2 2 3 2 5 3" xfId="1630"/>
    <cellStyle name="Output 2 2 3 2 5 3 2" xfId="3370"/>
    <cellStyle name="Output 2 2 3 2 5 3 3" xfId="4969"/>
    <cellStyle name="Output 2 2 3 2 5 3 4" xfId="3570"/>
    <cellStyle name="Output 2 2 3 2 5 3 5" xfId="7930"/>
    <cellStyle name="Output 2 2 3 2 5 3 6" xfId="9422"/>
    <cellStyle name="Output 2 2 3 2 5 3 7" xfId="10962"/>
    <cellStyle name="Output 2 2 3 2 5 3 8" xfId="12565"/>
    <cellStyle name="Output 2 2 3 2 5 4" xfId="2680"/>
    <cellStyle name="Output 2 2 3 2 5 5" xfId="4279"/>
    <cellStyle name="Output 2 2 3 2 5 6" xfId="5204"/>
    <cellStyle name="Output 2 2 3 2 5 7" xfId="7240"/>
    <cellStyle name="Output 2 2 3 2 5 8" xfId="8732"/>
    <cellStyle name="Output 2 2 3 2 5 9" xfId="10272"/>
    <cellStyle name="Output 2 2 3 2 6" xfId="941"/>
    <cellStyle name="Output 2 2 3 2 6 10" xfId="11876"/>
    <cellStyle name="Output 2 2 3 2 6 2" xfId="1223"/>
    <cellStyle name="Output 2 2 3 2 6 2 2" xfId="2963"/>
    <cellStyle name="Output 2 2 3 2 6 2 3" xfId="4562"/>
    <cellStyle name="Output 2 2 3 2 6 2 4" xfId="6178"/>
    <cellStyle name="Output 2 2 3 2 6 2 5" xfId="7523"/>
    <cellStyle name="Output 2 2 3 2 6 2 6" xfId="9015"/>
    <cellStyle name="Output 2 2 3 2 6 2 7" xfId="10555"/>
    <cellStyle name="Output 2 2 3 2 6 2 8" xfId="12158"/>
    <cellStyle name="Output 2 2 3 2 6 3" xfId="1631"/>
    <cellStyle name="Output 2 2 3 2 6 3 2" xfId="3371"/>
    <cellStyle name="Output 2 2 3 2 6 3 3" xfId="4970"/>
    <cellStyle name="Output 2 2 3 2 6 3 4" xfId="5306"/>
    <cellStyle name="Output 2 2 3 2 6 3 5" xfId="7931"/>
    <cellStyle name="Output 2 2 3 2 6 3 6" xfId="9423"/>
    <cellStyle name="Output 2 2 3 2 6 3 7" xfId="10963"/>
    <cellStyle name="Output 2 2 3 2 6 3 8" xfId="12566"/>
    <cellStyle name="Output 2 2 3 2 6 4" xfId="2681"/>
    <cellStyle name="Output 2 2 3 2 6 5" xfId="4280"/>
    <cellStyle name="Output 2 2 3 2 6 6" xfId="5203"/>
    <cellStyle name="Output 2 2 3 2 6 7" xfId="7241"/>
    <cellStyle name="Output 2 2 3 2 6 8" xfId="8733"/>
    <cellStyle name="Output 2 2 3 2 6 9" xfId="10273"/>
    <cellStyle name="Output 2 2 3 2 7" xfId="602"/>
    <cellStyle name="Output 2 2 3 2 7 2" xfId="2342"/>
    <cellStyle name="Output 2 2 3 2 7 3" xfId="3941"/>
    <cellStyle name="Output 2 2 3 2 7 4" xfId="5894"/>
    <cellStyle name="Output 2 2 3 2 7 5" xfId="6902"/>
    <cellStyle name="Output 2 2 3 2 7 6" xfId="8394"/>
    <cellStyle name="Output 2 2 3 2 7 7" xfId="9935"/>
    <cellStyle name="Output 2 2 3 2 7 8" xfId="11538"/>
    <cellStyle name="Output 2 2 3 2 8" xfId="332"/>
    <cellStyle name="Output 2 2 3 2 8 2" xfId="2072"/>
    <cellStyle name="Output 2 2 3 2 8 3" xfId="3671"/>
    <cellStyle name="Output 2 2 3 2 8 4" xfId="6416"/>
    <cellStyle name="Output 2 2 3 2 8 5" xfId="6632"/>
    <cellStyle name="Output 2 2 3 2 8 6" xfId="8124"/>
    <cellStyle name="Output 2 2 3 2 8 7" xfId="9665"/>
    <cellStyle name="Output 2 2 3 2 8 8" xfId="11268"/>
    <cellStyle name="Output 2 2 3 2 9" xfId="1546"/>
    <cellStyle name="Output 2 2 3 2 9 2" xfId="3286"/>
    <cellStyle name="Output 2 2 3 2 9 3" xfId="4885"/>
    <cellStyle name="Output 2 2 3 2 9 4" xfId="1826"/>
    <cellStyle name="Output 2 2 3 2 9 5" xfId="7846"/>
    <cellStyle name="Output 2 2 3 2 9 6" xfId="9338"/>
    <cellStyle name="Output 2 2 3 2 9 7" xfId="10878"/>
    <cellStyle name="Output 2 2 3 2 9 8" xfId="12481"/>
    <cellStyle name="Output 2 2 3 3" xfId="942"/>
    <cellStyle name="Output 2 2 3 3 10" xfId="11877"/>
    <cellStyle name="Output 2 2 3 3 2" xfId="1222"/>
    <cellStyle name="Output 2 2 3 3 2 2" xfId="2962"/>
    <cellStyle name="Output 2 2 3 3 2 3" xfId="4561"/>
    <cellStyle name="Output 2 2 3 3 2 4" xfId="5357"/>
    <cellStyle name="Output 2 2 3 3 2 5" xfId="7522"/>
    <cellStyle name="Output 2 2 3 3 2 6" xfId="9014"/>
    <cellStyle name="Output 2 2 3 3 2 7" xfId="10554"/>
    <cellStyle name="Output 2 2 3 3 2 8" xfId="12157"/>
    <cellStyle name="Output 2 2 3 3 3" xfId="1632"/>
    <cellStyle name="Output 2 2 3 3 3 2" xfId="3372"/>
    <cellStyle name="Output 2 2 3 3 3 3" xfId="4971"/>
    <cellStyle name="Output 2 2 3 3 3 4" xfId="5429"/>
    <cellStyle name="Output 2 2 3 3 3 5" xfId="7932"/>
    <cellStyle name="Output 2 2 3 3 3 6" xfId="9424"/>
    <cellStyle name="Output 2 2 3 3 3 7" xfId="10964"/>
    <cellStyle name="Output 2 2 3 3 3 8" xfId="12567"/>
    <cellStyle name="Output 2 2 3 3 4" xfId="2682"/>
    <cellStyle name="Output 2 2 3 3 5" xfId="4281"/>
    <cellStyle name="Output 2 2 3 3 6" xfId="5202"/>
    <cellStyle name="Output 2 2 3 3 7" xfId="7242"/>
    <cellStyle name="Output 2 2 3 3 8" xfId="8734"/>
    <cellStyle name="Output 2 2 3 3 9" xfId="10274"/>
    <cellStyle name="Output 2 2 3 4" xfId="943"/>
    <cellStyle name="Output 2 2 3 4 10" xfId="11878"/>
    <cellStyle name="Output 2 2 3 4 2" xfId="1221"/>
    <cellStyle name="Output 2 2 3 4 2 2" xfId="2961"/>
    <cellStyle name="Output 2 2 3 4 2 3" xfId="4560"/>
    <cellStyle name="Output 2 2 3 4 2 4" xfId="6293"/>
    <cellStyle name="Output 2 2 3 4 2 5" xfId="7521"/>
    <cellStyle name="Output 2 2 3 4 2 6" xfId="9013"/>
    <cellStyle name="Output 2 2 3 4 2 7" xfId="10553"/>
    <cellStyle name="Output 2 2 3 4 2 8" xfId="12156"/>
    <cellStyle name="Output 2 2 3 4 3" xfId="1633"/>
    <cellStyle name="Output 2 2 3 4 3 2" xfId="3373"/>
    <cellStyle name="Output 2 2 3 4 3 3" xfId="4972"/>
    <cellStyle name="Output 2 2 3 4 3 4" xfId="5620"/>
    <cellStyle name="Output 2 2 3 4 3 5" xfId="7933"/>
    <cellStyle name="Output 2 2 3 4 3 6" xfId="9425"/>
    <cellStyle name="Output 2 2 3 4 3 7" xfId="10965"/>
    <cellStyle name="Output 2 2 3 4 3 8" xfId="12568"/>
    <cellStyle name="Output 2 2 3 4 4" xfId="2683"/>
    <cellStyle name="Output 2 2 3 4 5" xfId="4282"/>
    <cellStyle name="Output 2 2 3 4 6" xfId="5201"/>
    <cellStyle name="Output 2 2 3 4 7" xfId="7243"/>
    <cellStyle name="Output 2 2 3 4 8" xfId="8735"/>
    <cellStyle name="Output 2 2 3 4 9" xfId="10275"/>
    <cellStyle name="Output 2 2 3 5" xfId="944"/>
    <cellStyle name="Output 2 2 3 5 10" xfId="11879"/>
    <cellStyle name="Output 2 2 3 5 2" xfId="1220"/>
    <cellStyle name="Output 2 2 3 5 2 2" xfId="2960"/>
    <cellStyle name="Output 2 2 3 5 2 3" xfId="4559"/>
    <cellStyle name="Output 2 2 3 5 2 4" xfId="1859"/>
    <cellStyle name="Output 2 2 3 5 2 5" xfId="7520"/>
    <cellStyle name="Output 2 2 3 5 2 6" xfId="9012"/>
    <cellStyle name="Output 2 2 3 5 2 7" xfId="10552"/>
    <cellStyle name="Output 2 2 3 5 2 8" xfId="12155"/>
    <cellStyle name="Output 2 2 3 5 3" xfId="1634"/>
    <cellStyle name="Output 2 2 3 5 3 2" xfId="3374"/>
    <cellStyle name="Output 2 2 3 5 3 3" xfId="4973"/>
    <cellStyle name="Output 2 2 3 5 3 4" xfId="5428"/>
    <cellStyle name="Output 2 2 3 5 3 5" xfId="7934"/>
    <cellStyle name="Output 2 2 3 5 3 6" xfId="9426"/>
    <cellStyle name="Output 2 2 3 5 3 7" xfId="10966"/>
    <cellStyle name="Output 2 2 3 5 3 8" xfId="12569"/>
    <cellStyle name="Output 2 2 3 5 4" xfId="2684"/>
    <cellStyle name="Output 2 2 3 5 5" xfId="4283"/>
    <cellStyle name="Output 2 2 3 5 6" xfId="5200"/>
    <cellStyle name="Output 2 2 3 5 7" xfId="7244"/>
    <cellStyle name="Output 2 2 3 5 8" xfId="8736"/>
    <cellStyle name="Output 2 2 3 5 9" xfId="10276"/>
    <cellStyle name="Output 2 2 3 6" xfId="945"/>
    <cellStyle name="Output 2 2 3 6 10" xfId="11880"/>
    <cellStyle name="Output 2 2 3 6 2" xfId="1219"/>
    <cellStyle name="Output 2 2 3 6 2 2" xfId="2959"/>
    <cellStyle name="Output 2 2 3 6 2 3" xfId="4558"/>
    <cellStyle name="Output 2 2 3 6 2 4" xfId="5765"/>
    <cellStyle name="Output 2 2 3 6 2 5" xfId="7519"/>
    <cellStyle name="Output 2 2 3 6 2 6" xfId="9011"/>
    <cellStyle name="Output 2 2 3 6 2 7" xfId="10551"/>
    <cellStyle name="Output 2 2 3 6 2 8" xfId="12154"/>
    <cellStyle name="Output 2 2 3 6 3" xfId="1635"/>
    <cellStyle name="Output 2 2 3 6 3 2" xfId="3375"/>
    <cellStyle name="Output 2 2 3 6 3 3" xfId="4974"/>
    <cellStyle name="Output 2 2 3 6 3 4" xfId="5619"/>
    <cellStyle name="Output 2 2 3 6 3 5" xfId="7935"/>
    <cellStyle name="Output 2 2 3 6 3 6" xfId="9427"/>
    <cellStyle name="Output 2 2 3 6 3 7" xfId="10967"/>
    <cellStyle name="Output 2 2 3 6 3 8" xfId="12570"/>
    <cellStyle name="Output 2 2 3 6 4" xfId="2685"/>
    <cellStyle name="Output 2 2 3 6 5" xfId="4284"/>
    <cellStyle name="Output 2 2 3 6 6" xfId="5199"/>
    <cellStyle name="Output 2 2 3 6 7" xfId="7245"/>
    <cellStyle name="Output 2 2 3 6 8" xfId="8737"/>
    <cellStyle name="Output 2 2 3 6 9" xfId="10277"/>
    <cellStyle name="Output 2 2 3 7" xfId="946"/>
    <cellStyle name="Output 2 2 3 7 10" xfId="11881"/>
    <cellStyle name="Output 2 2 3 7 2" xfId="551"/>
    <cellStyle name="Output 2 2 3 7 2 2" xfId="2291"/>
    <cellStyle name="Output 2 2 3 7 2 3" xfId="3890"/>
    <cellStyle name="Output 2 2 3 7 2 4" xfId="5259"/>
    <cellStyle name="Output 2 2 3 7 2 5" xfId="6851"/>
    <cellStyle name="Output 2 2 3 7 2 6" xfId="8343"/>
    <cellStyle name="Output 2 2 3 7 2 7" xfId="9884"/>
    <cellStyle name="Output 2 2 3 7 2 8" xfId="11487"/>
    <cellStyle name="Output 2 2 3 7 3" xfId="1636"/>
    <cellStyle name="Output 2 2 3 7 3 2" xfId="3376"/>
    <cellStyle name="Output 2 2 3 7 3 3" xfId="4975"/>
    <cellStyle name="Output 2 2 3 7 3 4" xfId="5427"/>
    <cellStyle name="Output 2 2 3 7 3 5" xfId="7936"/>
    <cellStyle name="Output 2 2 3 7 3 6" xfId="9428"/>
    <cellStyle name="Output 2 2 3 7 3 7" xfId="10968"/>
    <cellStyle name="Output 2 2 3 7 3 8" xfId="12571"/>
    <cellStyle name="Output 2 2 3 7 4" xfId="2686"/>
    <cellStyle name="Output 2 2 3 7 5" xfId="4285"/>
    <cellStyle name="Output 2 2 3 7 6" xfId="5198"/>
    <cellStyle name="Output 2 2 3 7 7" xfId="7246"/>
    <cellStyle name="Output 2 2 3 7 8" xfId="8738"/>
    <cellStyle name="Output 2 2 3 7 9" xfId="10278"/>
    <cellStyle name="Output 2 2 3 8" xfId="601"/>
    <cellStyle name="Output 2 2 3 8 2" xfId="2341"/>
    <cellStyle name="Output 2 2 3 8 3" xfId="3940"/>
    <cellStyle name="Output 2 2 3 8 4" xfId="6083"/>
    <cellStyle name="Output 2 2 3 8 5" xfId="6901"/>
    <cellStyle name="Output 2 2 3 8 6" xfId="8393"/>
    <cellStyle name="Output 2 2 3 8 7" xfId="9934"/>
    <cellStyle name="Output 2 2 3 8 8" xfId="11537"/>
    <cellStyle name="Output 2 2 3 9" xfId="331"/>
    <cellStyle name="Output 2 2 3 9 2" xfId="2071"/>
    <cellStyle name="Output 2 2 3 9 3" xfId="3670"/>
    <cellStyle name="Output 2 2 3 9 4" xfId="5271"/>
    <cellStyle name="Output 2 2 3 9 5" xfId="6631"/>
    <cellStyle name="Output 2 2 3 9 6" xfId="8123"/>
    <cellStyle name="Output 2 2 3 9 7" xfId="9664"/>
    <cellStyle name="Output 2 2 3 9 8" xfId="11267"/>
    <cellStyle name="Output 2 2 4" xfId="291"/>
    <cellStyle name="Output 2 2 4 10" xfId="2033"/>
    <cellStyle name="Output 2 2 4 11" xfId="3632"/>
    <cellStyle name="Output 2 2 4 12" xfId="6373"/>
    <cellStyle name="Output 2 2 4 13" xfId="9627"/>
    <cellStyle name="Output 2 2 4 14" xfId="11230"/>
    <cellStyle name="Output 2 2 4 2" xfId="947"/>
    <cellStyle name="Output 2 2 4 2 10" xfId="11882"/>
    <cellStyle name="Output 2 2 4 2 2" xfId="552"/>
    <cellStyle name="Output 2 2 4 2 2 2" xfId="2292"/>
    <cellStyle name="Output 2 2 4 2 2 3" xfId="3891"/>
    <cellStyle name="Output 2 2 4 2 2 4" xfId="5289"/>
    <cellStyle name="Output 2 2 4 2 2 5" xfId="6852"/>
    <cellStyle name="Output 2 2 4 2 2 6" xfId="8344"/>
    <cellStyle name="Output 2 2 4 2 2 7" xfId="9885"/>
    <cellStyle name="Output 2 2 4 2 2 8" xfId="11488"/>
    <cellStyle name="Output 2 2 4 2 3" xfId="1637"/>
    <cellStyle name="Output 2 2 4 2 3 2" xfId="3377"/>
    <cellStyle name="Output 2 2 4 2 3 3" xfId="4976"/>
    <cellStyle name="Output 2 2 4 2 3 4" xfId="5618"/>
    <cellStyle name="Output 2 2 4 2 3 5" xfId="7937"/>
    <cellStyle name="Output 2 2 4 2 3 6" xfId="9429"/>
    <cellStyle name="Output 2 2 4 2 3 7" xfId="10969"/>
    <cellStyle name="Output 2 2 4 2 3 8" xfId="12572"/>
    <cellStyle name="Output 2 2 4 2 4" xfId="2687"/>
    <cellStyle name="Output 2 2 4 2 5" xfId="4286"/>
    <cellStyle name="Output 2 2 4 2 6" xfId="5197"/>
    <cellStyle name="Output 2 2 4 2 7" xfId="7247"/>
    <cellStyle name="Output 2 2 4 2 8" xfId="8739"/>
    <cellStyle name="Output 2 2 4 2 9" xfId="10279"/>
    <cellStyle name="Output 2 2 4 3" xfId="948"/>
    <cellStyle name="Output 2 2 4 3 10" xfId="11883"/>
    <cellStyle name="Output 2 2 4 3 2" xfId="1218"/>
    <cellStyle name="Output 2 2 4 3 2 2" xfId="2958"/>
    <cellStyle name="Output 2 2 4 3 2 3" xfId="4557"/>
    <cellStyle name="Output 2 2 4 3 2 4" xfId="6177"/>
    <cellStyle name="Output 2 2 4 3 2 5" xfId="7518"/>
    <cellStyle name="Output 2 2 4 3 2 6" xfId="9010"/>
    <cellStyle name="Output 2 2 4 3 2 7" xfId="10550"/>
    <cellStyle name="Output 2 2 4 3 2 8" xfId="12153"/>
    <cellStyle name="Output 2 2 4 3 3" xfId="1638"/>
    <cellStyle name="Output 2 2 4 3 3 2" xfId="3378"/>
    <cellStyle name="Output 2 2 4 3 3 3" xfId="4977"/>
    <cellStyle name="Output 2 2 4 3 3 4" xfId="5426"/>
    <cellStyle name="Output 2 2 4 3 3 5" xfId="7938"/>
    <cellStyle name="Output 2 2 4 3 3 6" xfId="9430"/>
    <cellStyle name="Output 2 2 4 3 3 7" xfId="10970"/>
    <cellStyle name="Output 2 2 4 3 3 8" xfId="12573"/>
    <cellStyle name="Output 2 2 4 3 4" xfId="2688"/>
    <cellStyle name="Output 2 2 4 3 5" xfId="4287"/>
    <cellStyle name="Output 2 2 4 3 6" xfId="5196"/>
    <cellStyle name="Output 2 2 4 3 7" xfId="7248"/>
    <cellStyle name="Output 2 2 4 3 8" xfId="8740"/>
    <cellStyle name="Output 2 2 4 3 9" xfId="10280"/>
    <cellStyle name="Output 2 2 4 4" xfId="949"/>
    <cellStyle name="Output 2 2 4 4 10" xfId="11884"/>
    <cellStyle name="Output 2 2 4 4 2" xfId="1217"/>
    <cellStyle name="Output 2 2 4 4 2 2" xfId="2957"/>
    <cellStyle name="Output 2 2 4 4 2 3" xfId="4556"/>
    <cellStyle name="Output 2 2 4 4 2 4" xfId="5766"/>
    <cellStyle name="Output 2 2 4 4 2 5" xfId="7517"/>
    <cellStyle name="Output 2 2 4 4 2 6" xfId="9009"/>
    <cellStyle name="Output 2 2 4 4 2 7" xfId="10549"/>
    <cellStyle name="Output 2 2 4 4 2 8" xfId="12152"/>
    <cellStyle name="Output 2 2 4 4 3" xfId="1639"/>
    <cellStyle name="Output 2 2 4 4 3 2" xfId="3379"/>
    <cellStyle name="Output 2 2 4 4 3 3" xfId="4978"/>
    <cellStyle name="Output 2 2 4 4 3 4" xfId="5617"/>
    <cellStyle name="Output 2 2 4 4 3 5" xfId="7939"/>
    <cellStyle name="Output 2 2 4 4 3 6" xfId="9431"/>
    <cellStyle name="Output 2 2 4 4 3 7" xfId="10971"/>
    <cellStyle name="Output 2 2 4 4 3 8" xfId="12574"/>
    <cellStyle name="Output 2 2 4 4 4" xfId="2689"/>
    <cellStyle name="Output 2 2 4 4 5" xfId="4288"/>
    <cellStyle name="Output 2 2 4 4 6" xfId="5195"/>
    <cellStyle name="Output 2 2 4 4 7" xfId="7249"/>
    <cellStyle name="Output 2 2 4 4 8" xfId="8741"/>
    <cellStyle name="Output 2 2 4 4 9" xfId="10281"/>
    <cellStyle name="Output 2 2 4 5" xfId="950"/>
    <cellStyle name="Output 2 2 4 5 10" xfId="11885"/>
    <cellStyle name="Output 2 2 4 5 2" xfId="1216"/>
    <cellStyle name="Output 2 2 4 5 2 2" xfId="2956"/>
    <cellStyle name="Output 2 2 4 5 2 3" xfId="4555"/>
    <cellStyle name="Output 2 2 4 5 2 4" xfId="5466"/>
    <cellStyle name="Output 2 2 4 5 2 5" xfId="7516"/>
    <cellStyle name="Output 2 2 4 5 2 6" xfId="9008"/>
    <cellStyle name="Output 2 2 4 5 2 7" xfId="10548"/>
    <cellStyle name="Output 2 2 4 5 2 8" xfId="12151"/>
    <cellStyle name="Output 2 2 4 5 3" xfId="1640"/>
    <cellStyle name="Output 2 2 4 5 3 2" xfId="3380"/>
    <cellStyle name="Output 2 2 4 5 3 3" xfId="4979"/>
    <cellStyle name="Output 2 2 4 5 3 4" xfId="6326"/>
    <cellStyle name="Output 2 2 4 5 3 5" xfId="7940"/>
    <cellStyle name="Output 2 2 4 5 3 6" xfId="9432"/>
    <cellStyle name="Output 2 2 4 5 3 7" xfId="10972"/>
    <cellStyle name="Output 2 2 4 5 3 8" xfId="12575"/>
    <cellStyle name="Output 2 2 4 5 4" xfId="2690"/>
    <cellStyle name="Output 2 2 4 5 5" xfId="4289"/>
    <cellStyle name="Output 2 2 4 5 6" xfId="5194"/>
    <cellStyle name="Output 2 2 4 5 7" xfId="7250"/>
    <cellStyle name="Output 2 2 4 5 8" xfId="8742"/>
    <cellStyle name="Output 2 2 4 5 9" xfId="10282"/>
    <cellStyle name="Output 2 2 4 6" xfId="951"/>
    <cellStyle name="Output 2 2 4 6 10" xfId="11886"/>
    <cellStyle name="Output 2 2 4 6 2" xfId="1215"/>
    <cellStyle name="Output 2 2 4 6 2 2" xfId="2955"/>
    <cellStyle name="Output 2 2 4 6 2 3" xfId="4554"/>
    <cellStyle name="Output 2 2 4 6 2 4" xfId="5767"/>
    <cellStyle name="Output 2 2 4 6 2 5" xfId="7515"/>
    <cellStyle name="Output 2 2 4 6 2 6" xfId="9007"/>
    <cellStyle name="Output 2 2 4 6 2 7" xfId="10547"/>
    <cellStyle name="Output 2 2 4 6 2 8" xfId="12150"/>
    <cellStyle name="Output 2 2 4 6 3" xfId="1641"/>
    <cellStyle name="Output 2 2 4 6 3 2" xfId="3381"/>
    <cellStyle name="Output 2 2 4 6 3 3" xfId="4980"/>
    <cellStyle name="Output 2 2 4 6 3 4" xfId="5312"/>
    <cellStyle name="Output 2 2 4 6 3 5" xfId="7941"/>
    <cellStyle name="Output 2 2 4 6 3 6" xfId="9433"/>
    <cellStyle name="Output 2 2 4 6 3 7" xfId="10973"/>
    <cellStyle name="Output 2 2 4 6 3 8" xfId="12576"/>
    <cellStyle name="Output 2 2 4 6 4" xfId="2691"/>
    <cellStyle name="Output 2 2 4 6 5" xfId="4290"/>
    <cellStyle name="Output 2 2 4 6 6" xfId="5193"/>
    <cellStyle name="Output 2 2 4 6 7" xfId="7251"/>
    <cellStyle name="Output 2 2 4 6 8" xfId="8743"/>
    <cellStyle name="Output 2 2 4 6 9" xfId="10283"/>
    <cellStyle name="Output 2 2 4 7" xfId="603"/>
    <cellStyle name="Output 2 2 4 7 2" xfId="2343"/>
    <cellStyle name="Output 2 2 4 7 3" xfId="3942"/>
    <cellStyle name="Output 2 2 4 7 4" xfId="6499"/>
    <cellStyle name="Output 2 2 4 7 5" xfId="6903"/>
    <cellStyle name="Output 2 2 4 7 6" xfId="8395"/>
    <cellStyle name="Output 2 2 4 7 7" xfId="9936"/>
    <cellStyle name="Output 2 2 4 7 8" xfId="11539"/>
    <cellStyle name="Output 2 2 4 8" xfId="333"/>
    <cellStyle name="Output 2 2 4 8 2" xfId="2073"/>
    <cellStyle name="Output 2 2 4 8 3" xfId="3672"/>
    <cellStyle name="Output 2 2 4 8 4" xfId="5270"/>
    <cellStyle name="Output 2 2 4 8 5" xfId="6633"/>
    <cellStyle name="Output 2 2 4 8 6" xfId="8125"/>
    <cellStyle name="Output 2 2 4 8 7" xfId="9666"/>
    <cellStyle name="Output 2 2 4 8 8" xfId="11269"/>
    <cellStyle name="Output 2 2 4 9" xfId="1547"/>
    <cellStyle name="Output 2 2 4 9 2" xfId="3287"/>
    <cellStyle name="Output 2 2 4 9 3" xfId="4886"/>
    <cellStyle name="Output 2 2 4 9 4" xfId="3561"/>
    <cellStyle name="Output 2 2 4 9 5" xfId="7847"/>
    <cellStyle name="Output 2 2 4 9 6" xfId="9339"/>
    <cellStyle name="Output 2 2 4 9 7" xfId="10879"/>
    <cellStyle name="Output 2 2 4 9 8" xfId="12482"/>
    <cellStyle name="Output 2 2 5" xfId="952"/>
    <cellStyle name="Output 2 2 5 10" xfId="11887"/>
    <cellStyle name="Output 2 2 5 2" xfId="1214"/>
    <cellStyle name="Output 2 2 5 2 2" xfId="2954"/>
    <cellStyle name="Output 2 2 5 2 3" xfId="4553"/>
    <cellStyle name="Output 2 2 5 2 4" xfId="6176"/>
    <cellStyle name="Output 2 2 5 2 5" xfId="7514"/>
    <cellStyle name="Output 2 2 5 2 6" xfId="9006"/>
    <cellStyle name="Output 2 2 5 2 7" xfId="10546"/>
    <cellStyle name="Output 2 2 5 2 8" xfId="12149"/>
    <cellStyle name="Output 2 2 5 3" xfId="1642"/>
    <cellStyle name="Output 2 2 5 3 2" xfId="3382"/>
    <cellStyle name="Output 2 2 5 3 3" xfId="4981"/>
    <cellStyle name="Output 2 2 5 3 4" xfId="5425"/>
    <cellStyle name="Output 2 2 5 3 5" xfId="7942"/>
    <cellStyle name="Output 2 2 5 3 6" xfId="9434"/>
    <cellStyle name="Output 2 2 5 3 7" xfId="10974"/>
    <cellStyle name="Output 2 2 5 3 8" xfId="12577"/>
    <cellStyle name="Output 2 2 5 4" xfId="2692"/>
    <cellStyle name="Output 2 2 5 5" xfId="4291"/>
    <cellStyle name="Output 2 2 5 6" xfId="5192"/>
    <cellStyle name="Output 2 2 5 7" xfId="7252"/>
    <cellStyle name="Output 2 2 5 8" xfId="8744"/>
    <cellStyle name="Output 2 2 5 9" xfId="10284"/>
    <cellStyle name="Output 2 2 6" xfId="953"/>
    <cellStyle name="Output 2 2 6 10" xfId="11888"/>
    <cellStyle name="Output 2 2 6 2" xfId="1213"/>
    <cellStyle name="Output 2 2 6 2 2" xfId="2953"/>
    <cellStyle name="Output 2 2 6 2 3" xfId="4552"/>
    <cellStyle name="Output 2 2 6 2 4" xfId="5768"/>
    <cellStyle name="Output 2 2 6 2 5" xfId="7513"/>
    <cellStyle name="Output 2 2 6 2 6" xfId="9005"/>
    <cellStyle name="Output 2 2 6 2 7" xfId="10545"/>
    <cellStyle name="Output 2 2 6 2 8" xfId="12148"/>
    <cellStyle name="Output 2 2 6 3" xfId="1643"/>
    <cellStyle name="Output 2 2 6 3 2" xfId="3383"/>
    <cellStyle name="Output 2 2 6 3 3" xfId="4982"/>
    <cellStyle name="Output 2 2 6 3 4" xfId="5616"/>
    <cellStyle name="Output 2 2 6 3 5" xfId="7943"/>
    <cellStyle name="Output 2 2 6 3 6" xfId="9435"/>
    <cellStyle name="Output 2 2 6 3 7" xfId="10975"/>
    <cellStyle name="Output 2 2 6 3 8" xfId="12578"/>
    <cellStyle name="Output 2 2 6 4" xfId="2693"/>
    <cellStyle name="Output 2 2 6 5" xfId="4292"/>
    <cellStyle name="Output 2 2 6 6" xfId="5191"/>
    <cellStyle name="Output 2 2 6 7" xfId="7253"/>
    <cellStyle name="Output 2 2 6 8" xfId="8745"/>
    <cellStyle name="Output 2 2 6 9" xfId="10285"/>
    <cellStyle name="Output 2 2 7" xfId="954"/>
    <cellStyle name="Output 2 2 7 10" xfId="11889"/>
    <cellStyle name="Output 2 2 7 2" xfId="1212"/>
    <cellStyle name="Output 2 2 7 2 2" xfId="2952"/>
    <cellStyle name="Output 2 2 7 2 3" xfId="4551"/>
    <cellStyle name="Output 2 2 7 2 4" xfId="6175"/>
    <cellStyle name="Output 2 2 7 2 5" xfId="7512"/>
    <cellStyle name="Output 2 2 7 2 6" xfId="9004"/>
    <cellStyle name="Output 2 2 7 2 7" xfId="10544"/>
    <cellStyle name="Output 2 2 7 2 8" xfId="12147"/>
    <cellStyle name="Output 2 2 7 3" xfId="1644"/>
    <cellStyle name="Output 2 2 7 3 2" xfId="3384"/>
    <cellStyle name="Output 2 2 7 3 3" xfId="4983"/>
    <cellStyle name="Output 2 2 7 3 4" xfId="5424"/>
    <cellStyle name="Output 2 2 7 3 5" xfId="7944"/>
    <cellStyle name="Output 2 2 7 3 6" xfId="9436"/>
    <cellStyle name="Output 2 2 7 3 7" xfId="10976"/>
    <cellStyle name="Output 2 2 7 3 8" xfId="12579"/>
    <cellStyle name="Output 2 2 7 4" xfId="2694"/>
    <cellStyle name="Output 2 2 7 5" xfId="4293"/>
    <cellStyle name="Output 2 2 7 6" xfId="5190"/>
    <cellStyle name="Output 2 2 7 7" xfId="7254"/>
    <cellStyle name="Output 2 2 7 8" xfId="8746"/>
    <cellStyle name="Output 2 2 7 9" xfId="10286"/>
    <cellStyle name="Output 2 2 8" xfId="955"/>
    <cellStyle name="Output 2 2 8 10" xfId="11890"/>
    <cellStyle name="Output 2 2 8 2" xfId="1211"/>
    <cellStyle name="Output 2 2 8 2 2" xfId="2951"/>
    <cellStyle name="Output 2 2 8 2 3" xfId="4550"/>
    <cellStyle name="Output 2 2 8 2 4" xfId="5358"/>
    <cellStyle name="Output 2 2 8 2 5" xfId="7511"/>
    <cellStyle name="Output 2 2 8 2 6" xfId="9003"/>
    <cellStyle name="Output 2 2 8 2 7" xfId="10543"/>
    <cellStyle name="Output 2 2 8 2 8" xfId="12146"/>
    <cellStyle name="Output 2 2 8 3" xfId="1645"/>
    <cellStyle name="Output 2 2 8 3 2" xfId="3385"/>
    <cellStyle name="Output 2 2 8 3 3" xfId="4984"/>
    <cellStyle name="Output 2 2 8 3 4" xfId="5615"/>
    <cellStyle name="Output 2 2 8 3 5" xfId="7945"/>
    <cellStyle name="Output 2 2 8 3 6" xfId="9437"/>
    <cellStyle name="Output 2 2 8 3 7" xfId="10977"/>
    <cellStyle name="Output 2 2 8 3 8" xfId="12580"/>
    <cellStyle name="Output 2 2 8 4" xfId="2695"/>
    <cellStyle name="Output 2 2 8 5" xfId="4294"/>
    <cellStyle name="Output 2 2 8 6" xfId="5189"/>
    <cellStyle name="Output 2 2 8 7" xfId="7255"/>
    <cellStyle name="Output 2 2 8 8" xfId="8747"/>
    <cellStyle name="Output 2 2 8 9" xfId="10287"/>
    <cellStyle name="Output 2 2 9" xfId="956"/>
    <cellStyle name="Output 2 2 9 10" xfId="11891"/>
    <cellStyle name="Output 2 2 9 2" xfId="553"/>
    <cellStyle name="Output 2 2 9 2 2" xfId="2293"/>
    <cellStyle name="Output 2 2 9 2 3" xfId="3892"/>
    <cellStyle name="Output 2 2 9 2 4" xfId="5542"/>
    <cellStyle name="Output 2 2 9 2 5" xfId="6853"/>
    <cellStyle name="Output 2 2 9 2 6" xfId="8345"/>
    <cellStyle name="Output 2 2 9 2 7" xfId="9886"/>
    <cellStyle name="Output 2 2 9 2 8" xfId="11489"/>
    <cellStyle name="Output 2 2 9 3" xfId="1646"/>
    <cellStyle name="Output 2 2 9 3 2" xfId="3386"/>
    <cellStyle name="Output 2 2 9 3 3" xfId="4985"/>
    <cellStyle name="Output 2 2 9 3 4" xfId="5423"/>
    <cellStyle name="Output 2 2 9 3 5" xfId="7946"/>
    <cellStyle name="Output 2 2 9 3 6" xfId="9438"/>
    <cellStyle name="Output 2 2 9 3 7" xfId="10978"/>
    <cellStyle name="Output 2 2 9 3 8" xfId="12581"/>
    <cellStyle name="Output 2 2 9 4" xfId="2696"/>
    <cellStyle name="Output 2 2 9 5" xfId="4295"/>
    <cellStyle name="Output 2 2 9 6" xfId="5188"/>
    <cellStyle name="Output 2 2 9 7" xfId="7256"/>
    <cellStyle name="Output 2 2 9 8" xfId="8748"/>
    <cellStyle name="Output 2 2 9 9" xfId="10288"/>
    <cellStyle name="Output 2 3" xfId="292"/>
    <cellStyle name="Output 2 3 10" xfId="604"/>
    <cellStyle name="Output 2 3 10 2" xfId="2344"/>
    <cellStyle name="Output 2 3 10 3" xfId="3943"/>
    <cellStyle name="Output 2 3 10 4" xfId="6084"/>
    <cellStyle name="Output 2 3 10 5" xfId="6904"/>
    <cellStyle name="Output 2 3 10 6" xfId="8396"/>
    <cellStyle name="Output 2 3 10 7" xfId="9937"/>
    <cellStyle name="Output 2 3 10 8" xfId="11540"/>
    <cellStyle name="Output 2 3 11" xfId="334"/>
    <cellStyle name="Output 2 3 11 2" xfId="2074"/>
    <cellStyle name="Output 2 3 11 3" xfId="3673"/>
    <cellStyle name="Output 2 3 11 4" xfId="5552"/>
    <cellStyle name="Output 2 3 11 5" xfId="6634"/>
    <cellStyle name="Output 2 3 11 6" xfId="8126"/>
    <cellStyle name="Output 2 3 11 7" xfId="9667"/>
    <cellStyle name="Output 2 3 11 8" xfId="11270"/>
    <cellStyle name="Output 2 3 12" xfId="1548"/>
    <cellStyle name="Output 2 3 12 2" xfId="3288"/>
    <cellStyle name="Output 2 3 12 3" xfId="4887"/>
    <cellStyle name="Output 2 3 12 4" xfId="3562"/>
    <cellStyle name="Output 2 3 12 5" xfId="7848"/>
    <cellStyle name="Output 2 3 12 6" xfId="9340"/>
    <cellStyle name="Output 2 3 12 7" xfId="10880"/>
    <cellStyle name="Output 2 3 12 8" xfId="12483"/>
    <cellStyle name="Output 2 3 13" xfId="2034"/>
    <cellStyle name="Output 2 3 14" xfId="3633"/>
    <cellStyle name="Output 2 3 15" xfId="6608"/>
    <cellStyle name="Output 2 3 16" xfId="9628"/>
    <cellStyle name="Output 2 3 17" xfId="11231"/>
    <cellStyle name="Output 2 3 2" xfId="293"/>
    <cellStyle name="Output 2 3 2 10" xfId="335"/>
    <cellStyle name="Output 2 3 2 10 2" xfId="2075"/>
    <cellStyle name="Output 2 3 2 10 3" xfId="3674"/>
    <cellStyle name="Output 2 3 2 10 4" xfId="6571"/>
    <cellStyle name="Output 2 3 2 10 5" xfId="6635"/>
    <cellStyle name="Output 2 3 2 10 6" xfId="8127"/>
    <cellStyle name="Output 2 3 2 10 7" xfId="9668"/>
    <cellStyle name="Output 2 3 2 10 8" xfId="11271"/>
    <cellStyle name="Output 2 3 2 11" xfId="1549"/>
    <cellStyle name="Output 2 3 2 11 2" xfId="3289"/>
    <cellStyle name="Output 2 3 2 11 3" xfId="4888"/>
    <cellStyle name="Output 2 3 2 11 4" xfId="3563"/>
    <cellStyle name="Output 2 3 2 11 5" xfId="7849"/>
    <cellStyle name="Output 2 3 2 11 6" xfId="9341"/>
    <cellStyle name="Output 2 3 2 11 7" xfId="10881"/>
    <cellStyle name="Output 2 3 2 11 8" xfId="12484"/>
    <cellStyle name="Output 2 3 2 12" xfId="2035"/>
    <cellStyle name="Output 2 3 2 13" xfId="3634"/>
    <cellStyle name="Output 2 3 2 14" xfId="6003"/>
    <cellStyle name="Output 2 3 2 15" xfId="9629"/>
    <cellStyle name="Output 2 3 2 16" xfId="11232"/>
    <cellStyle name="Output 2 3 2 2" xfId="294"/>
    <cellStyle name="Output 2 3 2 2 10" xfId="2036"/>
    <cellStyle name="Output 2 3 2 2 11" xfId="3635"/>
    <cellStyle name="Output 2 3 2 2 12" xfId="6374"/>
    <cellStyle name="Output 2 3 2 2 13" xfId="9630"/>
    <cellStyle name="Output 2 3 2 2 14" xfId="11233"/>
    <cellStyle name="Output 2 3 2 2 2" xfId="957"/>
    <cellStyle name="Output 2 3 2 2 2 10" xfId="11892"/>
    <cellStyle name="Output 2 3 2 2 2 2" xfId="1210"/>
    <cellStyle name="Output 2 3 2 2 2 2 2" xfId="2950"/>
    <cellStyle name="Output 2 3 2 2 2 2 3" xfId="4549"/>
    <cellStyle name="Output 2 3 2 2 2 2 4" xfId="6292"/>
    <cellStyle name="Output 2 3 2 2 2 2 5" xfId="7510"/>
    <cellStyle name="Output 2 3 2 2 2 2 6" xfId="9002"/>
    <cellStyle name="Output 2 3 2 2 2 2 7" xfId="10542"/>
    <cellStyle name="Output 2 3 2 2 2 2 8" xfId="12145"/>
    <cellStyle name="Output 2 3 2 2 2 3" xfId="1647"/>
    <cellStyle name="Output 2 3 2 2 2 3 2" xfId="3387"/>
    <cellStyle name="Output 2 3 2 2 2 3 3" xfId="4986"/>
    <cellStyle name="Output 2 3 2 2 2 3 4" xfId="5614"/>
    <cellStyle name="Output 2 3 2 2 2 3 5" xfId="7947"/>
    <cellStyle name="Output 2 3 2 2 2 3 6" xfId="9439"/>
    <cellStyle name="Output 2 3 2 2 2 3 7" xfId="10979"/>
    <cellStyle name="Output 2 3 2 2 2 3 8" xfId="12582"/>
    <cellStyle name="Output 2 3 2 2 2 4" xfId="2697"/>
    <cellStyle name="Output 2 3 2 2 2 5" xfId="4296"/>
    <cellStyle name="Output 2 3 2 2 2 6" xfId="5187"/>
    <cellStyle name="Output 2 3 2 2 2 7" xfId="7257"/>
    <cellStyle name="Output 2 3 2 2 2 8" xfId="8749"/>
    <cellStyle name="Output 2 3 2 2 2 9" xfId="10289"/>
    <cellStyle name="Output 2 3 2 2 3" xfId="958"/>
    <cellStyle name="Output 2 3 2 2 3 10" xfId="11893"/>
    <cellStyle name="Output 2 3 2 2 3 2" xfId="1209"/>
    <cellStyle name="Output 2 3 2 2 3 2 2" xfId="2949"/>
    <cellStyle name="Output 2 3 2 2 3 2 3" xfId="4548"/>
    <cellStyle name="Output 2 3 2 2 3 2 4" xfId="5769"/>
    <cellStyle name="Output 2 3 2 2 3 2 5" xfId="7509"/>
    <cellStyle name="Output 2 3 2 2 3 2 6" xfId="9001"/>
    <cellStyle name="Output 2 3 2 2 3 2 7" xfId="10541"/>
    <cellStyle name="Output 2 3 2 2 3 2 8" xfId="12144"/>
    <cellStyle name="Output 2 3 2 2 3 3" xfId="1648"/>
    <cellStyle name="Output 2 3 2 2 3 3 2" xfId="3388"/>
    <cellStyle name="Output 2 3 2 2 3 3 3" xfId="4987"/>
    <cellStyle name="Output 2 3 2 2 3 3 4" xfId="5422"/>
    <cellStyle name="Output 2 3 2 2 3 3 5" xfId="7948"/>
    <cellStyle name="Output 2 3 2 2 3 3 6" xfId="9440"/>
    <cellStyle name="Output 2 3 2 2 3 3 7" xfId="10980"/>
    <cellStyle name="Output 2 3 2 2 3 3 8" xfId="12583"/>
    <cellStyle name="Output 2 3 2 2 3 4" xfId="2698"/>
    <cellStyle name="Output 2 3 2 2 3 5" xfId="4297"/>
    <cellStyle name="Output 2 3 2 2 3 6" xfId="5186"/>
    <cellStyle name="Output 2 3 2 2 3 7" xfId="7258"/>
    <cellStyle name="Output 2 3 2 2 3 8" xfId="8750"/>
    <cellStyle name="Output 2 3 2 2 3 9" xfId="10290"/>
    <cellStyle name="Output 2 3 2 2 4" xfId="959"/>
    <cellStyle name="Output 2 3 2 2 4 10" xfId="11894"/>
    <cellStyle name="Output 2 3 2 2 4 2" xfId="1208"/>
    <cellStyle name="Output 2 3 2 2 4 2 2" xfId="2948"/>
    <cellStyle name="Output 2 3 2 2 4 2 3" xfId="4547"/>
    <cellStyle name="Output 2 3 2 2 4 2 4" xfId="6174"/>
    <cellStyle name="Output 2 3 2 2 4 2 5" xfId="7508"/>
    <cellStyle name="Output 2 3 2 2 4 2 6" xfId="9000"/>
    <cellStyle name="Output 2 3 2 2 4 2 7" xfId="10540"/>
    <cellStyle name="Output 2 3 2 2 4 2 8" xfId="12143"/>
    <cellStyle name="Output 2 3 2 2 4 3" xfId="1649"/>
    <cellStyle name="Output 2 3 2 2 4 3 2" xfId="3389"/>
    <cellStyle name="Output 2 3 2 2 4 3 3" xfId="4988"/>
    <cellStyle name="Output 2 3 2 2 4 3 4" xfId="5613"/>
    <cellStyle name="Output 2 3 2 2 4 3 5" xfId="7949"/>
    <cellStyle name="Output 2 3 2 2 4 3 6" xfId="9441"/>
    <cellStyle name="Output 2 3 2 2 4 3 7" xfId="10981"/>
    <cellStyle name="Output 2 3 2 2 4 3 8" xfId="12584"/>
    <cellStyle name="Output 2 3 2 2 4 4" xfId="2699"/>
    <cellStyle name="Output 2 3 2 2 4 5" xfId="4298"/>
    <cellStyle name="Output 2 3 2 2 4 6" xfId="5185"/>
    <cellStyle name="Output 2 3 2 2 4 7" xfId="7259"/>
    <cellStyle name="Output 2 3 2 2 4 8" xfId="8751"/>
    <cellStyle name="Output 2 3 2 2 4 9" xfId="10291"/>
    <cellStyle name="Output 2 3 2 2 5" xfId="960"/>
    <cellStyle name="Output 2 3 2 2 5 10" xfId="11895"/>
    <cellStyle name="Output 2 3 2 2 5 2" xfId="1207"/>
    <cellStyle name="Output 2 3 2 2 5 2 2" xfId="2947"/>
    <cellStyle name="Output 2 3 2 2 5 2 3" xfId="4546"/>
    <cellStyle name="Output 2 3 2 2 5 2 4" xfId="5770"/>
    <cellStyle name="Output 2 3 2 2 5 2 5" xfId="7507"/>
    <cellStyle name="Output 2 3 2 2 5 2 6" xfId="8999"/>
    <cellStyle name="Output 2 3 2 2 5 2 7" xfId="10539"/>
    <cellStyle name="Output 2 3 2 2 5 2 8" xfId="12142"/>
    <cellStyle name="Output 2 3 2 2 5 3" xfId="1650"/>
    <cellStyle name="Output 2 3 2 2 5 3 2" xfId="3390"/>
    <cellStyle name="Output 2 3 2 2 5 3 3" xfId="4989"/>
    <cellStyle name="Output 2 3 2 2 5 3 4" xfId="3571"/>
    <cellStyle name="Output 2 3 2 2 5 3 5" xfId="7950"/>
    <cellStyle name="Output 2 3 2 2 5 3 6" xfId="9442"/>
    <cellStyle name="Output 2 3 2 2 5 3 7" xfId="10982"/>
    <cellStyle name="Output 2 3 2 2 5 3 8" xfId="12585"/>
    <cellStyle name="Output 2 3 2 2 5 4" xfId="2700"/>
    <cellStyle name="Output 2 3 2 2 5 5" xfId="4299"/>
    <cellStyle name="Output 2 3 2 2 5 6" xfId="5184"/>
    <cellStyle name="Output 2 3 2 2 5 7" xfId="7260"/>
    <cellStyle name="Output 2 3 2 2 5 8" xfId="8752"/>
    <cellStyle name="Output 2 3 2 2 5 9" xfId="10292"/>
    <cellStyle name="Output 2 3 2 2 6" xfId="961"/>
    <cellStyle name="Output 2 3 2 2 6 10" xfId="11896"/>
    <cellStyle name="Output 2 3 2 2 6 2" xfId="554"/>
    <cellStyle name="Output 2 3 2 2 6 2 2" xfId="2294"/>
    <cellStyle name="Output 2 3 2 2 6 2 3" xfId="3893"/>
    <cellStyle name="Output 2 3 2 2 6 2 4" xfId="6513"/>
    <cellStyle name="Output 2 3 2 2 6 2 5" xfId="6854"/>
    <cellStyle name="Output 2 3 2 2 6 2 6" xfId="8346"/>
    <cellStyle name="Output 2 3 2 2 6 2 7" xfId="9887"/>
    <cellStyle name="Output 2 3 2 2 6 2 8" xfId="11490"/>
    <cellStyle name="Output 2 3 2 2 6 3" xfId="1651"/>
    <cellStyle name="Output 2 3 2 2 6 3 2" xfId="3391"/>
    <cellStyle name="Output 2 3 2 2 6 3 3" xfId="4990"/>
    <cellStyle name="Output 2 3 2 2 6 3 4" xfId="6031"/>
    <cellStyle name="Output 2 3 2 2 6 3 5" xfId="7951"/>
    <cellStyle name="Output 2 3 2 2 6 3 6" xfId="9443"/>
    <cellStyle name="Output 2 3 2 2 6 3 7" xfId="10983"/>
    <cellStyle name="Output 2 3 2 2 6 3 8" xfId="12586"/>
    <cellStyle name="Output 2 3 2 2 6 4" xfId="2701"/>
    <cellStyle name="Output 2 3 2 2 6 5" xfId="4300"/>
    <cellStyle name="Output 2 3 2 2 6 6" xfId="5183"/>
    <cellStyle name="Output 2 3 2 2 6 7" xfId="7261"/>
    <cellStyle name="Output 2 3 2 2 6 8" xfId="8753"/>
    <cellStyle name="Output 2 3 2 2 6 9" xfId="10293"/>
    <cellStyle name="Output 2 3 2 2 7" xfId="606"/>
    <cellStyle name="Output 2 3 2 2 7 2" xfId="2346"/>
    <cellStyle name="Output 2 3 2 2 7 3" xfId="3945"/>
    <cellStyle name="Output 2 3 2 2 7 4" xfId="6402"/>
    <cellStyle name="Output 2 3 2 2 7 5" xfId="6906"/>
    <cellStyle name="Output 2 3 2 2 7 6" xfId="8398"/>
    <cellStyle name="Output 2 3 2 2 7 7" xfId="9939"/>
    <cellStyle name="Output 2 3 2 2 7 8" xfId="11542"/>
    <cellStyle name="Output 2 3 2 2 8" xfId="336"/>
    <cellStyle name="Output 2 3 2 2 8 2" xfId="2076"/>
    <cellStyle name="Output 2 3 2 2 8 3" xfId="3675"/>
    <cellStyle name="Output 2 3 2 2 8 4" xfId="5520"/>
    <cellStyle name="Output 2 3 2 2 8 5" xfId="6636"/>
    <cellStyle name="Output 2 3 2 2 8 6" xfId="8128"/>
    <cellStyle name="Output 2 3 2 2 8 7" xfId="9669"/>
    <cellStyle name="Output 2 3 2 2 8 8" xfId="11272"/>
    <cellStyle name="Output 2 3 2 2 9" xfId="1550"/>
    <cellStyle name="Output 2 3 2 2 9 2" xfId="3290"/>
    <cellStyle name="Output 2 3 2 2 9 3" xfId="4889"/>
    <cellStyle name="Output 2 3 2 2 9 4" xfId="6618"/>
    <cellStyle name="Output 2 3 2 2 9 5" xfId="7850"/>
    <cellStyle name="Output 2 3 2 2 9 6" xfId="9342"/>
    <cellStyle name="Output 2 3 2 2 9 7" xfId="10882"/>
    <cellStyle name="Output 2 3 2 2 9 8" xfId="12485"/>
    <cellStyle name="Output 2 3 2 3" xfId="295"/>
    <cellStyle name="Output 2 3 2 3 10" xfId="2037"/>
    <cellStyle name="Output 2 3 2 3 11" xfId="3636"/>
    <cellStyle name="Output 2 3 2 3 12" xfId="6609"/>
    <cellStyle name="Output 2 3 2 3 13" xfId="9631"/>
    <cellStyle name="Output 2 3 2 3 14" xfId="11234"/>
    <cellStyle name="Output 2 3 2 3 2" xfId="962"/>
    <cellStyle name="Output 2 3 2 3 2 10" xfId="11897"/>
    <cellStyle name="Output 2 3 2 3 2 2" xfId="555"/>
    <cellStyle name="Output 2 3 2 3 2 2 2" xfId="2295"/>
    <cellStyle name="Output 2 3 2 3 2 2 3" xfId="3894"/>
    <cellStyle name="Output 2 3 2 3 2 2 4" xfId="5502"/>
    <cellStyle name="Output 2 3 2 3 2 2 5" xfId="6855"/>
    <cellStyle name="Output 2 3 2 3 2 2 6" xfId="8347"/>
    <cellStyle name="Output 2 3 2 3 2 2 7" xfId="9888"/>
    <cellStyle name="Output 2 3 2 3 2 2 8" xfId="11491"/>
    <cellStyle name="Output 2 3 2 3 2 3" xfId="1652"/>
    <cellStyle name="Output 2 3 2 3 2 3 2" xfId="3392"/>
    <cellStyle name="Output 2 3 2 3 2 3 3" xfId="4991"/>
    <cellStyle name="Output 2 3 2 3 2 3 4" xfId="5310"/>
    <cellStyle name="Output 2 3 2 3 2 3 5" xfId="7952"/>
    <cellStyle name="Output 2 3 2 3 2 3 6" xfId="9444"/>
    <cellStyle name="Output 2 3 2 3 2 3 7" xfId="10984"/>
    <cellStyle name="Output 2 3 2 3 2 3 8" xfId="12587"/>
    <cellStyle name="Output 2 3 2 3 2 4" xfId="2702"/>
    <cellStyle name="Output 2 3 2 3 2 5" xfId="4301"/>
    <cellStyle name="Output 2 3 2 3 2 6" xfId="5182"/>
    <cellStyle name="Output 2 3 2 3 2 7" xfId="7262"/>
    <cellStyle name="Output 2 3 2 3 2 8" xfId="8754"/>
    <cellStyle name="Output 2 3 2 3 2 9" xfId="10294"/>
    <cellStyle name="Output 2 3 2 3 3" xfId="963"/>
    <cellStyle name="Output 2 3 2 3 3 10" xfId="11898"/>
    <cellStyle name="Output 2 3 2 3 3 2" xfId="1206"/>
    <cellStyle name="Output 2 3 2 3 3 2 2" xfId="2946"/>
    <cellStyle name="Output 2 3 2 3 3 2 3" xfId="4545"/>
    <cellStyle name="Output 2 3 2 3 3 2 4" xfId="6173"/>
    <cellStyle name="Output 2 3 2 3 3 2 5" xfId="7506"/>
    <cellStyle name="Output 2 3 2 3 3 2 6" xfId="8998"/>
    <cellStyle name="Output 2 3 2 3 3 2 7" xfId="10538"/>
    <cellStyle name="Output 2 3 2 3 3 2 8" xfId="12141"/>
    <cellStyle name="Output 2 3 2 3 3 3" xfId="1653"/>
    <cellStyle name="Output 2 3 2 3 3 3 2" xfId="3393"/>
    <cellStyle name="Output 2 3 2 3 3 3 3" xfId="4992"/>
    <cellStyle name="Output 2 3 2 3 3 3 4" xfId="5421"/>
    <cellStyle name="Output 2 3 2 3 3 3 5" xfId="7953"/>
    <cellStyle name="Output 2 3 2 3 3 3 6" xfId="9445"/>
    <cellStyle name="Output 2 3 2 3 3 3 7" xfId="10985"/>
    <cellStyle name="Output 2 3 2 3 3 3 8" xfId="12588"/>
    <cellStyle name="Output 2 3 2 3 3 4" xfId="2703"/>
    <cellStyle name="Output 2 3 2 3 3 5" xfId="4302"/>
    <cellStyle name="Output 2 3 2 3 3 6" xfId="5181"/>
    <cellStyle name="Output 2 3 2 3 3 7" xfId="7263"/>
    <cellStyle name="Output 2 3 2 3 3 8" xfId="8755"/>
    <cellStyle name="Output 2 3 2 3 3 9" xfId="10295"/>
    <cellStyle name="Output 2 3 2 3 4" xfId="964"/>
    <cellStyle name="Output 2 3 2 3 4 10" xfId="11899"/>
    <cellStyle name="Output 2 3 2 3 4 2" xfId="1205"/>
    <cellStyle name="Output 2 3 2 3 4 2 2" xfId="2945"/>
    <cellStyle name="Output 2 3 2 3 4 2 3" xfId="4544"/>
    <cellStyle name="Output 2 3 2 3 4 2 4" xfId="5771"/>
    <cellStyle name="Output 2 3 2 3 4 2 5" xfId="7505"/>
    <cellStyle name="Output 2 3 2 3 4 2 6" xfId="8997"/>
    <cellStyle name="Output 2 3 2 3 4 2 7" xfId="10537"/>
    <cellStyle name="Output 2 3 2 3 4 2 8" xfId="12140"/>
    <cellStyle name="Output 2 3 2 3 4 3" xfId="1654"/>
    <cellStyle name="Output 2 3 2 3 4 3 2" xfId="3394"/>
    <cellStyle name="Output 2 3 2 3 4 3 3" xfId="4993"/>
    <cellStyle name="Output 2 3 2 3 4 3 4" xfId="5612"/>
    <cellStyle name="Output 2 3 2 3 4 3 5" xfId="7954"/>
    <cellStyle name="Output 2 3 2 3 4 3 6" xfId="9446"/>
    <cellStyle name="Output 2 3 2 3 4 3 7" xfId="10986"/>
    <cellStyle name="Output 2 3 2 3 4 3 8" xfId="12589"/>
    <cellStyle name="Output 2 3 2 3 4 4" xfId="2704"/>
    <cellStyle name="Output 2 3 2 3 4 5" xfId="4303"/>
    <cellStyle name="Output 2 3 2 3 4 6" xfId="5180"/>
    <cellStyle name="Output 2 3 2 3 4 7" xfId="7264"/>
    <cellStyle name="Output 2 3 2 3 4 8" xfId="8756"/>
    <cellStyle name="Output 2 3 2 3 4 9" xfId="10296"/>
    <cellStyle name="Output 2 3 2 3 5" xfId="965"/>
    <cellStyle name="Output 2 3 2 3 5 10" xfId="11900"/>
    <cellStyle name="Output 2 3 2 3 5 2" xfId="1204"/>
    <cellStyle name="Output 2 3 2 3 5 2 2" xfId="2944"/>
    <cellStyle name="Output 2 3 2 3 5 2 3" xfId="4543"/>
    <cellStyle name="Output 2 3 2 3 5 2 4" xfId="5467"/>
    <cellStyle name="Output 2 3 2 3 5 2 5" xfId="7504"/>
    <cellStyle name="Output 2 3 2 3 5 2 6" xfId="8996"/>
    <cellStyle name="Output 2 3 2 3 5 2 7" xfId="10536"/>
    <cellStyle name="Output 2 3 2 3 5 2 8" xfId="12139"/>
    <cellStyle name="Output 2 3 2 3 5 3" xfId="1655"/>
    <cellStyle name="Output 2 3 2 3 5 3 2" xfId="3395"/>
    <cellStyle name="Output 2 3 2 3 5 3 3" xfId="4994"/>
    <cellStyle name="Output 2 3 2 3 5 3 4" xfId="5420"/>
    <cellStyle name="Output 2 3 2 3 5 3 5" xfId="7955"/>
    <cellStyle name="Output 2 3 2 3 5 3 6" xfId="9447"/>
    <cellStyle name="Output 2 3 2 3 5 3 7" xfId="10987"/>
    <cellStyle name="Output 2 3 2 3 5 3 8" xfId="12590"/>
    <cellStyle name="Output 2 3 2 3 5 4" xfId="2705"/>
    <cellStyle name="Output 2 3 2 3 5 5" xfId="4304"/>
    <cellStyle name="Output 2 3 2 3 5 6" xfId="5179"/>
    <cellStyle name="Output 2 3 2 3 5 7" xfId="7265"/>
    <cellStyle name="Output 2 3 2 3 5 8" xfId="8757"/>
    <cellStyle name="Output 2 3 2 3 5 9" xfId="10297"/>
    <cellStyle name="Output 2 3 2 3 6" xfId="966"/>
    <cellStyle name="Output 2 3 2 3 6 10" xfId="11901"/>
    <cellStyle name="Output 2 3 2 3 6 2" xfId="1203"/>
    <cellStyle name="Output 2 3 2 3 6 2 2" xfId="2943"/>
    <cellStyle name="Output 2 3 2 3 6 2 3" xfId="4542"/>
    <cellStyle name="Output 2 3 2 3 6 2 4" xfId="5772"/>
    <cellStyle name="Output 2 3 2 3 6 2 5" xfId="7503"/>
    <cellStyle name="Output 2 3 2 3 6 2 6" xfId="8995"/>
    <cellStyle name="Output 2 3 2 3 6 2 7" xfId="10535"/>
    <cellStyle name="Output 2 3 2 3 6 2 8" xfId="12138"/>
    <cellStyle name="Output 2 3 2 3 6 3" xfId="1656"/>
    <cellStyle name="Output 2 3 2 3 6 3 2" xfId="3396"/>
    <cellStyle name="Output 2 3 2 3 6 3 3" xfId="4995"/>
    <cellStyle name="Output 2 3 2 3 6 3 4" xfId="5611"/>
    <cellStyle name="Output 2 3 2 3 6 3 5" xfId="7956"/>
    <cellStyle name="Output 2 3 2 3 6 3 6" xfId="9448"/>
    <cellStyle name="Output 2 3 2 3 6 3 7" xfId="10988"/>
    <cellStyle name="Output 2 3 2 3 6 3 8" xfId="12591"/>
    <cellStyle name="Output 2 3 2 3 6 4" xfId="2706"/>
    <cellStyle name="Output 2 3 2 3 6 5" xfId="4305"/>
    <cellStyle name="Output 2 3 2 3 6 6" xfId="5178"/>
    <cellStyle name="Output 2 3 2 3 6 7" xfId="7266"/>
    <cellStyle name="Output 2 3 2 3 6 8" xfId="8758"/>
    <cellStyle name="Output 2 3 2 3 6 9" xfId="10298"/>
    <cellStyle name="Output 2 3 2 3 7" xfId="607"/>
    <cellStyle name="Output 2 3 2 3 7 2" xfId="2347"/>
    <cellStyle name="Output 2 3 2 3 7 3" xfId="3946"/>
    <cellStyle name="Output 2 3 2 3 7 4" xfId="5288"/>
    <cellStyle name="Output 2 3 2 3 7 5" xfId="6907"/>
    <cellStyle name="Output 2 3 2 3 7 6" xfId="8399"/>
    <cellStyle name="Output 2 3 2 3 7 7" xfId="9940"/>
    <cellStyle name="Output 2 3 2 3 7 8" xfId="11543"/>
    <cellStyle name="Output 2 3 2 3 8" xfId="337"/>
    <cellStyle name="Output 2 3 2 3 8 2" xfId="2077"/>
    <cellStyle name="Output 2 3 2 3 8 3" xfId="3676"/>
    <cellStyle name="Output 2 3 2 3 8 4" xfId="5965"/>
    <cellStyle name="Output 2 3 2 3 8 5" xfId="6637"/>
    <cellStyle name="Output 2 3 2 3 8 6" xfId="8129"/>
    <cellStyle name="Output 2 3 2 3 8 7" xfId="9670"/>
    <cellStyle name="Output 2 3 2 3 8 8" xfId="11273"/>
    <cellStyle name="Output 2 3 2 3 9" xfId="1551"/>
    <cellStyle name="Output 2 3 2 3 9 2" xfId="3291"/>
    <cellStyle name="Output 2 3 2 3 9 3" xfId="4890"/>
    <cellStyle name="Output 2 3 2 3 9 4" xfId="5278"/>
    <cellStyle name="Output 2 3 2 3 9 5" xfId="7851"/>
    <cellStyle name="Output 2 3 2 3 9 6" xfId="9343"/>
    <cellStyle name="Output 2 3 2 3 9 7" xfId="10883"/>
    <cellStyle name="Output 2 3 2 3 9 8" xfId="12486"/>
    <cellStyle name="Output 2 3 2 4" xfId="967"/>
    <cellStyle name="Output 2 3 2 4 10" xfId="11902"/>
    <cellStyle name="Output 2 3 2 4 2" xfId="1202"/>
    <cellStyle name="Output 2 3 2 4 2 2" xfId="2942"/>
    <cellStyle name="Output 2 3 2 4 2 3" xfId="4541"/>
    <cellStyle name="Output 2 3 2 4 2 4" xfId="5468"/>
    <cellStyle name="Output 2 3 2 4 2 5" xfId="7502"/>
    <cellStyle name="Output 2 3 2 4 2 6" xfId="8994"/>
    <cellStyle name="Output 2 3 2 4 2 7" xfId="10534"/>
    <cellStyle name="Output 2 3 2 4 2 8" xfId="12137"/>
    <cellStyle name="Output 2 3 2 4 3" xfId="1657"/>
    <cellStyle name="Output 2 3 2 4 3 2" xfId="3397"/>
    <cellStyle name="Output 2 3 2 4 3 3" xfId="4996"/>
    <cellStyle name="Output 2 3 2 4 3 4" xfId="5419"/>
    <cellStyle name="Output 2 3 2 4 3 5" xfId="7957"/>
    <cellStyle name="Output 2 3 2 4 3 6" xfId="9449"/>
    <cellStyle name="Output 2 3 2 4 3 7" xfId="10989"/>
    <cellStyle name="Output 2 3 2 4 3 8" xfId="12592"/>
    <cellStyle name="Output 2 3 2 4 4" xfId="2707"/>
    <cellStyle name="Output 2 3 2 4 5" xfId="4306"/>
    <cellStyle name="Output 2 3 2 4 6" xfId="5177"/>
    <cellStyle name="Output 2 3 2 4 7" xfId="7267"/>
    <cellStyle name="Output 2 3 2 4 8" xfId="8759"/>
    <cellStyle name="Output 2 3 2 4 9" xfId="10299"/>
    <cellStyle name="Output 2 3 2 5" xfId="968"/>
    <cellStyle name="Output 2 3 2 5 10" xfId="11903"/>
    <cellStyle name="Output 2 3 2 5 2" xfId="1201"/>
    <cellStyle name="Output 2 3 2 5 2 2" xfId="2941"/>
    <cellStyle name="Output 2 3 2 5 2 3" xfId="4540"/>
    <cellStyle name="Output 2 3 2 5 2 4" xfId="5356"/>
    <cellStyle name="Output 2 3 2 5 2 5" xfId="7501"/>
    <cellStyle name="Output 2 3 2 5 2 6" xfId="8993"/>
    <cellStyle name="Output 2 3 2 5 2 7" xfId="10533"/>
    <cellStyle name="Output 2 3 2 5 2 8" xfId="12136"/>
    <cellStyle name="Output 2 3 2 5 3" xfId="1658"/>
    <cellStyle name="Output 2 3 2 5 3 2" xfId="3398"/>
    <cellStyle name="Output 2 3 2 5 3 3" xfId="4997"/>
    <cellStyle name="Output 2 3 2 5 3 4" xfId="5610"/>
    <cellStyle name="Output 2 3 2 5 3 5" xfId="7958"/>
    <cellStyle name="Output 2 3 2 5 3 6" xfId="9450"/>
    <cellStyle name="Output 2 3 2 5 3 7" xfId="10990"/>
    <cellStyle name="Output 2 3 2 5 3 8" xfId="12593"/>
    <cellStyle name="Output 2 3 2 5 4" xfId="2708"/>
    <cellStyle name="Output 2 3 2 5 5" xfId="4307"/>
    <cellStyle name="Output 2 3 2 5 6" xfId="5176"/>
    <cellStyle name="Output 2 3 2 5 7" xfId="7268"/>
    <cellStyle name="Output 2 3 2 5 8" xfId="8760"/>
    <cellStyle name="Output 2 3 2 5 9" xfId="10300"/>
    <cellStyle name="Output 2 3 2 6" xfId="969"/>
    <cellStyle name="Output 2 3 2 6 10" xfId="11904"/>
    <cellStyle name="Output 2 3 2 6 2" xfId="1200"/>
    <cellStyle name="Output 2 3 2 6 2 2" xfId="2940"/>
    <cellStyle name="Output 2 3 2 6 2 3" xfId="4539"/>
    <cellStyle name="Output 2 3 2 6 2 4" xfId="6294"/>
    <cellStyle name="Output 2 3 2 6 2 5" xfId="7500"/>
    <cellStyle name="Output 2 3 2 6 2 6" xfId="8992"/>
    <cellStyle name="Output 2 3 2 6 2 7" xfId="10532"/>
    <cellStyle name="Output 2 3 2 6 2 8" xfId="12135"/>
    <cellStyle name="Output 2 3 2 6 3" xfId="1659"/>
    <cellStyle name="Output 2 3 2 6 3 2" xfId="3399"/>
    <cellStyle name="Output 2 3 2 6 3 3" xfId="4998"/>
    <cellStyle name="Output 2 3 2 6 3 4" xfId="5418"/>
    <cellStyle name="Output 2 3 2 6 3 5" xfId="7959"/>
    <cellStyle name="Output 2 3 2 6 3 6" xfId="9451"/>
    <cellStyle name="Output 2 3 2 6 3 7" xfId="10991"/>
    <cellStyle name="Output 2 3 2 6 3 8" xfId="12594"/>
    <cellStyle name="Output 2 3 2 6 4" xfId="2709"/>
    <cellStyle name="Output 2 3 2 6 5" xfId="4308"/>
    <cellStyle name="Output 2 3 2 6 6" xfId="5175"/>
    <cellStyle name="Output 2 3 2 6 7" xfId="7269"/>
    <cellStyle name="Output 2 3 2 6 8" xfId="8761"/>
    <cellStyle name="Output 2 3 2 6 9" xfId="10301"/>
    <cellStyle name="Output 2 3 2 7" xfId="970"/>
    <cellStyle name="Output 2 3 2 7 10" xfId="11905"/>
    <cellStyle name="Output 2 3 2 7 2" xfId="1199"/>
    <cellStyle name="Output 2 3 2 7 2 2" xfId="2939"/>
    <cellStyle name="Output 2 3 2 7 2 3" xfId="4538"/>
    <cellStyle name="Output 2 3 2 7 2 4" xfId="1860"/>
    <cellStyle name="Output 2 3 2 7 2 5" xfId="7499"/>
    <cellStyle name="Output 2 3 2 7 2 6" xfId="8991"/>
    <cellStyle name="Output 2 3 2 7 2 7" xfId="10531"/>
    <cellStyle name="Output 2 3 2 7 2 8" xfId="12134"/>
    <cellStyle name="Output 2 3 2 7 3" xfId="1660"/>
    <cellStyle name="Output 2 3 2 7 3 2" xfId="3400"/>
    <cellStyle name="Output 2 3 2 7 3 3" xfId="4999"/>
    <cellStyle name="Output 2 3 2 7 3 4" xfId="5609"/>
    <cellStyle name="Output 2 3 2 7 3 5" xfId="7960"/>
    <cellStyle name="Output 2 3 2 7 3 6" xfId="9452"/>
    <cellStyle name="Output 2 3 2 7 3 7" xfId="10992"/>
    <cellStyle name="Output 2 3 2 7 3 8" xfId="12595"/>
    <cellStyle name="Output 2 3 2 7 4" xfId="2710"/>
    <cellStyle name="Output 2 3 2 7 5" xfId="4309"/>
    <cellStyle name="Output 2 3 2 7 6" xfId="5174"/>
    <cellStyle name="Output 2 3 2 7 7" xfId="7270"/>
    <cellStyle name="Output 2 3 2 7 8" xfId="8762"/>
    <cellStyle name="Output 2 3 2 7 9" xfId="10302"/>
    <cellStyle name="Output 2 3 2 8" xfId="971"/>
    <cellStyle name="Output 2 3 2 8 10" xfId="11906"/>
    <cellStyle name="Output 2 3 2 8 2" xfId="556"/>
    <cellStyle name="Output 2 3 2 8 2 2" xfId="2296"/>
    <cellStyle name="Output 2 3 2 8 2 3" xfId="3895"/>
    <cellStyle name="Output 2 3 2 8 2 4" xfId="5907"/>
    <cellStyle name="Output 2 3 2 8 2 5" xfId="6856"/>
    <cellStyle name="Output 2 3 2 8 2 6" xfId="8348"/>
    <cellStyle name="Output 2 3 2 8 2 7" xfId="9889"/>
    <cellStyle name="Output 2 3 2 8 2 8" xfId="11492"/>
    <cellStyle name="Output 2 3 2 8 3" xfId="1661"/>
    <cellStyle name="Output 2 3 2 8 3 2" xfId="3401"/>
    <cellStyle name="Output 2 3 2 8 3 3" xfId="5000"/>
    <cellStyle name="Output 2 3 2 8 3 4" xfId="6030"/>
    <cellStyle name="Output 2 3 2 8 3 5" xfId="7961"/>
    <cellStyle name="Output 2 3 2 8 3 6" xfId="9453"/>
    <cellStyle name="Output 2 3 2 8 3 7" xfId="10993"/>
    <cellStyle name="Output 2 3 2 8 3 8" xfId="12596"/>
    <cellStyle name="Output 2 3 2 8 4" xfId="2711"/>
    <cellStyle name="Output 2 3 2 8 5" xfId="4310"/>
    <cellStyle name="Output 2 3 2 8 6" xfId="5173"/>
    <cellStyle name="Output 2 3 2 8 7" xfId="7271"/>
    <cellStyle name="Output 2 3 2 8 8" xfId="8763"/>
    <cellStyle name="Output 2 3 2 8 9" xfId="10303"/>
    <cellStyle name="Output 2 3 2 9" xfId="605"/>
    <cellStyle name="Output 2 3 2 9 2" xfId="2345"/>
    <cellStyle name="Output 2 3 2 9 3" xfId="3944"/>
    <cellStyle name="Output 2 3 2 9 4" xfId="5893"/>
    <cellStyle name="Output 2 3 2 9 5" xfId="6905"/>
    <cellStyle name="Output 2 3 2 9 6" xfId="8397"/>
    <cellStyle name="Output 2 3 2 9 7" xfId="9938"/>
    <cellStyle name="Output 2 3 2 9 8" xfId="11541"/>
    <cellStyle name="Output 2 3 3" xfId="296"/>
    <cellStyle name="Output 2 3 3 10" xfId="1552"/>
    <cellStyle name="Output 2 3 3 10 2" xfId="3292"/>
    <cellStyle name="Output 2 3 3 10 3" xfId="4891"/>
    <cellStyle name="Output 2 3 3 10 4" xfId="3606"/>
    <cellStyle name="Output 2 3 3 10 5" xfId="7852"/>
    <cellStyle name="Output 2 3 3 10 6" xfId="9344"/>
    <cellStyle name="Output 2 3 3 10 7" xfId="10884"/>
    <cellStyle name="Output 2 3 3 10 8" xfId="12487"/>
    <cellStyle name="Output 2 3 3 11" xfId="2038"/>
    <cellStyle name="Output 2 3 3 12" xfId="3637"/>
    <cellStyle name="Output 2 3 3 13" xfId="5561"/>
    <cellStyle name="Output 2 3 3 14" xfId="9632"/>
    <cellStyle name="Output 2 3 3 15" xfId="11235"/>
    <cellStyle name="Output 2 3 3 2" xfId="297"/>
    <cellStyle name="Output 2 3 3 2 10" xfId="2039"/>
    <cellStyle name="Output 2 3 3 2 11" xfId="3638"/>
    <cellStyle name="Output 2 3 3 2 12" xfId="5277"/>
    <cellStyle name="Output 2 3 3 2 13" xfId="9633"/>
    <cellStyle name="Output 2 3 3 2 14" xfId="11236"/>
    <cellStyle name="Output 2 3 3 2 2" xfId="972"/>
    <cellStyle name="Output 2 3 3 2 2 10" xfId="11907"/>
    <cellStyle name="Output 2 3 3 2 2 2" xfId="1198"/>
    <cellStyle name="Output 2 3 3 2 2 2 2" xfId="2938"/>
    <cellStyle name="Output 2 3 3 2 2 2 3" xfId="4537"/>
    <cellStyle name="Output 2 3 3 2 2 2 4" xfId="1861"/>
    <cellStyle name="Output 2 3 3 2 2 2 5" xfId="7498"/>
    <cellStyle name="Output 2 3 3 2 2 2 6" xfId="8990"/>
    <cellStyle name="Output 2 3 3 2 2 2 7" xfId="10530"/>
    <cellStyle name="Output 2 3 3 2 2 2 8" xfId="12133"/>
    <cellStyle name="Output 2 3 3 2 2 3" xfId="1662"/>
    <cellStyle name="Output 2 3 3 2 2 3 2" xfId="3402"/>
    <cellStyle name="Output 2 3 3 2 2 3 3" xfId="5001"/>
    <cellStyle name="Output 2 3 3 2 2 3 4" xfId="5311"/>
    <cellStyle name="Output 2 3 3 2 2 3 5" xfId="7962"/>
    <cellStyle name="Output 2 3 3 2 2 3 6" xfId="9454"/>
    <cellStyle name="Output 2 3 3 2 2 3 7" xfId="10994"/>
    <cellStyle name="Output 2 3 3 2 2 3 8" xfId="12597"/>
    <cellStyle name="Output 2 3 3 2 2 4" xfId="2712"/>
    <cellStyle name="Output 2 3 3 2 2 5" xfId="4311"/>
    <cellStyle name="Output 2 3 3 2 2 6" xfId="5172"/>
    <cellStyle name="Output 2 3 3 2 2 7" xfId="7272"/>
    <cellStyle name="Output 2 3 3 2 2 8" xfId="8764"/>
    <cellStyle name="Output 2 3 3 2 2 9" xfId="10304"/>
    <cellStyle name="Output 2 3 3 2 3" xfId="973"/>
    <cellStyle name="Output 2 3 3 2 3 10" xfId="11908"/>
    <cellStyle name="Output 2 3 3 2 3 2" xfId="1197"/>
    <cellStyle name="Output 2 3 3 2 3 2 2" xfId="2937"/>
    <cellStyle name="Output 2 3 3 2 3 2 3" xfId="4536"/>
    <cellStyle name="Output 2 3 3 2 3 2 4" xfId="5773"/>
    <cellStyle name="Output 2 3 3 2 3 2 5" xfId="7497"/>
    <cellStyle name="Output 2 3 3 2 3 2 6" xfId="8989"/>
    <cellStyle name="Output 2 3 3 2 3 2 7" xfId="10529"/>
    <cellStyle name="Output 2 3 3 2 3 2 8" xfId="12132"/>
    <cellStyle name="Output 2 3 3 2 3 3" xfId="1663"/>
    <cellStyle name="Output 2 3 3 2 3 3 2" xfId="3403"/>
    <cellStyle name="Output 2 3 3 2 3 3 3" xfId="5002"/>
    <cellStyle name="Output 2 3 3 2 3 3 4" xfId="5417"/>
    <cellStyle name="Output 2 3 3 2 3 3 5" xfId="7963"/>
    <cellStyle name="Output 2 3 3 2 3 3 6" xfId="9455"/>
    <cellStyle name="Output 2 3 3 2 3 3 7" xfId="10995"/>
    <cellStyle name="Output 2 3 3 2 3 3 8" xfId="12598"/>
    <cellStyle name="Output 2 3 3 2 3 4" xfId="2713"/>
    <cellStyle name="Output 2 3 3 2 3 5" xfId="4312"/>
    <cellStyle name="Output 2 3 3 2 3 6" xfId="5171"/>
    <cellStyle name="Output 2 3 3 2 3 7" xfId="7273"/>
    <cellStyle name="Output 2 3 3 2 3 8" xfId="8765"/>
    <cellStyle name="Output 2 3 3 2 3 9" xfId="10305"/>
    <cellStyle name="Output 2 3 3 2 4" xfId="974"/>
    <cellStyle name="Output 2 3 3 2 4 10" xfId="11909"/>
    <cellStyle name="Output 2 3 3 2 4 2" xfId="1196"/>
    <cellStyle name="Output 2 3 3 2 4 2 2" xfId="2936"/>
    <cellStyle name="Output 2 3 3 2 4 2 3" xfId="4535"/>
    <cellStyle name="Output 2 3 3 2 4 2 4" xfId="6172"/>
    <cellStyle name="Output 2 3 3 2 4 2 5" xfId="7496"/>
    <cellStyle name="Output 2 3 3 2 4 2 6" xfId="8988"/>
    <cellStyle name="Output 2 3 3 2 4 2 7" xfId="10528"/>
    <cellStyle name="Output 2 3 3 2 4 2 8" xfId="12131"/>
    <cellStyle name="Output 2 3 3 2 4 3" xfId="1664"/>
    <cellStyle name="Output 2 3 3 2 4 3 2" xfId="3404"/>
    <cellStyle name="Output 2 3 3 2 4 3 3" xfId="5003"/>
    <cellStyle name="Output 2 3 3 2 4 3 4" xfId="5608"/>
    <cellStyle name="Output 2 3 3 2 4 3 5" xfId="7964"/>
    <cellStyle name="Output 2 3 3 2 4 3 6" xfId="9456"/>
    <cellStyle name="Output 2 3 3 2 4 3 7" xfId="10996"/>
    <cellStyle name="Output 2 3 3 2 4 3 8" xfId="12599"/>
    <cellStyle name="Output 2 3 3 2 4 4" xfId="2714"/>
    <cellStyle name="Output 2 3 3 2 4 5" xfId="4313"/>
    <cellStyle name="Output 2 3 3 2 4 6" xfId="5170"/>
    <cellStyle name="Output 2 3 3 2 4 7" xfId="7274"/>
    <cellStyle name="Output 2 3 3 2 4 8" xfId="8766"/>
    <cellStyle name="Output 2 3 3 2 4 9" xfId="10306"/>
    <cellStyle name="Output 2 3 3 2 5" xfId="975"/>
    <cellStyle name="Output 2 3 3 2 5 10" xfId="11910"/>
    <cellStyle name="Output 2 3 3 2 5 2" xfId="1195"/>
    <cellStyle name="Output 2 3 3 2 5 2 2" xfId="2935"/>
    <cellStyle name="Output 2 3 3 2 5 2 3" xfId="4534"/>
    <cellStyle name="Output 2 3 3 2 5 2 4" xfId="5774"/>
    <cellStyle name="Output 2 3 3 2 5 2 5" xfId="7495"/>
    <cellStyle name="Output 2 3 3 2 5 2 6" xfId="8987"/>
    <cellStyle name="Output 2 3 3 2 5 2 7" xfId="10527"/>
    <cellStyle name="Output 2 3 3 2 5 2 8" xfId="12130"/>
    <cellStyle name="Output 2 3 3 2 5 3" xfId="1665"/>
    <cellStyle name="Output 2 3 3 2 5 3 2" xfId="3405"/>
    <cellStyle name="Output 2 3 3 2 5 3 3" xfId="5004"/>
    <cellStyle name="Output 2 3 3 2 5 3 4" xfId="5416"/>
    <cellStyle name="Output 2 3 3 2 5 3 5" xfId="7965"/>
    <cellStyle name="Output 2 3 3 2 5 3 6" xfId="9457"/>
    <cellStyle name="Output 2 3 3 2 5 3 7" xfId="10997"/>
    <cellStyle name="Output 2 3 3 2 5 3 8" xfId="12600"/>
    <cellStyle name="Output 2 3 3 2 5 4" xfId="2715"/>
    <cellStyle name="Output 2 3 3 2 5 5" xfId="4314"/>
    <cellStyle name="Output 2 3 3 2 5 6" xfId="5169"/>
    <cellStyle name="Output 2 3 3 2 5 7" xfId="7275"/>
    <cellStyle name="Output 2 3 3 2 5 8" xfId="8767"/>
    <cellStyle name="Output 2 3 3 2 5 9" xfId="10307"/>
    <cellStyle name="Output 2 3 3 2 6" xfId="976"/>
    <cellStyle name="Output 2 3 3 2 6 10" xfId="11911"/>
    <cellStyle name="Output 2 3 3 2 6 2" xfId="1194"/>
    <cellStyle name="Output 2 3 3 2 6 2 2" xfId="2934"/>
    <cellStyle name="Output 2 3 3 2 6 2 3" xfId="4533"/>
    <cellStyle name="Output 2 3 3 2 6 2 4" xfId="6171"/>
    <cellStyle name="Output 2 3 3 2 6 2 5" xfId="7494"/>
    <cellStyle name="Output 2 3 3 2 6 2 6" xfId="8986"/>
    <cellStyle name="Output 2 3 3 2 6 2 7" xfId="10526"/>
    <cellStyle name="Output 2 3 3 2 6 2 8" xfId="12129"/>
    <cellStyle name="Output 2 3 3 2 6 3" xfId="1666"/>
    <cellStyle name="Output 2 3 3 2 6 3 2" xfId="3406"/>
    <cellStyle name="Output 2 3 3 2 6 3 3" xfId="5005"/>
    <cellStyle name="Output 2 3 3 2 6 3 4" xfId="5607"/>
    <cellStyle name="Output 2 3 3 2 6 3 5" xfId="7966"/>
    <cellStyle name="Output 2 3 3 2 6 3 6" xfId="9458"/>
    <cellStyle name="Output 2 3 3 2 6 3 7" xfId="10998"/>
    <cellStyle name="Output 2 3 3 2 6 3 8" xfId="12601"/>
    <cellStyle name="Output 2 3 3 2 6 4" xfId="2716"/>
    <cellStyle name="Output 2 3 3 2 6 5" xfId="4315"/>
    <cellStyle name="Output 2 3 3 2 6 6" xfId="5168"/>
    <cellStyle name="Output 2 3 3 2 6 7" xfId="7276"/>
    <cellStyle name="Output 2 3 3 2 6 8" xfId="8768"/>
    <cellStyle name="Output 2 3 3 2 6 9" xfId="10308"/>
    <cellStyle name="Output 2 3 3 2 7" xfId="609"/>
    <cellStyle name="Output 2 3 3 2 7 2" xfId="2349"/>
    <cellStyle name="Output 2 3 3 2 7 3" xfId="3948"/>
    <cellStyle name="Output 2 3 3 2 7 4" xfId="6498"/>
    <cellStyle name="Output 2 3 3 2 7 5" xfId="6909"/>
    <cellStyle name="Output 2 3 3 2 7 6" xfId="8401"/>
    <cellStyle name="Output 2 3 3 2 7 7" xfId="9942"/>
    <cellStyle name="Output 2 3 3 2 7 8" xfId="11545"/>
    <cellStyle name="Output 2 3 3 2 8" xfId="339"/>
    <cellStyle name="Output 2 3 3 2 8 2" xfId="2079"/>
    <cellStyle name="Output 2 3 3 2 8 3" xfId="3678"/>
    <cellStyle name="Output 2 3 3 2 8 4" xfId="5519"/>
    <cellStyle name="Output 2 3 3 2 8 5" xfId="6639"/>
    <cellStyle name="Output 2 3 3 2 8 6" xfId="8131"/>
    <cellStyle name="Output 2 3 3 2 8 7" xfId="9672"/>
    <cellStyle name="Output 2 3 3 2 8 8" xfId="11275"/>
    <cellStyle name="Output 2 3 3 2 9" xfId="1553"/>
    <cellStyle name="Output 2 3 3 2 9 2" xfId="3293"/>
    <cellStyle name="Output 2 3 3 2 9 3" xfId="4892"/>
    <cellStyle name="Output 2 3 3 2 9 4" xfId="3564"/>
    <cellStyle name="Output 2 3 3 2 9 5" xfId="7853"/>
    <cellStyle name="Output 2 3 3 2 9 6" xfId="9345"/>
    <cellStyle name="Output 2 3 3 2 9 7" xfId="10885"/>
    <cellStyle name="Output 2 3 3 2 9 8" xfId="12488"/>
    <cellStyle name="Output 2 3 3 3" xfId="977"/>
    <cellStyle name="Output 2 3 3 3 10" xfId="11912"/>
    <cellStyle name="Output 2 3 3 3 2" xfId="1193"/>
    <cellStyle name="Output 2 3 3 3 2 2" xfId="2933"/>
    <cellStyle name="Output 2 3 3 3 2 3" xfId="4532"/>
    <cellStyle name="Output 2 3 3 3 2 4" xfId="5775"/>
    <cellStyle name="Output 2 3 3 3 2 5" xfId="7493"/>
    <cellStyle name="Output 2 3 3 3 2 6" xfId="8985"/>
    <cellStyle name="Output 2 3 3 3 2 7" xfId="10525"/>
    <cellStyle name="Output 2 3 3 3 2 8" xfId="12128"/>
    <cellStyle name="Output 2 3 3 3 3" xfId="1667"/>
    <cellStyle name="Output 2 3 3 3 3 2" xfId="3407"/>
    <cellStyle name="Output 2 3 3 3 3 3" xfId="5006"/>
    <cellStyle name="Output 2 3 3 3 3 4" xfId="5415"/>
    <cellStyle name="Output 2 3 3 3 3 5" xfId="7967"/>
    <cellStyle name="Output 2 3 3 3 3 6" xfId="9459"/>
    <cellStyle name="Output 2 3 3 3 3 7" xfId="10999"/>
    <cellStyle name="Output 2 3 3 3 3 8" xfId="12602"/>
    <cellStyle name="Output 2 3 3 3 4" xfId="2717"/>
    <cellStyle name="Output 2 3 3 3 5" xfId="4316"/>
    <cellStyle name="Output 2 3 3 3 6" xfId="5167"/>
    <cellStyle name="Output 2 3 3 3 7" xfId="7277"/>
    <cellStyle name="Output 2 3 3 3 8" xfId="8769"/>
    <cellStyle name="Output 2 3 3 3 9" xfId="10309"/>
    <cellStyle name="Output 2 3 3 4" xfId="978"/>
    <cellStyle name="Output 2 3 3 4 10" xfId="11913"/>
    <cellStyle name="Output 2 3 3 4 2" xfId="1192"/>
    <cellStyle name="Output 2 3 3 4 2 2" xfId="2932"/>
    <cellStyle name="Output 2 3 3 4 2 3" xfId="4531"/>
    <cellStyle name="Output 2 3 3 4 2 4" xfId="6170"/>
    <cellStyle name="Output 2 3 3 4 2 5" xfId="7492"/>
    <cellStyle name="Output 2 3 3 4 2 6" xfId="8984"/>
    <cellStyle name="Output 2 3 3 4 2 7" xfId="10524"/>
    <cellStyle name="Output 2 3 3 4 2 8" xfId="12127"/>
    <cellStyle name="Output 2 3 3 4 3" xfId="1668"/>
    <cellStyle name="Output 2 3 3 4 3 2" xfId="3408"/>
    <cellStyle name="Output 2 3 3 4 3 3" xfId="5007"/>
    <cellStyle name="Output 2 3 3 4 3 4" xfId="5606"/>
    <cellStyle name="Output 2 3 3 4 3 5" xfId="7968"/>
    <cellStyle name="Output 2 3 3 4 3 6" xfId="9460"/>
    <cellStyle name="Output 2 3 3 4 3 7" xfId="11000"/>
    <cellStyle name="Output 2 3 3 4 3 8" xfId="12603"/>
    <cellStyle name="Output 2 3 3 4 4" xfId="2718"/>
    <cellStyle name="Output 2 3 3 4 5" xfId="4317"/>
    <cellStyle name="Output 2 3 3 4 6" xfId="5166"/>
    <cellStyle name="Output 2 3 3 4 7" xfId="7278"/>
    <cellStyle name="Output 2 3 3 4 8" xfId="8770"/>
    <cellStyle name="Output 2 3 3 4 9" xfId="10310"/>
    <cellStyle name="Output 2 3 3 5" xfId="979"/>
    <cellStyle name="Output 2 3 3 5 10" xfId="11914"/>
    <cellStyle name="Output 2 3 3 5 2" xfId="1191"/>
    <cellStyle name="Output 2 3 3 5 2 2" xfId="2931"/>
    <cellStyle name="Output 2 3 3 5 2 3" xfId="4530"/>
    <cellStyle name="Output 2 3 3 5 2 4" xfId="5776"/>
    <cellStyle name="Output 2 3 3 5 2 5" xfId="7491"/>
    <cellStyle name="Output 2 3 3 5 2 6" xfId="8983"/>
    <cellStyle name="Output 2 3 3 5 2 7" xfId="10523"/>
    <cellStyle name="Output 2 3 3 5 2 8" xfId="12126"/>
    <cellStyle name="Output 2 3 3 5 3" xfId="1669"/>
    <cellStyle name="Output 2 3 3 5 3 2" xfId="3409"/>
    <cellStyle name="Output 2 3 3 5 3 3" xfId="5008"/>
    <cellStyle name="Output 2 3 3 5 3 4" xfId="5414"/>
    <cellStyle name="Output 2 3 3 5 3 5" xfId="7969"/>
    <cellStyle name="Output 2 3 3 5 3 6" xfId="9461"/>
    <cellStyle name="Output 2 3 3 5 3 7" xfId="11001"/>
    <cellStyle name="Output 2 3 3 5 3 8" xfId="12604"/>
    <cellStyle name="Output 2 3 3 5 4" xfId="2719"/>
    <cellStyle name="Output 2 3 3 5 5" xfId="4318"/>
    <cellStyle name="Output 2 3 3 5 6" xfId="5165"/>
    <cellStyle name="Output 2 3 3 5 7" xfId="7279"/>
    <cellStyle name="Output 2 3 3 5 8" xfId="8771"/>
    <cellStyle name="Output 2 3 3 5 9" xfId="10311"/>
    <cellStyle name="Output 2 3 3 6" xfId="980"/>
    <cellStyle name="Output 2 3 3 6 10" xfId="11915"/>
    <cellStyle name="Output 2 3 3 6 2" xfId="557"/>
    <cellStyle name="Output 2 3 3 6 2 2" xfId="2297"/>
    <cellStyle name="Output 2 3 3 6 2 3" xfId="3896"/>
    <cellStyle name="Output 2 3 3 6 2 4" xfId="6512"/>
    <cellStyle name="Output 2 3 3 6 2 5" xfId="6857"/>
    <cellStyle name="Output 2 3 3 6 2 6" xfId="8349"/>
    <cellStyle name="Output 2 3 3 6 2 7" xfId="9890"/>
    <cellStyle name="Output 2 3 3 6 2 8" xfId="11493"/>
    <cellStyle name="Output 2 3 3 6 3" xfId="1670"/>
    <cellStyle name="Output 2 3 3 6 3 2" xfId="3410"/>
    <cellStyle name="Output 2 3 3 6 3 3" xfId="5009"/>
    <cellStyle name="Output 2 3 3 6 3 4" xfId="5605"/>
    <cellStyle name="Output 2 3 3 6 3 5" xfId="7970"/>
    <cellStyle name="Output 2 3 3 6 3 6" xfId="9462"/>
    <cellStyle name="Output 2 3 3 6 3 7" xfId="11002"/>
    <cellStyle name="Output 2 3 3 6 3 8" xfId="12605"/>
    <cellStyle name="Output 2 3 3 6 4" xfId="2720"/>
    <cellStyle name="Output 2 3 3 6 5" xfId="4319"/>
    <cellStyle name="Output 2 3 3 6 6" xfId="5164"/>
    <cellStyle name="Output 2 3 3 6 7" xfId="7280"/>
    <cellStyle name="Output 2 3 3 6 8" xfId="8772"/>
    <cellStyle name="Output 2 3 3 6 9" xfId="10312"/>
    <cellStyle name="Output 2 3 3 7" xfId="981"/>
    <cellStyle name="Output 2 3 3 7 10" xfId="11916"/>
    <cellStyle name="Output 2 3 3 7 2" xfId="558"/>
    <cellStyle name="Output 2 3 3 7 2 2" xfId="2298"/>
    <cellStyle name="Output 2 3 3 7 2 3" xfId="3897"/>
    <cellStyle name="Output 2 3 3 7 2 4" xfId="5501"/>
    <cellStyle name="Output 2 3 3 7 2 5" xfId="6858"/>
    <cellStyle name="Output 2 3 3 7 2 6" xfId="8350"/>
    <cellStyle name="Output 2 3 3 7 2 7" xfId="9891"/>
    <cellStyle name="Output 2 3 3 7 2 8" xfId="11494"/>
    <cellStyle name="Output 2 3 3 7 3" xfId="1671"/>
    <cellStyle name="Output 2 3 3 7 3 2" xfId="3411"/>
    <cellStyle name="Output 2 3 3 7 3 3" xfId="5010"/>
    <cellStyle name="Output 2 3 3 7 3 4" xfId="3572"/>
    <cellStyle name="Output 2 3 3 7 3 5" xfId="7971"/>
    <cellStyle name="Output 2 3 3 7 3 6" xfId="9463"/>
    <cellStyle name="Output 2 3 3 7 3 7" xfId="11003"/>
    <cellStyle name="Output 2 3 3 7 3 8" xfId="12606"/>
    <cellStyle name="Output 2 3 3 7 4" xfId="2721"/>
    <cellStyle name="Output 2 3 3 7 5" xfId="4320"/>
    <cellStyle name="Output 2 3 3 7 6" xfId="5163"/>
    <cellStyle name="Output 2 3 3 7 7" xfId="7281"/>
    <cellStyle name="Output 2 3 3 7 8" xfId="8773"/>
    <cellStyle name="Output 2 3 3 7 9" xfId="10313"/>
    <cellStyle name="Output 2 3 3 8" xfId="608"/>
    <cellStyle name="Output 2 3 3 8 2" xfId="2348"/>
    <cellStyle name="Output 2 3 3 8 3" xfId="3947"/>
    <cellStyle name="Output 2 3 3 8 4" xfId="5541"/>
    <cellStyle name="Output 2 3 3 8 5" xfId="6908"/>
    <cellStyle name="Output 2 3 3 8 6" xfId="8400"/>
    <cellStyle name="Output 2 3 3 8 7" xfId="9941"/>
    <cellStyle name="Output 2 3 3 8 8" xfId="11544"/>
    <cellStyle name="Output 2 3 3 9" xfId="338"/>
    <cellStyle name="Output 2 3 3 9 2" xfId="2078"/>
    <cellStyle name="Output 2 3 3 9 3" xfId="3677"/>
    <cellStyle name="Output 2 3 3 9 4" xfId="6570"/>
    <cellStyle name="Output 2 3 3 9 5" xfId="6638"/>
    <cellStyle name="Output 2 3 3 9 6" xfId="8130"/>
    <cellStyle name="Output 2 3 3 9 7" xfId="9671"/>
    <cellStyle name="Output 2 3 3 9 8" xfId="11274"/>
    <cellStyle name="Output 2 3 4" xfId="298"/>
    <cellStyle name="Output 2 3 4 10" xfId="2040"/>
    <cellStyle name="Output 2 3 4 11" xfId="3639"/>
    <cellStyle name="Output 2 3 4 12" xfId="6381"/>
    <cellStyle name="Output 2 3 4 13" xfId="9634"/>
    <cellStyle name="Output 2 3 4 14" xfId="11237"/>
    <cellStyle name="Output 2 3 4 2" xfId="982"/>
    <cellStyle name="Output 2 3 4 2 10" xfId="11917"/>
    <cellStyle name="Output 2 3 4 2 2" xfId="1190"/>
    <cellStyle name="Output 2 3 4 2 2 2" xfId="2930"/>
    <cellStyle name="Output 2 3 4 2 2 3" xfId="4529"/>
    <cellStyle name="Output 2 3 4 2 2 4" xfId="6169"/>
    <cellStyle name="Output 2 3 4 2 2 5" xfId="7490"/>
    <cellStyle name="Output 2 3 4 2 2 6" xfId="8982"/>
    <cellStyle name="Output 2 3 4 2 2 7" xfId="10522"/>
    <cellStyle name="Output 2 3 4 2 2 8" xfId="12125"/>
    <cellStyle name="Output 2 3 4 2 3" xfId="1672"/>
    <cellStyle name="Output 2 3 4 2 3 2" xfId="3412"/>
    <cellStyle name="Output 2 3 4 2 3 3" xfId="5011"/>
    <cellStyle name="Output 2 3 4 2 3 4" xfId="3573"/>
    <cellStyle name="Output 2 3 4 2 3 5" xfId="7972"/>
    <cellStyle name="Output 2 3 4 2 3 6" xfId="9464"/>
    <cellStyle name="Output 2 3 4 2 3 7" xfId="11004"/>
    <cellStyle name="Output 2 3 4 2 3 8" xfId="12607"/>
    <cellStyle name="Output 2 3 4 2 4" xfId="2722"/>
    <cellStyle name="Output 2 3 4 2 5" xfId="4321"/>
    <cellStyle name="Output 2 3 4 2 6" xfId="5162"/>
    <cellStyle name="Output 2 3 4 2 7" xfId="7282"/>
    <cellStyle name="Output 2 3 4 2 8" xfId="8774"/>
    <cellStyle name="Output 2 3 4 2 9" xfId="10314"/>
    <cellStyle name="Output 2 3 4 3" xfId="983"/>
    <cellStyle name="Output 2 3 4 3 10" xfId="11918"/>
    <cellStyle name="Output 2 3 4 3 2" xfId="1189"/>
    <cellStyle name="Output 2 3 4 3 2 2" xfId="2929"/>
    <cellStyle name="Output 2 3 4 3 2 3" xfId="4528"/>
    <cellStyle name="Output 2 3 4 3 2 4" xfId="5360"/>
    <cellStyle name="Output 2 3 4 3 2 5" xfId="7489"/>
    <cellStyle name="Output 2 3 4 3 2 6" xfId="8981"/>
    <cellStyle name="Output 2 3 4 3 2 7" xfId="10521"/>
    <cellStyle name="Output 2 3 4 3 2 8" xfId="12124"/>
    <cellStyle name="Output 2 3 4 3 3" xfId="1673"/>
    <cellStyle name="Output 2 3 4 3 3 2" xfId="3413"/>
    <cellStyle name="Output 2 3 4 3 3 3" xfId="5012"/>
    <cellStyle name="Output 2 3 4 3 3 4" xfId="6329"/>
    <cellStyle name="Output 2 3 4 3 3 5" xfId="7973"/>
    <cellStyle name="Output 2 3 4 3 3 6" xfId="9465"/>
    <cellStyle name="Output 2 3 4 3 3 7" xfId="11005"/>
    <cellStyle name="Output 2 3 4 3 3 8" xfId="12608"/>
    <cellStyle name="Output 2 3 4 3 4" xfId="2723"/>
    <cellStyle name="Output 2 3 4 3 5" xfId="4322"/>
    <cellStyle name="Output 2 3 4 3 6" xfId="5161"/>
    <cellStyle name="Output 2 3 4 3 7" xfId="7283"/>
    <cellStyle name="Output 2 3 4 3 8" xfId="8775"/>
    <cellStyle name="Output 2 3 4 3 9" xfId="10315"/>
    <cellStyle name="Output 2 3 4 4" xfId="984"/>
    <cellStyle name="Output 2 3 4 4 10" xfId="11919"/>
    <cellStyle name="Output 2 3 4 4 2" xfId="1188"/>
    <cellStyle name="Output 2 3 4 4 2 2" xfId="2928"/>
    <cellStyle name="Output 2 3 4 4 2 3" xfId="4527"/>
    <cellStyle name="Output 2 3 4 4 2 4" xfId="6024"/>
    <cellStyle name="Output 2 3 4 4 2 5" xfId="7488"/>
    <cellStyle name="Output 2 3 4 4 2 6" xfId="8980"/>
    <cellStyle name="Output 2 3 4 4 2 7" xfId="10520"/>
    <cellStyle name="Output 2 3 4 4 2 8" xfId="12123"/>
    <cellStyle name="Output 2 3 4 4 3" xfId="1674"/>
    <cellStyle name="Output 2 3 4 4 3 2" xfId="3414"/>
    <cellStyle name="Output 2 3 4 4 3 3" xfId="5013"/>
    <cellStyle name="Output 2 3 4 4 3 4" xfId="5307"/>
    <cellStyle name="Output 2 3 4 4 3 5" xfId="7974"/>
    <cellStyle name="Output 2 3 4 4 3 6" xfId="9466"/>
    <cellStyle name="Output 2 3 4 4 3 7" xfId="11006"/>
    <cellStyle name="Output 2 3 4 4 3 8" xfId="12609"/>
    <cellStyle name="Output 2 3 4 4 4" xfId="2724"/>
    <cellStyle name="Output 2 3 4 4 5" xfId="4323"/>
    <cellStyle name="Output 2 3 4 4 6" xfId="5160"/>
    <cellStyle name="Output 2 3 4 4 7" xfId="7284"/>
    <cellStyle name="Output 2 3 4 4 8" xfId="8776"/>
    <cellStyle name="Output 2 3 4 4 9" xfId="10316"/>
    <cellStyle name="Output 2 3 4 5" xfId="985"/>
    <cellStyle name="Output 2 3 4 5 10" xfId="11920"/>
    <cellStyle name="Output 2 3 4 5 2" xfId="1187"/>
    <cellStyle name="Output 2 3 4 5 2 2" xfId="2927"/>
    <cellStyle name="Output 2 3 4 5 2 3" xfId="4526"/>
    <cellStyle name="Output 2 3 4 5 2 4" xfId="5777"/>
    <cellStyle name="Output 2 3 4 5 2 5" xfId="7487"/>
    <cellStyle name="Output 2 3 4 5 2 6" xfId="8979"/>
    <cellStyle name="Output 2 3 4 5 2 7" xfId="10519"/>
    <cellStyle name="Output 2 3 4 5 2 8" xfId="12122"/>
    <cellStyle name="Output 2 3 4 5 3" xfId="1675"/>
    <cellStyle name="Output 2 3 4 5 3 2" xfId="3415"/>
    <cellStyle name="Output 2 3 4 5 3 3" xfId="5014"/>
    <cellStyle name="Output 2 3 4 5 3 4" xfId="5413"/>
    <cellStyle name="Output 2 3 4 5 3 5" xfId="7975"/>
    <cellStyle name="Output 2 3 4 5 3 6" xfId="9467"/>
    <cellStyle name="Output 2 3 4 5 3 7" xfId="11007"/>
    <cellStyle name="Output 2 3 4 5 3 8" xfId="12610"/>
    <cellStyle name="Output 2 3 4 5 4" xfId="2725"/>
    <cellStyle name="Output 2 3 4 5 5" xfId="4324"/>
    <cellStyle name="Output 2 3 4 5 6" xfId="2011"/>
    <cellStyle name="Output 2 3 4 5 7" xfId="7285"/>
    <cellStyle name="Output 2 3 4 5 8" xfId="8777"/>
    <cellStyle name="Output 2 3 4 5 9" xfId="10317"/>
    <cellStyle name="Output 2 3 4 6" xfId="986"/>
    <cellStyle name="Output 2 3 4 6 10" xfId="11921"/>
    <cellStyle name="Output 2 3 4 6 2" xfId="1186"/>
    <cellStyle name="Output 2 3 4 6 2 2" xfId="2926"/>
    <cellStyle name="Output 2 3 4 6 2 3" xfId="4525"/>
    <cellStyle name="Output 2 3 4 6 2 4" xfId="6168"/>
    <cellStyle name="Output 2 3 4 6 2 5" xfId="7486"/>
    <cellStyle name="Output 2 3 4 6 2 6" xfId="8978"/>
    <cellStyle name="Output 2 3 4 6 2 7" xfId="10518"/>
    <cellStyle name="Output 2 3 4 6 2 8" xfId="12121"/>
    <cellStyle name="Output 2 3 4 6 3" xfId="1676"/>
    <cellStyle name="Output 2 3 4 6 3 2" xfId="3416"/>
    <cellStyle name="Output 2 3 4 6 3 3" xfId="5015"/>
    <cellStyle name="Output 2 3 4 6 3 4" xfId="5604"/>
    <cellStyle name="Output 2 3 4 6 3 5" xfId="7976"/>
    <cellStyle name="Output 2 3 4 6 3 6" xfId="9468"/>
    <cellStyle name="Output 2 3 4 6 3 7" xfId="11008"/>
    <cellStyle name="Output 2 3 4 6 3 8" xfId="12611"/>
    <cellStyle name="Output 2 3 4 6 4" xfId="2726"/>
    <cellStyle name="Output 2 3 4 6 5" xfId="4325"/>
    <cellStyle name="Output 2 3 4 6 6" xfId="2007"/>
    <cellStyle name="Output 2 3 4 6 7" xfId="7286"/>
    <cellStyle name="Output 2 3 4 6 8" xfId="8778"/>
    <cellStyle name="Output 2 3 4 6 9" xfId="10318"/>
    <cellStyle name="Output 2 3 4 7" xfId="610"/>
    <cellStyle name="Output 2 3 4 7 2" xfId="2350"/>
    <cellStyle name="Output 2 3 4 7 3" xfId="3949"/>
    <cellStyle name="Output 2 3 4 7 4" xfId="6085"/>
    <cellStyle name="Output 2 3 4 7 5" xfId="6910"/>
    <cellStyle name="Output 2 3 4 7 6" xfId="8402"/>
    <cellStyle name="Output 2 3 4 7 7" xfId="9943"/>
    <cellStyle name="Output 2 3 4 7 8" xfId="11546"/>
    <cellStyle name="Output 2 3 4 8" xfId="340"/>
    <cellStyle name="Output 2 3 4 8 2" xfId="2080"/>
    <cellStyle name="Output 2 3 4 8 3" xfId="3679"/>
    <cellStyle name="Output 2 3 4 8 4" xfId="5964"/>
    <cellStyle name="Output 2 3 4 8 5" xfId="6640"/>
    <cellStyle name="Output 2 3 4 8 6" xfId="8132"/>
    <cellStyle name="Output 2 3 4 8 7" xfId="9673"/>
    <cellStyle name="Output 2 3 4 8 8" xfId="11276"/>
    <cellStyle name="Output 2 3 4 9" xfId="1554"/>
    <cellStyle name="Output 2 3 4 9 2" xfId="3294"/>
    <cellStyle name="Output 2 3 4 9 3" xfId="4893"/>
    <cellStyle name="Output 2 3 4 9 4" xfId="6319"/>
    <cellStyle name="Output 2 3 4 9 5" xfId="7854"/>
    <cellStyle name="Output 2 3 4 9 6" xfId="9346"/>
    <cellStyle name="Output 2 3 4 9 7" xfId="10886"/>
    <cellStyle name="Output 2 3 4 9 8" xfId="12489"/>
    <cellStyle name="Output 2 3 5" xfId="987"/>
    <cellStyle name="Output 2 3 5 10" xfId="11922"/>
    <cellStyle name="Output 2 3 5 2" xfId="1185"/>
    <cellStyle name="Output 2 3 5 2 2" xfId="2925"/>
    <cellStyle name="Output 2 3 5 2 3" xfId="4524"/>
    <cellStyle name="Output 2 3 5 2 4" xfId="5778"/>
    <cellStyle name="Output 2 3 5 2 5" xfId="7485"/>
    <cellStyle name="Output 2 3 5 2 6" xfId="8977"/>
    <cellStyle name="Output 2 3 5 2 7" xfId="10517"/>
    <cellStyle name="Output 2 3 5 2 8" xfId="12120"/>
    <cellStyle name="Output 2 3 5 3" xfId="1677"/>
    <cellStyle name="Output 2 3 5 3 2" xfId="3417"/>
    <cellStyle name="Output 2 3 5 3 3" xfId="5016"/>
    <cellStyle name="Output 2 3 5 3 4" xfId="5412"/>
    <cellStyle name="Output 2 3 5 3 5" xfId="7977"/>
    <cellStyle name="Output 2 3 5 3 6" xfId="9469"/>
    <cellStyle name="Output 2 3 5 3 7" xfId="11009"/>
    <cellStyle name="Output 2 3 5 3 8" xfId="12612"/>
    <cellStyle name="Output 2 3 5 4" xfId="2727"/>
    <cellStyle name="Output 2 3 5 5" xfId="4326"/>
    <cellStyle name="Output 2 3 5 6" xfId="2006"/>
    <cellStyle name="Output 2 3 5 7" xfId="7287"/>
    <cellStyle name="Output 2 3 5 8" xfId="8779"/>
    <cellStyle name="Output 2 3 5 9" xfId="10319"/>
    <cellStyle name="Output 2 3 6" xfId="988"/>
    <cellStyle name="Output 2 3 6 10" xfId="11923"/>
    <cellStyle name="Output 2 3 6 2" xfId="1184"/>
    <cellStyle name="Output 2 3 6 2 2" xfId="2924"/>
    <cellStyle name="Output 2 3 6 2 3" xfId="4523"/>
    <cellStyle name="Output 2 3 6 2 4" xfId="6167"/>
    <cellStyle name="Output 2 3 6 2 5" xfId="7484"/>
    <cellStyle name="Output 2 3 6 2 6" xfId="8976"/>
    <cellStyle name="Output 2 3 6 2 7" xfId="10516"/>
    <cellStyle name="Output 2 3 6 2 8" xfId="12119"/>
    <cellStyle name="Output 2 3 6 3" xfId="1678"/>
    <cellStyle name="Output 2 3 6 3 2" xfId="3418"/>
    <cellStyle name="Output 2 3 6 3 3" xfId="5017"/>
    <cellStyle name="Output 2 3 6 3 4" xfId="5603"/>
    <cellStyle name="Output 2 3 6 3 5" xfId="7978"/>
    <cellStyle name="Output 2 3 6 3 6" xfId="9470"/>
    <cellStyle name="Output 2 3 6 3 7" xfId="11010"/>
    <cellStyle name="Output 2 3 6 3 8" xfId="12613"/>
    <cellStyle name="Output 2 3 6 4" xfId="2728"/>
    <cellStyle name="Output 2 3 6 5" xfId="4327"/>
    <cellStyle name="Output 2 3 6 6" xfId="2005"/>
    <cellStyle name="Output 2 3 6 7" xfId="7288"/>
    <cellStyle name="Output 2 3 6 8" xfId="8780"/>
    <cellStyle name="Output 2 3 6 9" xfId="10320"/>
    <cellStyle name="Output 2 3 7" xfId="989"/>
    <cellStyle name="Output 2 3 7 10" xfId="11924"/>
    <cellStyle name="Output 2 3 7 2" xfId="1183"/>
    <cellStyle name="Output 2 3 7 2 2" xfId="2923"/>
    <cellStyle name="Output 2 3 7 2 3" xfId="4522"/>
    <cellStyle name="Output 2 3 7 2 4" xfId="5779"/>
    <cellStyle name="Output 2 3 7 2 5" xfId="7483"/>
    <cellStyle name="Output 2 3 7 2 6" xfId="8975"/>
    <cellStyle name="Output 2 3 7 2 7" xfId="10515"/>
    <cellStyle name="Output 2 3 7 2 8" xfId="12118"/>
    <cellStyle name="Output 2 3 7 3" xfId="1679"/>
    <cellStyle name="Output 2 3 7 3 2" xfId="3419"/>
    <cellStyle name="Output 2 3 7 3 3" xfId="5018"/>
    <cellStyle name="Output 2 3 7 3 4" xfId="5411"/>
    <cellStyle name="Output 2 3 7 3 5" xfId="7979"/>
    <cellStyle name="Output 2 3 7 3 6" xfId="9471"/>
    <cellStyle name="Output 2 3 7 3 7" xfId="11011"/>
    <cellStyle name="Output 2 3 7 3 8" xfId="12614"/>
    <cellStyle name="Output 2 3 7 4" xfId="2729"/>
    <cellStyle name="Output 2 3 7 5" xfId="4328"/>
    <cellStyle name="Output 2 3 7 6" xfId="2004"/>
    <cellStyle name="Output 2 3 7 7" xfId="7289"/>
    <cellStyle name="Output 2 3 7 8" xfId="8781"/>
    <cellStyle name="Output 2 3 7 9" xfId="10321"/>
    <cellStyle name="Output 2 3 8" xfId="990"/>
    <cellStyle name="Output 2 3 8 10" xfId="11925"/>
    <cellStyle name="Output 2 3 8 2" xfId="559"/>
    <cellStyle name="Output 2 3 8 2 2" xfId="2299"/>
    <cellStyle name="Output 2 3 8 2 3" xfId="3898"/>
    <cellStyle name="Output 2 3 8 2 4" xfId="5906"/>
    <cellStyle name="Output 2 3 8 2 5" xfId="6859"/>
    <cellStyle name="Output 2 3 8 2 6" xfId="8351"/>
    <cellStyle name="Output 2 3 8 2 7" xfId="9892"/>
    <cellStyle name="Output 2 3 8 2 8" xfId="11495"/>
    <cellStyle name="Output 2 3 8 3" xfId="1680"/>
    <cellStyle name="Output 2 3 8 3 2" xfId="3420"/>
    <cellStyle name="Output 2 3 8 3 3" xfId="5019"/>
    <cellStyle name="Output 2 3 8 3 4" xfId="5602"/>
    <cellStyle name="Output 2 3 8 3 5" xfId="7980"/>
    <cellStyle name="Output 2 3 8 3 6" xfId="9472"/>
    <cellStyle name="Output 2 3 8 3 7" xfId="11012"/>
    <cellStyle name="Output 2 3 8 3 8" xfId="12615"/>
    <cellStyle name="Output 2 3 8 4" xfId="2730"/>
    <cellStyle name="Output 2 3 8 5" xfId="4329"/>
    <cellStyle name="Output 2 3 8 6" xfId="2003"/>
    <cellStyle name="Output 2 3 8 7" xfId="7290"/>
    <cellStyle name="Output 2 3 8 8" xfId="8782"/>
    <cellStyle name="Output 2 3 8 9" xfId="10322"/>
    <cellStyle name="Output 2 3 9" xfId="991"/>
    <cellStyle name="Output 2 3 9 10" xfId="11926"/>
    <cellStyle name="Output 2 3 9 2" xfId="1182"/>
    <cellStyle name="Output 2 3 9 2 2" xfId="2922"/>
    <cellStyle name="Output 2 3 9 2 3" xfId="4521"/>
    <cellStyle name="Output 2 3 9 2 4" xfId="6166"/>
    <cellStyle name="Output 2 3 9 2 5" xfId="7482"/>
    <cellStyle name="Output 2 3 9 2 6" xfId="8974"/>
    <cellStyle name="Output 2 3 9 2 7" xfId="10514"/>
    <cellStyle name="Output 2 3 9 2 8" xfId="12117"/>
    <cellStyle name="Output 2 3 9 3" xfId="1681"/>
    <cellStyle name="Output 2 3 9 3 2" xfId="3421"/>
    <cellStyle name="Output 2 3 9 3 3" xfId="5020"/>
    <cellStyle name="Output 2 3 9 3 4" xfId="5410"/>
    <cellStyle name="Output 2 3 9 3 5" xfId="7981"/>
    <cellStyle name="Output 2 3 9 3 6" xfId="9473"/>
    <cellStyle name="Output 2 3 9 3 7" xfId="11013"/>
    <cellStyle name="Output 2 3 9 3 8" xfId="12616"/>
    <cellStyle name="Output 2 3 9 4" xfId="2731"/>
    <cellStyle name="Output 2 3 9 5" xfId="4330"/>
    <cellStyle name="Output 2 3 9 6" xfId="2002"/>
    <cellStyle name="Output 2 3 9 7" xfId="7291"/>
    <cellStyle name="Output 2 3 9 8" xfId="8783"/>
    <cellStyle name="Output 2 3 9 9" xfId="10323"/>
    <cellStyle name="Output 2 4" xfId="299"/>
    <cellStyle name="Output 2 4 10" xfId="341"/>
    <cellStyle name="Output 2 4 10 2" xfId="2081"/>
    <cellStyle name="Output 2 4 10 3" xfId="3680"/>
    <cellStyle name="Output 2 4 10 4" xfId="6569"/>
    <cellStyle name="Output 2 4 10 5" xfId="6641"/>
    <cellStyle name="Output 2 4 10 6" xfId="8133"/>
    <cellStyle name="Output 2 4 10 7" xfId="9674"/>
    <cellStyle name="Output 2 4 10 8" xfId="11277"/>
    <cellStyle name="Output 2 4 11" xfId="1555"/>
    <cellStyle name="Output 2 4 11 2" xfId="3295"/>
    <cellStyle name="Output 2 4 11 3" xfId="4894"/>
    <cellStyle name="Output 2 4 11 4" xfId="5319"/>
    <cellStyle name="Output 2 4 11 5" xfId="7855"/>
    <cellStyle name="Output 2 4 11 6" xfId="9347"/>
    <cellStyle name="Output 2 4 11 7" xfId="10887"/>
    <cellStyle name="Output 2 4 11 8" xfId="12490"/>
    <cellStyle name="Output 2 4 12" xfId="2041"/>
    <cellStyle name="Output 2 4 13" xfId="3640"/>
    <cellStyle name="Output 2 4 14" xfId="6382"/>
    <cellStyle name="Output 2 4 15" xfId="9635"/>
    <cellStyle name="Output 2 4 16" xfId="11238"/>
    <cellStyle name="Output 2 4 2" xfId="300"/>
    <cellStyle name="Output 2 4 2 10" xfId="2042"/>
    <cellStyle name="Output 2 4 2 11" xfId="3641"/>
    <cellStyle name="Output 2 4 2 12" xfId="6616"/>
    <cellStyle name="Output 2 4 2 13" xfId="9636"/>
    <cellStyle name="Output 2 4 2 14" xfId="11239"/>
    <cellStyle name="Output 2 4 2 2" xfId="992"/>
    <cellStyle name="Output 2 4 2 2 10" xfId="11927"/>
    <cellStyle name="Output 2 4 2 2 2" xfId="1181"/>
    <cellStyle name="Output 2 4 2 2 2 2" xfId="2921"/>
    <cellStyle name="Output 2 4 2 2 2 3" xfId="4520"/>
    <cellStyle name="Output 2 4 2 2 2 4" xfId="5780"/>
    <cellStyle name="Output 2 4 2 2 2 5" xfId="7481"/>
    <cellStyle name="Output 2 4 2 2 2 6" xfId="8973"/>
    <cellStyle name="Output 2 4 2 2 2 7" xfId="10513"/>
    <cellStyle name="Output 2 4 2 2 2 8" xfId="12116"/>
    <cellStyle name="Output 2 4 2 2 3" xfId="1682"/>
    <cellStyle name="Output 2 4 2 2 3 2" xfId="3422"/>
    <cellStyle name="Output 2 4 2 2 3 3" xfId="5021"/>
    <cellStyle name="Output 2 4 2 2 3 4" xfId="5601"/>
    <cellStyle name="Output 2 4 2 2 3 5" xfId="7982"/>
    <cellStyle name="Output 2 4 2 2 3 6" xfId="9474"/>
    <cellStyle name="Output 2 4 2 2 3 7" xfId="11014"/>
    <cellStyle name="Output 2 4 2 2 3 8" xfId="12617"/>
    <cellStyle name="Output 2 4 2 2 4" xfId="2732"/>
    <cellStyle name="Output 2 4 2 2 5" xfId="4331"/>
    <cellStyle name="Output 2 4 2 2 6" xfId="2015"/>
    <cellStyle name="Output 2 4 2 2 7" xfId="7292"/>
    <cellStyle name="Output 2 4 2 2 8" xfId="8784"/>
    <cellStyle name="Output 2 4 2 2 9" xfId="10324"/>
    <cellStyle name="Output 2 4 2 3" xfId="993"/>
    <cellStyle name="Output 2 4 2 3 10" xfId="11928"/>
    <cellStyle name="Output 2 4 2 3 2" xfId="1180"/>
    <cellStyle name="Output 2 4 2 3 2 2" xfId="2920"/>
    <cellStyle name="Output 2 4 2 3 2 3" xfId="4519"/>
    <cellStyle name="Output 2 4 2 3 2 4" xfId="6165"/>
    <cellStyle name="Output 2 4 2 3 2 5" xfId="7480"/>
    <cellStyle name="Output 2 4 2 3 2 6" xfId="8972"/>
    <cellStyle name="Output 2 4 2 3 2 7" xfId="10512"/>
    <cellStyle name="Output 2 4 2 3 2 8" xfId="12115"/>
    <cellStyle name="Output 2 4 2 3 3" xfId="1683"/>
    <cellStyle name="Output 2 4 2 3 3 2" xfId="3423"/>
    <cellStyle name="Output 2 4 2 3 3 3" xfId="5022"/>
    <cellStyle name="Output 2 4 2 3 3 4" xfId="6327"/>
    <cellStyle name="Output 2 4 2 3 3 5" xfId="7983"/>
    <cellStyle name="Output 2 4 2 3 3 6" xfId="9475"/>
    <cellStyle name="Output 2 4 2 3 3 7" xfId="11015"/>
    <cellStyle name="Output 2 4 2 3 3 8" xfId="12618"/>
    <cellStyle name="Output 2 4 2 3 4" xfId="2733"/>
    <cellStyle name="Output 2 4 2 3 5" xfId="4332"/>
    <cellStyle name="Output 2 4 2 3 6" xfId="2001"/>
    <cellStyle name="Output 2 4 2 3 7" xfId="7293"/>
    <cellStyle name="Output 2 4 2 3 8" xfId="8785"/>
    <cellStyle name="Output 2 4 2 3 9" xfId="10325"/>
    <cellStyle name="Output 2 4 2 4" xfId="994"/>
    <cellStyle name="Output 2 4 2 4 10" xfId="11929"/>
    <cellStyle name="Output 2 4 2 4 2" xfId="1179"/>
    <cellStyle name="Output 2 4 2 4 2 2" xfId="2919"/>
    <cellStyle name="Output 2 4 2 4 2 3" xfId="4518"/>
    <cellStyle name="Output 2 4 2 4 2 4" xfId="5359"/>
    <cellStyle name="Output 2 4 2 4 2 5" xfId="7479"/>
    <cellStyle name="Output 2 4 2 4 2 6" xfId="8971"/>
    <cellStyle name="Output 2 4 2 4 2 7" xfId="10511"/>
    <cellStyle name="Output 2 4 2 4 2 8" xfId="12114"/>
    <cellStyle name="Output 2 4 2 4 3" xfId="1684"/>
    <cellStyle name="Output 2 4 2 4 3 2" xfId="3424"/>
    <cellStyle name="Output 2 4 2 4 3 3" xfId="5023"/>
    <cellStyle name="Output 2 4 2 4 3 4" xfId="5309"/>
    <cellStyle name="Output 2 4 2 4 3 5" xfId="7984"/>
    <cellStyle name="Output 2 4 2 4 3 6" xfId="9476"/>
    <cellStyle name="Output 2 4 2 4 3 7" xfId="11016"/>
    <cellStyle name="Output 2 4 2 4 3 8" xfId="12619"/>
    <cellStyle name="Output 2 4 2 4 4" xfId="2734"/>
    <cellStyle name="Output 2 4 2 4 5" xfId="4333"/>
    <cellStyle name="Output 2 4 2 4 6" xfId="2000"/>
    <cellStyle name="Output 2 4 2 4 7" xfId="7294"/>
    <cellStyle name="Output 2 4 2 4 8" xfId="8786"/>
    <cellStyle name="Output 2 4 2 4 9" xfId="10326"/>
    <cellStyle name="Output 2 4 2 5" xfId="995"/>
    <cellStyle name="Output 2 4 2 5 10" xfId="11930"/>
    <cellStyle name="Output 2 4 2 5 2" xfId="560"/>
    <cellStyle name="Output 2 4 2 5 2 2" xfId="2300"/>
    <cellStyle name="Output 2 4 2 5 2 3" xfId="3899"/>
    <cellStyle name="Output 2 4 2 5 2 4" xfId="6511"/>
    <cellStyle name="Output 2 4 2 5 2 5" xfId="6860"/>
    <cellStyle name="Output 2 4 2 5 2 6" xfId="8352"/>
    <cellStyle name="Output 2 4 2 5 2 7" xfId="9893"/>
    <cellStyle name="Output 2 4 2 5 2 8" xfId="11496"/>
    <cellStyle name="Output 2 4 2 5 3" xfId="1685"/>
    <cellStyle name="Output 2 4 2 5 3 2" xfId="3425"/>
    <cellStyle name="Output 2 4 2 5 3 3" xfId="5024"/>
    <cellStyle name="Output 2 4 2 5 3 4" xfId="5409"/>
    <cellStyle name="Output 2 4 2 5 3 5" xfId="7985"/>
    <cellStyle name="Output 2 4 2 5 3 6" xfId="9477"/>
    <cellStyle name="Output 2 4 2 5 3 7" xfId="11017"/>
    <cellStyle name="Output 2 4 2 5 3 8" xfId="12620"/>
    <cellStyle name="Output 2 4 2 5 4" xfId="2735"/>
    <cellStyle name="Output 2 4 2 5 5" xfId="4334"/>
    <cellStyle name="Output 2 4 2 5 6" xfId="1999"/>
    <cellStyle name="Output 2 4 2 5 7" xfId="7295"/>
    <cellStyle name="Output 2 4 2 5 8" xfId="8787"/>
    <cellStyle name="Output 2 4 2 5 9" xfId="10327"/>
    <cellStyle name="Output 2 4 2 6" xfId="996"/>
    <cellStyle name="Output 2 4 2 6 10" xfId="11931"/>
    <cellStyle name="Output 2 4 2 6 2" xfId="561"/>
    <cellStyle name="Output 2 4 2 6 2 2" xfId="2301"/>
    <cellStyle name="Output 2 4 2 6 2 3" xfId="3900"/>
    <cellStyle name="Output 2 4 2 6 2 4" xfId="6073"/>
    <cellStyle name="Output 2 4 2 6 2 5" xfId="6861"/>
    <cellStyle name="Output 2 4 2 6 2 6" xfId="8353"/>
    <cellStyle name="Output 2 4 2 6 2 7" xfId="9894"/>
    <cellStyle name="Output 2 4 2 6 2 8" xfId="11497"/>
    <cellStyle name="Output 2 4 2 6 3" xfId="1686"/>
    <cellStyle name="Output 2 4 2 6 3 2" xfId="3426"/>
    <cellStyle name="Output 2 4 2 6 3 3" xfId="5025"/>
    <cellStyle name="Output 2 4 2 6 3 4" xfId="5600"/>
    <cellStyle name="Output 2 4 2 6 3 5" xfId="7986"/>
    <cellStyle name="Output 2 4 2 6 3 6" xfId="9478"/>
    <cellStyle name="Output 2 4 2 6 3 7" xfId="11018"/>
    <cellStyle name="Output 2 4 2 6 3 8" xfId="12621"/>
    <cellStyle name="Output 2 4 2 6 4" xfId="2736"/>
    <cellStyle name="Output 2 4 2 6 5" xfId="4335"/>
    <cellStyle name="Output 2 4 2 6 6" xfId="1998"/>
    <cellStyle name="Output 2 4 2 6 7" xfId="7296"/>
    <cellStyle name="Output 2 4 2 6 8" xfId="8788"/>
    <cellStyle name="Output 2 4 2 6 9" xfId="10328"/>
    <cellStyle name="Output 2 4 2 7" xfId="612"/>
    <cellStyle name="Output 2 4 2 7 2" xfId="2352"/>
    <cellStyle name="Output 2 4 2 7 3" xfId="3951"/>
    <cellStyle name="Output 2 4 2 7 4" xfId="6497"/>
    <cellStyle name="Output 2 4 2 7 5" xfId="6912"/>
    <cellStyle name="Output 2 4 2 7 6" xfId="8404"/>
    <cellStyle name="Output 2 4 2 7 7" xfId="9945"/>
    <cellStyle name="Output 2 4 2 7 8" xfId="11548"/>
    <cellStyle name="Output 2 4 2 8" xfId="342"/>
    <cellStyle name="Output 2 4 2 8 2" xfId="2082"/>
    <cellStyle name="Output 2 4 2 8 3" xfId="3681"/>
    <cellStyle name="Output 2 4 2 8 4" xfId="5518"/>
    <cellStyle name="Output 2 4 2 8 5" xfId="6642"/>
    <cellStyle name="Output 2 4 2 8 6" xfId="8134"/>
    <cellStyle name="Output 2 4 2 8 7" xfId="9675"/>
    <cellStyle name="Output 2 4 2 8 8" xfId="11278"/>
    <cellStyle name="Output 2 4 2 9" xfId="1556"/>
    <cellStyle name="Output 2 4 2 9 2" xfId="3296"/>
    <cellStyle name="Output 2 4 2 9 3" xfId="4895"/>
    <cellStyle name="Output 2 4 2 9 4" xfId="6272"/>
    <cellStyle name="Output 2 4 2 9 5" xfId="7856"/>
    <cellStyle name="Output 2 4 2 9 6" xfId="9348"/>
    <cellStyle name="Output 2 4 2 9 7" xfId="10888"/>
    <cellStyle name="Output 2 4 2 9 8" xfId="12491"/>
    <cellStyle name="Output 2 4 3" xfId="301"/>
    <cellStyle name="Output 2 4 3 10" xfId="2043"/>
    <cellStyle name="Output 2 4 3 11" xfId="3642"/>
    <cellStyle name="Output 2 4 3 12" xfId="6383"/>
    <cellStyle name="Output 2 4 3 13" xfId="9637"/>
    <cellStyle name="Output 2 4 3 14" xfId="11240"/>
    <cellStyle name="Output 2 4 3 2" xfId="997"/>
    <cellStyle name="Output 2 4 3 2 10" xfId="11932"/>
    <cellStyle name="Output 2 4 3 2 2" xfId="562"/>
    <cellStyle name="Output 2 4 3 2 2 2" xfId="2302"/>
    <cellStyle name="Output 2 4 3 2 2 3" xfId="3901"/>
    <cellStyle name="Output 2 4 3 2 2 4" xfId="5905"/>
    <cellStyle name="Output 2 4 3 2 2 5" xfId="6862"/>
    <cellStyle name="Output 2 4 3 2 2 6" xfId="8354"/>
    <cellStyle name="Output 2 4 3 2 2 7" xfId="9895"/>
    <cellStyle name="Output 2 4 3 2 2 8" xfId="11498"/>
    <cellStyle name="Output 2 4 3 2 3" xfId="1687"/>
    <cellStyle name="Output 2 4 3 2 3 2" xfId="3427"/>
    <cellStyle name="Output 2 4 3 2 3 3" xfId="5026"/>
    <cellStyle name="Output 2 4 3 2 3 4" xfId="5408"/>
    <cellStyle name="Output 2 4 3 2 3 5" xfId="7987"/>
    <cellStyle name="Output 2 4 3 2 3 6" xfId="9479"/>
    <cellStyle name="Output 2 4 3 2 3 7" xfId="11019"/>
    <cellStyle name="Output 2 4 3 2 3 8" xfId="12622"/>
    <cellStyle name="Output 2 4 3 2 4" xfId="2737"/>
    <cellStyle name="Output 2 4 3 2 5" xfId="4336"/>
    <cellStyle name="Output 2 4 3 2 6" xfId="2012"/>
    <cellStyle name="Output 2 4 3 2 7" xfId="7297"/>
    <cellStyle name="Output 2 4 3 2 8" xfId="8789"/>
    <cellStyle name="Output 2 4 3 2 9" xfId="10329"/>
    <cellStyle name="Output 2 4 3 3" xfId="998"/>
    <cellStyle name="Output 2 4 3 3 10" xfId="11933"/>
    <cellStyle name="Output 2 4 3 3 2" xfId="1178"/>
    <cellStyle name="Output 2 4 3 3 2 2" xfId="2918"/>
    <cellStyle name="Output 2 4 3 3 2 3" xfId="4517"/>
    <cellStyle name="Output 2 4 3 3 2 4" xfId="6291"/>
    <cellStyle name="Output 2 4 3 3 2 5" xfId="7478"/>
    <cellStyle name="Output 2 4 3 3 2 6" xfId="8970"/>
    <cellStyle name="Output 2 4 3 3 2 7" xfId="10510"/>
    <cellStyle name="Output 2 4 3 3 2 8" xfId="12113"/>
    <cellStyle name="Output 2 4 3 3 3" xfId="1688"/>
    <cellStyle name="Output 2 4 3 3 3 2" xfId="3428"/>
    <cellStyle name="Output 2 4 3 3 3 3" xfId="5027"/>
    <cellStyle name="Output 2 4 3 3 3 4" xfId="5599"/>
    <cellStyle name="Output 2 4 3 3 3 5" xfId="7988"/>
    <cellStyle name="Output 2 4 3 3 3 6" xfId="9480"/>
    <cellStyle name="Output 2 4 3 3 3 7" xfId="11020"/>
    <cellStyle name="Output 2 4 3 3 3 8" xfId="12623"/>
    <cellStyle name="Output 2 4 3 3 4" xfId="2738"/>
    <cellStyle name="Output 2 4 3 3 5" xfId="4337"/>
    <cellStyle name="Output 2 4 3 3 6" xfId="1997"/>
    <cellStyle name="Output 2 4 3 3 7" xfId="7298"/>
    <cellStyle name="Output 2 4 3 3 8" xfId="8790"/>
    <cellStyle name="Output 2 4 3 3 9" xfId="10330"/>
    <cellStyle name="Output 2 4 3 4" xfId="999"/>
    <cellStyle name="Output 2 4 3 4 10" xfId="11934"/>
    <cellStyle name="Output 2 4 3 4 2" xfId="1177"/>
    <cellStyle name="Output 2 4 3 4 2 2" xfId="2917"/>
    <cellStyle name="Output 2 4 3 4 2 3" xfId="4516"/>
    <cellStyle name="Output 2 4 3 4 2 4" xfId="1862"/>
    <cellStyle name="Output 2 4 3 4 2 5" xfId="7477"/>
    <cellStyle name="Output 2 4 3 4 2 6" xfId="8969"/>
    <cellStyle name="Output 2 4 3 4 2 7" xfId="10509"/>
    <cellStyle name="Output 2 4 3 4 2 8" xfId="12112"/>
    <cellStyle name="Output 2 4 3 4 3" xfId="1689"/>
    <cellStyle name="Output 2 4 3 4 3 2" xfId="3429"/>
    <cellStyle name="Output 2 4 3 4 3 3" xfId="5028"/>
    <cellStyle name="Output 2 4 3 4 3 4" xfId="5407"/>
    <cellStyle name="Output 2 4 3 4 3 5" xfId="7989"/>
    <cellStyle name="Output 2 4 3 4 3 6" xfId="9481"/>
    <cellStyle name="Output 2 4 3 4 3 7" xfId="11021"/>
    <cellStyle name="Output 2 4 3 4 3 8" xfId="12624"/>
    <cellStyle name="Output 2 4 3 4 4" xfId="2739"/>
    <cellStyle name="Output 2 4 3 4 5" xfId="4338"/>
    <cellStyle name="Output 2 4 3 4 6" xfId="2009"/>
    <cellStyle name="Output 2 4 3 4 7" xfId="7299"/>
    <cellStyle name="Output 2 4 3 4 8" xfId="8791"/>
    <cellStyle name="Output 2 4 3 4 9" xfId="10331"/>
    <cellStyle name="Output 2 4 3 5" xfId="1000"/>
    <cellStyle name="Output 2 4 3 5 10" xfId="11935"/>
    <cellStyle name="Output 2 4 3 5 2" xfId="1176"/>
    <cellStyle name="Output 2 4 3 5 2 2" xfId="2916"/>
    <cellStyle name="Output 2 4 3 5 2 3" xfId="4515"/>
    <cellStyle name="Output 2 4 3 5 2 4" xfId="5781"/>
    <cellStyle name="Output 2 4 3 5 2 5" xfId="7476"/>
    <cellStyle name="Output 2 4 3 5 2 6" xfId="8968"/>
    <cellStyle name="Output 2 4 3 5 2 7" xfId="10508"/>
    <cellStyle name="Output 2 4 3 5 2 8" xfId="12111"/>
    <cellStyle name="Output 2 4 3 5 3" xfId="1690"/>
    <cellStyle name="Output 2 4 3 5 3 2" xfId="3430"/>
    <cellStyle name="Output 2 4 3 5 3 3" xfId="5029"/>
    <cellStyle name="Output 2 4 3 5 3 4" xfId="5598"/>
    <cellStyle name="Output 2 4 3 5 3 5" xfId="7990"/>
    <cellStyle name="Output 2 4 3 5 3 6" xfId="9482"/>
    <cellStyle name="Output 2 4 3 5 3 7" xfId="11022"/>
    <cellStyle name="Output 2 4 3 5 3 8" xfId="12625"/>
    <cellStyle name="Output 2 4 3 5 4" xfId="2740"/>
    <cellStyle name="Output 2 4 3 5 5" xfId="4339"/>
    <cellStyle name="Output 2 4 3 5 6" xfId="1996"/>
    <cellStyle name="Output 2 4 3 5 7" xfId="7300"/>
    <cellStyle name="Output 2 4 3 5 8" xfId="8792"/>
    <cellStyle name="Output 2 4 3 5 9" xfId="10332"/>
    <cellStyle name="Output 2 4 3 6" xfId="1001"/>
    <cellStyle name="Output 2 4 3 6 10" xfId="11936"/>
    <cellStyle name="Output 2 4 3 6 2" xfId="1175"/>
    <cellStyle name="Output 2 4 3 6 2 2" xfId="2915"/>
    <cellStyle name="Output 2 4 3 6 2 3" xfId="4514"/>
    <cellStyle name="Output 2 4 3 6 2 4" xfId="5469"/>
    <cellStyle name="Output 2 4 3 6 2 5" xfId="7475"/>
    <cellStyle name="Output 2 4 3 6 2 6" xfId="8967"/>
    <cellStyle name="Output 2 4 3 6 2 7" xfId="10507"/>
    <cellStyle name="Output 2 4 3 6 2 8" xfId="12110"/>
    <cellStyle name="Output 2 4 3 6 3" xfId="1691"/>
    <cellStyle name="Output 2 4 3 6 3 2" xfId="3431"/>
    <cellStyle name="Output 2 4 3 6 3 3" xfId="5030"/>
    <cellStyle name="Output 2 4 3 6 3 4" xfId="5406"/>
    <cellStyle name="Output 2 4 3 6 3 5" xfId="7991"/>
    <cellStyle name="Output 2 4 3 6 3 6" xfId="9483"/>
    <cellStyle name="Output 2 4 3 6 3 7" xfId="11023"/>
    <cellStyle name="Output 2 4 3 6 3 8" xfId="12626"/>
    <cellStyle name="Output 2 4 3 6 4" xfId="2741"/>
    <cellStyle name="Output 2 4 3 6 5" xfId="4340"/>
    <cellStyle name="Output 2 4 3 6 6" xfId="1995"/>
    <cellStyle name="Output 2 4 3 6 7" xfId="7301"/>
    <cellStyle name="Output 2 4 3 6 8" xfId="8793"/>
    <cellStyle name="Output 2 4 3 6 9" xfId="10333"/>
    <cellStyle name="Output 2 4 3 7" xfId="613"/>
    <cellStyle name="Output 2 4 3 7 2" xfId="2353"/>
    <cellStyle name="Output 2 4 3 7 3" xfId="3952"/>
    <cellStyle name="Output 2 4 3 7 4" xfId="6086"/>
    <cellStyle name="Output 2 4 3 7 5" xfId="6913"/>
    <cellStyle name="Output 2 4 3 7 6" xfId="8405"/>
    <cellStyle name="Output 2 4 3 7 7" xfId="9946"/>
    <cellStyle name="Output 2 4 3 7 8" xfId="11549"/>
    <cellStyle name="Output 2 4 3 8" xfId="343"/>
    <cellStyle name="Output 2 4 3 8 2" xfId="2083"/>
    <cellStyle name="Output 2 4 3 8 3" xfId="3682"/>
    <cellStyle name="Output 2 4 3 8 4" xfId="5963"/>
    <cellStyle name="Output 2 4 3 8 5" xfId="6643"/>
    <cellStyle name="Output 2 4 3 8 6" xfId="8135"/>
    <cellStyle name="Output 2 4 3 8 7" xfId="9676"/>
    <cellStyle name="Output 2 4 3 8 8" xfId="11279"/>
    <cellStyle name="Output 2 4 3 9" xfId="1557"/>
    <cellStyle name="Output 2 4 3 9 2" xfId="3297"/>
    <cellStyle name="Output 2 4 3 9 3" xfId="4896"/>
    <cellStyle name="Output 2 4 3 9 4" xfId="5648"/>
    <cellStyle name="Output 2 4 3 9 5" xfId="7857"/>
    <cellStyle name="Output 2 4 3 9 6" xfId="9349"/>
    <cellStyle name="Output 2 4 3 9 7" xfId="10889"/>
    <cellStyle name="Output 2 4 3 9 8" xfId="12492"/>
    <cellStyle name="Output 2 4 4" xfId="1002"/>
    <cellStyle name="Output 2 4 4 10" xfId="11937"/>
    <cellStyle name="Output 2 4 4 2" xfId="1174"/>
    <cellStyle name="Output 2 4 4 2 2" xfId="2914"/>
    <cellStyle name="Output 2 4 4 2 3" xfId="4513"/>
    <cellStyle name="Output 2 4 4 2 4" xfId="5782"/>
    <cellStyle name="Output 2 4 4 2 5" xfId="7474"/>
    <cellStyle name="Output 2 4 4 2 6" xfId="8966"/>
    <cellStyle name="Output 2 4 4 2 7" xfId="10506"/>
    <cellStyle name="Output 2 4 4 2 8" xfId="12109"/>
    <cellStyle name="Output 2 4 4 3" xfId="1692"/>
    <cellStyle name="Output 2 4 4 3 2" xfId="3432"/>
    <cellStyle name="Output 2 4 4 3 3" xfId="5031"/>
    <cellStyle name="Output 2 4 4 3 4" xfId="5597"/>
    <cellStyle name="Output 2 4 4 3 5" xfId="7992"/>
    <cellStyle name="Output 2 4 4 3 6" xfId="9484"/>
    <cellStyle name="Output 2 4 4 3 7" xfId="11024"/>
    <cellStyle name="Output 2 4 4 3 8" xfId="12627"/>
    <cellStyle name="Output 2 4 4 4" xfId="2742"/>
    <cellStyle name="Output 2 4 4 5" xfId="4341"/>
    <cellStyle name="Output 2 4 4 6" xfId="1994"/>
    <cellStyle name="Output 2 4 4 7" xfId="7302"/>
    <cellStyle name="Output 2 4 4 8" xfId="8794"/>
    <cellStyle name="Output 2 4 4 9" xfId="10334"/>
    <cellStyle name="Output 2 4 5" xfId="1003"/>
    <cellStyle name="Output 2 4 5 10" xfId="11938"/>
    <cellStyle name="Output 2 4 5 2" xfId="1173"/>
    <cellStyle name="Output 2 4 5 2 2" xfId="2913"/>
    <cellStyle name="Output 2 4 5 2 3" xfId="4512"/>
    <cellStyle name="Output 2 4 5 2 4" xfId="6164"/>
    <cellStyle name="Output 2 4 5 2 5" xfId="7473"/>
    <cellStyle name="Output 2 4 5 2 6" xfId="8965"/>
    <cellStyle name="Output 2 4 5 2 7" xfId="10505"/>
    <cellStyle name="Output 2 4 5 2 8" xfId="12108"/>
    <cellStyle name="Output 2 4 5 3" xfId="1693"/>
    <cellStyle name="Output 2 4 5 3 2" xfId="3433"/>
    <cellStyle name="Output 2 4 5 3 3" xfId="5032"/>
    <cellStyle name="Output 2 4 5 3 4" xfId="3574"/>
    <cellStyle name="Output 2 4 5 3 5" xfId="7993"/>
    <cellStyle name="Output 2 4 5 3 6" xfId="9485"/>
    <cellStyle name="Output 2 4 5 3 7" xfId="11025"/>
    <cellStyle name="Output 2 4 5 3 8" xfId="12628"/>
    <cellStyle name="Output 2 4 5 4" xfId="2743"/>
    <cellStyle name="Output 2 4 5 5" xfId="4342"/>
    <cellStyle name="Output 2 4 5 6" xfId="1993"/>
    <cellStyle name="Output 2 4 5 7" xfId="7303"/>
    <cellStyle name="Output 2 4 5 8" xfId="8795"/>
    <cellStyle name="Output 2 4 5 9" xfId="10335"/>
    <cellStyle name="Output 2 4 6" xfId="1004"/>
    <cellStyle name="Output 2 4 6 10" xfId="11939"/>
    <cellStyle name="Output 2 4 6 2" xfId="1172"/>
    <cellStyle name="Output 2 4 6 2 2" xfId="2912"/>
    <cellStyle name="Output 2 4 6 2 3" xfId="4511"/>
    <cellStyle name="Output 2 4 6 2 4" xfId="5783"/>
    <cellStyle name="Output 2 4 6 2 5" xfId="7472"/>
    <cellStyle name="Output 2 4 6 2 6" xfId="8964"/>
    <cellStyle name="Output 2 4 6 2 7" xfId="10504"/>
    <cellStyle name="Output 2 4 6 2 8" xfId="12107"/>
    <cellStyle name="Output 2 4 6 3" xfId="1694"/>
    <cellStyle name="Output 2 4 6 3 2" xfId="3434"/>
    <cellStyle name="Output 2 4 6 3 3" xfId="5033"/>
    <cellStyle name="Output 2 4 6 3 4" xfId="6328"/>
    <cellStyle name="Output 2 4 6 3 5" xfId="7994"/>
    <cellStyle name="Output 2 4 6 3 6" xfId="9486"/>
    <cellStyle name="Output 2 4 6 3 7" xfId="11026"/>
    <cellStyle name="Output 2 4 6 3 8" xfId="12629"/>
    <cellStyle name="Output 2 4 6 4" xfId="2744"/>
    <cellStyle name="Output 2 4 6 5" xfId="4343"/>
    <cellStyle name="Output 2 4 6 6" xfId="1992"/>
    <cellStyle name="Output 2 4 6 7" xfId="7304"/>
    <cellStyle name="Output 2 4 6 8" xfId="8796"/>
    <cellStyle name="Output 2 4 6 9" xfId="10336"/>
    <cellStyle name="Output 2 4 7" xfId="1005"/>
    <cellStyle name="Output 2 4 7 10" xfId="11940"/>
    <cellStyle name="Output 2 4 7 2" xfId="1171"/>
    <cellStyle name="Output 2 4 7 2 2" xfId="2911"/>
    <cellStyle name="Output 2 4 7 2 3" xfId="4510"/>
    <cellStyle name="Output 2 4 7 2 4" xfId="6163"/>
    <cellStyle name="Output 2 4 7 2 5" xfId="7471"/>
    <cellStyle name="Output 2 4 7 2 6" xfId="8963"/>
    <cellStyle name="Output 2 4 7 2 7" xfId="10503"/>
    <cellStyle name="Output 2 4 7 2 8" xfId="12106"/>
    <cellStyle name="Output 2 4 7 3" xfId="1695"/>
    <cellStyle name="Output 2 4 7 3 2" xfId="3435"/>
    <cellStyle name="Output 2 4 7 3 3" xfId="5034"/>
    <cellStyle name="Output 2 4 7 3 4" xfId="5308"/>
    <cellStyle name="Output 2 4 7 3 5" xfId="7995"/>
    <cellStyle name="Output 2 4 7 3 6" xfId="9487"/>
    <cellStyle name="Output 2 4 7 3 7" xfId="11027"/>
    <cellStyle name="Output 2 4 7 3 8" xfId="12630"/>
    <cellStyle name="Output 2 4 7 4" xfId="2745"/>
    <cellStyle name="Output 2 4 7 5" xfId="4344"/>
    <cellStyle name="Output 2 4 7 6" xfId="1991"/>
    <cellStyle name="Output 2 4 7 7" xfId="7305"/>
    <cellStyle name="Output 2 4 7 8" xfId="8797"/>
    <cellStyle name="Output 2 4 7 9" xfId="10337"/>
    <cellStyle name="Output 2 4 8" xfId="1006"/>
    <cellStyle name="Output 2 4 8 10" xfId="11941"/>
    <cellStyle name="Output 2 4 8 2" xfId="563"/>
    <cellStyle name="Output 2 4 8 2 2" xfId="2303"/>
    <cellStyle name="Output 2 4 8 2 3" xfId="3902"/>
    <cellStyle name="Output 2 4 8 2 4" xfId="6510"/>
    <cellStyle name="Output 2 4 8 2 5" xfId="6863"/>
    <cellStyle name="Output 2 4 8 2 6" xfId="8355"/>
    <cellStyle name="Output 2 4 8 2 7" xfId="9896"/>
    <cellStyle name="Output 2 4 8 2 8" xfId="11499"/>
    <cellStyle name="Output 2 4 8 3" xfId="1696"/>
    <cellStyle name="Output 2 4 8 3 2" xfId="3436"/>
    <cellStyle name="Output 2 4 8 3 3" xfId="5035"/>
    <cellStyle name="Output 2 4 8 3 4" xfId="5405"/>
    <cellStyle name="Output 2 4 8 3 5" xfId="7996"/>
    <cellStyle name="Output 2 4 8 3 6" xfId="9488"/>
    <cellStyle name="Output 2 4 8 3 7" xfId="11028"/>
    <cellStyle name="Output 2 4 8 3 8" xfId="12631"/>
    <cellStyle name="Output 2 4 8 4" xfId="2746"/>
    <cellStyle name="Output 2 4 8 5" xfId="4345"/>
    <cellStyle name="Output 2 4 8 6" xfId="1990"/>
    <cellStyle name="Output 2 4 8 7" xfId="7306"/>
    <cellStyle name="Output 2 4 8 8" xfId="8798"/>
    <cellStyle name="Output 2 4 8 9" xfId="10338"/>
    <cellStyle name="Output 2 4 9" xfId="611"/>
    <cellStyle name="Output 2 4 9 2" xfId="2351"/>
    <cellStyle name="Output 2 4 9 3" xfId="3950"/>
    <cellStyle name="Output 2 4 9 4" xfId="5892"/>
    <cellStyle name="Output 2 4 9 5" xfId="6911"/>
    <cellStyle name="Output 2 4 9 6" xfId="8403"/>
    <cellStyle name="Output 2 4 9 7" xfId="9944"/>
    <cellStyle name="Output 2 4 9 8" xfId="11547"/>
    <cellStyle name="Output 2 5" xfId="302"/>
    <cellStyle name="Output 2 5 10" xfId="1558"/>
    <cellStyle name="Output 2 5 10 2" xfId="3298"/>
    <cellStyle name="Output 2 5 10 3" xfId="4897"/>
    <cellStyle name="Output 2 5 10 4" xfId="6273"/>
    <cellStyle name="Output 2 5 10 5" xfId="7858"/>
    <cellStyle name="Output 2 5 10 6" xfId="9350"/>
    <cellStyle name="Output 2 5 10 7" xfId="10890"/>
    <cellStyle name="Output 2 5 10 8" xfId="12493"/>
    <cellStyle name="Output 2 5 11" xfId="2044"/>
    <cellStyle name="Output 2 5 12" xfId="3643"/>
    <cellStyle name="Output 2 5 13" xfId="6004"/>
    <cellStyle name="Output 2 5 14" xfId="9638"/>
    <cellStyle name="Output 2 5 15" xfId="11241"/>
    <cellStyle name="Output 2 5 2" xfId="303"/>
    <cellStyle name="Output 2 5 2 10" xfId="2045"/>
    <cellStyle name="Output 2 5 2 11" xfId="3644"/>
    <cellStyle name="Output 2 5 2 12" xfId="6375"/>
    <cellStyle name="Output 2 5 2 13" xfId="9639"/>
    <cellStyle name="Output 2 5 2 14" xfId="11242"/>
    <cellStyle name="Output 2 5 2 2" xfId="1007"/>
    <cellStyle name="Output 2 5 2 2 10" xfId="11942"/>
    <cellStyle name="Output 2 5 2 2 2" xfId="1170"/>
    <cellStyle name="Output 2 5 2 2 2 2" xfId="2910"/>
    <cellStyle name="Output 2 5 2 2 2 3" xfId="4509"/>
    <cellStyle name="Output 2 5 2 2 2 4" xfId="5784"/>
    <cellStyle name="Output 2 5 2 2 2 5" xfId="7470"/>
    <cellStyle name="Output 2 5 2 2 2 6" xfId="8962"/>
    <cellStyle name="Output 2 5 2 2 2 7" xfId="10502"/>
    <cellStyle name="Output 2 5 2 2 2 8" xfId="12105"/>
    <cellStyle name="Output 2 5 2 2 3" xfId="1697"/>
    <cellStyle name="Output 2 5 2 2 3 2" xfId="3437"/>
    <cellStyle name="Output 2 5 2 2 3 3" xfId="5036"/>
    <cellStyle name="Output 2 5 2 2 3 4" xfId="5596"/>
    <cellStyle name="Output 2 5 2 2 3 5" xfId="7997"/>
    <cellStyle name="Output 2 5 2 2 3 6" xfId="9489"/>
    <cellStyle name="Output 2 5 2 2 3 7" xfId="11029"/>
    <cellStyle name="Output 2 5 2 2 3 8" xfId="12632"/>
    <cellStyle name="Output 2 5 2 2 4" xfId="2747"/>
    <cellStyle name="Output 2 5 2 2 5" xfId="4346"/>
    <cellStyle name="Output 2 5 2 2 6" xfId="2016"/>
    <cellStyle name="Output 2 5 2 2 7" xfId="7307"/>
    <cellStyle name="Output 2 5 2 2 8" xfId="8799"/>
    <cellStyle name="Output 2 5 2 2 9" xfId="10339"/>
    <cellStyle name="Output 2 5 2 3" xfId="1008"/>
    <cellStyle name="Output 2 5 2 3 10" xfId="11943"/>
    <cellStyle name="Output 2 5 2 3 2" xfId="1169"/>
    <cellStyle name="Output 2 5 2 3 2 2" xfId="2909"/>
    <cellStyle name="Output 2 5 2 3 2 3" xfId="4508"/>
    <cellStyle name="Output 2 5 2 3 2 4" xfId="6162"/>
    <cellStyle name="Output 2 5 2 3 2 5" xfId="7469"/>
    <cellStyle name="Output 2 5 2 3 2 6" xfId="8961"/>
    <cellStyle name="Output 2 5 2 3 2 7" xfId="10501"/>
    <cellStyle name="Output 2 5 2 3 2 8" xfId="12104"/>
    <cellStyle name="Output 2 5 2 3 3" xfId="1698"/>
    <cellStyle name="Output 2 5 2 3 3 2" xfId="3438"/>
    <cellStyle name="Output 2 5 2 3 3 3" xfId="5037"/>
    <cellStyle name="Output 2 5 2 3 3 4" xfId="5404"/>
    <cellStyle name="Output 2 5 2 3 3 5" xfId="7998"/>
    <cellStyle name="Output 2 5 2 3 3 6" xfId="9490"/>
    <cellStyle name="Output 2 5 2 3 3 7" xfId="11030"/>
    <cellStyle name="Output 2 5 2 3 3 8" xfId="12633"/>
    <cellStyle name="Output 2 5 2 3 4" xfId="2748"/>
    <cellStyle name="Output 2 5 2 3 5" xfId="4347"/>
    <cellStyle name="Output 2 5 2 3 6" xfId="2014"/>
    <cellStyle name="Output 2 5 2 3 7" xfId="7308"/>
    <cellStyle name="Output 2 5 2 3 8" xfId="8800"/>
    <cellStyle name="Output 2 5 2 3 9" xfId="10340"/>
    <cellStyle name="Output 2 5 2 4" xfId="1009"/>
    <cellStyle name="Output 2 5 2 4 10" xfId="11944"/>
    <cellStyle name="Output 2 5 2 4 2" xfId="1168"/>
    <cellStyle name="Output 2 5 2 4 2 2" xfId="2908"/>
    <cellStyle name="Output 2 5 2 4 2 3" xfId="4507"/>
    <cellStyle name="Output 2 5 2 4 2 4" xfId="5361"/>
    <cellStyle name="Output 2 5 2 4 2 5" xfId="7468"/>
    <cellStyle name="Output 2 5 2 4 2 6" xfId="8960"/>
    <cellStyle name="Output 2 5 2 4 2 7" xfId="10500"/>
    <cellStyle name="Output 2 5 2 4 2 8" xfId="12103"/>
    <cellStyle name="Output 2 5 2 4 3" xfId="1699"/>
    <cellStyle name="Output 2 5 2 4 3 2" xfId="3439"/>
    <cellStyle name="Output 2 5 2 4 3 3" xfId="5038"/>
    <cellStyle name="Output 2 5 2 4 3 4" xfId="5595"/>
    <cellStyle name="Output 2 5 2 4 3 5" xfId="7999"/>
    <cellStyle name="Output 2 5 2 4 3 6" xfId="9491"/>
    <cellStyle name="Output 2 5 2 4 3 7" xfId="11031"/>
    <cellStyle name="Output 2 5 2 4 3 8" xfId="12634"/>
    <cellStyle name="Output 2 5 2 4 4" xfId="2749"/>
    <cellStyle name="Output 2 5 2 4 5" xfId="4348"/>
    <cellStyle name="Output 2 5 2 4 6" xfId="2013"/>
    <cellStyle name="Output 2 5 2 4 7" xfId="7309"/>
    <cellStyle name="Output 2 5 2 4 8" xfId="8801"/>
    <cellStyle name="Output 2 5 2 4 9" xfId="10341"/>
    <cellStyle name="Output 2 5 2 5" xfId="1010"/>
    <cellStyle name="Output 2 5 2 5 10" xfId="11945"/>
    <cellStyle name="Output 2 5 2 5 2" xfId="1167"/>
    <cellStyle name="Output 2 5 2 5 2 2" xfId="2907"/>
    <cellStyle name="Output 2 5 2 5 2 3" xfId="4506"/>
    <cellStyle name="Output 2 5 2 5 2 4" xfId="6290"/>
    <cellStyle name="Output 2 5 2 5 2 5" xfId="7467"/>
    <cellStyle name="Output 2 5 2 5 2 6" xfId="8959"/>
    <cellStyle name="Output 2 5 2 5 2 7" xfId="10499"/>
    <cellStyle name="Output 2 5 2 5 2 8" xfId="12102"/>
    <cellStyle name="Output 2 5 2 5 3" xfId="1700"/>
    <cellStyle name="Output 2 5 2 5 3 2" xfId="3440"/>
    <cellStyle name="Output 2 5 2 5 3 3" xfId="5039"/>
    <cellStyle name="Output 2 5 2 5 3 4" xfId="5403"/>
    <cellStyle name="Output 2 5 2 5 3 5" xfId="8000"/>
    <cellStyle name="Output 2 5 2 5 3 6" xfId="9492"/>
    <cellStyle name="Output 2 5 2 5 3 7" xfId="11032"/>
    <cellStyle name="Output 2 5 2 5 3 8" xfId="12635"/>
    <cellStyle name="Output 2 5 2 5 4" xfId="2750"/>
    <cellStyle name="Output 2 5 2 5 5" xfId="4349"/>
    <cellStyle name="Output 2 5 2 5 6" xfId="2010"/>
    <cellStyle name="Output 2 5 2 5 7" xfId="7310"/>
    <cellStyle name="Output 2 5 2 5 8" xfId="8802"/>
    <cellStyle name="Output 2 5 2 5 9" xfId="10342"/>
    <cellStyle name="Output 2 5 2 6" xfId="1011"/>
    <cellStyle name="Output 2 5 2 6 10" xfId="11946"/>
    <cellStyle name="Output 2 5 2 6 2" xfId="1166"/>
    <cellStyle name="Output 2 5 2 6 2 2" xfId="2906"/>
    <cellStyle name="Output 2 5 2 6 2 3" xfId="4505"/>
    <cellStyle name="Output 2 5 2 6 2 4" xfId="5785"/>
    <cellStyle name="Output 2 5 2 6 2 5" xfId="7466"/>
    <cellStyle name="Output 2 5 2 6 2 6" xfId="8958"/>
    <cellStyle name="Output 2 5 2 6 2 7" xfId="10498"/>
    <cellStyle name="Output 2 5 2 6 2 8" xfId="12101"/>
    <cellStyle name="Output 2 5 2 6 3" xfId="1701"/>
    <cellStyle name="Output 2 5 2 6 3 2" xfId="3441"/>
    <cellStyle name="Output 2 5 2 6 3 3" xfId="5040"/>
    <cellStyle name="Output 2 5 2 6 3 4" xfId="5594"/>
    <cellStyle name="Output 2 5 2 6 3 5" xfId="8001"/>
    <cellStyle name="Output 2 5 2 6 3 6" xfId="9493"/>
    <cellStyle name="Output 2 5 2 6 3 7" xfId="11033"/>
    <cellStyle name="Output 2 5 2 6 3 8" xfId="12636"/>
    <cellStyle name="Output 2 5 2 6 4" xfId="2751"/>
    <cellStyle name="Output 2 5 2 6 5" xfId="4350"/>
    <cellStyle name="Output 2 5 2 6 6" xfId="1989"/>
    <cellStyle name="Output 2 5 2 6 7" xfId="7311"/>
    <cellStyle name="Output 2 5 2 6 8" xfId="8803"/>
    <cellStyle name="Output 2 5 2 6 9" xfId="10343"/>
    <cellStyle name="Output 2 5 2 7" xfId="615"/>
    <cellStyle name="Output 2 5 2 7 2" xfId="2355"/>
    <cellStyle name="Output 2 5 2 7 3" xfId="3954"/>
    <cellStyle name="Output 2 5 2 7 4" xfId="6496"/>
    <cellStyle name="Output 2 5 2 7 5" xfId="6915"/>
    <cellStyle name="Output 2 5 2 7 6" xfId="8407"/>
    <cellStyle name="Output 2 5 2 7 7" xfId="9948"/>
    <cellStyle name="Output 2 5 2 7 8" xfId="11551"/>
    <cellStyle name="Output 2 5 2 8" xfId="345"/>
    <cellStyle name="Output 2 5 2 8 2" xfId="2085"/>
    <cellStyle name="Output 2 5 2 8 3" xfId="3684"/>
    <cellStyle name="Output 2 5 2 8 4" xfId="5517"/>
    <cellStyle name="Output 2 5 2 8 5" xfId="6645"/>
    <cellStyle name="Output 2 5 2 8 6" xfId="8137"/>
    <cellStyle name="Output 2 5 2 8 7" xfId="9678"/>
    <cellStyle name="Output 2 5 2 8 8" xfId="11281"/>
    <cellStyle name="Output 2 5 2 9" xfId="1559"/>
    <cellStyle name="Output 2 5 2 9 2" xfId="3299"/>
    <cellStyle name="Output 2 5 2 9 3" xfId="4898"/>
    <cellStyle name="Output 2 5 2 9 4" xfId="5647"/>
    <cellStyle name="Output 2 5 2 9 5" xfId="7859"/>
    <cellStyle name="Output 2 5 2 9 6" xfId="9351"/>
    <cellStyle name="Output 2 5 2 9 7" xfId="10891"/>
    <cellStyle name="Output 2 5 2 9 8" xfId="12494"/>
    <cellStyle name="Output 2 5 3" xfId="1012"/>
    <cellStyle name="Output 2 5 3 10" xfId="11947"/>
    <cellStyle name="Output 2 5 3 2" xfId="1165"/>
    <cellStyle name="Output 2 5 3 2 2" xfId="2905"/>
    <cellStyle name="Output 2 5 3 2 3" xfId="4504"/>
    <cellStyle name="Output 2 5 3 2 4" xfId="6161"/>
    <cellStyle name="Output 2 5 3 2 5" xfId="7465"/>
    <cellStyle name="Output 2 5 3 2 6" xfId="8957"/>
    <cellStyle name="Output 2 5 3 2 7" xfId="10497"/>
    <cellStyle name="Output 2 5 3 2 8" xfId="12100"/>
    <cellStyle name="Output 2 5 3 3" xfId="1702"/>
    <cellStyle name="Output 2 5 3 3 2" xfId="3442"/>
    <cellStyle name="Output 2 5 3 3 3" xfId="5041"/>
    <cellStyle name="Output 2 5 3 3 4" xfId="5402"/>
    <cellStyle name="Output 2 5 3 3 5" xfId="8002"/>
    <cellStyle name="Output 2 5 3 3 6" xfId="9494"/>
    <cellStyle name="Output 2 5 3 3 7" xfId="11034"/>
    <cellStyle name="Output 2 5 3 3 8" xfId="12637"/>
    <cellStyle name="Output 2 5 3 4" xfId="2752"/>
    <cellStyle name="Output 2 5 3 5" xfId="4351"/>
    <cellStyle name="Output 2 5 3 6" xfId="1967"/>
    <cellStyle name="Output 2 5 3 7" xfId="7312"/>
    <cellStyle name="Output 2 5 3 8" xfId="8804"/>
    <cellStyle name="Output 2 5 3 9" xfId="10344"/>
    <cellStyle name="Output 2 5 4" xfId="1013"/>
    <cellStyle name="Output 2 5 4 10" xfId="11948"/>
    <cellStyle name="Output 2 5 4 2" xfId="1164"/>
    <cellStyle name="Output 2 5 4 2 2" xfId="2904"/>
    <cellStyle name="Output 2 5 4 2 3" xfId="4503"/>
    <cellStyle name="Output 2 5 4 2 4" xfId="5786"/>
    <cellStyle name="Output 2 5 4 2 5" xfId="7464"/>
    <cellStyle name="Output 2 5 4 2 6" xfId="8956"/>
    <cellStyle name="Output 2 5 4 2 7" xfId="10496"/>
    <cellStyle name="Output 2 5 4 2 8" xfId="12099"/>
    <cellStyle name="Output 2 5 4 3" xfId="1703"/>
    <cellStyle name="Output 2 5 4 3 2" xfId="3443"/>
    <cellStyle name="Output 2 5 4 3 3" xfId="5042"/>
    <cellStyle name="Output 2 5 4 3 4" xfId="5593"/>
    <cellStyle name="Output 2 5 4 3 5" xfId="8003"/>
    <cellStyle name="Output 2 5 4 3 6" xfId="9495"/>
    <cellStyle name="Output 2 5 4 3 7" xfId="11035"/>
    <cellStyle name="Output 2 5 4 3 8" xfId="12638"/>
    <cellStyle name="Output 2 5 4 4" xfId="2753"/>
    <cellStyle name="Output 2 5 4 5" xfId="4352"/>
    <cellStyle name="Output 2 5 4 6" xfId="2008"/>
    <cellStyle name="Output 2 5 4 7" xfId="7313"/>
    <cellStyle name="Output 2 5 4 8" xfId="8805"/>
    <cellStyle name="Output 2 5 4 9" xfId="10345"/>
    <cellStyle name="Output 2 5 5" xfId="1014"/>
    <cellStyle name="Output 2 5 5 10" xfId="11949"/>
    <cellStyle name="Output 2 5 5 2" xfId="1163"/>
    <cellStyle name="Output 2 5 5 2 2" xfId="2903"/>
    <cellStyle name="Output 2 5 5 2 3" xfId="4502"/>
    <cellStyle name="Output 2 5 5 2 4" xfId="6160"/>
    <cellStyle name="Output 2 5 5 2 5" xfId="7463"/>
    <cellStyle name="Output 2 5 5 2 6" xfId="8955"/>
    <cellStyle name="Output 2 5 5 2 7" xfId="10495"/>
    <cellStyle name="Output 2 5 5 2 8" xfId="12098"/>
    <cellStyle name="Output 2 5 5 3" xfId="1704"/>
    <cellStyle name="Output 2 5 5 3 2" xfId="3444"/>
    <cellStyle name="Output 2 5 5 3 3" xfId="5043"/>
    <cellStyle name="Output 2 5 5 3 4" xfId="3575"/>
    <cellStyle name="Output 2 5 5 3 5" xfId="8004"/>
    <cellStyle name="Output 2 5 5 3 6" xfId="9496"/>
    <cellStyle name="Output 2 5 5 3 7" xfId="11036"/>
    <cellStyle name="Output 2 5 5 3 8" xfId="12639"/>
    <cellStyle name="Output 2 5 5 4" xfId="2754"/>
    <cellStyle name="Output 2 5 5 5" xfId="4353"/>
    <cellStyle name="Output 2 5 5 6" xfId="3666"/>
    <cellStyle name="Output 2 5 5 7" xfId="7314"/>
    <cellStyle name="Output 2 5 5 8" xfId="8806"/>
    <cellStyle name="Output 2 5 5 9" xfId="10346"/>
    <cellStyle name="Output 2 5 6" xfId="1015"/>
    <cellStyle name="Output 2 5 6 10" xfId="11950"/>
    <cellStyle name="Output 2 5 6 2" xfId="564"/>
    <cellStyle name="Output 2 5 6 2 2" xfId="2304"/>
    <cellStyle name="Output 2 5 6 2 3" xfId="3903"/>
    <cellStyle name="Output 2 5 6 2 4" xfId="6074"/>
    <cellStyle name="Output 2 5 6 2 5" xfId="6864"/>
    <cellStyle name="Output 2 5 6 2 6" xfId="8356"/>
    <cellStyle name="Output 2 5 6 2 7" xfId="9897"/>
    <cellStyle name="Output 2 5 6 2 8" xfId="11500"/>
    <cellStyle name="Output 2 5 6 3" xfId="1705"/>
    <cellStyle name="Output 2 5 6 3 2" xfId="3445"/>
    <cellStyle name="Output 2 5 6 3 3" xfId="5044"/>
    <cellStyle name="Output 2 5 6 3 4" xfId="3576"/>
    <cellStyle name="Output 2 5 6 3 5" xfId="8005"/>
    <cellStyle name="Output 2 5 6 3 6" xfId="9497"/>
    <cellStyle name="Output 2 5 6 3 7" xfId="11037"/>
    <cellStyle name="Output 2 5 6 3 8" xfId="12640"/>
    <cellStyle name="Output 2 5 6 4" xfId="2755"/>
    <cellStyle name="Output 2 5 6 5" xfId="4354"/>
    <cellStyle name="Output 2 5 6 6" xfId="5159"/>
    <cellStyle name="Output 2 5 6 7" xfId="7315"/>
    <cellStyle name="Output 2 5 6 8" xfId="8807"/>
    <cellStyle name="Output 2 5 6 9" xfId="10347"/>
    <cellStyle name="Output 2 5 7" xfId="1016"/>
    <cellStyle name="Output 2 5 7 10" xfId="11951"/>
    <cellStyle name="Output 2 5 7 2" xfId="565"/>
    <cellStyle name="Output 2 5 7 2 2" xfId="2305"/>
    <cellStyle name="Output 2 5 7 2 3" xfId="3904"/>
    <cellStyle name="Output 2 5 7 2 4" xfId="5904"/>
    <cellStyle name="Output 2 5 7 2 5" xfId="6865"/>
    <cellStyle name="Output 2 5 7 2 6" xfId="8357"/>
    <cellStyle name="Output 2 5 7 2 7" xfId="9898"/>
    <cellStyle name="Output 2 5 7 2 8" xfId="11501"/>
    <cellStyle name="Output 2 5 7 3" xfId="1706"/>
    <cellStyle name="Output 2 5 7 3 2" xfId="3446"/>
    <cellStyle name="Output 2 5 7 3 3" xfId="5045"/>
    <cellStyle name="Output 2 5 7 3 4" xfId="6330"/>
    <cellStyle name="Output 2 5 7 3 5" xfId="8006"/>
    <cellStyle name="Output 2 5 7 3 6" xfId="9498"/>
    <cellStyle name="Output 2 5 7 3 7" xfId="11038"/>
    <cellStyle name="Output 2 5 7 3 8" xfId="12641"/>
    <cellStyle name="Output 2 5 7 4" xfId="2756"/>
    <cellStyle name="Output 2 5 7 5" xfId="4355"/>
    <cellStyle name="Output 2 5 7 6" xfId="1966"/>
    <cellStyle name="Output 2 5 7 7" xfId="7316"/>
    <cellStyle name="Output 2 5 7 8" xfId="8808"/>
    <cellStyle name="Output 2 5 7 9" xfId="10348"/>
    <cellStyle name="Output 2 5 8" xfId="614"/>
    <cellStyle name="Output 2 5 8 2" xfId="2354"/>
    <cellStyle name="Output 2 5 8 3" xfId="3953"/>
    <cellStyle name="Output 2 5 8 4" xfId="5891"/>
    <cellStyle name="Output 2 5 8 5" xfId="6914"/>
    <cellStyle name="Output 2 5 8 6" xfId="8406"/>
    <cellStyle name="Output 2 5 8 7" xfId="9947"/>
    <cellStyle name="Output 2 5 8 8" xfId="11550"/>
    <cellStyle name="Output 2 5 9" xfId="344"/>
    <cellStyle name="Output 2 5 9 2" xfId="2084"/>
    <cellStyle name="Output 2 5 9 3" xfId="3683"/>
    <cellStyle name="Output 2 5 9 4" xfId="6568"/>
    <cellStyle name="Output 2 5 9 5" xfId="6644"/>
    <cellStyle name="Output 2 5 9 6" xfId="8136"/>
    <cellStyle name="Output 2 5 9 7" xfId="9677"/>
    <cellStyle name="Output 2 5 9 8" xfId="11280"/>
    <cellStyle name="Output 2 6" xfId="304"/>
    <cellStyle name="Output 2 6 10" xfId="2046"/>
    <cellStyle name="Output 2 6 11" xfId="3645"/>
    <cellStyle name="Output 2 6 12" xfId="6610"/>
    <cellStyle name="Output 2 6 13" xfId="9640"/>
    <cellStyle name="Output 2 6 14" xfId="11243"/>
    <cellStyle name="Output 2 6 2" xfId="1017"/>
    <cellStyle name="Output 2 6 2 10" xfId="11952"/>
    <cellStyle name="Output 2 6 2 2" xfId="1162"/>
    <cellStyle name="Output 2 6 2 2 2" xfId="2902"/>
    <cellStyle name="Output 2 6 2 2 3" xfId="4501"/>
    <cellStyle name="Output 2 6 2 2 4" xfId="5787"/>
    <cellStyle name="Output 2 6 2 2 5" xfId="7462"/>
    <cellStyle name="Output 2 6 2 2 6" xfId="8954"/>
    <cellStyle name="Output 2 6 2 2 7" xfId="10494"/>
    <cellStyle name="Output 2 6 2 2 8" xfId="12097"/>
    <cellStyle name="Output 2 6 2 3" xfId="1707"/>
    <cellStyle name="Output 2 6 2 3 2" xfId="3447"/>
    <cellStyle name="Output 2 6 2 3 3" xfId="5046"/>
    <cellStyle name="Output 2 6 2 3 4" xfId="3577"/>
    <cellStyle name="Output 2 6 2 3 5" xfId="8007"/>
    <cellStyle name="Output 2 6 2 3 6" xfId="9499"/>
    <cellStyle name="Output 2 6 2 3 7" xfId="11039"/>
    <cellStyle name="Output 2 6 2 3 8" xfId="12642"/>
    <cellStyle name="Output 2 6 2 4" xfId="2757"/>
    <cellStyle name="Output 2 6 2 5" xfId="4356"/>
    <cellStyle name="Output 2 6 2 6" xfId="1965"/>
    <cellStyle name="Output 2 6 2 7" xfId="7317"/>
    <cellStyle name="Output 2 6 2 8" xfId="8809"/>
    <cellStyle name="Output 2 6 2 9" xfId="10349"/>
    <cellStyle name="Output 2 6 3" xfId="1018"/>
    <cellStyle name="Output 2 6 3 10" xfId="11953"/>
    <cellStyle name="Output 2 6 3 2" xfId="1161"/>
    <cellStyle name="Output 2 6 3 2 2" xfId="2901"/>
    <cellStyle name="Output 2 6 3 2 3" xfId="4500"/>
    <cellStyle name="Output 2 6 3 2 4" xfId="6159"/>
    <cellStyle name="Output 2 6 3 2 5" xfId="7461"/>
    <cellStyle name="Output 2 6 3 2 6" xfId="8953"/>
    <cellStyle name="Output 2 6 3 2 7" xfId="10493"/>
    <cellStyle name="Output 2 6 3 2 8" xfId="12096"/>
    <cellStyle name="Output 2 6 3 3" xfId="1708"/>
    <cellStyle name="Output 2 6 3 3 2" xfId="3448"/>
    <cellStyle name="Output 2 6 3 3 3" xfId="5047"/>
    <cellStyle name="Output 2 6 3 3 4" xfId="5299"/>
    <cellStyle name="Output 2 6 3 3 5" xfId="8008"/>
    <cellStyle name="Output 2 6 3 3 6" xfId="9500"/>
    <cellStyle name="Output 2 6 3 3 7" xfId="11040"/>
    <cellStyle name="Output 2 6 3 3 8" xfId="12643"/>
    <cellStyle name="Output 2 6 3 4" xfId="2758"/>
    <cellStyle name="Output 2 6 3 5" xfId="4357"/>
    <cellStyle name="Output 2 6 3 6" xfId="1964"/>
    <cellStyle name="Output 2 6 3 7" xfId="7318"/>
    <cellStyle name="Output 2 6 3 8" xfId="8810"/>
    <cellStyle name="Output 2 6 3 9" xfId="10350"/>
    <cellStyle name="Output 2 6 4" xfId="1019"/>
    <cellStyle name="Output 2 6 4 10" xfId="11954"/>
    <cellStyle name="Output 2 6 4 2" xfId="1160"/>
    <cellStyle name="Output 2 6 4 2 2" xfId="2900"/>
    <cellStyle name="Output 2 6 4 2 3" xfId="4499"/>
    <cellStyle name="Output 2 6 4 2 4" xfId="5788"/>
    <cellStyle name="Output 2 6 4 2 5" xfId="7460"/>
    <cellStyle name="Output 2 6 4 2 6" xfId="8952"/>
    <cellStyle name="Output 2 6 4 2 7" xfId="10492"/>
    <cellStyle name="Output 2 6 4 2 8" xfId="12095"/>
    <cellStyle name="Output 2 6 4 3" xfId="1709"/>
    <cellStyle name="Output 2 6 4 3 2" xfId="3449"/>
    <cellStyle name="Output 2 6 4 3 3" xfId="5048"/>
    <cellStyle name="Output 2 6 4 3 4" xfId="5401"/>
    <cellStyle name="Output 2 6 4 3 5" xfId="8009"/>
    <cellStyle name="Output 2 6 4 3 6" xfId="9501"/>
    <cellStyle name="Output 2 6 4 3 7" xfId="11041"/>
    <cellStyle name="Output 2 6 4 3 8" xfId="12644"/>
    <cellStyle name="Output 2 6 4 4" xfId="2759"/>
    <cellStyle name="Output 2 6 4 5" xfId="4358"/>
    <cellStyle name="Output 2 6 4 6" xfId="1963"/>
    <cellStyle name="Output 2 6 4 7" xfId="7319"/>
    <cellStyle name="Output 2 6 4 8" xfId="8811"/>
    <cellStyle name="Output 2 6 4 9" xfId="10351"/>
    <cellStyle name="Output 2 6 5" xfId="1020"/>
    <cellStyle name="Output 2 6 5 10" xfId="11955"/>
    <cellStyle name="Output 2 6 5 2" xfId="1159"/>
    <cellStyle name="Output 2 6 5 2 2" xfId="2899"/>
    <cellStyle name="Output 2 6 5 2 3" xfId="4498"/>
    <cellStyle name="Output 2 6 5 2 4" xfId="6158"/>
    <cellStyle name="Output 2 6 5 2 5" xfId="7459"/>
    <cellStyle name="Output 2 6 5 2 6" xfId="8951"/>
    <cellStyle name="Output 2 6 5 2 7" xfId="10491"/>
    <cellStyle name="Output 2 6 5 2 8" xfId="12094"/>
    <cellStyle name="Output 2 6 5 3" xfId="1710"/>
    <cellStyle name="Output 2 6 5 3 2" xfId="3450"/>
    <cellStyle name="Output 2 6 5 3 3" xfId="5049"/>
    <cellStyle name="Output 2 6 5 3 4" xfId="5592"/>
    <cellStyle name="Output 2 6 5 3 5" xfId="8010"/>
    <cellStyle name="Output 2 6 5 3 6" xfId="9502"/>
    <cellStyle name="Output 2 6 5 3 7" xfId="11042"/>
    <cellStyle name="Output 2 6 5 3 8" xfId="12645"/>
    <cellStyle name="Output 2 6 5 4" xfId="2760"/>
    <cellStyle name="Output 2 6 5 5" xfId="4359"/>
    <cellStyle name="Output 2 6 5 6" xfId="1962"/>
    <cellStyle name="Output 2 6 5 7" xfId="7320"/>
    <cellStyle name="Output 2 6 5 8" xfId="8812"/>
    <cellStyle name="Output 2 6 5 9" xfId="10352"/>
    <cellStyle name="Output 2 6 6" xfId="1021"/>
    <cellStyle name="Output 2 6 6 10" xfId="11956"/>
    <cellStyle name="Output 2 6 6 2" xfId="1158"/>
    <cellStyle name="Output 2 6 6 2 2" xfId="2898"/>
    <cellStyle name="Output 2 6 6 2 3" xfId="4497"/>
    <cellStyle name="Output 2 6 6 2 4" xfId="5355"/>
    <cellStyle name="Output 2 6 6 2 5" xfId="7458"/>
    <cellStyle name="Output 2 6 6 2 6" xfId="8950"/>
    <cellStyle name="Output 2 6 6 2 7" xfId="10490"/>
    <cellStyle name="Output 2 6 6 2 8" xfId="12093"/>
    <cellStyle name="Output 2 6 6 3" xfId="1711"/>
    <cellStyle name="Output 2 6 6 3 2" xfId="3451"/>
    <cellStyle name="Output 2 6 6 3 3" xfId="5050"/>
    <cellStyle name="Output 2 6 6 3 4" xfId="5400"/>
    <cellStyle name="Output 2 6 6 3 5" xfId="8011"/>
    <cellStyle name="Output 2 6 6 3 6" xfId="9503"/>
    <cellStyle name="Output 2 6 6 3 7" xfId="11043"/>
    <cellStyle name="Output 2 6 6 3 8" xfId="12646"/>
    <cellStyle name="Output 2 6 6 4" xfId="2761"/>
    <cellStyle name="Output 2 6 6 5" xfId="4360"/>
    <cellStyle name="Output 2 6 6 6" xfId="1961"/>
    <cellStyle name="Output 2 6 6 7" xfId="7321"/>
    <cellStyle name="Output 2 6 6 8" xfId="8813"/>
    <cellStyle name="Output 2 6 6 9" xfId="10353"/>
    <cellStyle name="Output 2 6 7" xfId="616"/>
    <cellStyle name="Output 2 6 7 2" xfId="2356"/>
    <cellStyle name="Output 2 6 7 3" xfId="3955"/>
    <cellStyle name="Output 2 6 7 4" xfId="6087"/>
    <cellStyle name="Output 2 6 7 5" xfId="6916"/>
    <cellStyle name="Output 2 6 7 6" xfId="8408"/>
    <cellStyle name="Output 2 6 7 7" xfId="9949"/>
    <cellStyle name="Output 2 6 7 8" xfId="11552"/>
    <cellStyle name="Output 2 6 8" xfId="346"/>
    <cellStyle name="Output 2 6 8 2" xfId="2086"/>
    <cellStyle name="Output 2 6 8 3" xfId="3685"/>
    <cellStyle name="Output 2 6 8 4" xfId="5962"/>
    <cellStyle name="Output 2 6 8 5" xfId="6646"/>
    <cellStyle name="Output 2 6 8 6" xfId="8138"/>
    <cellStyle name="Output 2 6 8 7" xfId="9679"/>
    <cellStyle name="Output 2 6 8 8" xfId="11282"/>
    <cellStyle name="Output 2 6 9" xfId="1560"/>
    <cellStyle name="Output 2 6 9 2" xfId="3300"/>
    <cellStyle name="Output 2 6 9 3" xfId="4899"/>
    <cellStyle name="Output 2 6 9 4" xfId="6274"/>
    <cellStyle name="Output 2 6 9 5" xfId="7860"/>
    <cellStyle name="Output 2 6 9 6" xfId="9352"/>
    <cellStyle name="Output 2 6 9 7" xfId="10892"/>
    <cellStyle name="Output 2 6 9 8" xfId="12495"/>
    <cellStyle name="Output 2 7" xfId="1022"/>
    <cellStyle name="Output 2 7 10" xfId="11957"/>
    <cellStyle name="Output 2 7 2" xfId="1157"/>
    <cellStyle name="Output 2 7 2 2" xfId="2897"/>
    <cellStyle name="Output 2 7 2 3" xfId="4496"/>
    <cellStyle name="Output 2 7 2 4" xfId="1863"/>
    <cellStyle name="Output 2 7 2 5" xfId="7457"/>
    <cellStyle name="Output 2 7 2 6" xfId="8949"/>
    <cellStyle name="Output 2 7 2 7" xfId="10489"/>
    <cellStyle name="Output 2 7 2 8" xfId="12092"/>
    <cellStyle name="Output 2 7 3" xfId="1712"/>
    <cellStyle name="Output 2 7 3 2" xfId="3452"/>
    <cellStyle name="Output 2 7 3 3" xfId="5051"/>
    <cellStyle name="Output 2 7 3 4" xfId="5591"/>
    <cellStyle name="Output 2 7 3 5" xfId="8012"/>
    <cellStyle name="Output 2 7 3 6" xfId="9504"/>
    <cellStyle name="Output 2 7 3 7" xfId="11044"/>
    <cellStyle name="Output 2 7 3 8" xfId="12647"/>
    <cellStyle name="Output 2 7 4" xfId="2762"/>
    <cellStyle name="Output 2 7 5" xfId="4361"/>
    <cellStyle name="Output 2 7 6" xfId="1960"/>
    <cellStyle name="Output 2 7 7" xfId="7322"/>
    <cellStyle name="Output 2 7 8" xfId="8814"/>
    <cellStyle name="Output 2 7 9" xfId="10354"/>
    <cellStyle name="Output 2 8" xfId="1023"/>
    <cellStyle name="Output 2 8 10" xfId="11958"/>
    <cellStyle name="Output 2 8 2" xfId="1156"/>
    <cellStyle name="Output 2 8 2 2" xfId="2896"/>
    <cellStyle name="Output 2 8 2 3" xfId="4495"/>
    <cellStyle name="Output 2 8 2 4" xfId="1864"/>
    <cellStyle name="Output 2 8 2 5" xfId="7456"/>
    <cellStyle name="Output 2 8 2 6" xfId="8948"/>
    <cellStyle name="Output 2 8 2 7" xfId="10488"/>
    <cellStyle name="Output 2 8 2 8" xfId="12091"/>
    <cellStyle name="Output 2 8 3" xfId="1713"/>
    <cellStyle name="Output 2 8 3 2" xfId="3453"/>
    <cellStyle name="Output 2 8 3 3" xfId="5052"/>
    <cellStyle name="Output 2 8 3 4" xfId="5399"/>
    <cellStyle name="Output 2 8 3 5" xfId="8013"/>
    <cellStyle name="Output 2 8 3 6" xfId="9505"/>
    <cellStyle name="Output 2 8 3 7" xfId="11045"/>
    <cellStyle name="Output 2 8 3 8" xfId="12648"/>
    <cellStyle name="Output 2 8 4" xfId="2763"/>
    <cellStyle name="Output 2 8 5" xfId="4362"/>
    <cellStyle name="Output 2 8 6" xfId="1878"/>
    <cellStyle name="Output 2 8 7" xfId="7323"/>
    <cellStyle name="Output 2 8 8" xfId="8815"/>
    <cellStyle name="Output 2 8 9" xfId="10355"/>
    <cellStyle name="Output 2 9" xfId="1024"/>
    <cellStyle name="Output 2 9 10" xfId="11959"/>
    <cellStyle name="Output 2 9 2" xfId="1155"/>
    <cellStyle name="Output 2 9 2 2" xfId="2895"/>
    <cellStyle name="Output 2 9 2 3" xfId="4494"/>
    <cellStyle name="Output 2 9 2 4" xfId="5789"/>
    <cellStyle name="Output 2 9 2 5" xfId="7455"/>
    <cellStyle name="Output 2 9 2 6" xfId="8947"/>
    <cellStyle name="Output 2 9 2 7" xfId="10487"/>
    <cellStyle name="Output 2 9 2 8" xfId="12090"/>
    <cellStyle name="Output 2 9 3" xfId="1714"/>
    <cellStyle name="Output 2 9 3 2" xfId="3454"/>
    <cellStyle name="Output 2 9 3 3" xfId="5053"/>
    <cellStyle name="Output 2 9 3 4" xfId="5590"/>
    <cellStyle name="Output 2 9 3 5" xfId="8014"/>
    <cellStyle name="Output 2 9 3 6" xfId="9506"/>
    <cellStyle name="Output 2 9 3 7" xfId="11046"/>
    <cellStyle name="Output 2 9 3 8" xfId="12649"/>
    <cellStyle name="Output 2 9 4" xfId="2764"/>
    <cellStyle name="Output 2 9 5" xfId="4363"/>
    <cellStyle name="Output 2 9 6" xfId="4230"/>
    <cellStyle name="Output 2 9 7" xfId="7324"/>
    <cellStyle name="Output 2 9 8" xfId="8816"/>
    <cellStyle name="Output 2 9 9" xfId="10356"/>
    <cellStyle name="Output 3" xfId="305"/>
    <cellStyle name="Output 3 10" xfId="617"/>
    <cellStyle name="Output 3 10 2" xfId="2357"/>
    <cellStyle name="Output 3 10 3" xfId="3956"/>
    <cellStyle name="Output 3 10 4" xfId="5890"/>
    <cellStyle name="Output 3 10 5" xfId="6917"/>
    <cellStyle name="Output 3 10 6" xfId="8409"/>
    <cellStyle name="Output 3 10 7" xfId="9950"/>
    <cellStyle name="Output 3 10 8" xfId="11553"/>
    <cellStyle name="Output 3 11" xfId="347"/>
    <cellStyle name="Output 3 11 2" xfId="2087"/>
    <cellStyle name="Output 3 11 3" xfId="3686"/>
    <cellStyle name="Output 3 11 4" xfId="6567"/>
    <cellStyle name="Output 3 11 5" xfId="6647"/>
    <cellStyle name="Output 3 11 6" xfId="8139"/>
    <cellStyle name="Output 3 11 7" xfId="9680"/>
    <cellStyle name="Output 3 11 8" xfId="11283"/>
    <cellStyle name="Output 3 12" xfId="1561"/>
    <cellStyle name="Output 3 12 2" xfId="3301"/>
    <cellStyle name="Output 3 12 3" xfId="4900"/>
    <cellStyle name="Output 3 12 4" xfId="5646"/>
    <cellStyle name="Output 3 12 5" xfId="7861"/>
    <cellStyle name="Output 3 12 6" xfId="9353"/>
    <cellStyle name="Output 3 12 7" xfId="10893"/>
    <cellStyle name="Output 3 12 8" xfId="12496"/>
    <cellStyle name="Output 3 13" xfId="2047"/>
    <cellStyle name="Output 3 14" xfId="3646"/>
    <cellStyle name="Output 3 15" xfId="6005"/>
    <cellStyle name="Output 3 16" xfId="9641"/>
    <cellStyle name="Output 3 17" xfId="11244"/>
    <cellStyle name="Output 3 2" xfId="306"/>
    <cellStyle name="Output 3 2 10" xfId="369"/>
    <cellStyle name="Output 3 2 10 2" xfId="2109"/>
    <cellStyle name="Output 3 2 10 3" xfId="3708"/>
    <cellStyle name="Output 3 2 10 4" xfId="6414"/>
    <cellStyle name="Output 3 2 10 5" xfId="6669"/>
    <cellStyle name="Output 3 2 10 6" xfId="8161"/>
    <cellStyle name="Output 3 2 10 7" xfId="9702"/>
    <cellStyle name="Output 3 2 10 8" xfId="11305"/>
    <cellStyle name="Output 3 2 11" xfId="1562"/>
    <cellStyle name="Output 3 2 11 2" xfId="3302"/>
    <cellStyle name="Output 3 2 11 3" xfId="4901"/>
    <cellStyle name="Output 3 2 11 4" xfId="6275"/>
    <cellStyle name="Output 3 2 11 5" xfId="7862"/>
    <cellStyle name="Output 3 2 11 6" xfId="9354"/>
    <cellStyle name="Output 3 2 11 7" xfId="10894"/>
    <cellStyle name="Output 3 2 11 8" xfId="12497"/>
    <cellStyle name="Output 3 2 12" xfId="2048"/>
    <cellStyle name="Output 3 2 13" xfId="3647"/>
    <cellStyle name="Output 3 2 14" xfId="6376"/>
    <cellStyle name="Output 3 2 15" xfId="9642"/>
    <cellStyle name="Output 3 2 16" xfId="11245"/>
    <cellStyle name="Output 3 2 2" xfId="307"/>
    <cellStyle name="Output 3 2 2 10" xfId="2049"/>
    <cellStyle name="Output 3 2 2 11" xfId="3648"/>
    <cellStyle name="Output 3 2 2 12" xfId="6611"/>
    <cellStyle name="Output 3 2 2 13" xfId="9643"/>
    <cellStyle name="Output 3 2 2 14" xfId="11246"/>
    <cellStyle name="Output 3 2 2 2" xfId="1025"/>
    <cellStyle name="Output 3 2 2 2 10" xfId="11960"/>
    <cellStyle name="Output 3 2 2 2 2" xfId="566"/>
    <cellStyle name="Output 3 2 2 2 2 2" xfId="2306"/>
    <cellStyle name="Output 3 2 2 2 2 3" xfId="3905"/>
    <cellStyle name="Output 3 2 2 2 2 4" xfId="6509"/>
    <cellStyle name="Output 3 2 2 2 2 5" xfId="6866"/>
    <cellStyle name="Output 3 2 2 2 2 6" xfId="8358"/>
    <cellStyle name="Output 3 2 2 2 2 7" xfId="9899"/>
    <cellStyle name="Output 3 2 2 2 2 8" xfId="11502"/>
    <cellStyle name="Output 3 2 2 2 3" xfId="1715"/>
    <cellStyle name="Output 3 2 2 2 3 2" xfId="3455"/>
    <cellStyle name="Output 3 2 2 2 3 3" xfId="5054"/>
    <cellStyle name="Output 3 2 2 2 3 4" xfId="5398"/>
    <cellStyle name="Output 3 2 2 2 3 5" xfId="8015"/>
    <cellStyle name="Output 3 2 2 2 3 6" xfId="9507"/>
    <cellStyle name="Output 3 2 2 2 3 7" xfId="11047"/>
    <cellStyle name="Output 3 2 2 2 3 8" xfId="12650"/>
    <cellStyle name="Output 3 2 2 2 4" xfId="2765"/>
    <cellStyle name="Output 3 2 2 2 5" xfId="4364"/>
    <cellStyle name="Output 3 2 2 2 6" xfId="1919"/>
    <cellStyle name="Output 3 2 2 2 7" xfId="7325"/>
    <cellStyle name="Output 3 2 2 2 8" xfId="8817"/>
    <cellStyle name="Output 3 2 2 2 9" xfId="10357"/>
    <cellStyle name="Output 3 2 2 3" xfId="1026"/>
    <cellStyle name="Output 3 2 2 3 10" xfId="11961"/>
    <cellStyle name="Output 3 2 2 3 2" xfId="1154"/>
    <cellStyle name="Output 3 2 2 3 2 2" xfId="2894"/>
    <cellStyle name="Output 3 2 2 3 2 3" xfId="4493"/>
    <cellStyle name="Output 3 2 2 3 2 4" xfId="6157"/>
    <cellStyle name="Output 3 2 2 3 2 5" xfId="7454"/>
    <cellStyle name="Output 3 2 2 3 2 6" xfId="8946"/>
    <cellStyle name="Output 3 2 2 3 2 7" xfId="10486"/>
    <cellStyle name="Output 3 2 2 3 2 8" xfId="12089"/>
    <cellStyle name="Output 3 2 2 3 3" xfId="1716"/>
    <cellStyle name="Output 3 2 2 3 3 2" xfId="3456"/>
    <cellStyle name="Output 3 2 2 3 3 3" xfId="5055"/>
    <cellStyle name="Output 3 2 2 3 3 4" xfId="5589"/>
    <cellStyle name="Output 3 2 2 3 3 5" xfId="8016"/>
    <cellStyle name="Output 3 2 2 3 3 6" xfId="9508"/>
    <cellStyle name="Output 3 2 2 3 3 7" xfId="11048"/>
    <cellStyle name="Output 3 2 2 3 3 8" xfId="12651"/>
    <cellStyle name="Output 3 2 2 3 4" xfId="2766"/>
    <cellStyle name="Output 3 2 2 3 5" xfId="4365"/>
    <cellStyle name="Output 3 2 2 3 6" xfId="2017"/>
    <cellStyle name="Output 3 2 2 3 7" xfId="7326"/>
    <cellStyle name="Output 3 2 2 3 8" xfId="8818"/>
    <cellStyle name="Output 3 2 2 3 9" xfId="10358"/>
    <cellStyle name="Output 3 2 2 4" xfId="1027"/>
    <cellStyle name="Output 3 2 2 4 10" xfId="11962"/>
    <cellStyle name="Output 3 2 2 4 2" xfId="1153"/>
    <cellStyle name="Output 3 2 2 4 2 2" xfId="2893"/>
    <cellStyle name="Output 3 2 2 4 2 3" xfId="4492"/>
    <cellStyle name="Output 3 2 2 4 2 4" xfId="5790"/>
    <cellStyle name="Output 3 2 2 4 2 5" xfId="7453"/>
    <cellStyle name="Output 3 2 2 4 2 6" xfId="8945"/>
    <cellStyle name="Output 3 2 2 4 2 7" xfId="10485"/>
    <cellStyle name="Output 3 2 2 4 2 8" xfId="12088"/>
    <cellStyle name="Output 3 2 2 4 3" xfId="1717"/>
    <cellStyle name="Output 3 2 2 4 3 2" xfId="3457"/>
    <cellStyle name="Output 3 2 2 4 3 3" xfId="5056"/>
    <cellStyle name="Output 3 2 2 4 3 4" xfId="6331"/>
    <cellStyle name="Output 3 2 2 4 3 5" xfId="8017"/>
    <cellStyle name="Output 3 2 2 4 3 6" xfId="9509"/>
    <cellStyle name="Output 3 2 2 4 3 7" xfId="11049"/>
    <cellStyle name="Output 3 2 2 4 3 8" xfId="12652"/>
    <cellStyle name="Output 3 2 2 4 4" xfId="2767"/>
    <cellStyle name="Output 3 2 2 4 5" xfId="4366"/>
    <cellStyle name="Output 3 2 2 4 6" xfId="1918"/>
    <cellStyle name="Output 3 2 2 4 7" xfId="7327"/>
    <cellStyle name="Output 3 2 2 4 8" xfId="8819"/>
    <cellStyle name="Output 3 2 2 4 9" xfId="10359"/>
    <cellStyle name="Output 3 2 2 5" xfId="1028"/>
    <cellStyle name="Output 3 2 2 5 10" xfId="11963"/>
    <cellStyle name="Output 3 2 2 5 2" xfId="1152"/>
    <cellStyle name="Output 3 2 2 5 2 2" xfId="2892"/>
    <cellStyle name="Output 3 2 2 5 2 3" xfId="4491"/>
    <cellStyle name="Output 3 2 2 5 2 4" xfId="5470"/>
    <cellStyle name="Output 3 2 2 5 2 5" xfId="7452"/>
    <cellStyle name="Output 3 2 2 5 2 6" xfId="8944"/>
    <cellStyle name="Output 3 2 2 5 2 7" xfId="10484"/>
    <cellStyle name="Output 3 2 2 5 2 8" xfId="12087"/>
    <cellStyle name="Output 3 2 2 5 3" xfId="1718"/>
    <cellStyle name="Output 3 2 2 5 3 2" xfId="3458"/>
    <cellStyle name="Output 3 2 2 5 3 3" xfId="5057"/>
    <cellStyle name="Output 3 2 2 5 3 4" xfId="5305"/>
    <cellStyle name="Output 3 2 2 5 3 5" xfId="8018"/>
    <cellStyle name="Output 3 2 2 5 3 6" xfId="9510"/>
    <cellStyle name="Output 3 2 2 5 3 7" xfId="11050"/>
    <cellStyle name="Output 3 2 2 5 3 8" xfId="12653"/>
    <cellStyle name="Output 3 2 2 5 4" xfId="2768"/>
    <cellStyle name="Output 3 2 2 5 5" xfId="4367"/>
    <cellStyle name="Output 3 2 2 5 6" xfId="1917"/>
    <cellStyle name="Output 3 2 2 5 7" xfId="7328"/>
    <cellStyle name="Output 3 2 2 5 8" xfId="8820"/>
    <cellStyle name="Output 3 2 2 5 9" xfId="10360"/>
    <cellStyle name="Output 3 2 2 6" xfId="1029"/>
    <cellStyle name="Output 3 2 2 6 10" xfId="11964"/>
    <cellStyle name="Output 3 2 2 6 2" xfId="1151"/>
    <cellStyle name="Output 3 2 2 6 2 2" xfId="2891"/>
    <cellStyle name="Output 3 2 2 6 2 3" xfId="4490"/>
    <cellStyle name="Output 3 2 2 6 2 4" xfId="5791"/>
    <cellStyle name="Output 3 2 2 6 2 5" xfId="7451"/>
    <cellStyle name="Output 3 2 2 6 2 6" xfId="8943"/>
    <cellStyle name="Output 3 2 2 6 2 7" xfId="10483"/>
    <cellStyle name="Output 3 2 2 6 2 8" xfId="12086"/>
    <cellStyle name="Output 3 2 2 6 3" xfId="1719"/>
    <cellStyle name="Output 3 2 2 6 3 2" xfId="3459"/>
    <cellStyle name="Output 3 2 2 6 3 3" xfId="5058"/>
    <cellStyle name="Output 3 2 2 6 3 4" xfId="5397"/>
    <cellStyle name="Output 3 2 2 6 3 5" xfId="8019"/>
    <cellStyle name="Output 3 2 2 6 3 6" xfId="9511"/>
    <cellStyle name="Output 3 2 2 6 3 7" xfId="11051"/>
    <cellStyle name="Output 3 2 2 6 3 8" xfId="12654"/>
    <cellStyle name="Output 3 2 2 6 4" xfId="2769"/>
    <cellStyle name="Output 3 2 2 6 5" xfId="4368"/>
    <cellStyle name="Output 3 2 2 6 6" xfId="1916"/>
    <cellStyle name="Output 3 2 2 6 7" xfId="7329"/>
    <cellStyle name="Output 3 2 2 6 8" xfId="8821"/>
    <cellStyle name="Output 3 2 2 6 9" xfId="10361"/>
    <cellStyle name="Output 3 2 2 7" xfId="619"/>
    <cellStyle name="Output 3 2 2 7 2" xfId="2359"/>
    <cellStyle name="Output 3 2 2 7 3" xfId="3958"/>
    <cellStyle name="Output 3 2 2 7 4" xfId="6088"/>
    <cellStyle name="Output 3 2 2 7 5" xfId="6919"/>
    <cellStyle name="Output 3 2 2 7 6" xfId="8411"/>
    <cellStyle name="Output 3 2 2 7 7" xfId="9952"/>
    <cellStyle name="Output 3 2 2 7 8" xfId="11555"/>
    <cellStyle name="Output 3 2 2 8" xfId="370"/>
    <cellStyle name="Output 3 2 2 8 2" xfId="2110"/>
    <cellStyle name="Output 3 2 2 8 3" xfId="3709"/>
    <cellStyle name="Output 3 2 2 8 4" xfId="5321"/>
    <cellStyle name="Output 3 2 2 8 5" xfId="6670"/>
    <cellStyle name="Output 3 2 2 8 6" xfId="8162"/>
    <cellStyle name="Output 3 2 2 8 7" xfId="9703"/>
    <cellStyle name="Output 3 2 2 8 8" xfId="11306"/>
    <cellStyle name="Output 3 2 2 9" xfId="1563"/>
    <cellStyle name="Output 3 2 2 9 2" xfId="3303"/>
    <cellStyle name="Output 3 2 2 9 3" xfId="4902"/>
    <cellStyle name="Output 3 2 2 9 4" xfId="5645"/>
    <cellStyle name="Output 3 2 2 9 5" xfId="7863"/>
    <cellStyle name="Output 3 2 2 9 6" xfId="9355"/>
    <cellStyle name="Output 3 2 2 9 7" xfId="10895"/>
    <cellStyle name="Output 3 2 2 9 8" xfId="12498"/>
    <cellStyle name="Output 3 2 3" xfId="308"/>
    <cellStyle name="Output 3 2 3 10" xfId="2050"/>
    <cellStyle name="Output 3 2 3 11" xfId="3649"/>
    <cellStyle name="Output 3 2 3 12" xfId="6006"/>
    <cellStyle name="Output 3 2 3 13" xfId="9644"/>
    <cellStyle name="Output 3 2 3 14" xfId="11247"/>
    <cellStyle name="Output 3 2 3 2" xfId="1030"/>
    <cellStyle name="Output 3 2 3 2 10" xfId="11965"/>
    <cellStyle name="Output 3 2 3 2 2" xfId="567"/>
    <cellStyle name="Output 3 2 3 2 2 2" xfId="2307"/>
    <cellStyle name="Output 3 2 3 2 2 3" xfId="3906"/>
    <cellStyle name="Output 3 2 3 2 2 4" xfId="6075"/>
    <cellStyle name="Output 3 2 3 2 2 5" xfId="6867"/>
    <cellStyle name="Output 3 2 3 2 2 6" xfId="8359"/>
    <cellStyle name="Output 3 2 3 2 2 7" xfId="9900"/>
    <cellStyle name="Output 3 2 3 2 2 8" xfId="11503"/>
    <cellStyle name="Output 3 2 3 2 3" xfId="1720"/>
    <cellStyle name="Output 3 2 3 2 3 2" xfId="3460"/>
    <cellStyle name="Output 3 2 3 2 3 3" xfId="5059"/>
    <cellStyle name="Output 3 2 3 2 3 4" xfId="5588"/>
    <cellStyle name="Output 3 2 3 2 3 5" xfId="8020"/>
    <cellStyle name="Output 3 2 3 2 3 6" xfId="9512"/>
    <cellStyle name="Output 3 2 3 2 3 7" xfId="11052"/>
    <cellStyle name="Output 3 2 3 2 3 8" xfId="12655"/>
    <cellStyle name="Output 3 2 3 2 4" xfId="2770"/>
    <cellStyle name="Output 3 2 3 2 5" xfId="4369"/>
    <cellStyle name="Output 3 2 3 2 6" xfId="1915"/>
    <cellStyle name="Output 3 2 3 2 7" xfId="7330"/>
    <cellStyle name="Output 3 2 3 2 8" xfId="8822"/>
    <cellStyle name="Output 3 2 3 2 9" xfId="10362"/>
    <cellStyle name="Output 3 2 3 3" xfId="1031"/>
    <cellStyle name="Output 3 2 3 3 10" xfId="11966"/>
    <cellStyle name="Output 3 2 3 3 2" xfId="568"/>
    <cellStyle name="Output 3 2 3 3 2 2" xfId="2308"/>
    <cellStyle name="Output 3 2 3 3 2 3" xfId="3907"/>
    <cellStyle name="Output 3 2 3 3 2 4" xfId="5903"/>
    <cellStyle name="Output 3 2 3 3 2 5" xfId="6868"/>
    <cellStyle name="Output 3 2 3 3 2 6" xfId="8360"/>
    <cellStyle name="Output 3 2 3 3 2 7" xfId="9901"/>
    <cellStyle name="Output 3 2 3 3 2 8" xfId="11504"/>
    <cellStyle name="Output 3 2 3 3 3" xfId="1721"/>
    <cellStyle name="Output 3 2 3 3 3 2" xfId="3461"/>
    <cellStyle name="Output 3 2 3 3 3 3" xfId="5060"/>
    <cellStyle name="Output 3 2 3 3 3 4" xfId="5396"/>
    <cellStyle name="Output 3 2 3 3 3 5" xfId="8021"/>
    <cellStyle name="Output 3 2 3 3 3 6" xfId="9513"/>
    <cellStyle name="Output 3 2 3 3 3 7" xfId="11053"/>
    <cellStyle name="Output 3 2 3 3 3 8" xfId="12656"/>
    <cellStyle name="Output 3 2 3 3 4" xfId="2771"/>
    <cellStyle name="Output 3 2 3 3 5" xfId="4370"/>
    <cellStyle name="Output 3 2 3 3 6" xfId="1914"/>
    <cellStyle name="Output 3 2 3 3 7" xfId="7331"/>
    <cellStyle name="Output 3 2 3 3 8" xfId="8823"/>
    <cellStyle name="Output 3 2 3 3 9" xfId="10363"/>
    <cellStyle name="Output 3 2 3 4" xfId="1032"/>
    <cellStyle name="Output 3 2 3 4 10" xfId="11967"/>
    <cellStyle name="Output 3 2 3 4 2" xfId="569"/>
    <cellStyle name="Output 3 2 3 4 2 2" xfId="2309"/>
    <cellStyle name="Output 3 2 3 4 2 3" xfId="3908"/>
    <cellStyle name="Output 3 2 3 4 2 4" xfId="6404"/>
    <cellStyle name="Output 3 2 3 4 2 5" xfId="6869"/>
    <cellStyle name="Output 3 2 3 4 2 6" xfId="8361"/>
    <cellStyle name="Output 3 2 3 4 2 7" xfId="9902"/>
    <cellStyle name="Output 3 2 3 4 2 8" xfId="11505"/>
    <cellStyle name="Output 3 2 3 4 3" xfId="1722"/>
    <cellStyle name="Output 3 2 3 4 3 2" xfId="3462"/>
    <cellStyle name="Output 3 2 3 4 3 3" xfId="5061"/>
    <cellStyle name="Output 3 2 3 4 3 4" xfId="5587"/>
    <cellStyle name="Output 3 2 3 4 3 5" xfId="8022"/>
    <cellStyle name="Output 3 2 3 4 3 6" xfId="9514"/>
    <cellStyle name="Output 3 2 3 4 3 7" xfId="11054"/>
    <cellStyle name="Output 3 2 3 4 3 8" xfId="12657"/>
    <cellStyle name="Output 3 2 3 4 4" xfId="2772"/>
    <cellStyle name="Output 3 2 3 4 5" xfId="4371"/>
    <cellStyle name="Output 3 2 3 4 6" xfId="1913"/>
    <cellStyle name="Output 3 2 3 4 7" xfId="7332"/>
    <cellStyle name="Output 3 2 3 4 8" xfId="8824"/>
    <cellStyle name="Output 3 2 3 4 9" xfId="10364"/>
    <cellStyle name="Output 3 2 3 5" xfId="1033"/>
    <cellStyle name="Output 3 2 3 5 10" xfId="11968"/>
    <cellStyle name="Output 3 2 3 5 2" xfId="570"/>
    <cellStyle name="Output 3 2 3 5 2 2" xfId="2310"/>
    <cellStyle name="Output 3 2 3 5 2 3" xfId="3909"/>
    <cellStyle name="Output 3 2 3 5 2 4" xfId="5290"/>
    <cellStyle name="Output 3 2 3 5 2 5" xfId="6870"/>
    <cellStyle name="Output 3 2 3 5 2 6" xfId="8362"/>
    <cellStyle name="Output 3 2 3 5 2 7" xfId="9903"/>
    <cellStyle name="Output 3 2 3 5 2 8" xfId="11506"/>
    <cellStyle name="Output 3 2 3 5 3" xfId="1723"/>
    <cellStyle name="Output 3 2 3 5 3 2" xfId="3463"/>
    <cellStyle name="Output 3 2 3 5 3 3" xfId="5062"/>
    <cellStyle name="Output 3 2 3 5 3 4" xfId="5395"/>
    <cellStyle name="Output 3 2 3 5 3 5" xfId="8023"/>
    <cellStyle name="Output 3 2 3 5 3 6" xfId="9515"/>
    <cellStyle name="Output 3 2 3 5 3 7" xfId="11055"/>
    <cellStyle name="Output 3 2 3 5 3 8" xfId="12658"/>
    <cellStyle name="Output 3 2 3 5 4" xfId="2773"/>
    <cellStyle name="Output 3 2 3 5 5" xfId="4372"/>
    <cellStyle name="Output 3 2 3 5 6" xfId="1912"/>
    <cellStyle name="Output 3 2 3 5 7" xfId="7333"/>
    <cellStyle name="Output 3 2 3 5 8" xfId="8825"/>
    <cellStyle name="Output 3 2 3 5 9" xfId="10365"/>
    <cellStyle name="Output 3 2 3 6" xfId="1034"/>
    <cellStyle name="Output 3 2 3 6 10" xfId="11969"/>
    <cellStyle name="Output 3 2 3 6 2" xfId="571"/>
    <cellStyle name="Output 3 2 3 6 2 2" xfId="2311"/>
    <cellStyle name="Output 3 2 3 6 2 3" xfId="3910"/>
    <cellStyle name="Output 3 2 3 6 2 4" xfId="5543"/>
    <cellStyle name="Output 3 2 3 6 2 5" xfId="6871"/>
    <cellStyle name="Output 3 2 3 6 2 6" xfId="8363"/>
    <cellStyle name="Output 3 2 3 6 2 7" xfId="9904"/>
    <cellStyle name="Output 3 2 3 6 2 8" xfId="11507"/>
    <cellStyle name="Output 3 2 3 6 3" xfId="1724"/>
    <cellStyle name="Output 3 2 3 6 3 2" xfId="3464"/>
    <cellStyle name="Output 3 2 3 6 3 3" xfId="5063"/>
    <cellStyle name="Output 3 2 3 6 3 4" xfId="5586"/>
    <cellStyle name="Output 3 2 3 6 3 5" xfId="8024"/>
    <cellStyle name="Output 3 2 3 6 3 6" xfId="9516"/>
    <cellStyle name="Output 3 2 3 6 3 7" xfId="11056"/>
    <cellStyle name="Output 3 2 3 6 3 8" xfId="12659"/>
    <cellStyle name="Output 3 2 3 6 4" xfId="2774"/>
    <cellStyle name="Output 3 2 3 6 5" xfId="4373"/>
    <cellStyle name="Output 3 2 3 6 6" xfId="1911"/>
    <cellStyle name="Output 3 2 3 6 7" xfId="7334"/>
    <cellStyle name="Output 3 2 3 6 8" xfId="8826"/>
    <cellStyle name="Output 3 2 3 6 9" xfId="10366"/>
    <cellStyle name="Output 3 2 3 7" xfId="620"/>
    <cellStyle name="Output 3 2 3 7 2" xfId="2360"/>
    <cellStyle name="Output 3 2 3 7 3" xfId="3959"/>
    <cellStyle name="Output 3 2 3 7 4" xfId="5889"/>
    <cellStyle name="Output 3 2 3 7 5" xfId="6920"/>
    <cellStyle name="Output 3 2 3 7 6" xfId="8412"/>
    <cellStyle name="Output 3 2 3 7 7" xfId="9953"/>
    <cellStyle name="Output 3 2 3 7 8" xfId="11556"/>
    <cellStyle name="Output 3 2 3 8" xfId="371"/>
    <cellStyle name="Output 3 2 3 8 2" xfId="2111"/>
    <cellStyle name="Output 3 2 3 8 3" xfId="3710"/>
    <cellStyle name="Output 3 2 3 8 4" xfId="5553"/>
    <cellStyle name="Output 3 2 3 8 5" xfId="6671"/>
    <cellStyle name="Output 3 2 3 8 6" xfId="8163"/>
    <cellStyle name="Output 3 2 3 8 7" xfId="9704"/>
    <cellStyle name="Output 3 2 3 8 8" xfId="11307"/>
    <cellStyle name="Output 3 2 3 9" xfId="1564"/>
    <cellStyle name="Output 3 2 3 9 2" xfId="3304"/>
    <cellStyle name="Output 3 2 3 9 3" xfId="4903"/>
    <cellStyle name="Output 3 2 3 9 4" xfId="3585"/>
    <cellStyle name="Output 3 2 3 9 5" xfId="7864"/>
    <cellStyle name="Output 3 2 3 9 6" xfId="9356"/>
    <cellStyle name="Output 3 2 3 9 7" xfId="10896"/>
    <cellStyle name="Output 3 2 3 9 8" xfId="12499"/>
    <cellStyle name="Output 3 2 4" xfId="1035"/>
    <cellStyle name="Output 3 2 4 10" xfId="11970"/>
    <cellStyle name="Output 3 2 4 2" xfId="572"/>
    <cellStyle name="Output 3 2 4 2 2" xfId="2312"/>
    <cellStyle name="Output 3 2 4 2 3" xfId="3911"/>
    <cellStyle name="Output 3 2 4 2 4" xfId="6508"/>
    <cellStyle name="Output 3 2 4 2 5" xfId="6872"/>
    <cellStyle name="Output 3 2 4 2 6" xfId="8364"/>
    <cellStyle name="Output 3 2 4 2 7" xfId="9905"/>
    <cellStyle name="Output 3 2 4 2 8" xfId="11508"/>
    <cellStyle name="Output 3 2 4 3" xfId="1725"/>
    <cellStyle name="Output 3 2 4 3 2" xfId="3465"/>
    <cellStyle name="Output 3 2 4 3 3" xfId="5064"/>
    <cellStyle name="Output 3 2 4 3 4" xfId="5394"/>
    <cellStyle name="Output 3 2 4 3 5" xfId="8025"/>
    <cellStyle name="Output 3 2 4 3 6" xfId="9517"/>
    <cellStyle name="Output 3 2 4 3 7" xfId="11057"/>
    <cellStyle name="Output 3 2 4 3 8" xfId="12660"/>
    <cellStyle name="Output 3 2 4 4" xfId="2775"/>
    <cellStyle name="Output 3 2 4 5" xfId="4374"/>
    <cellStyle name="Output 3 2 4 6" xfId="1910"/>
    <cellStyle name="Output 3 2 4 7" xfId="7335"/>
    <cellStyle name="Output 3 2 4 8" xfId="8827"/>
    <cellStyle name="Output 3 2 4 9" xfId="10367"/>
    <cellStyle name="Output 3 2 5" xfId="1036"/>
    <cellStyle name="Output 3 2 5 10" xfId="11971"/>
    <cellStyle name="Output 3 2 5 2" xfId="573"/>
    <cellStyle name="Output 3 2 5 2 2" xfId="2313"/>
    <cellStyle name="Output 3 2 5 2 3" xfId="3912"/>
    <cellStyle name="Output 3 2 5 2 4" xfId="6076"/>
    <cellStyle name="Output 3 2 5 2 5" xfId="6873"/>
    <cellStyle name="Output 3 2 5 2 6" xfId="8365"/>
    <cellStyle name="Output 3 2 5 2 7" xfId="9906"/>
    <cellStyle name="Output 3 2 5 2 8" xfId="11509"/>
    <cellStyle name="Output 3 2 5 3" xfId="1726"/>
    <cellStyle name="Output 3 2 5 3 2" xfId="3466"/>
    <cellStyle name="Output 3 2 5 3 3" xfId="5065"/>
    <cellStyle name="Output 3 2 5 3 4" xfId="5585"/>
    <cellStyle name="Output 3 2 5 3 5" xfId="8026"/>
    <cellStyle name="Output 3 2 5 3 6" xfId="9518"/>
    <cellStyle name="Output 3 2 5 3 7" xfId="11058"/>
    <cellStyle name="Output 3 2 5 3 8" xfId="12661"/>
    <cellStyle name="Output 3 2 5 4" xfId="2776"/>
    <cellStyle name="Output 3 2 5 5" xfId="4375"/>
    <cellStyle name="Output 3 2 5 6" xfId="1909"/>
    <cellStyle name="Output 3 2 5 7" xfId="7336"/>
    <cellStyle name="Output 3 2 5 8" xfId="8828"/>
    <cellStyle name="Output 3 2 5 9" xfId="10368"/>
    <cellStyle name="Output 3 2 6" xfId="1037"/>
    <cellStyle name="Output 3 2 6 10" xfId="11972"/>
    <cellStyle name="Output 3 2 6 2" xfId="574"/>
    <cellStyle name="Output 3 2 6 2 2" xfId="2314"/>
    <cellStyle name="Output 3 2 6 2 3" xfId="3913"/>
    <cellStyle name="Output 3 2 6 2 4" xfId="5902"/>
    <cellStyle name="Output 3 2 6 2 5" xfId="6874"/>
    <cellStyle name="Output 3 2 6 2 6" xfId="8366"/>
    <cellStyle name="Output 3 2 6 2 7" xfId="9907"/>
    <cellStyle name="Output 3 2 6 2 8" xfId="11510"/>
    <cellStyle name="Output 3 2 6 3" xfId="1727"/>
    <cellStyle name="Output 3 2 6 3 2" xfId="3467"/>
    <cellStyle name="Output 3 2 6 3 3" xfId="5066"/>
    <cellStyle name="Output 3 2 6 3 4" xfId="3578"/>
    <cellStyle name="Output 3 2 6 3 5" xfId="8027"/>
    <cellStyle name="Output 3 2 6 3 6" xfId="9519"/>
    <cellStyle name="Output 3 2 6 3 7" xfId="11059"/>
    <cellStyle name="Output 3 2 6 3 8" xfId="12662"/>
    <cellStyle name="Output 3 2 6 4" xfId="2777"/>
    <cellStyle name="Output 3 2 6 5" xfId="4376"/>
    <cellStyle name="Output 3 2 6 6" xfId="1908"/>
    <cellStyle name="Output 3 2 6 7" xfId="7337"/>
    <cellStyle name="Output 3 2 6 8" xfId="8829"/>
    <cellStyle name="Output 3 2 6 9" xfId="10369"/>
    <cellStyle name="Output 3 2 7" xfId="1038"/>
    <cellStyle name="Output 3 2 7 10" xfId="11973"/>
    <cellStyle name="Output 3 2 7 2" xfId="575"/>
    <cellStyle name="Output 3 2 7 2 2" xfId="2315"/>
    <cellStyle name="Output 3 2 7 2 3" xfId="3914"/>
    <cellStyle name="Output 3 2 7 2 4" xfId="6507"/>
    <cellStyle name="Output 3 2 7 2 5" xfId="6875"/>
    <cellStyle name="Output 3 2 7 2 6" xfId="8367"/>
    <cellStyle name="Output 3 2 7 2 7" xfId="9908"/>
    <cellStyle name="Output 3 2 7 2 8" xfId="11511"/>
    <cellStyle name="Output 3 2 7 3" xfId="1728"/>
    <cellStyle name="Output 3 2 7 3 2" xfId="3468"/>
    <cellStyle name="Output 3 2 7 3 3" xfId="5067"/>
    <cellStyle name="Output 3 2 7 3 4" xfId="6333"/>
    <cellStyle name="Output 3 2 7 3 5" xfId="8028"/>
    <cellStyle name="Output 3 2 7 3 6" xfId="9520"/>
    <cellStyle name="Output 3 2 7 3 7" xfId="11060"/>
    <cellStyle name="Output 3 2 7 3 8" xfId="12663"/>
    <cellStyle name="Output 3 2 7 4" xfId="2778"/>
    <cellStyle name="Output 3 2 7 5" xfId="4377"/>
    <cellStyle name="Output 3 2 7 6" xfId="1907"/>
    <cellStyle name="Output 3 2 7 7" xfId="7338"/>
    <cellStyle name="Output 3 2 7 8" xfId="8830"/>
    <cellStyle name="Output 3 2 7 9" xfId="10370"/>
    <cellStyle name="Output 3 2 8" xfId="1039"/>
    <cellStyle name="Output 3 2 8 10" xfId="11974"/>
    <cellStyle name="Output 3 2 8 2" xfId="576"/>
    <cellStyle name="Output 3 2 8 2 2" xfId="2316"/>
    <cellStyle name="Output 3 2 8 2 3" xfId="3915"/>
    <cellStyle name="Output 3 2 8 2 4" xfId="6077"/>
    <cellStyle name="Output 3 2 8 2 5" xfId="6876"/>
    <cellStyle name="Output 3 2 8 2 6" xfId="8368"/>
    <cellStyle name="Output 3 2 8 2 7" xfId="9909"/>
    <cellStyle name="Output 3 2 8 2 8" xfId="11512"/>
    <cellStyle name="Output 3 2 8 3" xfId="1729"/>
    <cellStyle name="Output 3 2 8 3 2" xfId="3469"/>
    <cellStyle name="Output 3 2 8 3 3" xfId="5068"/>
    <cellStyle name="Output 3 2 8 3 4" xfId="5303"/>
    <cellStyle name="Output 3 2 8 3 5" xfId="8029"/>
    <cellStyle name="Output 3 2 8 3 6" xfId="9521"/>
    <cellStyle name="Output 3 2 8 3 7" xfId="11061"/>
    <cellStyle name="Output 3 2 8 3 8" xfId="12664"/>
    <cellStyle name="Output 3 2 8 4" xfId="2779"/>
    <cellStyle name="Output 3 2 8 5" xfId="4378"/>
    <cellStyle name="Output 3 2 8 6" xfId="1906"/>
    <cellStyle name="Output 3 2 8 7" xfId="7339"/>
    <cellStyle name="Output 3 2 8 8" xfId="8831"/>
    <cellStyle name="Output 3 2 8 9" xfId="10371"/>
    <cellStyle name="Output 3 2 9" xfId="618"/>
    <cellStyle name="Output 3 2 9 2" xfId="2358"/>
    <cellStyle name="Output 3 2 9 3" xfId="3957"/>
    <cellStyle name="Output 3 2 9 4" xfId="6495"/>
    <cellStyle name="Output 3 2 9 5" xfId="6918"/>
    <cellStyle name="Output 3 2 9 6" xfId="8410"/>
    <cellStyle name="Output 3 2 9 7" xfId="9951"/>
    <cellStyle name="Output 3 2 9 8" xfId="11554"/>
    <cellStyle name="Output 3 3" xfId="309"/>
    <cellStyle name="Output 3 3 10" xfId="1565"/>
    <cellStyle name="Output 3 3 10 2" xfId="3305"/>
    <cellStyle name="Output 3 3 10 3" xfId="4904"/>
    <cellStyle name="Output 3 3 10 4" xfId="6320"/>
    <cellStyle name="Output 3 3 10 5" xfId="7865"/>
    <cellStyle name="Output 3 3 10 6" xfId="9357"/>
    <cellStyle name="Output 3 3 10 7" xfId="10897"/>
    <cellStyle name="Output 3 3 10 8" xfId="12500"/>
    <cellStyle name="Output 3 3 11" xfId="2051"/>
    <cellStyle name="Output 3 3 12" xfId="3650"/>
    <cellStyle name="Output 3 3 13" xfId="6009"/>
    <cellStyle name="Output 3 3 14" xfId="9645"/>
    <cellStyle name="Output 3 3 15" xfId="11248"/>
    <cellStyle name="Output 3 3 2" xfId="310"/>
    <cellStyle name="Output 3 3 2 10" xfId="2052"/>
    <cellStyle name="Output 3 3 2 11" xfId="3651"/>
    <cellStyle name="Output 3 3 2 12" xfId="6377"/>
    <cellStyle name="Output 3 3 2 13" xfId="9646"/>
    <cellStyle name="Output 3 3 2 14" xfId="11249"/>
    <cellStyle name="Output 3 3 2 2" xfId="1040"/>
    <cellStyle name="Output 3 3 2 2 10" xfId="11975"/>
    <cellStyle name="Output 3 3 2 2 2" xfId="577"/>
    <cellStyle name="Output 3 3 2 2 2 2" xfId="2317"/>
    <cellStyle name="Output 3 3 2 2 2 3" xfId="3916"/>
    <cellStyle name="Output 3 3 2 2 2 4" xfId="5901"/>
    <cellStyle name="Output 3 3 2 2 2 5" xfId="6877"/>
    <cellStyle name="Output 3 3 2 2 2 6" xfId="8369"/>
    <cellStyle name="Output 3 3 2 2 2 7" xfId="9910"/>
    <cellStyle name="Output 3 3 2 2 2 8" xfId="11513"/>
    <cellStyle name="Output 3 3 2 2 3" xfId="1730"/>
    <cellStyle name="Output 3 3 2 2 3 2" xfId="3470"/>
    <cellStyle name="Output 3 3 2 2 3 3" xfId="5069"/>
    <cellStyle name="Output 3 3 2 2 3 4" xfId="5393"/>
    <cellStyle name="Output 3 3 2 2 3 5" xfId="8030"/>
    <cellStyle name="Output 3 3 2 2 3 6" xfId="9522"/>
    <cellStyle name="Output 3 3 2 2 3 7" xfId="11062"/>
    <cellStyle name="Output 3 3 2 2 3 8" xfId="12665"/>
    <cellStyle name="Output 3 3 2 2 4" xfId="2780"/>
    <cellStyle name="Output 3 3 2 2 5" xfId="4379"/>
    <cellStyle name="Output 3 3 2 2 6" xfId="1905"/>
    <cellStyle name="Output 3 3 2 2 7" xfId="7340"/>
    <cellStyle name="Output 3 3 2 2 8" xfId="8832"/>
    <cellStyle name="Output 3 3 2 2 9" xfId="10372"/>
    <cellStyle name="Output 3 3 2 3" xfId="1041"/>
    <cellStyle name="Output 3 3 2 3 10" xfId="11976"/>
    <cellStyle name="Output 3 3 2 3 2" xfId="578"/>
    <cellStyle name="Output 3 3 2 3 2 2" xfId="2318"/>
    <cellStyle name="Output 3 3 2 3 2 3" xfId="3917"/>
    <cellStyle name="Output 3 3 2 3 2 4" xfId="6506"/>
    <cellStyle name="Output 3 3 2 3 2 5" xfId="6878"/>
    <cellStyle name="Output 3 3 2 3 2 6" xfId="8370"/>
    <cellStyle name="Output 3 3 2 3 2 7" xfId="9911"/>
    <cellStyle name="Output 3 3 2 3 2 8" xfId="11514"/>
    <cellStyle name="Output 3 3 2 3 3" xfId="1731"/>
    <cellStyle name="Output 3 3 2 3 3 2" xfId="3471"/>
    <cellStyle name="Output 3 3 2 3 3 3" xfId="5070"/>
    <cellStyle name="Output 3 3 2 3 3 4" xfId="5584"/>
    <cellStyle name="Output 3 3 2 3 3 5" xfId="8031"/>
    <cellStyle name="Output 3 3 2 3 3 6" xfId="9523"/>
    <cellStyle name="Output 3 3 2 3 3 7" xfId="11063"/>
    <cellStyle name="Output 3 3 2 3 3 8" xfId="12666"/>
    <cellStyle name="Output 3 3 2 3 4" xfId="2781"/>
    <cellStyle name="Output 3 3 2 3 5" xfId="4380"/>
    <cellStyle name="Output 3 3 2 3 6" xfId="1904"/>
    <cellStyle name="Output 3 3 2 3 7" xfId="7341"/>
    <cellStyle name="Output 3 3 2 3 8" xfId="8833"/>
    <cellStyle name="Output 3 3 2 3 9" xfId="10373"/>
    <cellStyle name="Output 3 3 2 4" xfId="1042"/>
    <cellStyle name="Output 3 3 2 4 10" xfId="11977"/>
    <cellStyle name="Output 3 3 2 4 2" xfId="579"/>
    <cellStyle name="Output 3 3 2 4 2 2" xfId="2319"/>
    <cellStyle name="Output 3 3 2 4 2 3" xfId="3918"/>
    <cellStyle name="Output 3 3 2 4 2 4" xfId="6078"/>
    <cellStyle name="Output 3 3 2 4 2 5" xfId="6879"/>
    <cellStyle name="Output 3 3 2 4 2 6" xfId="8371"/>
    <cellStyle name="Output 3 3 2 4 2 7" xfId="9912"/>
    <cellStyle name="Output 3 3 2 4 2 8" xfId="11515"/>
    <cellStyle name="Output 3 3 2 4 3" xfId="1732"/>
    <cellStyle name="Output 3 3 2 4 3 2" xfId="3472"/>
    <cellStyle name="Output 3 3 2 4 3 3" xfId="5071"/>
    <cellStyle name="Output 3 3 2 4 3 4" xfId="5392"/>
    <cellStyle name="Output 3 3 2 4 3 5" xfId="8032"/>
    <cellStyle name="Output 3 3 2 4 3 6" xfId="9524"/>
    <cellStyle name="Output 3 3 2 4 3 7" xfId="11064"/>
    <cellStyle name="Output 3 3 2 4 3 8" xfId="12667"/>
    <cellStyle name="Output 3 3 2 4 4" xfId="2782"/>
    <cellStyle name="Output 3 3 2 4 5" xfId="4381"/>
    <cellStyle name="Output 3 3 2 4 6" xfId="1903"/>
    <cellStyle name="Output 3 3 2 4 7" xfId="7342"/>
    <cellStyle name="Output 3 3 2 4 8" xfId="8834"/>
    <cellStyle name="Output 3 3 2 4 9" xfId="10374"/>
    <cellStyle name="Output 3 3 2 5" xfId="1043"/>
    <cellStyle name="Output 3 3 2 5 10" xfId="11978"/>
    <cellStyle name="Output 3 3 2 5 2" xfId="580"/>
    <cellStyle name="Output 3 3 2 5 2 2" xfId="2320"/>
    <cellStyle name="Output 3 3 2 5 2 3" xfId="3919"/>
    <cellStyle name="Output 3 3 2 5 2 4" xfId="5900"/>
    <cellStyle name="Output 3 3 2 5 2 5" xfId="6880"/>
    <cellStyle name="Output 3 3 2 5 2 6" xfId="8372"/>
    <cellStyle name="Output 3 3 2 5 2 7" xfId="9913"/>
    <cellStyle name="Output 3 3 2 5 2 8" xfId="11516"/>
    <cellStyle name="Output 3 3 2 5 3" xfId="1733"/>
    <cellStyle name="Output 3 3 2 5 3 2" xfId="3473"/>
    <cellStyle name="Output 3 3 2 5 3 3" xfId="5072"/>
    <cellStyle name="Output 3 3 2 5 3 4" xfId="5583"/>
    <cellStyle name="Output 3 3 2 5 3 5" xfId="8033"/>
    <cellStyle name="Output 3 3 2 5 3 6" xfId="9525"/>
    <cellStyle name="Output 3 3 2 5 3 7" xfId="11065"/>
    <cellStyle name="Output 3 3 2 5 3 8" xfId="12668"/>
    <cellStyle name="Output 3 3 2 5 4" xfId="2783"/>
    <cellStyle name="Output 3 3 2 5 5" xfId="4382"/>
    <cellStyle name="Output 3 3 2 5 6" xfId="1902"/>
    <cellStyle name="Output 3 3 2 5 7" xfId="7343"/>
    <cellStyle name="Output 3 3 2 5 8" xfId="8835"/>
    <cellStyle name="Output 3 3 2 5 9" xfId="10375"/>
    <cellStyle name="Output 3 3 2 6" xfId="1044"/>
    <cellStyle name="Output 3 3 2 6 10" xfId="11979"/>
    <cellStyle name="Output 3 3 2 6 2" xfId="581"/>
    <cellStyle name="Output 3 3 2 6 2 2" xfId="2321"/>
    <cellStyle name="Output 3 3 2 6 2 3" xfId="3920"/>
    <cellStyle name="Output 3 3 2 6 2 4" xfId="6505"/>
    <cellStyle name="Output 3 3 2 6 2 5" xfId="6881"/>
    <cellStyle name="Output 3 3 2 6 2 6" xfId="8373"/>
    <cellStyle name="Output 3 3 2 6 2 7" xfId="9914"/>
    <cellStyle name="Output 3 3 2 6 2 8" xfId="11517"/>
    <cellStyle name="Output 3 3 2 6 3" xfId="1734"/>
    <cellStyle name="Output 3 3 2 6 3 2" xfId="3474"/>
    <cellStyle name="Output 3 3 2 6 3 3" xfId="5073"/>
    <cellStyle name="Output 3 3 2 6 3 4" xfId="5391"/>
    <cellStyle name="Output 3 3 2 6 3 5" xfId="8034"/>
    <cellStyle name="Output 3 3 2 6 3 6" xfId="9526"/>
    <cellStyle name="Output 3 3 2 6 3 7" xfId="11066"/>
    <cellStyle name="Output 3 3 2 6 3 8" xfId="12669"/>
    <cellStyle name="Output 3 3 2 6 4" xfId="2784"/>
    <cellStyle name="Output 3 3 2 6 5" xfId="4383"/>
    <cellStyle name="Output 3 3 2 6 6" xfId="1901"/>
    <cellStyle name="Output 3 3 2 6 7" xfId="7344"/>
    <cellStyle name="Output 3 3 2 6 8" xfId="8836"/>
    <cellStyle name="Output 3 3 2 6 9" xfId="10376"/>
    <cellStyle name="Output 3 3 2 7" xfId="622"/>
    <cellStyle name="Output 3 3 2 7 2" xfId="2362"/>
    <cellStyle name="Output 3 3 2 7 3" xfId="3961"/>
    <cellStyle name="Output 3 3 2 7 4" xfId="5499"/>
    <cellStyle name="Output 3 3 2 7 5" xfId="6922"/>
    <cellStyle name="Output 3 3 2 7 6" xfId="8414"/>
    <cellStyle name="Output 3 3 2 7 7" xfId="9955"/>
    <cellStyle name="Output 3 3 2 7 8" xfId="11558"/>
    <cellStyle name="Output 3 3 2 8" xfId="373"/>
    <cellStyle name="Output 3 3 2 8 2" xfId="2113"/>
    <cellStyle name="Output 3 3 2 8 3" xfId="3712"/>
    <cellStyle name="Output 3 3 2 8 4" xfId="6033"/>
    <cellStyle name="Output 3 3 2 8 5" xfId="6673"/>
    <cellStyle name="Output 3 3 2 8 6" xfId="8165"/>
    <cellStyle name="Output 3 3 2 8 7" xfId="9706"/>
    <cellStyle name="Output 3 3 2 8 8" xfId="11309"/>
    <cellStyle name="Output 3 3 2 9" xfId="1566"/>
    <cellStyle name="Output 3 3 2 9 2" xfId="3306"/>
    <cellStyle name="Output 3 3 2 9 3" xfId="4905"/>
    <cellStyle name="Output 3 3 2 9 4" xfId="5318"/>
    <cellStyle name="Output 3 3 2 9 5" xfId="7866"/>
    <cellStyle name="Output 3 3 2 9 6" xfId="9358"/>
    <cellStyle name="Output 3 3 2 9 7" xfId="10898"/>
    <cellStyle name="Output 3 3 2 9 8" xfId="12501"/>
    <cellStyle name="Output 3 3 3" xfId="1045"/>
    <cellStyle name="Output 3 3 3 10" xfId="11980"/>
    <cellStyle name="Output 3 3 3 2" xfId="582"/>
    <cellStyle name="Output 3 3 3 2 2" xfId="2322"/>
    <cellStyle name="Output 3 3 3 2 3" xfId="3921"/>
    <cellStyle name="Output 3 3 3 2 4" xfId="6079"/>
    <cellStyle name="Output 3 3 3 2 5" xfId="6882"/>
    <cellStyle name="Output 3 3 3 2 6" xfId="8374"/>
    <cellStyle name="Output 3 3 3 2 7" xfId="9915"/>
    <cellStyle name="Output 3 3 3 2 8" xfId="11518"/>
    <cellStyle name="Output 3 3 3 3" xfId="1735"/>
    <cellStyle name="Output 3 3 3 3 2" xfId="3475"/>
    <cellStyle name="Output 3 3 3 3 3" xfId="5074"/>
    <cellStyle name="Output 3 3 3 3 4" xfId="5582"/>
    <cellStyle name="Output 3 3 3 3 5" xfId="8035"/>
    <cellStyle name="Output 3 3 3 3 6" xfId="9527"/>
    <cellStyle name="Output 3 3 3 3 7" xfId="11067"/>
    <cellStyle name="Output 3 3 3 3 8" xfId="12670"/>
    <cellStyle name="Output 3 3 3 4" xfId="2785"/>
    <cellStyle name="Output 3 3 3 5" xfId="4384"/>
    <cellStyle name="Output 3 3 3 6" xfId="1900"/>
    <cellStyle name="Output 3 3 3 7" xfId="7345"/>
    <cellStyle name="Output 3 3 3 8" xfId="8837"/>
    <cellStyle name="Output 3 3 3 9" xfId="10377"/>
    <cellStyle name="Output 3 3 4" xfId="1046"/>
    <cellStyle name="Output 3 3 4 10" xfId="11981"/>
    <cellStyle name="Output 3 3 4 2" xfId="583"/>
    <cellStyle name="Output 3 3 4 2 2" xfId="2323"/>
    <cellStyle name="Output 3 3 4 2 3" xfId="3922"/>
    <cellStyle name="Output 3 3 4 2 4" xfId="5899"/>
    <cellStyle name="Output 3 3 4 2 5" xfId="6883"/>
    <cellStyle name="Output 3 3 4 2 6" xfId="8375"/>
    <cellStyle name="Output 3 3 4 2 7" xfId="9916"/>
    <cellStyle name="Output 3 3 4 2 8" xfId="11519"/>
    <cellStyle name="Output 3 3 4 3" xfId="1736"/>
    <cellStyle name="Output 3 3 4 3 2" xfId="3476"/>
    <cellStyle name="Output 3 3 4 3 3" xfId="5075"/>
    <cellStyle name="Output 3 3 4 3 4" xfId="5390"/>
    <cellStyle name="Output 3 3 4 3 5" xfId="8036"/>
    <cellStyle name="Output 3 3 4 3 6" xfId="9528"/>
    <cellStyle name="Output 3 3 4 3 7" xfId="11068"/>
    <cellStyle name="Output 3 3 4 3 8" xfId="12671"/>
    <cellStyle name="Output 3 3 4 4" xfId="2786"/>
    <cellStyle name="Output 3 3 4 5" xfId="4385"/>
    <cellStyle name="Output 3 3 4 6" xfId="1899"/>
    <cellStyle name="Output 3 3 4 7" xfId="7346"/>
    <cellStyle name="Output 3 3 4 8" xfId="8838"/>
    <cellStyle name="Output 3 3 4 9" xfId="10378"/>
    <cellStyle name="Output 3 3 5" xfId="1047"/>
    <cellStyle name="Output 3 3 5 10" xfId="11982"/>
    <cellStyle name="Output 3 3 5 2" xfId="584"/>
    <cellStyle name="Output 3 3 5 2 2" xfId="2324"/>
    <cellStyle name="Output 3 3 5 2 3" xfId="3923"/>
    <cellStyle name="Output 3 3 5 2 4" xfId="6504"/>
    <cellStyle name="Output 3 3 5 2 5" xfId="6884"/>
    <cellStyle name="Output 3 3 5 2 6" xfId="8376"/>
    <cellStyle name="Output 3 3 5 2 7" xfId="9917"/>
    <cellStyle name="Output 3 3 5 2 8" xfId="11520"/>
    <cellStyle name="Output 3 3 5 3" xfId="1737"/>
    <cellStyle name="Output 3 3 5 3 2" xfId="3477"/>
    <cellStyle name="Output 3 3 5 3 3" xfId="5076"/>
    <cellStyle name="Output 3 3 5 3 4" xfId="5581"/>
    <cellStyle name="Output 3 3 5 3 5" xfId="8037"/>
    <cellStyle name="Output 3 3 5 3 6" xfId="9529"/>
    <cellStyle name="Output 3 3 5 3 7" xfId="11069"/>
    <cellStyle name="Output 3 3 5 3 8" xfId="12672"/>
    <cellStyle name="Output 3 3 5 4" xfId="2787"/>
    <cellStyle name="Output 3 3 5 5" xfId="4386"/>
    <cellStyle name="Output 3 3 5 6" xfId="1898"/>
    <cellStyle name="Output 3 3 5 7" xfId="7347"/>
    <cellStyle name="Output 3 3 5 8" xfId="8839"/>
    <cellStyle name="Output 3 3 5 9" xfId="10379"/>
    <cellStyle name="Output 3 3 6" xfId="1048"/>
    <cellStyle name="Output 3 3 6 10" xfId="11983"/>
    <cellStyle name="Output 3 3 6 2" xfId="585"/>
    <cellStyle name="Output 3 3 6 2 2" xfId="2325"/>
    <cellStyle name="Output 3 3 6 2 3" xfId="3924"/>
    <cellStyle name="Output 3 3 6 2 4" xfId="6080"/>
    <cellStyle name="Output 3 3 6 2 5" xfId="6885"/>
    <cellStyle name="Output 3 3 6 2 6" xfId="8377"/>
    <cellStyle name="Output 3 3 6 2 7" xfId="9918"/>
    <cellStyle name="Output 3 3 6 2 8" xfId="11521"/>
    <cellStyle name="Output 3 3 6 3" xfId="1738"/>
    <cellStyle name="Output 3 3 6 3 2" xfId="3478"/>
    <cellStyle name="Output 3 3 6 3 3" xfId="5077"/>
    <cellStyle name="Output 3 3 6 3 4" xfId="6332"/>
    <cellStyle name="Output 3 3 6 3 5" xfId="8038"/>
    <cellStyle name="Output 3 3 6 3 6" xfId="9530"/>
    <cellStyle name="Output 3 3 6 3 7" xfId="11070"/>
    <cellStyle name="Output 3 3 6 3 8" xfId="12673"/>
    <cellStyle name="Output 3 3 6 4" xfId="2788"/>
    <cellStyle name="Output 3 3 6 5" xfId="4387"/>
    <cellStyle name="Output 3 3 6 6" xfId="1897"/>
    <cellStyle name="Output 3 3 6 7" xfId="7348"/>
    <cellStyle name="Output 3 3 6 8" xfId="8840"/>
    <cellStyle name="Output 3 3 6 9" xfId="10380"/>
    <cellStyle name="Output 3 3 7" xfId="1049"/>
    <cellStyle name="Output 3 3 7 10" xfId="11984"/>
    <cellStyle name="Output 3 3 7 2" xfId="586"/>
    <cellStyle name="Output 3 3 7 2 2" xfId="2326"/>
    <cellStyle name="Output 3 3 7 2 3" xfId="3925"/>
    <cellStyle name="Output 3 3 7 2 4" xfId="5898"/>
    <cellStyle name="Output 3 3 7 2 5" xfId="6886"/>
    <cellStyle name="Output 3 3 7 2 6" xfId="8378"/>
    <cellStyle name="Output 3 3 7 2 7" xfId="9919"/>
    <cellStyle name="Output 3 3 7 2 8" xfId="11522"/>
    <cellStyle name="Output 3 3 7 3" xfId="1739"/>
    <cellStyle name="Output 3 3 7 3 2" xfId="3479"/>
    <cellStyle name="Output 3 3 7 3 3" xfId="5078"/>
    <cellStyle name="Output 3 3 7 3 4" xfId="5304"/>
    <cellStyle name="Output 3 3 7 3 5" xfId="8039"/>
    <cellStyle name="Output 3 3 7 3 6" xfId="9531"/>
    <cellStyle name="Output 3 3 7 3 7" xfId="11071"/>
    <cellStyle name="Output 3 3 7 3 8" xfId="12674"/>
    <cellStyle name="Output 3 3 7 4" xfId="2789"/>
    <cellStyle name="Output 3 3 7 5" xfId="4388"/>
    <cellStyle name="Output 3 3 7 6" xfId="1896"/>
    <cellStyle name="Output 3 3 7 7" xfId="7349"/>
    <cellStyle name="Output 3 3 7 8" xfId="8841"/>
    <cellStyle name="Output 3 3 7 9" xfId="10381"/>
    <cellStyle name="Output 3 3 8" xfId="621"/>
    <cellStyle name="Output 3 3 8 2" xfId="2361"/>
    <cellStyle name="Output 3 3 8 3" xfId="3960"/>
    <cellStyle name="Output 3 3 8 4" xfId="6494"/>
    <cellStyle name="Output 3 3 8 5" xfId="6921"/>
    <cellStyle name="Output 3 3 8 6" xfId="8413"/>
    <cellStyle name="Output 3 3 8 7" xfId="9954"/>
    <cellStyle name="Output 3 3 8 8" xfId="11557"/>
    <cellStyle name="Output 3 3 9" xfId="372"/>
    <cellStyle name="Output 3 3 9 2" xfId="2112"/>
    <cellStyle name="Output 3 3 9 3" xfId="3711"/>
    <cellStyle name="Output 3 3 9 4" xfId="6561"/>
    <cellStyle name="Output 3 3 9 5" xfId="6672"/>
    <cellStyle name="Output 3 3 9 6" xfId="8164"/>
    <cellStyle name="Output 3 3 9 7" xfId="9705"/>
    <cellStyle name="Output 3 3 9 8" xfId="11308"/>
    <cellStyle name="Output 3 4" xfId="311"/>
    <cellStyle name="Output 3 4 10" xfId="2053"/>
    <cellStyle name="Output 3 4 11" xfId="3652"/>
    <cellStyle name="Output 3 4 12" xfId="6010"/>
    <cellStyle name="Output 3 4 13" xfId="9647"/>
    <cellStyle name="Output 3 4 14" xfId="11250"/>
    <cellStyle name="Output 3 4 2" xfId="1050"/>
    <cellStyle name="Output 3 4 2 10" xfId="11985"/>
    <cellStyle name="Output 3 4 2 2" xfId="587"/>
    <cellStyle name="Output 3 4 2 2 2" xfId="2327"/>
    <cellStyle name="Output 3 4 2 2 3" xfId="3926"/>
    <cellStyle name="Output 3 4 2 2 4" xfId="5258"/>
    <cellStyle name="Output 3 4 2 2 5" xfId="6887"/>
    <cellStyle name="Output 3 4 2 2 6" xfId="8379"/>
    <cellStyle name="Output 3 4 2 2 7" xfId="9920"/>
    <cellStyle name="Output 3 4 2 2 8" xfId="11523"/>
    <cellStyle name="Output 3 4 2 3" xfId="1740"/>
    <cellStyle name="Output 3 4 2 3 2" xfId="3480"/>
    <cellStyle name="Output 3 4 2 3 3" xfId="5079"/>
    <cellStyle name="Output 3 4 2 3 4" xfId="5389"/>
    <cellStyle name="Output 3 4 2 3 5" xfId="8040"/>
    <cellStyle name="Output 3 4 2 3 6" xfId="9532"/>
    <cellStyle name="Output 3 4 2 3 7" xfId="11072"/>
    <cellStyle name="Output 3 4 2 3 8" xfId="12675"/>
    <cellStyle name="Output 3 4 2 4" xfId="2790"/>
    <cellStyle name="Output 3 4 2 5" xfId="4389"/>
    <cellStyle name="Output 3 4 2 6" xfId="1895"/>
    <cellStyle name="Output 3 4 2 7" xfId="7350"/>
    <cellStyle name="Output 3 4 2 8" xfId="8842"/>
    <cellStyle name="Output 3 4 2 9" xfId="10382"/>
    <cellStyle name="Output 3 4 3" xfId="1051"/>
    <cellStyle name="Output 3 4 3 10" xfId="11986"/>
    <cellStyle name="Output 3 4 3 2" xfId="588"/>
    <cellStyle name="Output 3 4 3 2 2" xfId="2328"/>
    <cellStyle name="Output 3 4 3 2 3" xfId="3927"/>
    <cellStyle name="Output 3 4 3 2 4" xfId="6403"/>
    <cellStyle name="Output 3 4 3 2 5" xfId="6888"/>
    <cellStyle name="Output 3 4 3 2 6" xfId="8380"/>
    <cellStyle name="Output 3 4 3 2 7" xfId="9921"/>
    <cellStyle name="Output 3 4 3 2 8" xfId="11524"/>
    <cellStyle name="Output 3 4 3 3" xfId="1741"/>
    <cellStyle name="Output 3 4 3 3 2" xfId="3481"/>
    <cellStyle name="Output 3 4 3 3 3" xfId="5080"/>
    <cellStyle name="Output 3 4 3 3 4" xfId="5580"/>
    <cellStyle name="Output 3 4 3 3 5" xfId="8041"/>
    <cellStyle name="Output 3 4 3 3 6" xfId="9533"/>
    <cellStyle name="Output 3 4 3 3 7" xfId="11073"/>
    <cellStyle name="Output 3 4 3 3 8" xfId="12676"/>
    <cellStyle name="Output 3 4 3 4" xfId="2791"/>
    <cellStyle name="Output 3 4 3 5" xfId="4390"/>
    <cellStyle name="Output 3 4 3 6" xfId="1894"/>
    <cellStyle name="Output 3 4 3 7" xfId="7351"/>
    <cellStyle name="Output 3 4 3 8" xfId="8843"/>
    <cellStyle name="Output 3 4 3 9" xfId="10383"/>
    <cellStyle name="Output 3 4 4" xfId="1052"/>
    <cellStyle name="Output 3 4 4 10" xfId="11987"/>
    <cellStyle name="Output 3 4 4 2" xfId="1455"/>
    <cellStyle name="Output 3 4 4 2 2" xfId="3195"/>
    <cellStyle name="Output 3 4 4 2 3" xfId="4794"/>
    <cellStyle name="Output 3 4 4 2 4" xfId="5449"/>
    <cellStyle name="Output 3 4 4 2 5" xfId="7755"/>
    <cellStyle name="Output 3 4 4 2 6" xfId="9247"/>
    <cellStyle name="Output 3 4 4 2 7" xfId="10787"/>
    <cellStyle name="Output 3 4 4 2 8" xfId="12390"/>
    <cellStyle name="Output 3 4 4 3" xfId="1742"/>
    <cellStyle name="Output 3 4 4 3 2" xfId="3482"/>
    <cellStyle name="Output 3 4 4 3 3" xfId="5081"/>
    <cellStyle name="Output 3 4 4 3 4" xfId="5388"/>
    <cellStyle name="Output 3 4 4 3 5" xfId="8042"/>
    <cellStyle name="Output 3 4 4 3 6" xfId="9534"/>
    <cellStyle name="Output 3 4 4 3 7" xfId="11074"/>
    <cellStyle name="Output 3 4 4 3 8" xfId="12677"/>
    <cellStyle name="Output 3 4 4 4" xfId="2792"/>
    <cellStyle name="Output 3 4 4 5" xfId="4391"/>
    <cellStyle name="Output 3 4 4 6" xfId="1893"/>
    <cellStyle name="Output 3 4 4 7" xfId="7352"/>
    <cellStyle name="Output 3 4 4 8" xfId="8844"/>
    <cellStyle name="Output 3 4 4 9" xfId="10384"/>
    <cellStyle name="Output 3 4 5" xfId="1053"/>
    <cellStyle name="Output 3 4 5 10" xfId="11988"/>
    <cellStyle name="Output 3 4 5 2" xfId="1456"/>
    <cellStyle name="Output 3 4 5 2 2" xfId="3196"/>
    <cellStyle name="Output 3 4 5 2 3" xfId="4795"/>
    <cellStyle name="Output 3 4 5 2 4" xfId="5678"/>
    <cellStyle name="Output 3 4 5 2 5" xfId="7756"/>
    <cellStyle name="Output 3 4 5 2 6" xfId="9248"/>
    <cellStyle name="Output 3 4 5 2 7" xfId="10788"/>
    <cellStyle name="Output 3 4 5 2 8" xfId="12391"/>
    <cellStyle name="Output 3 4 5 3" xfId="1743"/>
    <cellStyle name="Output 3 4 5 3 2" xfId="3483"/>
    <cellStyle name="Output 3 4 5 3 3" xfId="5082"/>
    <cellStyle name="Output 3 4 5 3 4" xfId="5579"/>
    <cellStyle name="Output 3 4 5 3 5" xfId="8043"/>
    <cellStyle name="Output 3 4 5 3 6" xfId="9535"/>
    <cellStyle name="Output 3 4 5 3 7" xfId="11075"/>
    <cellStyle name="Output 3 4 5 3 8" xfId="12678"/>
    <cellStyle name="Output 3 4 5 4" xfId="2793"/>
    <cellStyle name="Output 3 4 5 5" xfId="4392"/>
    <cellStyle name="Output 3 4 5 6" xfId="1892"/>
    <cellStyle name="Output 3 4 5 7" xfId="7353"/>
    <cellStyle name="Output 3 4 5 8" xfId="8845"/>
    <cellStyle name="Output 3 4 5 9" xfId="10385"/>
    <cellStyle name="Output 3 4 6" xfId="1054"/>
    <cellStyle name="Output 3 4 6 10" xfId="11989"/>
    <cellStyle name="Output 3 4 6 2" xfId="1457"/>
    <cellStyle name="Output 3 4 6 2 2" xfId="3197"/>
    <cellStyle name="Output 3 4 6 2 3" xfId="4796"/>
    <cellStyle name="Output 3 4 6 2 4" xfId="1841"/>
    <cellStyle name="Output 3 4 6 2 5" xfId="7757"/>
    <cellStyle name="Output 3 4 6 2 6" xfId="9249"/>
    <cellStyle name="Output 3 4 6 2 7" xfId="10789"/>
    <cellStyle name="Output 3 4 6 2 8" xfId="12392"/>
    <cellStyle name="Output 3 4 6 3" xfId="1744"/>
    <cellStyle name="Output 3 4 6 3 2" xfId="3484"/>
    <cellStyle name="Output 3 4 6 3 3" xfId="5083"/>
    <cellStyle name="Output 3 4 6 3 4" xfId="5387"/>
    <cellStyle name="Output 3 4 6 3 5" xfId="8044"/>
    <cellStyle name="Output 3 4 6 3 6" xfId="9536"/>
    <cellStyle name="Output 3 4 6 3 7" xfId="11076"/>
    <cellStyle name="Output 3 4 6 3 8" xfId="12679"/>
    <cellStyle name="Output 3 4 6 4" xfId="2794"/>
    <cellStyle name="Output 3 4 6 5" xfId="4393"/>
    <cellStyle name="Output 3 4 6 6" xfId="1891"/>
    <cellStyle name="Output 3 4 6 7" xfId="7354"/>
    <cellStyle name="Output 3 4 6 8" xfId="8846"/>
    <cellStyle name="Output 3 4 6 9" xfId="10386"/>
    <cellStyle name="Output 3 4 7" xfId="623"/>
    <cellStyle name="Output 3 4 7 2" xfId="2363"/>
    <cellStyle name="Output 3 4 7 3" xfId="3962"/>
    <cellStyle name="Output 3 4 7 4" xfId="5888"/>
    <cellStyle name="Output 3 4 7 5" xfId="6923"/>
    <cellStyle name="Output 3 4 7 6" xfId="8415"/>
    <cellStyle name="Output 3 4 7 7" xfId="9956"/>
    <cellStyle name="Output 3 4 7 8" xfId="11559"/>
    <cellStyle name="Output 3 4 8" xfId="374"/>
    <cellStyle name="Output 3 4 8 2" xfId="2114"/>
    <cellStyle name="Output 3 4 8 3" xfId="3713"/>
    <cellStyle name="Output 3 4 8 4" xfId="5955"/>
    <cellStyle name="Output 3 4 8 5" xfId="6674"/>
    <cellStyle name="Output 3 4 8 6" xfId="8166"/>
    <cellStyle name="Output 3 4 8 7" xfId="9707"/>
    <cellStyle name="Output 3 4 8 8" xfId="11310"/>
    <cellStyle name="Output 3 4 9" xfId="1567"/>
    <cellStyle name="Output 3 4 9 2" xfId="3307"/>
    <cellStyle name="Output 3 4 9 3" xfId="4906"/>
    <cellStyle name="Output 3 4 9 4" xfId="5443"/>
    <cellStyle name="Output 3 4 9 5" xfId="7867"/>
    <cellStyle name="Output 3 4 9 6" xfId="9359"/>
    <cellStyle name="Output 3 4 9 7" xfId="10899"/>
    <cellStyle name="Output 3 4 9 8" xfId="12502"/>
    <cellStyle name="Output 3 5" xfId="1055"/>
    <cellStyle name="Output 3 5 10" xfId="11990"/>
    <cellStyle name="Output 3 5 2" xfId="1458"/>
    <cellStyle name="Output 3 5 2 2" xfId="3198"/>
    <cellStyle name="Output 3 5 2 3" xfId="4797"/>
    <cellStyle name="Output 3 5 2 4" xfId="1828"/>
    <cellStyle name="Output 3 5 2 5" xfId="7758"/>
    <cellStyle name="Output 3 5 2 6" xfId="9250"/>
    <cellStyle name="Output 3 5 2 7" xfId="10790"/>
    <cellStyle name="Output 3 5 2 8" xfId="12393"/>
    <cellStyle name="Output 3 5 3" xfId="1745"/>
    <cellStyle name="Output 3 5 3 2" xfId="3485"/>
    <cellStyle name="Output 3 5 3 3" xfId="5084"/>
    <cellStyle name="Output 3 5 3 4" xfId="5578"/>
    <cellStyle name="Output 3 5 3 5" xfId="8045"/>
    <cellStyle name="Output 3 5 3 6" xfId="9537"/>
    <cellStyle name="Output 3 5 3 7" xfId="11077"/>
    <cellStyle name="Output 3 5 3 8" xfId="12680"/>
    <cellStyle name="Output 3 5 4" xfId="2795"/>
    <cellStyle name="Output 3 5 5" xfId="4394"/>
    <cellStyle name="Output 3 5 6" xfId="1890"/>
    <cellStyle name="Output 3 5 7" xfId="7355"/>
    <cellStyle name="Output 3 5 8" xfId="8847"/>
    <cellStyle name="Output 3 5 9" xfId="10387"/>
    <cellStyle name="Output 3 6" xfId="1056"/>
    <cellStyle name="Output 3 6 10" xfId="11991"/>
    <cellStyle name="Output 3 6 2" xfId="1459"/>
    <cellStyle name="Output 3 6 2 2" xfId="3199"/>
    <cellStyle name="Output 3 6 2 3" xfId="4798"/>
    <cellStyle name="Output 3 6 2 4" xfId="6312"/>
    <cellStyle name="Output 3 6 2 5" xfId="7759"/>
    <cellStyle name="Output 3 6 2 6" xfId="9251"/>
    <cellStyle name="Output 3 6 2 7" xfId="10791"/>
    <cellStyle name="Output 3 6 2 8" xfId="12394"/>
    <cellStyle name="Output 3 6 3" xfId="1746"/>
    <cellStyle name="Output 3 6 3 2" xfId="3486"/>
    <cellStyle name="Output 3 6 3 3" xfId="5085"/>
    <cellStyle name="Output 3 6 3 4" xfId="5386"/>
    <cellStyle name="Output 3 6 3 5" xfId="8046"/>
    <cellStyle name="Output 3 6 3 6" xfId="9538"/>
    <cellStyle name="Output 3 6 3 7" xfId="11078"/>
    <cellStyle name="Output 3 6 3 8" xfId="12681"/>
    <cellStyle name="Output 3 6 4" xfId="2796"/>
    <cellStyle name="Output 3 6 5" xfId="4395"/>
    <cellStyle name="Output 3 6 6" xfId="1889"/>
    <cellStyle name="Output 3 6 7" xfId="7356"/>
    <cellStyle name="Output 3 6 8" xfId="8848"/>
    <cellStyle name="Output 3 6 9" xfId="10388"/>
    <cellStyle name="Output 3 7" xfId="1057"/>
    <cellStyle name="Output 3 7 10" xfId="11992"/>
    <cellStyle name="Output 3 7 2" xfId="1460"/>
    <cellStyle name="Output 3 7 2 2" xfId="3200"/>
    <cellStyle name="Output 3 7 2 3" xfId="4799"/>
    <cellStyle name="Output 3 7 2 4" xfId="1840"/>
    <cellStyle name="Output 3 7 2 5" xfId="7760"/>
    <cellStyle name="Output 3 7 2 6" xfId="9252"/>
    <cellStyle name="Output 3 7 2 7" xfId="10792"/>
    <cellStyle name="Output 3 7 2 8" xfId="12395"/>
    <cellStyle name="Output 3 7 3" xfId="1747"/>
    <cellStyle name="Output 3 7 3 2" xfId="3487"/>
    <cellStyle name="Output 3 7 3 3" xfId="5086"/>
    <cellStyle name="Output 3 7 3 4" xfId="5577"/>
    <cellStyle name="Output 3 7 3 5" xfId="8047"/>
    <cellStyle name="Output 3 7 3 6" xfId="9539"/>
    <cellStyle name="Output 3 7 3 7" xfId="11079"/>
    <cellStyle name="Output 3 7 3 8" xfId="12682"/>
    <cellStyle name="Output 3 7 4" xfId="2797"/>
    <cellStyle name="Output 3 7 5" xfId="4396"/>
    <cellStyle name="Output 3 7 6" xfId="1888"/>
    <cellStyle name="Output 3 7 7" xfId="7357"/>
    <cellStyle name="Output 3 7 8" xfId="8849"/>
    <cellStyle name="Output 3 7 9" xfId="10389"/>
    <cellStyle name="Output 3 8" xfId="1058"/>
    <cellStyle name="Output 3 8 10" xfId="11993"/>
    <cellStyle name="Output 3 8 2" xfId="1461"/>
    <cellStyle name="Output 3 8 2 2" xfId="3201"/>
    <cellStyle name="Output 3 8 2 3" xfId="4800"/>
    <cellStyle name="Output 3 8 2 4" xfId="5328"/>
    <cellStyle name="Output 3 8 2 5" xfId="7761"/>
    <cellStyle name="Output 3 8 2 6" xfId="9253"/>
    <cellStyle name="Output 3 8 2 7" xfId="10793"/>
    <cellStyle name="Output 3 8 2 8" xfId="12396"/>
    <cellStyle name="Output 3 8 3" xfId="1748"/>
    <cellStyle name="Output 3 8 3 2" xfId="3488"/>
    <cellStyle name="Output 3 8 3 3" xfId="5087"/>
    <cellStyle name="Output 3 8 3 4" xfId="3579"/>
    <cellStyle name="Output 3 8 3 5" xfId="8048"/>
    <cellStyle name="Output 3 8 3 6" xfId="9540"/>
    <cellStyle name="Output 3 8 3 7" xfId="11080"/>
    <cellStyle name="Output 3 8 3 8" xfId="12683"/>
    <cellStyle name="Output 3 8 4" xfId="2798"/>
    <cellStyle name="Output 3 8 5" xfId="4397"/>
    <cellStyle name="Output 3 8 6" xfId="1887"/>
    <cellStyle name="Output 3 8 7" xfId="7358"/>
    <cellStyle name="Output 3 8 8" xfId="8850"/>
    <cellStyle name="Output 3 8 9" xfId="10390"/>
    <cellStyle name="Output 3 9" xfId="1059"/>
    <cellStyle name="Output 3 9 10" xfId="11994"/>
    <cellStyle name="Output 3 9 2" xfId="1462"/>
    <cellStyle name="Output 3 9 2 2" xfId="3202"/>
    <cellStyle name="Output 3 9 2 3" xfId="4801"/>
    <cellStyle name="Output 3 9 2 4" xfId="6248"/>
    <cellStyle name="Output 3 9 2 5" xfId="7762"/>
    <cellStyle name="Output 3 9 2 6" xfId="9254"/>
    <cellStyle name="Output 3 9 2 7" xfId="10794"/>
    <cellStyle name="Output 3 9 2 8" xfId="12397"/>
    <cellStyle name="Output 3 9 3" xfId="1749"/>
    <cellStyle name="Output 3 9 3 2" xfId="3489"/>
    <cellStyle name="Output 3 9 3 3" xfId="5088"/>
    <cellStyle name="Output 3 9 3 4" xfId="3580"/>
    <cellStyle name="Output 3 9 3 5" xfId="8049"/>
    <cellStyle name="Output 3 9 3 6" xfId="9541"/>
    <cellStyle name="Output 3 9 3 7" xfId="11081"/>
    <cellStyle name="Output 3 9 3 8" xfId="12684"/>
    <cellStyle name="Output 3 9 4" xfId="2799"/>
    <cellStyle name="Output 3 9 5" xfId="4398"/>
    <cellStyle name="Output 3 9 6" xfId="1886"/>
    <cellStyle name="Output 3 9 7" xfId="7359"/>
    <cellStyle name="Output 3 9 8" xfId="8851"/>
    <cellStyle name="Output 3 9 9" xfId="10391"/>
    <cellStyle name="Output 4" xfId="312"/>
    <cellStyle name="Output 4 10" xfId="624"/>
    <cellStyle name="Output 4 10 2" xfId="2364"/>
    <cellStyle name="Output 4 10 3" xfId="3963"/>
    <cellStyle name="Output 4 10 4" xfId="5256"/>
    <cellStyle name="Output 4 10 5" xfId="6924"/>
    <cellStyle name="Output 4 10 6" xfId="8416"/>
    <cellStyle name="Output 4 10 7" xfId="9957"/>
    <cellStyle name="Output 4 10 8" xfId="11560"/>
    <cellStyle name="Output 4 11" xfId="375"/>
    <cellStyle name="Output 4 11 2" xfId="2115"/>
    <cellStyle name="Output 4 11 3" xfId="3714"/>
    <cellStyle name="Output 4 11 4" xfId="6560"/>
    <cellStyle name="Output 4 11 5" xfId="6675"/>
    <cellStyle name="Output 4 11 6" xfId="8167"/>
    <cellStyle name="Output 4 11 7" xfId="9708"/>
    <cellStyle name="Output 4 11 8" xfId="11311"/>
    <cellStyle name="Output 4 12" xfId="1568"/>
    <cellStyle name="Output 4 12 2" xfId="3308"/>
    <cellStyle name="Output 4 12 3" xfId="4907"/>
    <cellStyle name="Output 4 12 4" xfId="5644"/>
    <cellStyle name="Output 4 12 5" xfId="7868"/>
    <cellStyle name="Output 4 12 6" xfId="9360"/>
    <cellStyle name="Output 4 12 7" xfId="10900"/>
    <cellStyle name="Output 4 12 8" xfId="12503"/>
    <cellStyle name="Output 4 13" xfId="2054"/>
    <cellStyle name="Output 4 14" xfId="3653"/>
    <cellStyle name="Output 4 15" xfId="6612"/>
    <cellStyle name="Output 4 16" xfId="9648"/>
    <cellStyle name="Output 4 17" xfId="11251"/>
    <cellStyle name="Output 4 2" xfId="313"/>
    <cellStyle name="Output 4 2 10" xfId="376"/>
    <cellStyle name="Output 4 2 10 2" xfId="2116"/>
    <cellStyle name="Output 4 2 10 3" xfId="3715"/>
    <cellStyle name="Output 4 2 10 4" xfId="6034"/>
    <cellStyle name="Output 4 2 10 5" xfId="6676"/>
    <cellStyle name="Output 4 2 10 6" xfId="8168"/>
    <cellStyle name="Output 4 2 10 7" xfId="9709"/>
    <cellStyle name="Output 4 2 10 8" xfId="11312"/>
    <cellStyle name="Output 4 2 11" xfId="1569"/>
    <cellStyle name="Output 4 2 11 2" xfId="3309"/>
    <cellStyle name="Output 4 2 11 3" xfId="4908"/>
    <cellStyle name="Output 4 2 11 4" xfId="6276"/>
    <cellStyle name="Output 4 2 11 5" xfId="7869"/>
    <cellStyle name="Output 4 2 11 6" xfId="9361"/>
    <cellStyle name="Output 4 2 11 7" xfId="10901"/>
    <cellStyle name="Output 4 2 11 8" xfId="12504"/>
    <cellStyle name="Output 4 2 12" xfId="2055"/>
    <cellStyle name="Output 4 2 13" xfId="3654"/>
    <cellStyle name="Output 4 2 14" xfId="6007"/>
    <cellStyle name="Output 4 2 15" xfId="9649"/>
    <cellStyle name="Output 4 2 16" xfId="11252"/>
    <cellStyle name="Output 4 2 2" xfId="314"/>
    <cellStyle name="Output 4 2 2 10" xfId="2056"/>
    <cellStyle name="Output 4 2 2 11" xfId="3655"/>
    <cellStyle name="Output 4 2 2 12" xfId="6378"/>
    <cellStyle name="Output 4 2 2 13" xfId="9650"/>
    <cellStyle name="Output 4 2 2 14" xfId="11253"/>
    <cellStyle name="Output 4 2 2 2" xfId="1060"/>
    <cellStyle name="Output 4 2 2 2 10" xfId="11995"/>
    <cellStyle name="Output 4 2 2 2 2" xfId="1463"/>
    <cellStyle name="Output 4 2 2 2 2 2" xfId="3203"/>
    <cellStyle name="Output 4 2 2 2 2 3" xfId="4802"/>
    <cellStyle name="Output 4 2 2 2 2 4" xfId="5677"/>
    <cellStyle name="Output 4 2 2 2 2 5" xfId="7763"/>
    <cellStyle name="Output 4 2 2 2 2 6" xfId="9255"/>
    <cellStyle name="Output 4 2 2 2 2 7" xfId="10795"/>
    <cellStyle name="Output 4 2 2 2 2 8" xfId="12398"/>
    <cellStyle name="Output 4 2 2 2 3" xfId="1750"/>
    <cellStyle name="Output 4 2 2 2 3 2" xfId="3490"/>
    <cellStyle name="Output 4 2 2 2 3 3" xfId="5089"/>
    <cellStyle name="Output 4 2 2 2 3 4" xfId="6336"/>
    <cellStyle name="Output 4 2 2 2 3 5" xfId="8050"/>
    <cellStyle name="Output 4 2 2 2 3 6" xfId="9542"/>
    <cellStyle name="Output 4 2 2 2 3 7" xfId="11082"/>
    <cellStyle name="Output 4 2 2 2 3 8" xfId="12685"/>
    <cellStyle name="Output 4 2 2 2 4" xfId="2800"/>
    <cellStyle name="Output 4 2 2 2 5" xfId="4399"/>
    <cellStyle name="Output 4 2 2 2 6" xfId="1885"/>
    <cellStyle name="Output 4 2 2 2 7" xfId="7360"/>
    <cellStyle name="Output 4 2 2 2 8" xfId="8852"/>
    <cellStyle name="Output 4 2 2 2 9" xfId="10392"/>
    <cellStyle name="Output 4 2 2 3" xfId="1061"/>
    <cellStyle name="Output 4 2 2 3 10" xfId="11996"/>
    <cellStyle name="Output 4 2 2 3 2" xfId="1464"/>
    <cellStyle name="Output 4 2 2 3 2 2" xfId="3204"/>
    <cellStyle name="Output 4 2 2 3 2 3" xfId="4803"/>
    <cellStyle name="Output 4 2 2 3 2 4" xfId="6249"/>
    <cellStyle name="Output 4 2 2 3 2 5" xfId="7764"/>
    <cellStyle name="Output 4 2 2 3 2 6" xfId="9256"/>
    <cellStyle name="Output 4 2 2 3 2 7" xfId="10796"/>
    <cellStyle name="Output 4 2 2 3 2 8" xfId="12399"/>
    <cellStyle name="Output 4 2 2 3 3" xfId="1751"/>
    <cellStyle name="Output 4 2 2 3 3 2" xfId="3491"/>
    <cellStyle name="Output 4 2 2 3 3 3" xfId="5090"/>
    <cellStyle name="Output 4 2 2 3 3 4" xfId="5300"/>
    <cellStyle name="Output 4 2 2 3 3 5" xfId="8051"/>
    <cellStyle name="Output 4 2 2 3 3 6" xfId="9543"/>
    <cellStyle name="Output 4 2 2 3 3 7" xfId="11083"/>
    <cellStyle name="Output 4 2 2 3 3 8" xfId="12686"/>
    <cellStyle name="Output 4 2 2 3 4" xfId="2801"/>
    <cellStyle name="Output 4 2 2 3 5" xfId="4400"/>
    <cellStyle name="Output 4 2 2 3 6" xfId="1884"/>
    <cellStyle name="Output 4 2 2 3 7" xfId="7361"/>
    <cellStyle name="Output 4 2 2 3 8" xfId="8853"/>
    <cellStyle name="Output 4 2 2 3 9" xfId="10393"/>
    <cellStyle name="Output 4 2 2 4" xfId="1062"/>
    <cellStyle name="Output 4 2 2 4 10" xfId="11997"/>
    <cellStyle name="Output 4 2 2 4 2" xfId="1465"/>
    <cellStyle name="Output 4 2 2 4 2 2" xfId="3205"/>
    <cellStyle name="Output 4 2 2 4 2 3" xfId="4804"/>
    <cellStyle name="Output 4 2 2 4 2 4" xfId="5676"/>
    <cellStyle name="Output 4 2 2 4 2 5" xfId="7765"/>
    <cellStyle name="Output 4 2 2 4 2 6" xfId="9257"/>
    <cellStyle name="Output 4 2 2 4 2 7" xfId="10797"/>
    <cellStyle name="Output 4 2 2 4 2 8" xfId="12400"/>
    <cellStyle name="Output 4 2 2 4 3" xfId="1752"/>
    <cellStyle name="Output 4 2 2 4 3 2" xfId="3492"/>
    <cellStyle name="Output 4 2 2 4 3 3" xfId="5091"/>
    <cellStyle name="Output 4 2 2 4 3 4" xfId="5385"/>
    <cellStyle name="Output 4 2 2 4 3 5" xfId="8052"/>
    <cellStyle name="Output 4 2 2 4 3 6" xfId="9544"/>
    <cellStyle name="Output 4 2 2 4 3 7" xfId="11084"/>
    <cellStyle name="Output 4 2 2 4 3 8" xfId="12687"/>
    <cellStyle name="Output 4 2 2 4 4" xfId="2802"/>
    <cellStyle name="Output 4 2 2 4 5" xfId="4401"/>
    <cellStyle name="Output 4 2 2 4 6" xfId="1883"/>
    <cellStyle name="Output 4 2 2 4 7" xfId="7362"/>
    <cellStyle name="Output 4 2 2 4 8" xfId="8854"/>
    <cellStyle name="Output 4 2 2 4 9" xfId="10394"/>
    <cellStyle name="Output 4 2 2 5" xfId="1063"/>
    <cellStyle name="Output 4 2 2 5 10" xfId="11998"/>
    <cellStyle name="Output 4 2 2 5 2" xfId="1466"/>
    <cellStyle name="Output 4 2 2 5 2 2" xfId="3206"/>
    <cellStyle name="Output 4 2 2 5 2 3" xfId="4805"/>
    <cellStyle name="Output 4 2 2 5 2 4" xfId="6250"/>
    <cellStyle name="Output 4 2 2 5 2 5" xfId="7766"/>
    <cellStyle name="Output 4 2 2 5 2 6" xfId="9258"/>
    <cellStyle name="Output 4 2 2 5 2 7" xfId="10798"/>
    <cellStyle name="Output 4 2 2 5 2 8" xfId="12401"/>
    <cellStyle name="Output 4 2 2 5 3" xfId="1753"/>
    <cellStyle name="Output 4 2 2 5 3 2" xfId="3493"/>
    <cellStyle name="Output 4 2 2 5 3 3" xfId="5092"/>
    <cellStyle name="Output 4 2 2 5 3 4" xfId="5576"/>
    <cellStyle name="Output 4 2 2 5 3 5" xfId="8053"/>
    <cellStyle name="Output 4 2 2 5 3 6" xfId="9545"/>
    <cellStyle name="Output 4 2 2 5 3 7" xfId="11085"/>
    <cellStyle name="Output 4 2 2 5 3 8" xfId="12688"/>
    <cellStyle name="Output 4 2 2 5 4" xfId="2803"/>
    <cellStyle name="Output 4 2 2 5 5" xfId="4402"/>
    <cellStyle name="Output 4 2 2 5 6" xfId="1882"/>
    <cellStyle name="Output 4 2 2 5 7" xfId="7363"/>
    <cellStyle name="Output 4 2 2 5 8" xfId="8855"/>
    <cellStyle name="Output 4 2 2 5 9" xfId="10395"/>
    <cellStyle name="Output 4 2 2 6" xfId="1064"/>
    <cellStyle name="Output 4 2 2 6 10" xfId="11999"/>
    <cellStyle name="Output 4 2 2 6 2" xfId="1467"/>
    <cellStyle name="Output 4 2 2 6 2 2" xfId="3207"/>
    <cellStyle name="Output 4 2 2 6 2 3" xfId="4806"/>
    <cellStyle name="Output 4 2 2 6 2 4" xfId="5675"/>
    <cellStyle name="Output 4 2 2 6 2 5" xfId="7767"/>
    <cellStyle name="Output 4 2 2 6 2 6" xfId="9259"/>
    <cellStyle name="Output 4 2 2 6 2 7" xfId="10799"/>
    <cellStyle name="Output 4 2 2 6 2 8" xfId="12402"/>
    <cellStyle name="Output 4 2 2 6 3" xfId="1754"/>
    <cellStyle name="Output 4 2 2 6 3 2" xfId="3494"/>
    <cellStyle name="Output 4 2 2 6 3 3" xfId="5093"/>
    <cellStyle name="Output 4 2 2 6 3 4" xfId="5384"/>
    <cellStyle name="Output 4 2 2 6 3 5" xfId="8054"/>
    <cellStyle name="Output 4 2 2 6 3 6" xfId="9546"/>
    <cellStyle name="Output 4 2 2 6 3 7" xfId="11086"/>
    <cellStyle name="Output 4 2 2 6 3 8" xfId="12689"/>
    <cellStyle name="Output 4 2 2 6 4" xfId="2804"/>
    <cellStyle name="Output 4 2 2 6 5" xfId="4403"/>
    <cellStyle name="Output 4 2 2 6 6" xfId="1881"/>
    <cellStyle name="Output 4 2 2 6 7" xfId="7364"/>
    <cellStyle name="Output 4 2 2 6 8" xfId="8856"/>
    <cellStyle name="Output 4 2 2 6 9" xfId="10396"/>
    <cellStyle name="Output 4 2 2 7" xfId="626"/>
    <cellStyle name="Output 4 2 2 7 2" xfId="2366"/>
    <cellStyle name="Output 4 2 2 7 3" xfId="3965"/>
    <cellStyle name="Output 4 2 2 7 4" xfId="5287"/>
    <cellStyle name="Output 4 2 2 7 5" xfId="6926"/>
    <cellStyle name="Output 4 2 2 7 6" xfId="8418"/>
    <cellStyle name="Output 4 2 2 7 7" xfId="9959"/>
    <cellStyle name="Output 4 2 2 7 8" xfId="11562"/>
    <cellStyle name="Output 4 2 2 8" xfId="377"/>
    <cellStyle name="Output 4 2 2 8 2" xfId="2117"/>
    <cellStyle name="Output 4 2 2 8 3" xfId="3716"/>
    <cellStyle name="Output 4 2 2 8 4" xfId="5954"/>
    <cellStyle name="Output 4 2 2 8 5" xfId="6677"/>
    <cellStyle name="Output 4 2 2 8 6" xfId="8169"/>
    <cellStyle name="Output 4 2 2 8 7" xfId="9710"/>
    <cellStyle name="Output 4 2 2 8 8" xfId="11313"/>
    <cellStyle name="Output 4 2 2 9" xfId="1570"/>
    <cellStyle name="Output 4 2 2 9 2" xfId="3310"/>
    <cellStyle name="Output 4 2 2 9 3" xfId="4909"/>
    <cellStyle name="Output 4 2 2 9 4" xfId="5643"/>
    <cellStyle name="Output 4 2 2 9 5" xfId="7870"/>
    <cellStyle name="Output 4 2 2 9 6" xfId="9362"/>
    <cellStyle name="Output 4 2 2 9 7" xfId="10902"/>
    <cellStyle name="Output 4 2 2 9 8" xfId="12505"/>
    <cellStyle name="Output 4 2 3" xfId="315"/>
    <cellStyle name="Output 4 2 3 10" xfId="2057"/>
    <cellStyle name="Output 4 2 3 11" xfId="3656"/>
    <cellStyle name="Output 4 2 3 12" xfId="6613"/>
    <cellStyle name="Output 4 2 3 13" xfId="9651"/>
    <cellStyle name="Output 4 2 3 14" xfId="11254"/>
    <cellStyle name="Output 4 2 3 2" xfId="1065"/>
    <cellStyle name="Output 4 2 3 2 10" xfId="12000"/>
    <cellStyle name="Output 4 2 3 2 2" xfId="1468"/>
    <cellStyle name="Output 4 2 3 2 2 2" xfId="3208"/>
    <cellStyle name="Output 4 2 3 2 2 3" xfId="4807"/>
    <cellStyle name="Output 4 2 3 2 2 4" xfId="6251"/>
    <cellStyle name="Output 4 2 3 2 2 5" xfId="7768"/>
    <cellStyle name="Output 4 2 3 2 2 6" xfId="9260"/>
    <cellStyle name="Output 4 2 3 2 2 7" xfId="10800"/>
    <cellStyle name="Output 4 2 3 2 2 8" xfId="12403"/>
    <cellStyle name="Output 4 2 3 2 3" xfId="1755"/>
    <cellStyle name="Output 4 2 3 2 3 2" xfId="3495"/>
    <cellStyle name="Output 4 2 3 2 3 3" xfId="5094"/>
    <cellStyle name="Output 4 2 3 2 3 4" xfId="5575"/>
    <cellStyle name="Output 4 2 3 2 3 5" xfId="8055"/>
    <cellStyle name="Output 4 2 3 2 3 6" xfId="9547"/>
    <cellStyle name="Output 4 2 3 2 3 7" xfId="11087"/>
    <cellStyle name="Output 4 2 3 2 3 8" xfId="12690"/>
    <cellStyle name="Output 4 2 3 2 4" xfId="2805"/>
    <cellStyle name="Output 4 2 3 2 5" xfId="4404"/>
    <cellStyle name="Output 4 2 3 2 6" xfId="1880"/>
    <cellStyle name="Output 4 2 3 2 7" xfId="7365"/>
    <cellStyle name="Output 4 2 3 2 8" xfId="8857"/>
    <cellStyle name="Output 4 2 3 2 9" xfId="10397"/>
    <cellStyle name="Output 4 2 3 3" xfId="1066"/>
    <cellStyle name="Output 4 2 3 3 10" xfId="12001"/>
    <cellStyle name="Output 4 2 3 3 2" xfId="1469"/>
    <cellStyle name="Output 4 2 3 3 2 2" xfId="3209"/>
    <cellStyle name="Output 4 2 3 3 2 3" xfId="4808"/>
    <cellStyle name="Output 4 2 3 3 2 4" xfId="5674"/>
    <cellStyle name="Output 4 2 3 3 2 5" xfId="7769"/>
    <cellStyle name="Output 4 2 3 3 2 6" xfId="9261"/>
    <cellStyle name="Output 4 2 3 3 2 7" xfId="10801"/>
    <cellStyle name="Output 4 2 3 3 2 8" xfId="12404"/>
    <cellStyle name="Output 4 2 3 3 3" xfId="1756"/>
    <cellStyle name="Output 4 2 3 3 3 2" xfId="3496"/>
    <cellStyle name="Output 4 2 3 3 3 3" xfId="5095"/>
    <cellStyle name="Output 4 2 3 3 3 4" xfId="5383"/>
    <cellStyle name="Output 4 2 3 3 3 5" xfId="8056"/>
    <cellStyle name="Output 4 2 3 3 3 6" xfId="9548"/>
    <cellStyle name="Output 4 2 3 3 3 7" xfId="11088"/>
    <cellStyle name="Output 4 2 3 3 3 8" xfId="12691"/>
    <cellStyle name="Output 4 2 3 3 4" xfId="2806"/>
    <cellStyle name="Output 4 2 3 3 5" xfId="4405"/>
    <cellStyle name="Output 4 2 3 3 6" xfId="1879"/>
    <cellStyle name="Output 4 2 3 3 7" xfId="7366"/>
    <cellStyle name="Output 4 2 3 3 8" xfId="8858"/>
    <cellStyle name="Output 4 2 3 3 9" xfId="10398"/>
    <cellStyle name="Output 4 2 3 4" xfId="1067"/>
    <cellStyle name="Output 4 2 3 4 10" xfId="12002"/>
    <cellStyle name="Output 4 2 3 4 2" xfId="1470"/>
    <cellStyle name="Output 4 2 3 4 2 2" xfId="3210"/>
    <cellStyle name="Output 4 2 3 4 2 3" xfId="4809"/>
    <cellStyle name="Output 4 2 3 4 2 4" xfId="6313"/>
    <cellStyle name="Output 4 2 3 4 2 5" xfId="7770"/>
    <cellStyle name="Output 4 2 3 4 2 6" xfId="9262"/>
    <cellStyle name="Output 4 2 3 4 2 7" xfId="10802"/>
    <cellStyle name="Output 4 2 3 4 2 8" xfId="12405"/>
    <cellStyle name="Output 4 2 3 4 3" xfId="1757"/>
    <cellStyle name="Output 4 2 3 4 3 2" xfId="3497"/>
    <cellStyle name="Output 4 2 3 4 3 3" xfId="5096"/>
    <cellStyle name="Output 4 2 3 4 3 4" xfId="5574"/>
    <cellStyle name="Output 4 2 3 4 3 5" xfId="8057"/>
    <cellStyle name="Output 4 2 3 4 3 6" xfId="9549"/>
    <cellStyle name="Output 4 2 3 4 3 7" xfId="11089"/>
    <cellStyle name="Output 4 2 3 4 3 8" xfId="12692"/>
    <cellStyle name="Output 4 2 3 4 4" xfId="2807"/>
    <cellStyle name="Output 4 2 3 4 5" xfId="4406"/>
    <cellStyle name="Output 4 2 3 4 6" xfId="1877"/>
    <cellStyle name="Output 4 2 3 4 7" xfId="7367"/>
    <cellStyle name="Output 4 2 3 4 8" xfId="8859"/>
    <cellStyle name="Output 4 2 3 4 9" xfId="10399"/>
    <cellStyle name="Output 4 2 3 5" xfId="1068"/>
    <cellStyle name="Output 4 2 3 5 10" xfId="12003"/>
    <cellStyle name="Output 4 2 3 5 2" xfId="1471"/>
    <cellStyle name="Output 4 2 3 5 2 2" xfId="3211"/>
    <cellStyle name="Output 4 2 3 5 2 3" xfId="4810"/>
    <cellStyle name="Output 4 2 3 5 2 4" xfId="5334"/>
    <cellStyle name="Output 4 2 3 5 2 5" xfId="7771"/>
    <cellStyle name="Output 4 2 3 5 2 6" xfId="9263"/>
    <cellStyle name="Output 4 2 3 5 2 7" xfId="10803"/>
    <cellStyle name="Output 4 2 3 5 2 8" xfId="12406"/>
    <cellStyle name="Output 4 2 3 5 3" xfId="1758"/>
    <cellStyle name="Output 4 2 3 5 3 2" xfId="3498"/>
    <cellStyle name="Output 4 2 3 5 3 3" xfId="5097"/>
    <cellStyle name="Output 4 2 3 5 3 4" xfId="5382"/>
    <cellStyle name="Output 4 2 3 5 3 5" xfId="8058"/>
    <cellStyle name="Output 4 2 3 5 3 6" xfId="9550"/>
    <cellStyle name="Output 4 2 3 5 3 7" xfId="11090"/>
    <cellStyle name="Output 4 2 3 5 3 8" xfId="12693"/>
    <cellStyle name="Output 4 2 3 5 4" xfId="2808"/>
    <cellStyle name="Output 4 2 3 5 5" xfId="4407"/>
    <cellStyle name="Output 4 2 3 5 6" xfId="1876"/>
    <cellStyle name="Output 4 2 3 5 7" xfId="7368"/>
    <cellStyle name="Output 4 2 3 5 8" xfId="8860"/>
    <cellStyle name="Output 4 2 3 5 9" xfId="10400"/>
    <cellStyle name="Output 4 2 3 6" xfId="1069"/>
    <cellStyle name="Output 4 2 3 6 10" xfId="12004"/>
    <cellStyle name="Output 4 2 3 6 2" xfId="1472"/>
    <cellStyle name="Output 4 2 3 6 2 2" xfId="3212"/>
    <cellStyle name="Output 4 2 3 6 2 3" xfId="4811"/>
    <cellStyle name="Output 4 2 3 6 2 4" xfId="6252"/>
    <cellStyle name="Output 4 2 3 6 2 5" xfId="7772"/>
    <cellStyle name="Output 4 2 3 6 2 6" xfId="9264"/>
    <cellStyle name="Output 4 2 3 6 2 7" xfId="10804"/>
    <cellStyle name="Output 4 2 3 6 2 8" xfId="12407"/>
    <cellStyle name="Output 4 2 3 6 3" xfId="1759"/>
    <cellStyle name="Output 4 2 3 6 3 2" xfId="3499"/>
    <cellStyle name="Output 4 2 3 6 3 3" xfId="5098"/>
    <cellStyle name="Output 4 2 3 6 3 4" xfId="5573"/>
    <cellStyle name="Output 4 2 3 6 3 5" xfId="8059"/>
    <cellStyle name="Output 4 2 3 6 3 6" xfId="9551"/>
    <cellStyle name="Output 4 2 3 6 3 7" xfId="11091"/>
    <cellStyle name="Output 4 2 3 6 3 8" xfId="12694"/>
    <cellStyle name="Output 4 2 3 6 4" xfId="2809"/>
    <cellStyle name="Output 4 2 3 6 5" xfId="4408"/>
    <cellStyle name="Output 4 2 3 6 6" xfId="1875"/>
    <cellStyle name="Output 4 2 3 6 7" xfId="7369"/>
    <cellStyle name="Output 4 2 3 6 8" xfId="8861"/>
    <cellStyle name="Output 4 2 3 6 9" xfId="10401"/>
    <cellStyle name="Output 4 2 3 7" xfId="627"/>
    <cellStyle name="Output 4 2 3 7 2" xfId="2367"/>
    <cellStyle name="Output 4 2 3 7 3" xfId="3966"/>
    <cellStyle name="Output 4 2 3 7 4" xfId="5540"/>
    <cellStyle name="Output 4 2 3 7 5" xfId="6927"/>
    <cellStyle name="Output 4 2 3 7 6" xfId="8419"/>
    <cellStyle name="Output 4 2 3 7 7" xfId="9960"/>
    <cellStyle name="Output 4 2 3 7 8" xfId="11563"/>
    <cellStyle name="Output 4 2 3 8" xfId="420"/>
    <cellStyle name="Output 4 2 3 8 2" xfId="2160"/>
    <cellStyle name="Output 4 2 3 8 3" xfId="3759"/>
    <cellStyle name="Output 4 2 3 8 4" xfId="6044"/>
    <cellStyle name="Output 4 2 3 8 5" xfId="6720"/>
    <cellStyle name="Output 4 2 3 8 6" xfId="8212"/>
    <cellStyle name="Output 4 2 3 8 7" xfId="9753"/>
    <cellStyle name="Output 4 2 3 8 8" xfId="11356"/>
    <cellStyle name="Output 4 2 3 9" xfId="1571"/>
    <cellStyle name="Output 4 2 3 9 2" xfId="3311"/>
    <cellStyle name="Output 4 2 3 9 3" xfId="4910"/>
    <cellStyle name="Output 4 2 3 9 4" xfId="6277"/>
    <cellStyle name="Output 4 2 3 9 5" xfId="7871"/>
    <cellStyle name="Output 4 2 3 9 6" xfId="9363"/>
    <cellStyle name="Output 4 2 3 9 7" xfId="10903"/>
    <cellStyle name="Output 4 2 3 9 8" xfId="12506"/>
    <cellStyle name="Output 4 2 4" xfId="1070"/>
    <cellStyle name="Output 4 2 4 10" xfId="12005"/>
    <cellStyle name="Output 4 2 4 2" xfId="1473"/>
    <cellStyle name="Output 4 2 4 2 2" xfId="3213"/>
    <cellStyle name="Output 4 2 4 2 3" xfId="4812"/>
    <cellStyle name="Output 4 2 4 2 4" xfId="5673"/>
    <cellStyle name="Output 4 2 4 2 5" xfId="7773"/>
    <cellStyle name="Output 4 2 4 2 6" xfId="9265"/>
    <cellStyle name="Output 4 2 4 2 7" xfId="10805"/>
    <cellStyle name="Output 4 2 4 2 8" xfId="12408"/>
    <cellStyle name="Output 4 2 4 3" xfId="1760"/>
    <cellStyle name="Output 4 2 4 3 2" xfId="3500"/>
    <cellStyle name="Output 4 2 4 3 3" xfId="5099"/>
    <cellStyle name="Output 4 2 4 3 4" xfId="6334"/>
    <cellStyle name="Output 4 2 4 3 5" xfId="8060"/>
    <cellStyle name="Output 4 2 4 3 6" xfId="9552"/>
    <cellStyle name="Output 4 2 4 3 7" xfId="11092"/>
    <cellStyle name="Output 4 2 4 3 8" xfId="12695"/>
    <cellStyle name="Output 4 2 4 4" xfId="2810"/>
    <cellStyle name="Output 4 2 4 5" xfId="4409"/>
    <cellStyle name="Output 4 2 4 6" xfId="1874"/>
    <cellStyle name="Output 4 2 4 7" xfId="7370"/>
    <cellStyle name="Output 4 2 4 8" xfId="8862"/>
    <cellStyle name="Output 4 2 4 9" xfId="10402"/>
    <cellStyle name="Output 4 2 5" xfId="1071"/>
    <cellStyle name="Output 4 2 5 10" xfId="12006"/>
    <cellStyle name="Output 4 2 5 2" xfId="1474"/>
    <cellStyle name="Output 4 2 5 2 2" xfId="3214"/>
    <cellStyle name="Output 4 2 5 2 3" xfId="4813"/>
    <cellStyle name="Output 4 2 5 2 4" xfId="6253"/>
    <cellStyle name="Output 4 2 5 2 5" xfId="7774"/>
    <cellStyle name="Output 4 2 5 2 6" xfId="9266"/>
    <cellStyle name="Output 4 2 5 2 7" xfId="10806"/>
    <cellStyle name="Output 4 2 5 2 8" xfId="12409"/>
    <cellStyle name="Output 4 2 5 3" xfId="1761"/>
    <cellStyle name="Output 4 2 5 3 2" xfId="3501"/>
    <cellStyle name="Output 4 2 5 3 3" xfId="5100"/>
    <cellStyle name="Output 4 2 5 3 4" xfId="5302"/>
    <cellStyle name="Output 4 2 5 3 5" xfId="8061"/>
    <cellStyle name="Output 4 2 5 3 6" xfId="9553"/>
    <cellStyle name="Output 4 2 5 3 7" xfId="11093"/>
    <cellStyle name="Output 4 2 5 3 8" xfId="12696"/>
    <cellStyle name="Output 4 2 5 4" xfId="2811"/>
    <cellStyle name="Output 4 2 5 5" xfId="4410"/>
    <cellStyle name="Output 4 2 5 6" xfId="1873"/>
    <cellStyle name="Output 4 2 5 7" xfId="7371"/>
    <cellStyle name="Output 4 2 5 8" xfId="8863"/>
    <cellStyle name="Output 4 2 5 9" xfId="10403"/>
    <cellStyle name="Output 4 2 6" xfId="1072"/>
    <cellStyle name="Output 4 2 6 10" xfId="12007"/>
    <cellStyle name="Output 4 2 6 2" xfId="1475"/>
    <cellStyle name="Output 4 2 6 2 2" xfId="3215"/>
    <cellStyle name="Output 4 2 6 2 3" xfId="4814"/>
    <cellStyle name="Output 4 2 6 2 4" xfId="5672"/>
    <cellStyle name="Output 4 2 6 2 5" xfId="7775"/>
    <cellStyle name="Output 4 2 6 2 6" xfId="9267"/>
    <cellStyle name="Output 4 2 6 2 7" xfId="10807"/>
    <cellStyle name="Output 4 2 6 2 8" xfId="12410"/>
    <cellStyle name="Output 4 2 6 3" xfId="1762"/>
    <cellStyle name="Output 4 2 6 3 2" xfId="3502"/>
    <cellStyle name="Output 4 2 6 3 3" xfId="5101"/>
    <cellStyle name="Output 4 2 6 3 4" xfId="5381"/>
    <cellStyle name="Output 4 2 6 3 5" xfId="8062"/>
    <cellStyle name="Output 4 2 6 3 6" xfId="9554"/>
    <cellStyle name="Output 4 2 6 3 7" xfId="11094"/>
    <cellStyle name="Output 4 2 6 3 8" xfId="12697"/>
    <cellStyle name="Output 4 2 6 4" xfId="2812"/>
    <cellStyle name="Output 4 2 6 5" xfId="4411"/>
    <cellStyle name="Output 4 2 6 6" xfId="1872"/>
    <cellStyle name="Output 4 2 6 7" xfId="7372"/>
    <cellStyle name="Output 4 2 6 8" xfId="8864"/>
    <cellStyle name="Output 4 2 6 9" xfId="10404"/>
    <cellStyle name="Output 4 2 7" xfId="1073"/>
    <cellStyle name="Output 4 2 7 10" xfId="12008"/>
    <cellStyle name="Output 4 2 7 2" xfId="1476"/>
    <cellStyle name="Output 4 2 7 2 2" xfId="3216"/>
    <cellStyle name="Output 4 2 7 2 3" xfId="4815"/>
    <cellStyle name="Output 4 2 7 2 4" xfId="6254"/>
    <cellStyle name="Output 4 2 7 2 5" xfId="7776"/>
    <cellStyle name="Output 4 2 7 2 6" xfId="9268"/>
    <cellStyle name="Output 4 2 7 2 7" xfId="10808"/>
    <cellStyle name="Output 4 2 7 2 8" xfId="12411"/>
    <cellStyle name="Output 4 2 7 3" xfId="1763"/>
    <cellStyle name="Output 4 2 7 3 2" xfId="3503"/>
    <cellStyle name="Output 4 2 7 3 3" xfId="5102"/>
    <cellStyle name="Output 4 2 7 3 4" xfId="5572"/>
    <cellStyle name="Output 4 2 7 3 5" xfId="8063"/>
    <cellStyle name="Output 4 2 7 3 6" xfId="9555"/>
    <cellStyle name="Output 4 2 7 3 7" xfId="11095"/>
    <cellStyle name="Output 4 2 7 3 8" xfId="12698"/>
    <cellStyle name="Output 4 2 7 4" xfId="2813"/>
    <cellStyle name="Output 4 2 7 5" xfId="4412"/>
    <cellStyle name="Output 4 2 7 6" xfId="1871"/>
    <cellStyle name="Output 4 2 7 7" xfId="7373"/>
    <cellStyle name="Output 4 2 7 8" xfId="8865"/>
    <cellStyle name="Output 4 2 7 9" xfId="10405"/>
    <cellStyle name="Output 4 2 8" xfId="1074"/>
    <cellStyle name="Output 4 2 8 10" xfId="12009"/>
    <cellStyle name="Output 4 2 8 2" xfId="1477"/>
    <cellStyle name="Output 4 2 8 2 2" xfId="3217"/>
    <cellStyle name="Output 4 2 8 2 3" xfId="4816"/>
    <cellStyle name="Output 4 2 8 2 4" xfId="5671"/>
    <cellStyle name="Output 4 2 8 2 5" xfId="7777"/>
    <cellStyle name="Output 4 2 8 2 6" xfId="9269"/>
    <cellStyle name="Output 4 2 8 2 7" xfId="10809"/>
    <cellStyle name="Output 4 2 8 2 8" xfId="12412"/>
    <cellStyle name="Output 4 2 8 3" xfId="1764"/>
    <cellStyle name="Output 4 2 8 3 2" xfId="3504"/>
    <cellStyle name="Output 4 2 8 3 3" xfId="5103"/>
    <cellStyle name="Output 4 2 8 3 4" xfId="5380"/>
    <cellStyle name="Output 4 2 8 3 5" xfId="8064"/>
    <cellStyle name="Output 4 2 8 3 6" xfId="9556"/>
    <cellStyle name="Output 4 2 8 3 7" xfId="11096"/>
    <cellStyle name="Output 4 2 8 3 8" xfId="12699"/>
    <cellStyle name="Output 4 2 8 4" xfId="2814"/>
    <cellStyle name="Output 4 2 8 5" xfId="4413"/>
    <cellStyle name="Output 4 2 8 6" xfId="2067"/>
    <cellStyle name="Output 4 2 8 7" xfId="7374"/>
    <cellStyle name="Output 4 2 8 8" xfId="8866"/>
    <cellStyle name="Output 4 2 8 9" xfId="10406"/>
    <cellStyle name="Output 4 2 9" xfId="625"/>
    <cellStyle name="Output 4 2 9 2" xfId="2365"/>
    <cellStyle name="Output 4 2 9 3" xfId="3964"/>
    <cellStyle name="Output 4 2 9 4" xfId="6401"/>
    <cellStyle name="Output 4 2 9 5" xfId="6925"/>
    <cellStyle name="Output 4 2 9 6" xfId="8417"/>
    <cellStyle name="Output 4 2 9 7" xfId="9958"/>
    <cellStyle name="Output 4 2 9 8" xfId="11561"/>
    <cellStyle name="Output 4 3" xfId="316"/>
    <cellStyle name="Output 4 3 10" xfId="1572"/>
    <cellStyle name="Output 4 3 10 2" xfId="3312"/>
    <cellStyle name="Output 4 3 10 3" xfId="4911"/>
    <cellStyle name="Output 4 3 10 4" xfId="5642"/>
    <cellStyle name="Output 4 3 10 5" xfId="7872"/>
    <cellStyle name="Output 4 3 10 6" xfId="9364"/>
    <cellStyle name="Output 4 3 10 7" xfId="10904"/>
    <cellStyle name="Output 4 3 10 8" xfId="12507"/>
    <cellStyle name="Output 4 3 11" xfId="2058"/>
    <cellStyle name="Output 4 3 12" xfId="3657"/>
    <cellStyle name="Output 4 3 13" xfId="6011"/>
    <cellStyle name="Output 4 3 14" xfId="9652"/>
    <cellStyle name="Output 4 3 15" xfId="11255"/>
    <cellStyle name="Output 4 3 2" xfId="317"/>
    <cellStyle name="Output 4 3 2 10" xfId="2059"/>
    <cellStyle name="Output 4 3 2 11" xfId="3658"/>
    <cellStyle name="Output 4 3 2 12" xfId="6008"/>
    <cellStyle name="Output 4 3 2 13" xfId="9653"/>
    <cellStyle name="Output 4 3 2 14" xfId="11256"/>
    <cellStyle name="Output 4 3 2 2" xfId="1075"/>
    <cellStyle name="Output 4 3 2 2 10" xfId="12010"/>
    <cellStyle name="Output 4 3 2 2 2" xfId="1478"/>
    <cellStyle name="Output 4 3 2 2 2 2" xfId="3218"/>
    <cellStyle name="Output 4 3 2 2 2 3" xfId="4817"/>
    <cellStyle name="Output 4 3 2 2 2 4" xfId="6255"/>
    <cellStyle name="Output 4 3 2 2 2 5" xfId="7778"/>
    <cellStyle name="Output 4 3 2 2 2 6" xfId="9270"/>
    <cellStyle name="Output 4 3 2 2 2 7" xfId="10810"/>
    <cellStyle name="Output 4 3 2 2 2 8" xfId="12413"/>
    <cellStyle name="Output 4 3 2 2 3" xfId="1765"/>
    <cellStyle name="Output 4 3 2 2 3 2" xfId="3505"/>
    <cellStyle name="Output 4 3 2 2 3 3" xfId="5104"/>
    <cellStyle name="Output 4 3 2 2 3 4" xfId="5571"/>
    <cellStyle name="Output 4 3 2 2 3 5" xfId="8065"/>
    <cellStyle name="Output 4 3 2 2 3 6" xfId="9557"/>
    <cellStyle name="Output 4 3 2 2 3 7" xfId="11097"/>
    <cellStyle name="Output 4 3 2 2 3 8" xfId="12700"/>
    <cellStyle name="Output 4 3 2 2 4" xfId="2815"/>
    <cellStyle name="Output 4 3 2 2 5" xfId="4414"/>
    <cellStyle name="Output 4 3 2 2 6" xfId="1829"/>
    <cellStyle name="Output 4 3 2 2 7" xfId="7375"/>
    <cellStyle name="Output 4 3 2 2 8" xfId="8867"/>
    <cellStyle name="Output 4 3 2 2 9" xfId="10407"/>
    <cellStyle name="Output 4 3 2 3" xfId="1076"/>
    <cellStyle name="Output 4 3 2 3 10" xfId="12011"/>
    <cellStyle name="Output 4 3 2 3 2" xfId="1479"/>
    <cellStyle name="Output 4 3 2 3 2 2" xfId="3219"/>
    <cellStyle name="Output 4 3 2 3 2 3" xfId="4818"/>
    <cellStyle name="Output 4 3 2 3 2 4" xfId="5670"/>
    <cellStyle name="Output 4 3 2 3 2 5" xfId="7779"/>
    <cellStyle name="Output 4 3 2 3 2 6" xfId="9271"/>
    <cellStyle name="Output 4 3 2 3 2 7" xfId="10811"/>
    <cellStyle name="Output 4 3 2 3 2 8" xfId="12414"/>
    <cellStyle name="Output 4 3 2 3 3" xfId="1766"/>
    <cellStyle name="Output 4 3 2 3 3 2" xfId="3506"/>
    <cellStyle name="Output 4 3 2 3 3 3" xfId="5105"/>
    <cellStyle name="Output 4 3 2 3 3 4" xfId="5379"/>
    <cellStyle name="Output 4 3 2 3 3 5" xfId="8066"/>
    <cellStyle name="Output 4 3 2 3 3 6" xfId="9558"/>
    <cellStyle name="Output 4 3 2 3 3 7" xfId="11098"/>
    <cellStyle name="Output 4 3 2 3 3 8" xfId="12701"/>
    <cellStyle name="Output 4 3 2 3 4" xfId="2816"/>
    <cellStyle name="Output 4 3 2 3 5" xfId="4415"/>
    <cellStyle name="Output 4 3 2 3 6" xfId="1870"/>
    <cellStyle name="Output 4 3 2 3 7" xfId="7376"/>
    <cellStyle name="Output 4 3 2 3 8" xfId="8868"/>
    <cellStyle name="Output 4 3 2 3 9" xfId="10408"/>
    <cellStyle name="Output 4 3 2 4" xfId="1077"/>
    <cellStyle name="Output 4 3 2 4 10" xfId="12012"/>
    <cellStyle name="Output 4 3 2 4 2" xfId="1480"/>
    <cellStyle name="Output 4 3 2 4 2 2" xfId="3220"/>
    <cellStyle name="Output 4 3 2 4 2 3" xfId="4819"/>
    <cellStyle name="Output 4 3 2 4 2 4" xfId="1825"/>
    <cellStyle name="Output 4 3 2 4 2 5" xfId="7780"/>
    <cellStyle name="Output 4 3 2 4 2 6" xfId="9272"/>
    <cellStyle name="Output 4 3 2 4 2 7" xfId="10812"/>
    <cellStyle name="Output 4 3 2 4 2 8" xfId="12415"/>
    <cellStyle name="Output 4 3 2 4 3" xfId="1767"/>
    <cellStyle name="Output 4 3 2 4 3 2" xfId="3507"/>
    <cellStyle name="Output 4 3 2 4 3 3" xfId="5106"/>
    <cellStyle name="Output 4 3 2 4 3 4" xfId="5570"/>
    <cellStyle name="Output 4 3 2 4 3 5" xfId="8067"/>
    <cellStyle name="Output 4 3 2 4 3 6" xfId="9559"/>
    <cellStyle name="Output 4 3 2 4 3 7" xfId="11099"/>
    <cellStyle name="Output 4 3 2 4 3 8" xfId="12702"/>
    <cellStyle name="Output 4 3 2 4 4" xfId="2817"/>
    <cellStyle name="Output 4 3 2 4 5" xfId="4416"/>
    <cellStyle name="Output 4 3 2 4 6" xfId="3616"/>
    <cellStyle name="Output 4 3 2 4 7" xfId="7377"/>
    <cellStyle name="Output 4 3 2 4 8" xfId="8869"/>
    <cellStyle name="Output 4 3 2 4 9" xfId="10409"/>
    <cellStyle name="Output 4 3 2 5" xfId="1078"/>
    <cellStyle name="Output 4 3 2 5 10" xfId="12013"/>
    <cellStyle name="Output 4 3 2 5 2" xfId="1481"/>
    <cellStyle name="Output 4 3 2 5 2 2" xfId="3221"/>
    <cellStyle name="Output 4 3 2 5 2 3" xfId="4820"/>
    <cellStyle name="Output 4 3 2 5 2 4" xfId="6315"/>
    <cellStyle name="Output 4 3 2 5 2 5" xfId="7781"/>
    <cellStyle name="Output 4 3 2 5 2 6" xfId="9273"/>
    <cellStyle name="Output 4 3 2 5 2 7" xfId="10813"/>
    <cellStyle name="Output 4 3 2 5 2 8" xfId="12416"/>
    <cellStyle name="Output 4 3 2 5 3" xfId="1768"/>
    <cellStyle name="Output 4 3 2 5 3 2" xfId="3508"/>
    <cellStyle name="Output 4 3 2 5 3 3" xfId="5107"/>
    <cellStyle name="Output 4 3 2 5 3 4" xfId="5378"/>
    <cellStyle name="Output 4 3 2 5 3 5" xfId="8068"/>
    <cellStyle name="Output 4 3 2 5 3 6" xfId="9560"/>
    <cellStyle name="Output 4 3 2 5 3 7" xfId="11100"/>
    <cellStyle name="Output 4 3 2 5 3 8" xfId="12703"/>
    <cellStyle name="Output 4 3 2 5 4" xfId="2818"/>
    <cellStyle name="Output 4 3 2 5 5" xfId="4417"/>
    <cellStyle name="Output 4 3 2 5 6" xfId="1849"/>
    <cellStyle name="Output 4 3 2 5 7" xfId="7378"/>
    <cellStyle name="Output 4 3 2 5 8" xfId="8870"/>
    <cellStyle name="Output 4 3 2 5 9" xfId="10410"/>
    <cellStyle name="Output 4 3 2 6" xfId="1079"/>
    <cellStyle name="Output 4 3 2 6 10" xfId="12014"/>
    <cellStyle name="Output 4 3 2 6 2" xfId="1482"/>
    <cellStyle name="Output 4 3 2 6 2 2" xfId="3222"/>
    <cellStyle name="Output 4 3 2 6 2 3" xfId="4821"/>
    <cellStyle name="Output 4 3 2 6 2 4" xfId="5332"/>
    <cellStyle name="Output 4 3 2 6 2 5" xfId="7782"/>
    <cellStyle name="Output 4 3 2 6 2 6" xfId="9274"/>
    <cellStyle name="Output 4 3 2 6 2 7" xfId="10814"/>
    <cellStyle name="Output 4 3 2 6 2 8" xfId="12417"/>
    <cellStyle name="Output 4 3 2 6 3" xfId="1769"/>
    <cellStyle name="Output 4 3 2 6 3 2" xfId="3509"/>
    <cellStyle name="Output 4 3 2 6 3 3" xfId="5108"/>
    <cellStyle name="Output 4 3 2 6 3 4" xfId="5569"/>
    <cellStyle name="Output 4 3 2 6 3 5" xfId="8069"/>
    <cellStyle name="Output 4 3 2 6 3 6" xfId="9561"/>
    <cellStyle name="Output 4 3 2 6 3 7" xfId="11101"/>
    <cellStyle name="Output 4 3 2 6 3 8" xfId="12704"/>
    <cellStyle name="Output 4 3 2 6 4" xfId="2819"/>
    <cellStyle name="Output 4 3 2 6 5" xfId="4418"/>
    <cellStyle name="Output 4 3 2 6 6" xfId="5817"/>
    <cellStyle name="Output 4 3 2 6 7" xfId="7379"/>
    <cellStyle name="Output 4 3 2 6 8" xfId="8871"/>
    <cellStyle name="Output 4 3 2 6 9" xfId="10411"/>
    <cellStyle name="Output 4 3 2 7" xfId="629"/>
    <cellStyle name="Output 4 3 2 7 2" xfId="2369"/>
    <cellStyle name="Output 4 3 2 7 3" xfId="3968"/>
    <cellStyle name="Output 4 3 2 7 4" xfId="5498"/>
    <cellStyle name="Output 4 3 2 7 5" xfId="6929"/>
    <cellStyle name="Output 4 3 2 7 6" xfId="8421"/>
    <cellStyle name="Output 4 3 2 7 7" xfId="9962"/>
    <cellStyle name="Output 4 3 2 7 8" xfId="11565"/>
    <cellStyle name="Output 4 3 2 8" xfId="328"/>
    <cellStyle name="Output 4 3 2 8 2" xfId="2068"/>
    <cellStyle name="Output 4 3 2 8 3" xfId="3667"/>
    <cellStyle name="Output 4 3 2 8 4" xfId="6572"/>
    <cellStyle name="Output 4 3 2 8 5" xfId="6628"/>
    <cellStyle name="Output 4 3 2 8 6" xfId="8120"/>
    <cellStyle name="Output 4 3 2 8 7" xfId="9661"/>
    <cellStyle name="Output 4 3 2 8 8" xfId="11264"/>
    <cellStyle name="Output 4 3 2 9" xfId="1573"/>
    <cellStyle name="Output 4 3 2 9 2" xfId="3313"/>
    <cellStyle name="Output 4 3 2 9 3" xfId="4912"/>
    <cellStyle name="Output 4 3 2 9 4" xfId="6278"/>
    <cellStyle name="Output 4 3 2 9 5" xfId="7873"/>
    <cellStyle name="Output 4 3 2 9 6" xfId="9365"/>
    <cellStyle name="Output 4 3 2 9 7" xfId="10905"/>
    <cellStyle name="Output 4 3 2 9 8" xfId="12508"/>
    <cellStyle name="Output 4 3 3" xfId="1080"/>
    <cellStyle name="Output 4 3 3 10" xfId="12015"/>
    <cellStyle name="Output 4 3 3 2" xfId="1483"/>
    <cellStyle name="Output 4 3 3 2 2" xfId="3223"/>
    <cellStyle name="Output 4 3 3 2 3" xfId="4822"/>
    <cellStyle name="Output 4 3 3 2 4" xfId="5448"/>
    <cellStyle name="Output 4 3 3 2 5" xfId="7783"/>
    <cellStyle name="Output 4 3 3 2 6" xfId="9275"/>
    <cellStyle name="Output 4 3 3 2 7" xfId="10815"/>
    <cellStyle name="Output 4 3 3 2 8" xfId="12418"/>
    <cellStyle name="Output 4 3 3 3" xfId="1770"/>
    <cellStyle name="Output 4 3 3 3 2" xfId="3510"/>
    <cellStyle name="Output 4 3 3 3 3" xfId="5109"/>
    <cellStyle name="Output 4 3 3 3 4" xfId="3581"/>
    <cellStyle name="Output 4 3 3 3 5" xfId="8070"/>
    <cellStyle name="Output 4 3 3 3 6" xfId="9562"/>
    <cellStyle name="Output 4 3 3 3 7" xfId="11102"/>
    <cellStyle name="Output 4 3 3 3 8" xfId="12705"/>
    <cellStyle name="Output 4 3 3 4" xfId="2820"/>
    <cellStyle name="Output 4 3 3 5" xfId="4419"/>
    <cellStyle name="Output 4 3 3 6" xfId="1869"/>
    <cellStyle name="Output 4 3 3 7" xfId="7380"/>
    <cellStyle name="Output 4 3 3 8" xfId="8872"/>
    <cellStyle name="Output 4 3 3 9" xfId="10412"/>
    <cellStyle name="Output 4 3 4" xfId="1081"/>
    <cellStyle name="Output 4 3 4 10" xfId="12016"/>
    <cellStyle name="Output 4 3 4 2" xfId="1484"/>
    <cellStyle name="Output 4 3 4 2 2" xfId="3224"/>
    <cellStyle name="Output 4 3 4 2 3" xfId="4823"/>
    <cellStyle name="Output 4 3 4 2 4" xfId="5669"/>
    <cellStyle name="Output 4 3 4 2 5" xfId="7784"/>
    <cellStyle name="Output 4 3 4 2 6" xfId="9276"/>
    <cellStyle name="Output 4 3 4 2 7" xfId="10816"/>
    <cellStyle name="Output 4 3 4 2 8" xfId="12419"/>
    <cellStyle name="Output 4 3 4 3" xfId="1771"/>
    <cellStyle name="Output 4 3 4 3 2" xfId="3511"/>
    <cellStyle name="Output 4 3 4 3 3" xfId="5110"/>
    <cellStyle name="Output 4 3 4 3 4" xfId="6335"/>
    <cellStyle name="Output 4 3 4 3 5" xfId="8071"/>
    <cellStyle name="Output 4 3 4 3 6" xfId="9563"/>
    <cellStyle name="Output 4 3 4 3 7" xfId="11103"/>
    <cellStyle name="Output 4 3 4 3 8" xfId="12706"/>
    <cellStyle name="Output 4 3 4 4" xfId="2821"/>
    <cellStyle name="Output 4 3 4 5" xfId="4420"/>
    <cellStyle name="Output 4 3 4 6" xfId="6285"/>
    <cellStyle name="Output 4 3 4 7" xfId="7381"/>
    <cellStyle name="Output 4 3 4 8" xfId="8873"/>
    <cellStyle name="Output 4 3 4 9" xfId="10413"/>
    <cellStyle name="Output 4 3 5" xfId="1082"/>
    <cellStyle name="Output 4 3 5 10" xfId="12017"/>
    <cellStyle name="Output 4 3 5 2" xfId="1485"/>
    <cellStyle name="Output 4 3 5 2 2" xfId="3225"/>
    <cellStyle name="Output 4 3 5 2 3" xfId="4824"/>
    <cellStyle name="Output 4 3 5 2 4" xfId="5447"/>
    <cellStyle name="Output 4 3 5 2 5" xfId="7785"/>
    <cellStyle name="Output 4 3 5 2 6" xfId="9277"/>
    <cellStyle name="Output 4 3 5 2 7" xfId="10817"/>
    <cellStyle name="Output 4 3 5 2 8" xfId="12420"/>
    <cellStyle name="Output 4 3 5 3" xfId="1772"/>
    <cellStyle name="Output 4 3 5 3 2" xfId="3512"/>
    <cellStyle name="Output 4 3 5 3 3" xfId="5111"/>
    <cellStyle name="Output 4 3 5 3 4" xfId="5301"/>
    <cellStyle name="Output 4 3 5 3 5" xfId="8072"/>
    <cellStyle name="Output 4 3 5 3 6" xfId="9564"/>
    <cellStyle name="Output 4 3 5 3 7" xfId="11104"/>
    <cellStyle name="Output 4 3 5 3 8" xfId="12707"/>
    <cellStyle name="Output 4 3 5 4" xfId="2822"/>
    <cellStyle name="Output 4 3 5 5" xfId="4421"/>
    <cellStyle name="Output 4 3 5 6" xfId="5368"/>
    <cellStyle name="Output 4 3 5 7" xfId="7382"/>
    <cellStyle name="Output 4 3 5 8" xfId="8874"/>
    <cellStyle name="Output 4 3 5 9" xfId="10414"/>
    <cellStyle name="Output 4 3 6" xfId="1083"/>
    <cellStyle name="Output 4 3 6 10" xfId="12018"/>
    <cellStyle name="Output 4 3 6 2" xfId="1486"/>
    <cellStyle name="Output 4 3 6 2 2" xfId="3226"/>
    <cellStyle name="Output 4 3 6 2 3" xfId="4825"/>
    <cellStyle name="Output 4 3 6 2 4" xfId="5668"/>
    <cellStyle name="Output 4 3 6 2 5" xfId="7786"/>
    <cellStyle name="Output 4 3 6 2 6" xfId="9278"/>
    <cellStyle name="Output 4 3 6 2 7" xfId="10818"/>
    <cellStyle name="Output 4 3 6 2 8" xfId="12421"/>
    <cellStyle name="Output 4 3 6 3" xfId="1773"/>
    <cellStyle name="Output 4 3 6 3 2" xfId="3513"/>
    <cellStyle name="Output 4 3 6 3 3" xfId="5112"/>
    <cellStyle name="Output 4 3 6 3 4" xfId="5377"/>
    <cellStyle name="Output 4 3 6 3 5" xfId="8073"/>
    <cellStyle name="Output 4 3 6 3 6" xfId="9565"/>
    <cellStyle name="Output 4 3 6 3 7" xfId="11105"/>
    <cellStyle name="Output 4 3 6 3 8" xfId="12708"/>
    <cellStyle name="Output 4 3 6 4" xfId="2823"/>
    <cellStyle name="Output 4 3 6 5" xfId="4422"/>
    <cellStyle name="Output 4 3 6 6" xfId="5476"/>
    <cellStyle name="Output 4 3 6 7" xfId="7383"/>
    <cellStyle name="Output 4 3 6 8" xfId="8875"/>
    <cellStyle name="Output 4 3 6 9" xfId="10415"/>
    <cellStyle name="Output 4 3 7" xfId="1084"/>
    <cellStyle name="Output 4 3 7 10" xfId="12019"/>
    <cellStyle name="Output 4 3 7 2" xfId="1487"/>
    <cellStyle name="Output 4 3 7 2 2" xfId="3227"/>
    <cellStyle name="Output 4 3 7 2 3" xfId="4826"/>
    <cellStyle name="Output 4 3 7 2 4" xfId="6256"/>
    <cellStyle name="Output 4 3 7 2 5" xfId="7787"/>
    <cellStyle name="Output 4 3 7 2 6" xfId="9279"/>
    <cellStyle name="Output 4 3 7 2 7" xfId="10819"/>
    <cellStyle name="Output 4 3 7 2 8" xfId="12422"/>
    <cellStyle name="Output 4 3 7 3" xfId="1774"/>
    <cellStyle name="Output 4 3 7 3 2" xfId="3514"/>
    <cellStyle name="Output 4 3 7 3 3" xfId="5113"/>
    <cellStyle name="Output 4 3 7 3 4" xfId="5568"/>
    <cellStyle name="Output 4 3 7 3 5" xfId="8074"/>
    <cellStyle name="Output 4 3 7 3 6" xfId="9566"/>
    <cellStyle name="Output 4 3 7 3 7" xfId="11106"/>
    <cellStyle name="Output 4 3 7 3 8" xfId="12709"/>
    <cellStyle name="Output 4 3 7 4" xfId="2824"/>
    <cellStyle name="Output 4 3 7 5" xfId="4423"/>
    <cellStyle name="Output 4 3 7 6" xfId="5816"/>
    <cellStyle name="Output 4 3 7 7" xfId="7384"/>
    <cellStyle name="Output 4 3 7 8" xfId="8876"/>
    <cellStyle name="Output 4 3 7 9" xfId="10416"/>
    <cellStyle name="Output 4 3 8" xfId="628"/>
    <cellStyle name="Output 4 3 8 2" xfId="2368"/>
    <cellStyle name="Output 4 3 8 3" xfId="3967"/>
    <cellStyle name="Output 4 3 8 4" xfId="6493"/>
    <cellStyle name="Output 4 3 8 5" xfId="6928"/>
    <cellStyle name="Output 4 3 8 6" xfId="8420"/>
    <cellStyle name="Output 4 3 8 7" xfId="9961"/>
    <cellStyle name="Output 4 3 8 8" xfId="11564"/>
    <cellStyle name="Output 4 3 9" xfId="421"/>
    <cellStyle name="Output 4 3 9 2" xfId="2161"/>
    <cellStyle name="Output 4 3 9 3" xfId="3760"/>
    <cellStyle name="Output 4 3 9 4" xfId="5943"/>
    <cellStyle name="Output 4 3 9 5" xfId="6721"/>
    <cellStyle name="Output 4 3 9 6" xfId="8213"/>
    <cellStyle name="Output 4 3 9 7" xfId="9754"/>
    <cellStyle name="Output 4 3 9 8" xfId="11357"/>
    <cellStyle name="Output 4 4" xfId="318"/>
    <cellStyle name="Output 4 4 10" xfId="2060"/>
    <cellStyle name="Output 4 4 11" xfId="3659"/>
    <cellStyle name="Output 4 4 12" xfId="6379"/>
    <cellStyle name="Output 4 4 13" xfId="9654"/>
    <cellStyle name="Output 4 4 14" xfId="11257"/>
    <cellStyle name="Output 4 4 2" xfId="1085"/>
    <cellStyle name="Output 4 4 2 10" xfId="12020"/>
    <cellStyle name="Output 4 4 2 2" xfId="1488"/>
    <cellStyle name="Output 4 4 2 2 2" xfId="3228"/>
    <cellStyle name="Output 4 4 2 2 3" xfId="4827"/>
    <cellStyle name="Output 4 4 2 2 4" xfId="5667"/>
    <cellStyle name="Output 4 4 2 2 5" xfId="7788"/>
    <cellStyle name="Output 4 4 2 2 6" xfId="9280"/>
    <cellStyle name="Output 4 4 2 2 7" xfId="10820"/>
    <cellStyle name="Output 4 4 2 2 8" xfId="12423"/>
    <cellStyle name="Output 4 4 2 3" xfId="1775"/>
    <cellStyle name="Output 4 4 2 3 2" xfId="3515"/>
    <cellStyle name="Output 4 4 2 3 3" xfId="5114"/>
    <cellStyle name="Output 4 4 2 3 4" xfId="5376"/>
    <cellStyle name="Output 4 4 2 3 5" xfId="8075"/>
    <cellStyle name="Output 4 4 2 3 6" xfId="9567"/>
    <cellStyle name="Output 4 4 2 3 7" xfId="11107"/>
    <cellStyle name="Output 4 4 2 3 8" xfId="12710"/>
    <cellStyle name="Output 4 4 2 4" xfId="2825"/>
    <cellStyle name="Output 4 4 2 5" xfId="4424"/>
    <cellStyle name="Output 4 4 2 6" xfId="6137"/>
    <cellStyle name="Output 4 4 2 7" xfId="7385"/>
    <cellStyle name="Output 4 4 2 8" xfId="8877"/>
    <cellStyle name="Output 4 4 2 9" xfId="10417"/>
    <cellStyle name="Output 4 4 3" xfId="1086"/>
    <cellStyle name="Output 4 4 3 10" xfId="12021"/>
    <cellStyle name="Output 4 4 3 2" xfId="1489"/>
    <cellStyle name="Output 4 4 3 2 2" xfId="3229"/>
    <cellStyle name="Output 4 4 3 2 3" xfId="4828"/>
    <cellStyle name="Output 4 4 3 2 4" xfId="6257"/>
    <cellStyle name="Output 4 4 3 2 5" xfId="7789"/>
    <cellStyle name="Output 4 4 3 2 6" xfId="9281"/>
    <cellStyle name="Output 4 4 3 2 7" xfId="10821"/>
    <cellStyle name="Output 4 4 3 2 8" xfId="12424"/>
    <cellStyle name="Output 4 4 3 3" xfId="1776"/>
    <cellStyle name="Output 4 4 3 3 2" xfId="3516"/>
    <cellStyle name="Output 4 4 3 3 3" xfId="5115"/>
    <cellStyle name="Output 4 4 3 3 4" xfId="5567"/>
    <cellStyle name="Output 4 4 3 3 5" xfId="8076"/>
    <cellStyle name="Output 4 4 3 3 6" xfId="9568"/>
    <cellStyle name="Output 4 4 3 3 7" xfId="11108"/>
    <cellStyle name="Output 4 4 3 3 8" xfId="12711"/>
    <cellStyle name="Output 4 4 3 4" xfId="2826"/>
    <cellStyle name="Output 4 4 3 5" xfId="4425"/>
    <cellStyle name="Output 4 4 3 6" xfId="5815"/>
    <cellStyle name="Output 4 4 3 7" xfId="7386"/>
    <cellStyle name="Output 4 4 3 8" xfId="8878"/>
    <cellStyle name="Output 4 4 3 9" xfId="10418"/>
    <cellStyle name="Output 4 4 4" xfId="1087"/>
    <cellStyle name="Output 4 4 4 10" xfId="12022"/>
    <cellStyle name="Output 4 4 4 2" xfId="1490"/>
    <cellStyle name="Output 4 4 4 2 2" xfId="3230"/>
    <cellStyle name="Output 4 4 4 2 3" xfId="4829"/>
    <cellStyle name="Output 4 4 4 2 4" xfId="5666"/>
    <cellStyle name="Output 4 4 4 2 5" xfId="7790"/>
    <cellStyle name="Output 4 4 4 2 6" xfId="9282"/>
    <cellStyle name="Output 4 4 4 2 7" xfId="10822"/>
    <cellStyle name="Output 4 4 4 2 8" xfId="12425"/>
    <cellStyle name="Output 4 4 4 3" xfId="1777"/>
    <cellStyle name="Output 4 4 4 3 2" xfId="3517"/>
    <cellStyle name="Output 4 4 4 3 3" xfId="5116"/>
    <cellStyle name="Output 4 4 4 3 4" xfId="5375"/>
    <cellStyle name="Output 4 4 4 3 5" xfId="8077"/>
    <cellStyle name="Output 4 4 4 3 6" xfId="9569"/>
    <cellStyle name="Output 4 4 4 3 7" xfId="11109"/>
    <cellStyle name="Output 4 4 4 3 8" xfId="12712"/>
    <cellStyle name="Output 4 4 4 4" xfId="2827"/>
    <cellStyle name="Output 4 4 4 5" xfId="4426"/>
    <cellStyle name="Output 4 4 4 6" xfId="6138"/>
    <cellStyle name="Output 4 4 4 7" xfId="7387"/>
    <cellStyle name="Output 4 4 4 8" xfId="8879"/>
    <cellStyle name="Output 4 4 4 9" xfId="10419"/>
    <cellStyle name="Output 4 4 5" xfId="1088"/>
    <cellStyle name="Output 4 4 5 10" xfId="12023"/>
    <cellStyle name="Output 4 4 5 2" xfId="1491"/>
    <cellStyle name="Output 4 4 5 2 2" xfId="3231"/>
    <cellStyle name="Output 4 4 5 2 3" xfId="4830"/>
    <cellStyle name="Output 4 4 5 2 4" xfId="6314"/>
    <cellStyle name="Output 4 4 5 2 5" xfId="7791"/>
    <cellStyle name="Output 4 4 5 2 6" xfId="9283"/>
    <cellStyle name="Output 4 4 5 2 7" xfId="10823"/>
    <cellStyle name="Output 4 4 5 2 8" xfId="12426"/>
    <cellStyle name="Output 4 4 5 3" xfId="1778"/>
    <cellStyle name="Output 4 4 5 3 2" xfId="3518"/>
    <cellStyle name="Output 4 4 5 3 3" xfId="5117"/>
    <cellStyle name="Output 4 4 5 3 4" xfId="5566"/>
    <cellStyle name="Output 4 4 5 3 5" xfId="8078"/>
    <cellStyle name="Output 4 4 5 3 6" xfId="9570"/>
    <cellStyle name="Output 4 4 5 3 7" xfId="11110"/>
    <cellStyle name="Output 4 4 5 3 8" xfId="12713"/>
    <cellStyle name="Output 4 4 5 4" xfId="2828"/>
    <cellStyle name="Output 4 4 5 5" xfId="4427"/>
    <cellStyle name="Output 4 4 5 6" xfId="5814"/>
    <cellStyle name="Output 4 4 5 7" xfId="7388"/>
    <cellStyle name="Output 4 4 5 8" xfId="8880"/>
    <cellStyle name="Output 4 4 5 9" xfId="10420"/>
    <cellStyle name="Output 4 4 6" xfId="1089"/>
    <cellStyle name="Output 4 4 6 10" xfId="12024"/>
    <cellStyle name="Output 4 4 6 2" xfId="1492"/>
    <cellStyle name="Output 4 4 6 2 2" xfId="3232"/>
    <cellStyle name="Output 4 4 6 2 3" xfId="4831"/>
    <cellStyle name="Output 4 4 6 2 4" xfId="5333"/>
    <cellStyle name="Output 4 4 6 2 5" xfId="7792"/>
    <cellStyle name="Output 4 4 6 2 6" xfId="9284"/>
    <cellStyle name="Output 4 4 6 2 7" xfId="10824"/>
    <cellStyle name="Output 4 4 6 2 8" xfId="12427"/>
    <cellStyle name="Output 4 4 6 3" xfId="1779"/>
    <cellStyle name="Output 4 4 6 3 2" xfId="3519"/>
    <cellStyle name="Output 4 4 6 3 3" xfId="5118"/>
    <cellStyle name="Output 4 4 6 3 4" xfId="5374"/>
    <cellStyle name="Output 4 4 6 3 5" xfId="8079"/>
    <cellStyle name="Output 4 4 6 3 6" xfId="9571"/>
    <cellStyle name="Output 4 4 6 3 7" xfId="11111"/>
    <cellStyle name="Output 4 4 6 3 8" xfId="12714"/>
    <cellStyle name="Output 4 4 6 4" xfId="2829"/>
    <cellStyle name="Output 4 4 6 5" xfId="4428"/>
    <cellStyle name="Output 4 4 6 6" xfId="6139"/>
    <cellStyle name="Output 4 4 6 7" xfId="7389"/>
    <cellStyle name="Output 4 4 6 8" xfId="8881"/>
    <cellStyle name="Output 4 4 6 9" xfId="10421"/>
    <cellStyle name="Output 4 4 7" xfId="630"/>
    <cellStyle name="Output 4 4 7 2" xfId="2370"/>
    <cellStyle name="Output 4 4 7 3" xfId="3969"/>
    <cellStyle name="Output 4 4 7 4" xfId="5887"/>
    <cellStyle name="Output 4 4 7 5" xfId="6930"/>
    <cellStyle name="Output 4 4 7 6" xfId="8422"/>
    <cellStyle name="Output 4 4 7 7" xfId="9963"/>
    <cellStyle name="Output 4 4 7 8" xfId="11566"/>
    <cellStyle name="Output 4 4 8" xfId="422"/>
    <cellStyle name="Output 4 4 8 2" xfId="2162"/>
    <cellStyle name="Output 4 4 8 3" xfId="3761"/>
    <cellStyle name="Output 4 4 8 4" xfId="5265"/>
    <cellStyle name="Output 4 4 8 5" xfId="6722"/>
    <cellStyle name="Output 4 4 8 6" xfId="8214"/>
    <cellStyle name="Output 4 4 8 7" xfId="9755"/>
    <cellStyle name="Output 4 4 8 8" xfId="11358"/>
    <cellStyle name="Output 4 4 9" xfId="1574"/>
    <cellStyle name="Output 4 4 9 2" xfId="3314"/>
    <cellStyle name="Output 4 4 9 3" xfId="4913"/>
    <cellStyle name="Output 4 4 9 4" xfId="5641"/>
    <cellStyle name="Output 4 4 9 5" xfId="7874"/>
    <cellStyle name="Output 4 4 9 6" xfId="9366"/>
    <cellStyle name="Output 4 4 9 7" xfId="10906"/>
    <cellStyle name="Output 4 4 9 8" xfId="12509"/>
    <cellStyle name="Output 4 5" xfId="1090"/>
    <cellStyle name="Output 4 5 10" xfId="12025"/>
    <cellStyle name="Output 4 5 2" xfId="1493"/>
    <cellStyle name="Output 4 5 2 2" xfId="3233"/>
    <cellStyle name="Output 4 5 2 3" xfId="4832"/>
    <cellStyle name="Output 4 5 2 4" xfId="6258"/>
    <cellStyle name="Output 4 5 2 5" xfId="7793"/>
    <cellStyle name="Output 4 5 2 6" xfId="9285"/>
    <cellStyle name="Output 4 5 2 7" xfId="10825"/>
    <cellStyle name="Output 4 5 2 8" xfId="12428"/>
    <cellStyle name="Output 4 5 3" xfId="1780"/>
    <cellStyle name="Output 4 5 3 2" xfId="3520"/>
    <cellStyle name="Output 4 5 3 3" xfId="5119"/>
    <cellStyle name="Output 4 5 3 4" xfId="5565"/>
    <cellStyle name="Output 4 5 3 5" xfId="8080"/>
    <cellStyle name="Output 4 5 3 6" xfId="9572"/>
    <cellStyle name="Output 4 5 3 7" xfId="11112"/>
    <cellStyle name="Output 4 5 3 8" xfId="12715"/>
    <cellStyle name="Output 4 5 4" xfId="2830"/>
    <cellStyle name="Output 4 5 5" xfId="4429"/>
    <cellStyle name="Output 4 5 6" xfId="5813"/>
    <cellStyle name="Output 4 5 7" xfId="7390"/>
    <cellStyle name="Output 4 5 8" xfId="8882"/>
    <cellStyle name="Output 4 5 9" xfId="10422"/>
    <cellStyle name="Output 4 6" xfId="1091"/>
    <cellStyle name="Output 4 6 10" xfId="12026"/>
    <cellStyle name="Output 4 6 2" xfId="1494"/>
    <cellStyle name="Output 4 6 2 2" xfId="3234"/>
    <cellStyle name="Output 4 6 2 3" xfId="4833"/>
    <cellStyle name="Output 4 6 2 4" xfId="5665"/>
    <cellStyle name="Output 4 6 2 5" xfId="7794"/>
    <cellStyle name="Output 4 6 2 6" xfId="9286"/>
    <cellStyle name="Output 4 6 2 7" xfId="10826"/>
    <cellStyle name="Output 4 6 2 8" xfId="12429"/>
    <cellStyle name="Output 4 6 3" xfId="1781"/>
    <cellStyle name="Output 4 6 3 2" xfId="3521"/>
    <cellStyle name="Output 4 6 3 3" xfId="5120"/>
    <cellStyle name="Output 4 6 3 4" xfId="3582"/>
    <cellStyle name="Output 4 6 3 5" xfId="8081"/>
    <cellStyle name="Output 4 6 3 6" xfId="9573"/>
    <cellStyle name="Output 4 6 3 7" xfId="11113"/>
    <cellStyle name="Output 4 6 3 8" xfId="12716"/>
    <cellStyle name="Output 4 6 4" xfId="2831"/>
    <cellStyle name="Output 4 6 5" xfId="4430"/>
    <cellStyle name="Output 4 6 6" xfId="1833"/>
    <cellStyle name="Output 4 6 7" xfId="7391"/>
    <cellStyle name="Output 4 6 8" xfId="8883"/>
    <cellStyle name="Output 4 6 9" xfId="10423"/>
    <cellStyle name="Output 4 7" xfId="1092"/>
    <cellStyle name="Output 4 7 10" xfId="12027"/>
    <cellStyle name="Output 4 7 2" xfId="1495"/>
    <cellStyle name="Output 4 7 2 2" xfId="3235"/>
    <cellStyle name="Output 4 7 2 3" xfId="4834"/>
    <cellStyle name="Output 4 7 2 4" xfId="6259"/>
    <cellStyle name="Output 4 7 2 5" xfId="7795"/>
    <cellStyle name="Output 4 7 2 6" xfId="9287"/>
    <cellStyle name="Output 4 7 2 7" xfId="10827"/>
    <cellStyle name="Output 4 7 2 8" xfId="12430"/>
    <cellStyle name="Output 4 7 3" xfId="1782"/>
    <cellStyle name="Output 4 7 3 2" xfId="3522"/>
    <cellStyle name="Output 4 7 3 3" xfId="5121"/>
    <cellStyle name="Output 4 7 3 4" xfId="3583"/>
    <cellStyle name="Output 4 7 3 5" xfId="8082"/>
    <cellStyle name="Output 4 7 3 6" xfId="9574"/>
    <cellStyle name="Output 4 7 3 7" xfId="11114"/>
    <cellStyle name="Output 4 7 3 8" xfId="12717"/>
    <cellStyle name="Output 4 7 4" xfId="2832"/>
    <cellStyle name="Output 4 7 5" xfId="4431"/>
    <cellStyle name="Output 4 7 6" xfId="6022"/>
    <cellStyle name="Output 4 7 7" xfId="7392"/>
    <cellStyle name="Output 4 7 8" xfId="8884"/>
    <cellStyle name="Output 4 7 9" xfId="10424"/>
    <cellStyle name="Output 4 8" xfId="1093"/>
    <cellStyle name="Output 4 8 10" xfId="12028"/>
    <cellStyle name="Output 4 8 2" xfId="1496"/>
    <cellStyle name="Output 4 8 2 2" xfId="3236"/>
    <cellStyle name="Output 4 8 2 3" xfId="4835"/>
    <cellStyle name="Output 4 8 2 4" xfId="5664"/>
    <cellStyle name="Output 4 8 2 5" xfId="7796"/>
    <cellStyle name="Output 4 8 2 6" xfId="9288"/>
    <cellStyle name="Output 4 8 2 7" xfId="10828"/>
    <cellStyle name="Output 4 8 2 8" xfId="12431"/>
    <cellStyle name="Output 4 8 3" xfId="1783"/>
    <cellStyle name="Output 4 8 3 2" xfId="3523"/>
    <cellStyle name="Output 4 8 3 3" xfId="5122"/>
    <cellStyle name="Output 4 8 3 4" xfId="6032"/>
    <cellStyle name="Output 4 8 3 5" xfId="8083"/>
    <cellStyle name="Output 4 8 3 6" xfId="9575"/>
    <cellStyle name="Output 4 8 3 7" xfId="11115"/>
    <cellStyle name="Output 4 8 3 8" xfId="12718"/>
    <cellStyle name="Output 4 8 4" xfId="2833"/>
    <cellStyle name="Output 4 8 5" xfId="4432"/>
    <cellStyle name="Output 4 8 6" xfId="5367"/>
    <cellStyle name="Output 4 8 7" xfId="7393"/>
    <cellStyle name="Output 4 8 8" xfId="8885"/>
    <cellStyle name="Output 4 8 9" xfId="10425"/>
    <cellStyle name="Output 4 9" xfId="1094"/>
    <cellStyle name="Output 4 9 10" xfId="12029"/>
    <cellStyle name="Output 4 9 2" xfId="1497"/>
    <cellStyle name="Output 4 9 2 2" xfId="3237"/>
    <cellStyle name="Output 4 9 2 3" xfId="4836"/>
    <cellStyle name="Output 4 9 2 4" xfId="5446"/>
    <cellStyle name="Output 4 9 2 5" xfId="7797"/>
    <cellStyle name="Output 4 9 2 6" xfId="9289"/>
    <cellStyle name="Output 4 9 2 7" xfId="10829"/>
    <cellStyle name="Output 4 9 2 8" xfId="12432"/>
    <cellStyle name="Output 4 9 3" xfId="1784"/>
    <cellStyle name="Output 4 9 3 2" xfId="3524"/>
    <cellStyle name="Output 4 9 3 3" xfId="5123"/>
    <cellStyle name="Output 4 9 3 4" xfId="3584"/>
    <cellStyle name="Output 4 9 3 5" xfId="8084"/>
    <cellStyle name="Output 4 9 3 6" xfId="9576"/>
    <cellStyle name="Output 4 9 3 7" xfId="11116"/>
    <cellStyle name="Output 4 9 3 8" xfId="12719"/>
    <cellStyle name="Output 4 9 4" xfId="2834"/>
    <cellStyle name="Output 4 9 5" xfId="4433"/>
    <cellStyle name="Output 4 9 6" xfId="6140"/>
    <cellStyle name="Output 4 9 7" xfId="7394"/>
    <cellStyle name="Output 4 9 8" xfId="8886"/>
    <cellStyle name="Output 4 9 9" xfId="10426"/>
    <cellStyle name="Output 5" xfId="319"/>
    <cellStyle name="Output 5 10" xfId="423"/>
    <cellStyle name="Output 5 10 2" xfId="2163"/>
    <cellStyle name="Output 5 10 3" xfId="3762"/>
    <cellStyle name="Output 5 10 4" xfId="5295"/>
    <cellStyle name="Output 5 10 5" xfId="6723"/>
    <cellStyle name="Output 5 10 6" xfId="8215"/>
    <cellStyle name="Output 5 10 7" xfId="9756"/>
    <cellStyle name="Output 5 10 8" xfId="11359"/>
    <cellStyle name="Output 5 11" xfId="1575"/>
    <cellStyle name="Output 5 11 2" xfId="3315"/>
    <cellStyle name="Output 5 11 3" xfId="4914"/>
    <cellStyle name="Output 5 11 4" xfId="3565"/>
    <cellStyle name="Output 5 11 5" xfId="7875"/>
    <cellStyle name="Output 5 11 6" xfId="9367"/>
    <cellStyle name="Output 5 11 7" xfId="10907"/>
    <cellStyle name="Output 5 11 8" xfId="12510"/>
    <cellStyle name="Output 5 12" xfId="2061"/>
    <cellStyle name="Output 5 13" xfId="3660"/>
    <cellStyle name="Output 5 14" xfId="6614"/>
    <cellStyle name="Output 5 15" xfId="9655"/>
    <cellStyle name="Output 5 16" xfId="11258"/>
    <cellStyle name="Output 5 2" xfId="320"/>
    <cellStyle name="Output 5 2 10" xfId="2062"/>
    <cellStyle name="Output 5 2 11" xfId="3661"/>
    <cellStyle name="Output 5 2 12" xfId="5563"/>
    <cellStyle name="Output 5 2 13" xfId="9656"/>
    <cellStyle name="Output 5 2 14" xfId="11259"/>
    <cellStyle name="Output 5 2 2" xfId="1095"/>
    <cellStyle name="Output 5 2 2 10" xfId="12030"/>
    <cellStyle name="Output 5 2 2 2" xfId="1498"/>
    <cellStyle name="Output 5 2 2 2 2" xfId="3238"/>
    <cellStyle name="Output 5 2 2 2 3" xfId="4837"/>
    <cellStyle name="Output 5 2 2 2 4" xfId="5663"/>
    <cellStyle name="Output 5 2 2 2 5" xfId="7798"/>
    <cellStyle name="Output 5 2 2 2 6" xfId="9290"/>
    <cellStyle name="Output 5 2 2 2 7" xfId="10830"/>
    <cellStyle name="Output 5 2 2 2 8" xfId="12433"/>
    <cellStyle name="Output 5 2 2 3" xfId="1785"/>
    <cellStyle name="Output 5 2 2 3 2" xfId="3525"/>
    <cellStyle name="Output 5 2 2 3 3" xfId="5124"/>
    <cellStyle name="Output 5 2 2 3 4" xfId="3586"/>
    <cellStyle name="Output 5 2 2 3 5" xfId="8085"/>
    <cellStyle name="Output 5 2 2 3 6" xfId="9577"/>
    <cellStyle name="Output 5 2 2 3 7" xfId="11117"/>
    <cellStyle name="Output 5 2 2 3 8" xfId="12720"/>
    <cellStyle name="Output 5 2 2 4" xfId="2835"/>
    <cellStyle name="Output 5 2 2 5" xfId="4434"/>
    <cellStyle name="Output 5 2 2 6" xfId="5812"/>
    <cellStyle name="Output 5 2 2 7" xfId="7395"/>
    <cellStyle name="Output 5 2 2 8" xfId="8887"/>
    <cellStyle name="Output 5 2 2 9" xfId="10427"/>
    <cellStyle name="Output 5 2 3" xfId="1096"/>
    <cellStyle name="Output 5 2 3 10" xfId="12031"/>
    <cellStyle name="Output 5 2 3 2" xfId="1499"/>
    <cellStyle name="Output 5 2 3 2 2" xfId="3239"/>
    <cellStyle name="Output 5 2 3 2 3" xfId="4838"/>
    <cellStyle name="Output 5 2 3 2 4" xfId="6260"/>
    <cellStyle name="Output 5 2 3 2 5" xfId="7799"/>
    <cellStyle name="Output 5 2 3 2 6" xfId="9291"/>
    <cellStyle name="Output 5 2 3 2 7" xfId="10831"/>
    <cellStyle name="Output 5 2 3 2 8" xfId="12434"/>
    <cellStyle name="Output 5 2 3 3" xfId="1786"/>
    <cellStyle name="Output 5 2 3 3 2" xfId="3526"/>
    <cellStyle name="Output 5 2 3 3 3" xfId="5125"/>
    <cellStyle name="Output 5 2 3 3 4" xfId="3608"/>
    <cellStyle name="Output 5 2 3 3 5" xfId="8086"/>
    <cellStyle name="Output 5 2 3 3 6" xfId="9578"/>
    <cellStyle name="Output 5 2 3 3 7" xfId="11118"/>
    <cellStyle name="Output 5 2 3 3 8" xfId="12721"/>
    <cellStyle name="Output 5 2 3 4" xfId="2836"/>
    <cellStyle name="Output 5 2 3 5" xfId="4435"/>
    <cellStyle name="Output 5 2 3 6" xfId="6141"/>
    <cellStyle name="Output 5 2 3 7" xfId="7396"/>
    <cellStyle name="Output 5 2 3 8" xfId="8888"/>
    <cellStyle name="Output 5 2 3 9" xfId="10428"/>
    <cellStyle name="Output 5 2 4" xfId="1097"/>
    <cellStyle name="Output 5 2 4 10" xfId="12032"/>
    <cellStyle name="Output 5 2 4 2" xfId="1500"/>
    <cellStyle name="Output 5 2 4 2 2" xfId="3240"/>
    <cellStyle name="Output 5 2 4 2 3" xfId="4839"/>
    <cellStyle name="Output 5 2 4 2 4" xfId="5662"/>
    <cellStyle name="Output 5 2 4 2 5" xfId="7800"/>
    <cellStyle name="Output 5 2 4 2 6" xfId="9292"/>
    <cellStyle name="Output 5 2 4 2 7" xfId="10832"/>
    <cellStyle name="Output 5 2 4 2 8" xfId="12435"/>
    <cellStyle name="Output 5 2 4 3" xfId="1787"/>
    <cellStyle name="Output 5 2 4 3 2" xfId="3527"/>
    <cellStyle name="Output 5 2 4 3 3" xfId="5126"/>
    <cellStyle name="Output 5 2 4 3 4" xfId="3611"/>
    <cellStyle name="Output 5 2 4 3 5" xfId="8087"/>
    <cellStyle name="Output 5 2 4 3 6" xfId="9579"/>
    <cellStyle name="Output 5 2 4 3 7" xfId="11119"/>
    <cellStyle name="Output 5 2 4 3 8" xfId="12722"/>
    <cellStyle name="Output 5 2 4 4" xfId="2837"/>
    <cellStyle name="Output 5 2 4 5" xfId="4436"/>
    <cellStyle name="Output 5 2 4 6" xfId="5811"/>
    <cellStyle name="Output 5 2 4 7" xfId="7397"/>
    <cellStyle name="Output 5 2 4 8" xfId="8889"/>
    <cellStyle name="Output 5 2 4 9" xfId="10429"/>
    <cellStyle name="Output 5 2 5" xfId="1098"/>
    <cellStyle name="Output 5 2 5 10" xfId="12033"/>
    <cellStyle name="Output 5 2 5 2" xfId="1501"/>
    <cellStyle name="Output 5 2 5 2 2" xfId="3241"/>
    <cellStyle name="Output 5 2 5 2 3" xfId="4840"/>
    <cellStyle name="Output 5 2 5 2 4" xfId="1839"/>
    <cellStyle name="Output 5 2 5 2 5" xfId="7801"/>
    <cellStyle name="Output 5 2 5 2 6" xfId="9293"/>
    <cellStyle name="Output 5 2 5 2 7" xfId="10833"/>
    <cellStyle name="Output 5 2 5 2 8" xfId="12436"/>
    <cellStyle name="Output 5 2 5 3" xfId="1788"/>
    <cellStyle name="Output 5 2 5 3 2" xfId="3528"/>
    <cellStyle name="Output 5 2 5 3 3" xfId="5127"/>
    <cellStyle name="Output 5 2 5 3 4" xfId="3612"/>
    <cellStyle name="Output 5 2 5 3 5" xfId="8088"/>
    <cellStyle name="Output 5 2 5 3 6" xfId="9580"/>
    <cellStyle name="Output 5 2 5 3 7" xfId="11120"/>
    <cellStyle name="Output 5 2 5 3 8" xfId="12723"/>
    <cellStyle name="Output 5 2 5 4" xfId="2838"/>
    <cellStyle name="Output 5 2 5 5" xfId="4437"/>
    <cellStyle name="Output 5 2 5 6" xfId="6142"/>
    <cellStyle name="Output 5 2 5 7" xfId="7398"/>
    <cellStyle name="Output 5 2 5 8" xfId="8890"/>
    <cellStyle name="Output 5 2 5 9" xfId="10430"/>
    <cellStyle name="Output 5 2 6" xfId="1099"/>
    <cellStyle name="Output 5 2 6 10" xfId="12034"/>
    <cellStyle name="Output 5 2 6 2" xfId="1502"/>
    <cellStyle name="Output 5 2 6 2 2" xfId="3242"/>
    <cellStyle name="Output 5 2 6 2 3" xfId="4841"/>
    <cellStyle name="Output 5 2 6 2 4" xfId="1838"/>
    <cellStyle name="Output 5 2 6 2 5" xfId="7802"/>
    <cellStyle name="Output 5 2 6 2 6" xfId="9294"/>
    <cellStyle name="Output 5 2 6 2 7" xfId="10834"/>
    <cellStyle name="Output 5 2 6 2 8" xfId="12437"/>
    <cellStyle name="Output 5 2 6 3" xfId="1789"/>
    <cellStyle name="Output 5 2 6 3 2" xfId="3529"/>
    <cellStyle name="Output 5 2 6 3 3" xfId="5128"/>
    <cellStyle name="Output 5 2 6 3 4" xfId="3614"/>
    <cellStyle name="Output 5 2 6 3 5" xfId="8089"/>
    <cellStyle name="Output 5 2 6 3 6" xfId="9581"/>
    <cellStyle name="Output 5 2 6 3 7" xfId="11121"/>
    <cellStyle name="Output 5 2 6 3 8" xfId="12724"/>
    <cellStyle name="Output 5 2 6 4" xfId="2839"/>
    <cellStyle name="Output 5 2 6 5" xfId="4438"/>
    <cellStyle name="Output 5 2 6 6" xfId="5810"/>
    <cellStyle name="Output 5 2 6 7" xfId="7399"/>
    <cellStyle name="Output 5 2 6 8" xfId="8891"/>
    <cellStyle name="Output 5 2 6 9" xfId="10431"/>
    <cellStyle name="Output 5 2 7" xfId="632"/>
    <cellStyle name="Output 5 2 7 2" xfId="2372"/>
    <cellStyle name="Output 5 2 7 3" xfId="3971"/>
    <cellStyle name="Output 5 2 7 4" xfId="6089"/>
    <cellStyle name="Output 5 2 7 5" xfId="6932"/>
    <cellStyle name="Output 5 2 7 6" xfId="8424"/>
    <cellStyle name="Output 5 2 7 7" xfId="9965"/>
    <cellStyle name="Output 5 2 7 8" xfId="11568"/>
    <cellStyle name="Output 5 2 8" xfId="424"/>
    <cellStyle name="Output 5 2 8 2" xfId="2164"/>
    <cellStyle name="Output 5 2 8 3" xfId="3763"/>
    <cellStyle name="Output 5 2 8 4" xfId="5548"/>
    <cellStyle name="Output 5 2 8 5" xfId="6724"/>
    <cellStyle name="Output 5 2 8 6" xfId="8216"/>
    <cellStyle name="Output 5 2 8 7" xfId="9757"/>
    <cellStyle name="Output 5 2 8 8" xfId="11360"/>
    <cellStyle name="Output 5 2 9" xfId="1576"/>
    <cellStyle name="Output 5 2 9 2" xfId="3316"/>
    <cellStyle name="Output 5 2 9 3" xfId="4915"/>
    <cellStyle name="Output 5 2 9 4" xfId="6322"/>
    <cellStyle name="Output 5 2 9 5" xfId="7876"/>
    <cellStyle name="Output 5 2 9 6" xfId="9368"/>
    <cellStyle name="Output 5 2 9 7" xfId="10908"/>
    <cellStyle name="Output 5 2 9 8" xfId="12511"/>
    <cellStyle name="Output 5 3" xfId="321"/>
    <cellStyle name="Output 5 3 10" xfId="2063"/>
    <cellStyle name="Output 5 3 11" xfId="3662"/>
    <cellStyle name="Output 5 3 12" xfId="5373"/>
    <cellStyle name="Output 5 3 13" xfId="9657"/>
    <cellStyle name="Output 5 3 14" xfId="11260"/>
    <cellStyle name="Output 5 3 2" xfId="1100"/>
    <cellStyle name="Output 5 3 2 10" xfId="12035"/>
    <cellStyle name="Output 5 3 2 2" xfId="1503"/>
    <cellStyle name="Output 5 3 2 2 2" xfId="3243"/>
    <cellStyle name="Output 5 3 2 2 3" xfId="4842"/>
    <cellStyle name="Output 5 3 2 2 4" xfId="6318"/>
    <cellStyle name="Output 5 3 2 2 5" xfId="7803"/>
    <cellStyle name="Output 5 3 2 2 6" xfId="9295"/>
    <cellStyle name="Output 5 3 2 2 7" xfId="10835"/>
    <cellStyle name="Output 5 3 2 2 8" xfId="12438"/>
    <cellStyle name="Output 5 3 2 3" xfId="1790"/>
    <cellStyle name="Output 5 3 2 3 2" xfId="3530"/>
    <cellStyle name="Output 5 3 2 3 3" xfId="5129"/>
    <cellStyle name="Output 5 3 2 3 4" xfId="3587"/>
    <cellStyle name="Output 5 3 2 3 5" xfId="8090"/>
    <cellStyle name="Output 5 3 2 3 6" xfId="9582"/>
    <cellStyle name="Output 5 3 2 3 7" xfId="11122"/>
    <cellStyle name="Output 5 3 2 3 8" xfId="12725"/>
    <cellStyle name="Output 5 3 2 4" xfId="2840"/>
    <cellStyle name="Output 5 3 2 5" xfId="4439"/>
    <cellStyle name="Output 5 3 2 6" xfId="6143"/>
    <cellStyle name="Output 5 3 2 7" xfId="7400"/>
    <cellStyle name="Output 5 3 2 8" xfId="8892"/>
    <cellStyle name="Output 5 3 2 9" xfId="10432"/>
    <cellStyle name="Output 5 3 3" xfId="1101"/>
    <cellStyle name="Output 5 3 3 10" xfId="12036"/>
    <cellStyle name="Output 5 3 3 2" xfId="1504"/>
    <cellStyle name="Output 5 3 3 2 2" xfId="3244"/>
    <cellStyle name="Output 5 3 3 2 3" xfId="4843"/>
    <cellStyle name="Output 5 3 3 2 4" xfId="5329"/>
    <cellStyle name="Output 5 3 3 2 5" xfId="7804"/>
    <cellStyle name="Output 5 3 3 2 6" xfId="9296"/>
    <cellStyle name="Output 5 3 3 2 7" xfId="10836"/>
    <cellStyle name="Output 5 3 3 2 8" xfId="12439"/>
    <cellStyle name="Output 5 3 3 3" xfId="1791"/>
    <cellStyle name="Output 5 3 3 3 2" xfId="3531"/>
    <cellStyle name="Output 5 3 3 3 3" xfId="5130"/>
    <cellStyle name="Output 5 3 3 3 4" xfId="3588"/>
    <cellStyle name="Output 5 3 3 3 5" xfId="8091"/>
    <cellStyle name="Output 5 3 3 3 6" xfId="9583"/>
    <cellStyle name="Output 5 3 3 3 7" xfId="11123"/>
    <cellStyle name="Output 5 3 3 3 8" xfId="12726"/>
    <cellStyle name="Output 5 3 3 4" xfId="2841"/>
    <cellStyle name="Output 5 3 3 5" xfId="4440"/>
    <cellStyle name="Output 5 3 3 6" xfId="5809"/>
    <cellStyle name="Output 5 3 3 7" xfId="7401"/>
    <cellStyle name="Output 5 3 3 8" xfId="8893"/>
    <cellStyle name="Output 5 3 3 9" xfId="10433"/>
    <cellStyle name="Output 5 3 4" xfId="1102"/>
    <cellStyle name="Output 5 3 4 10" xfId="12037"/>
    <cellStyle name="Output 5 3 4 2" xfId="1505"/>
    <cellStyle name="Output 5 3 4 2 2" xfId="3245"/>
    <cellStyle name="Output 5 3 4 2 3" xfId="4844"/>
    <cellStyle name="Output 5 3 4 2 4" xfId="6261"/>
    <cellStyle name="Output 5 3 4 2 5" xfId="7805"/>
    <cellStyle name="Output 5 3 4 2 6" xfId="9297"/>
    <cellStyle name="Output 5 3 4 2 7" xfId="10837"/>
    <cellStyle name="Output 5 3 4 2 8" xfId="12440"/>
    <cellStyle name="Output 5 3 4 3" xfId="1792"/>
    <cellStyle name="Output 5 3 4 3 2" xfId="3532"/>
    <cellStyle name="Output 5 3 4 3 3" xfId="5131"/>
    <cellStyle name="Output 5 3 4 3 4" xfId="3589"/>
    <cellStyle name="Output 5 3 4 3 5" xfId="8092"/>
    <cellStyle name="Output 5 3 4 3 6" xfId="9584"/>
    <cellStyle name="Output 5 3 4 3 7" xfId="11124"/>
    <cellStyle name="Output 5 3 4 3 8" xfId="12727"/>
    <cellStyle name="Output 5 3 4 4" xfId="2842"/>
    <cellStyle name="Output 5 3 4 5" xfId="4441"/>
    <cellStyle name="Output 5 3 4 6" xfId="1868"/>
    <cellStyle name="Output 5 3 4 7" xfId="7402"/>
    <cellStyle name="Output 5 3 4 8" xfId="8894"/>
    <cellStyle name="Output 5 3 4 9" xfId="10434"/>
    <cellStyle name="Output 5 3 5" xfId="1103"/>
    <cellStyle name="Output 5 3 5 10" xfId="12038"/>
    <cellStyle name="Output 5 3 5 2" xfId="1506"/>
    <cellStyle name="Output 5 3 5 2 2" xfId="3246"/>
    <cellStyle name="Output 5 3 5 2 3" xfId="4845"/>
    <cellStyle name="Output 5 3 5 2 4" xfId="5661"/>
    <cellStyle name="Output 5 3 5 2 5" xfId="7806"/>
    <cellStyle name="Output 5 3 5 2 6" xfId="9298"/>
    <cellStyle name="Output 5 3 5 2 7" xfId="10838"/>
    <cellStyle name="Output 5 3 5 2 8" xfId="12441"/>
    <cellStyle name="Output 5 3 5 3" xfId="1793"/>
    <cellStyle name="Output 5 3 5 3 2" xfId="3533"/>
    <cellStyle name="Output 5 3 5 3 3" xfId="5132"/>
    <cellStyle name="Output 5 3 5 3 4" xfId="3590"/>
    <cellStyle name="Output 5 3 5 3 5" xfId="8093"/>
    <cellStyle name="Output 5 3 5 3 6" xfId="9585"/>
    <cellStyle name="Output 5 3 5 3 7" xfId="11125"/>
    <cellStyle name="Output 5 3 5 3 8" xfId="12728"/>
    <cellStyle name="Output 5 3 5 4" xfId="2843"/>
    <cellStyle name="Output 5 3 5 5" xfId="4442"/>
    <cellStyle name="Output 5 3 5 6" xfId="6286"/>
    <cellStyle name="Output 5 3 5 7" xfId="7403"/>
    <cellStyle name="Output 5 3 5 8" xfId="8895"/>
    <cellStyle name="Output 5 3 5 9" xfId="10435"/>
    <cellStyle name="Output 5 3 6" xfId="1104"/>
    <cellStyle name="Output 5 3 6 10" xfId="12039"/>
    <cellStyle name="Output 5 3 6 2" xfId="1507"/>
    <cellStyle name="Output 5 3 6 2 2" xfId="3247"/>
    <cellStyle name="Output 5 3 6 2 3" xfId="4846"/>
    <cellStyle name="Output 5 3 6 2 4" xfId="6262"/>
    <cellStyle name="Output 5 3 6 2 5" xfId="7807"/>
    <cellStyle name="Output 5 3 6 2 6" xfId="9299"/>
    <cellStyle name="Output 5 3 6 2 7" xfId="10839"/>
    <cellStyle name="Output 5 3 6 2 8" xfId="12442"/>
    <cellStyle name="Output 5 3 6 3" xfId="1794"/>
    <cellStyle name="Output 5 3 6 3 2" xfId="3534"/>
    <cellStyle name="Output 5 3 6 3 3" xfId="5133"/>
    <cellStyle name="Output 5 3 6 3 4" xfId="3591"/>
    <cellStyle name="Output 5 3 6 3 5" xfId="8094"/>
    <cellStyle name="Output 5 3 6 3 6" xfId="9586"/>
    <cellStyle name="Output 5 3 6 3 7" xfId="11126"/>
    <cellStyle name="Output 5 3 6 3 8" xfId="12729"/>
    <cellStyle name="Output 5 3 6 4" xfId="2844"/>
    <cellStyle name="Output 5 3 6 5" xfId="4443"/>
    <cellStyle name="Output 5 3 6 6" xfId="5365"/>
    <cellStyle name="Output 5 3 6 7" xfId="7404"/>
    <cellStyle name="Output 5 3 6 8" xfId="8896"/>
    <cellStyle name="Output 5 3 6 9" xfId="10436"/>
    <cellStyle name="Output 5 3 7" xfId="633"/>
    <cellStyle name="Output 5 3 7 2" xfId="2373"/>
    <cellStyle name="Output 5 3 7 3" xfId="3972"/>
    <cellStyle name="Output 5 3 7 4" xfId="5886"/>
    <cellStyle name="Output 5 3 7 5" xfId="6933"/>
    <cellStyle name="Output 5 3 7 6" xfId="8425"/>
    <cellStyle name="Output 5 3 7 7" xfId="9966"/>
    <cellStyle name="Output 5 3 7 8" xfId="11569"/>
    <cellStyle name="Output 5 3 8" xfId="425"/>
    <cellStyle name="Output 5 3 8 2" xfId="2165"/>
    <cellStyle name="Output 5 3 8 3" xfId="3764"/>
    <cellStyle name="Output 5 3 8 4" xfId="6548"/>
    <cellStyle name="Output 5 3 8 5" xfId="6725"/>
    <cellStyle name="Output 5 3 8 6" xfId="8217"/>
    <cellStyle name="Output 5 3 8 7" xfId="9758"/>
    <cellStyle name="Output 5 3 8 8" xfId="11361"/>
    <cellStyle name="Output 5 3 9" xfId="1577"/>
    <cellStyle name="Output 5 3 9 2" xfId="3317"/>
    <cellStyle name="Output 5 3 9 3" xfId="4916"/>
    <cellStyle name="Output 5 3 9 4" xfId="5316"/>
    <cellStyle name="Output 5 3 9 5" xfId="7877"/>
    <cellStyle name="Output 5 3 9 6" xfId="9369"/>
    <cellStyle name="Output 5 3 9 7" xfId="10909"/>
    <cellStyle name="Output 5 3 9 8" xfId="12512"/>
    <cellStyle name="Output 5 4" xfId="1105"/>
    <cellStyle name="Output 5 4 10" xfId="12040"/>
    <cellStyle name="Output 5 4 2" xfId="1508"/>
    <cellStyle name="Output 5 4 2 2" xfId="3248"/>
    <cellStyle name="Output 5 4 2 3" xfId="4847"/>
    <cellStyle name="Output 5 4 2 4" xfId="5660"/>
    <cellStyle name="Output 5 4 2 5" xfId="7808"/>
    <cellStyle name="Output 5 4 2 6" xfId="9300"/>
    <cellStyle name="Output 5 4 2 7" xfId="10840"/>
    <cellStyle name="Output 5 4 2 8" xfId="12443"/>
    <cellStyle name="Output 5 4 3" xfId="1795"/>
    <cellStyle name="Output 5 4 3 2" xfId="3535"/>
    <cellStyle name="Output 5 4 3 3" xfId="5134"/>
    <cellStyle name="Output 5 4 3 4" xfId="3592"/>
    <cellStyle name="Output 5 4 3 5" xfId="8095"/>
    <cellStyle name="Output 5 4 3 6" xfId="9587"/>
    <cellStyle name="Output 5 4 3 7" xfId="11127"/>
    <cellStyle name="Output 5 4 3 8" xfId="12730"/>
    <cellStyle name="Output 5 4 4" xfId="2845"/>
    <cellStyle name="Output 5 4 5" xfId="4444"/>
    <cellStyle name="Output 5 4 6" xfId="6144"/>
    <cellStyle name="Output 5 4 7" xfId="7405"/>
    <cellStyle name="Output 5 4 8" xfId="8897"/>
    <cellStyle name="Output 5 4 9" xfId="10437"/>
    <cellStyle name="Output 5 5" xfId="1106"/>
    <cellStyle name="Output 5 5 10" xfId="12041"/>
    <cellStyle name="Output 5 5 2" xfId="1509"/>
    <cellStyle name="Output 5 5 2 2" xfId="3249"/>
    <cellStyle name="Output 5 5 2 3" xfId="4848"/>
    <cellStyle name="Output 5 5 2 4" xfId="6263"/>
    <cellStyle name="Output 5 5 2 5" xfId="7809"/>
    <cellStyle name="Output 5 5 2 6" xfId="9301"/>
    <cellStyle name="Output 5 5 2 7" xfId="10841"/>
    <cellStyle name="Output 5 5 2 8" xfId="12444"/>
    <cellStyle name="Output 5 5 3" xfId="1796"/>
    <cellStyle name="Output 5 5 3 2" xfId="3536"/>
    <cellStyle name="Output 5 5 3 3" xfId="5135"/>
    <cellStyle name="Output 5 5 3 4" xfId="3593"/>
    <cellStyle name="Output 5 5 3 5" xfId="8096"/>
    <cellStyle name="Output 5 5 3 6" xfId="9588"/>
    <cellStyle name="Output 5 5 3 7" xfId="11128"/>
    <cellStyle name="Output 5 5 3 8" xfId="12731"/>
    <cellStyle name="Output 5 5 4" xfId="2846"/>
    <cellStyle name="Output 5 5 5" xfId="4445"/>
    <cellStyle name="Output 5 5 6" xfId="5808"/>
    <cellStyle name="Output 5 5 7" xfId="7406"/>
    <cellStyle name="Output 5 5 8" xfId="8898"/>
    <cellStyle name="Output 5 5 9" xfId="10438"/>
    <cellStyle name="Output 5 6" xfId="1107"/>
    <cellStyle name="Output 5 6 10" xfId="12042"/>
    <cellStyle name="Output 5 6 2" xfId="1510"/>
    <cellStyle name="Output 5 6 2 2" xfId="3250"/>
    <cellStyle name="Output 5 6 2 3" xfId="4849"/>
    <cellStyle name="Output 5 6 2 4" xfId="5659"/>
    <cellStyle name="Output 5 6 2 5" xfId="7810"/>
    <cellStyle name="Output 5 6 2 6" xfId="9302"/>
    <cellStyle name="Output 5 6 2 7" xfId="10842"/>
    <cellStyle name="Output 5 6 2 8" xfId="12445"/>
    <cellStyle name="Output 5 6 3" xfId="1797"/>
    <cellStyle name="Output 5 6 3 2" xfId="3537"/>
    <cellStyle name="Output 5 6 3 3" xfId="5136"/>
    <cellStyle name="Output 5 6 3 4" xfId="3607"/>
    <cellStyle name="Output 5 6 3 5" xfId="8097"/>
    <cellStyle name="Output 5 6 3 6" xfId="9589"/>
    <cellStyle name="Output 5 6 3 7" xfId="11129"/>
    <cellStyle name="Output 5 6 3 8" xfId="12732"/>
    <cellStyle name="Output 5 6 4" xfId="2847"/>
    <cellStyle name="Output 5 6 5" xfId="4446"/>
    <cellStyle name="Output 5 6 6" xfId="5475"/>
    <cellStyle name="Output 5 6 7" xfId="7407"/>
    <cellStyle name="Output 5 6 8" xfId="8899"/>
    <cellStyle name="Output 5 6 9" xfId="10439"/>
    <cellStyle name="Output 5 7" xfId="1108"/>
    <cellStyle name="Output 5 7 10" xfId="12043"/>
    <cellStyle name="Output 5 7 2" xfId="1511"/>
    <cellStyle name="Output 5 7 2 2" xfId="3251"/>
    <cellStyle name="Output 5 7 2 3" xfId="4850"/>
    <cellStyle name="Output 5 7 2 4" xfId="6264"/>
    <cellStyle name="Output 5 7 2 5" xfId="7811"/>
    <cellStyle name="Output 5 7 2 6" xfId="9303"/>
    <cellStyle name="Output 5 7 2 7" xfId="10843"/>
    <cellStyle name="Output 5 7 2 8" xfId="12446"/>
    <cellStyle name="Output 5 7 3" xfId="1798"/>
    <cellStyle name="Output 5 7 3 2" xfId="3538"/>
    <cellStyle name="Output 5 7 3 3" xfId="5137"/>
    <cellStyle name="Output 5 7 3 4" xfId="3594"/>
    <cellStyle name="Output 5 7 3 5" xfId="8098"/>
    <cellStyle name="Output 5 7 3 6" xfId="9590"/>
    <cellStyle name="Output 5 7 3 7" xfId="11130"/>
    <cellStyle name="Output 5 7 3 8" xfId="12733"/>
    <cellStyle name="Output 5 7 4" xfId="2848"/>
    <cellStyle name="Output 5 7 5" xfId="4447"/>
    <cellStyle name="Output 5 7 6" xfId="5807"/>
    <cellStyle name="Output 5 7 7" xfId="7408"/>
    <cellStyle name="Output 5 7 8" xfId="8900"/>
    <cellStyle name="Output 5 7 9" xfId="10440"/>
    <cellStyle name="Output 5 8" xfId="1109"/>
    <cellStyle name="Output 5 8 10" xfId="12044"/>
    <cellStyle name="Output 5 8 2" xfId="1512"/>
    <cellStyle name="Output 5 8 2 2" xfId="3252"/>
    <cellStyle name="Output 5 8 2 3" xfId="4851"/>
    <cellStyle name="Output 5 8 2 4" xfId="5658"/>
    <cellStyle name="Output 5 8 2 5" xfId="7812"/>
    <cellStyle name="Output 5 8 2 6" xfId="9304"/>
    <cellStyle name="Output 5 8 2 7" xfId="10844"/>
    <cellStyle name="Output 5 8 2 8" xfId="12447"/>
    <cellStyle name="Output 5 8 3" xfId="1799"/>
    <cellStyle name="Output 5 8 3 2" xfId="3539"/>
    <cellStyle name="Output 5 8 3 3" xfId="5138"/>
    <cellStyle name="Output 5 8 3 4" xfId="3610"/>
    <cellStyle name="Output 5 8 3 5" xfId="8099"/>
    <cellStyle name="Output 5 8 3 6" xfId="9591"/>
    <cellStyle name="Output 5 8 3 7" xfId="11131"/>
    <cellStyle name="Output 5 8 3 8" xfId="12734"/>
    <cellStyle name="Output 5 8 4" xfId="2849"/>
    <cellStyle name="Output 5 8 5" xfId="4448"/>
    <cellStyle name="Output 5 8 6" xfId="5474"/>
    <cellStyle name="Output 5 8 7" xfId="7409"/>
    <cellStyle name="Output 5 8 8" xfId="8901"/>
    <cellStyle name="Output 5 8 9" xfId="10441"/>
    <cellStyle name="Output 5 9" xfId="631"/>
    <cellStyle name="Output 5 9 2" xfId="2371"/>
    <cellStyle name="Output 5 9 3" xfId="3970"/>
    <cellStyle name="Output 5 9 4" xfId="6492"/>
    <cellStyle name="Output 5 9 5" xfId="6931"/>
    <cellStyle name="Output 5 9 6" xfId="8423"/>
    <cellStyle name="Output 5 9 7" xfId="9964"/>
    <cellStyle name="Output 5 9 8" xfId="11567"/>
    <cellStyle name="Output 6" xfId="322"/>
    <cellStyle name="Output 6 10" xfId="1578"/>
    <cellStyle name="Output 6 10 2" xfId="3318"/>
    <cellStyle name="Output 6 10 3" xfId="4917"/>
    <cellStyle name="Output 6 10 4" xfId="6279"/>
    <cellStyle name="Output 6 10 5" xfId="7878"/>
    <cellStyle name="Output 6 10 6" xfId="9370"/>
    <cellStyle name="Output 6 10 7" xfId="10910"/>
    <cellStyle name="Output 6 10 8" xfId="12513"/>
    <cellStyle name="Output 6 11" xfId="2064"/>
    <cellStyle name="Output 6 12" xfId="3663"/>
    <cellStyle name="Output 6 13" xfId="6424"/>
    <cellStyle name="Output 6 14" xfId="9658"/>
    <cellStyle name="Output 6 15" xfId="11261"/>
    <cellStyle name="Output 6 2" xfId="323"/>
    <cellStyle name="Output 6 2 10" xfId="2065"/>
    <cellStyle name="Output 6 2 11" xfId="3664"/>
    <cellStyle name="Output 6 2 12" xfId="6615"/>
    <cellStyle name="Output 6 2 13" xfId="9659"/>
    <cellStyle name="Output 6 2 14" xfId="11262"/>
    <cellStyle name="Output 6 2 2" xfId="1110"/>
    <cellStyle name="Output 6 2 2 10" xfId="12045"/>
    <cellStyle name="Output 6 2 2 2" xfId="1513"/>
    <cellStyle name="Output 6 2 2 2 2" xfId="3253"/>
    <cellStyle name="Output 6 2 2 2 3" xfId="4852"/>
    <cellStyle name="Output 6 2 2 2 4" xfId="6316"/>
    <cellStyle name="Output 6 2 2 2 5" xfId="7813"/>
    <cellStyle name="Output 6 2 2 2 6" xfId="9305"/>
    <cellStyle name="Output 6 2 2 2 7" xfId="10845"/>
    <cellStyle name="Output 6 2 2 2 8" xfId="12448"/>
    <cellStyle name="Output 6 2 2 3" xfId="1800"/>
    <cellStyle name="Output 6 2 2 3 2" xfId="3540"/>
    <cellStyle name="Output 6 2 2 3 3" xfId="5139"/>
    <cellStyle name="Output 6 2 2 3 4" xfId="3595"/>
    <cellStyle name="Output 6 2 2 3 5" xfId="8100"/>
    <cellStyle name="Output 6 2 2 3 6" xfId="9592"/>
    <cellStyle name="Output 6 2 2 3 7" xfId="11132"/>
    <cellStyle name="Output 6 2 2 3 8" xfId="12735"/>
    <cellStyle name="Output 6 2 2 4" xfId="2850"/>
    <cellStyle name="Output 6 2 2 5" xfId="4449"/>
    <cellStyle name="Output 6 2 2 6" xfId="5806"/>
    <cellStyle name="Output 6 2 2 7" xfId="7410"/>
    <cellStyle name="Output 6 2 2 8" xfId="8902"/>
    <cellStyle name="Output 6 2 2 9" xfId="10442"/>
    <cellStyle name="Output 6 2 3" xfId="1111"/>
    <cellStyle name="Output 6 2 3 10" xfId="12046"/>
    <cellStyle name="Output 6 2 3 2" xfId="1514"/>
    <cellStyle name="Output 6 2 3 2 2" xfId="3254"/>
    <cellStyle name="Output 6 2 3 2 3" xfId="4853"/>
    <cellStyle name="Output 6 2 3 2 4" xfId="5331"/>
    <cellStyle name="Output 6 2 3 2 5" xfId="7814"/>
    <cellStyle name="Output 6 2 3 2 6" xfId="9306"/>
    <cellStyle name="Output 6 2 3 2 7" xfId="10846"/>
    <cellStyle name="Output 6 2 3 2 8" xfId="12449"/>
    <cellStyle name="Output 6 2 3 3" xfId="1801"/>
    <cellStyle name="Output 6 2 3 3 2" xfId="3541"/>
    <cellStyle name="Output 6 2 3 3 3" xfId="5140"/>
    <cellStyle name="Output 6 2 3 3 4" xfId="3596"/>
    <cellStyle name="Output 6 2 3 3 5" xfId="8101"/>
    <cellStyle name="Output 6 2 3 3 6" xfId="9593"/>
    <cellStyle name="Output 6 2 3 3 7" xfId="11133"/>
    <cellStyle name="Output 6 2 3 3 8" xfId="12736"/>
    <cellStyle name="Output 6 2 3 4" xfId="2851"/>
    <cellStyle name="Output 6 2 3 5" xfId="4450"/>
    <cellStyle name="Output 6 2 3 6" xfId="5473"/>
    <cellStyle name="Output 6 2 3 7" xfId="7411"/>
    <cellStyle name="Output 6 2 3 8" xfId="8903"/>
    <cellStyle name="Output 6 2 3 9" xfId="10443"/>
    <cellStyle name="Output 6 2 4" xfId="1112"/>
    <cellStyle name="Output 6 2 4 10" xfId="12047"/>
    <cellStyle name="Output 6 2 4 2" xfId="1515"/>
    <cellStyle name="Output 6 2 4 2 2" xfId="3255"/>
    <cellStyle name="Output 6 2 4 2 3" xfId="4854"/>
    <cellStyle name="Output 6 2 4 2 4" xfId="6265"/>
    <cellStyle name="Output 6 2 4 2 5" xfId="7815"/>
    <cellStyle name="Output 6 2 4 2 6" xfId="9307"/>
    <cellStyle name="Output 6 2 4 2 7" xfId="10847"/>
    <cellStyle name="Output 6 2 4 2 8" xfId="12450"/>
    <cellStyle name="Output 6 2 4 3" xfId="1802"/>
    <cellStyle name="Output 6 2 4 3 2" xfId="3542"/>
    <cellStyle name="Output 6 2 4 3 3" xfId="5141"/>
    <cellStyle name="Output 6 2 4 3 4" xfId="3597"/>
    <cellStyle name="Output 6 2 4 3 5" xfId="8102"/>
    <cellStyle name="Output 6 2 4 3 6" xfId="9594"/>
    <cellStyle name="Output 6 2 4 3 7" xfId="11134"/>
    <cellStyle name="Output 6 2 4 3 8" xfId="12737"/>
    <cellStyle name="Output 6 2 4 4" xfId="2852"/>
    <cellStyle name="Output 6 2 4 5" xfId="4451"/>
    <cellStyle name="Output 6 2 4 6" xfId="5805"/>
    <cellStyle name="Output 6 2 4 7" xfId="7412"/>
    <cellStyle name="Output 6 2 4 8" xfId="8904"/>
    <cellStyle name="Output 6 2 4 9" xfId="10444"/>
    <cellStyle name="Output 6 2 5" xfId="1113"/>
    <cellStyle name="Output 6 2 5 10" xfId="12048"/>
    <cellStyle name="Output 6 2 5 2" xfId="1516"/>
    <cellStyle name="Output 6 2 5 2 2" xfId="3256"/>
    <cellStyle name="Output 6 2 5 2 3" xfId="4855"/>
    <cellStyle name="Output 6 2 5 2 4" xfId="5657"/>
    <cellStyle name="Output 6 2 5 2 5" xfId="7816"/>
    <cellStyle name="Output 6 2 5 2 6" xfId="9308"/>
    <cellStyle name="Output 6 2 5 2 7" xfId="10848"/>
    <cellStyle name="Output 6 2 5 2 8" xfId="12451"/>
    <cellStyle name="Output 6 2 5 3" xfId="1803"/>
    <cellStyle name="Output 6 2 5 3 2" xfId="3543"/>
    <cellStyle name="Output 6 2 5 3 3" xfId="5142"/>
    <cellStyle name="Output 6 2 5 3 4" xfId="3598"/>
    <cellStyle name="Output 6 2 5 3 5" xfId="8103"/>
    <cellStyle name="Output 6 2 5 3 6" xfId="9595"/>
    <cellStyle name="Output 6 2 5 3 7" xfId="11135"/>
    <cellStyle name="Output 6 2 5 3 8" xfId="12738"/>
    <cellStyle name="Output 6 2 5 4" xfId="2853"/>
    <cellStyle name="Output 6 2 5 5" xfId="4452"/>
    <cellStyle name="Output 6 2 5 6" xfId="6023"/>
    <cellStyle name="Output 6 2 5 7" xfId="7413"/>
    <cellStyle name="Output 6 2 5 8" xfId="8905"/>
    <cellStyle name="Output 6 2 5 9" xfId="10445"/>
    <cellStyle name="Output 6 2 6" xfId="1114"/>
    <cellStyle name="Output 6 2 6 10" xfId="12049"/>
    <cellStyle name="Output 6 2 6 2" xfId="1517"/>
    <cellStyle name="Output 6 2 6 2 2" xfId="3257"/>
    <cellStyle name="Output 6 2 6 2 3" xfId="4856"/>
    <cellStyle name="Output 6 2 6 2 4" xfId="6266"/>
    <cellStyle name="Output 6 2 6 2 5" xfId="7817"/>
    <cellStyle name="Output 6 2 6 2 6" xfId="9309"/>
    <cellStyle name="Output 6 2 6 2 7" xfId="10849"/>
    <cellStyle name="Output 6 2 6 2 8" xfId="12452"/>
    <cellStyle name="Output 6 2 6 3" xfId="1804"/>
    <cellStyle name="Output 6 2 6 3 2" xfId="3544"/>
    <cellStyle name="Output 6 2 6 3 3" xfId="5143"/>
    <cellStyle name="Output 6 2 6 3 4" xfId="3613"/>
    <cellStyle name="Output 6 2 6 3 5" xfId="8104"/>
    <cellStyle name="Output 6 2 6 3 6" xfId="9596"/>
    <cellStyle name="Output 6 2 6 3 7" xfId="11136"/>
    <cellStyle name="Output 6 2 6 3 8" xfId="12739"/>
    <cellStyle name="Output 6 2 6 4" xfId="2854"/>
    <cellStyle name="Output 6 2 6 5" xfId="4453"/>
    <cellStyle name="Output 6 2 6 6" xfId="5366"/>
    <cellStyle name="Output 6 2 6 7" xfId="7414"/>
    <cellStyle name="Output 6 2 6 8" xfId="8906"/>
    <cellStyle name="Output 6 2 6 9" xfId="10446"/>
    <cellStyle name="Output 6 2 7" xfId="635"/>
    <cellStyle name="Output 6 2 7 2" xfId="2375"/>
    <cellStyle name="Output 6 2 7 3" xfId="3974"/>
    <cellStyle name="Output 6 2 7 4" xfId="6090"/>
    <cellStyle name="Output 6 2 7 5" xfId="6935"/>
    <cellStyle name="Output 6 2 7 6" xfId="8427"/>
    <cellStyle name="Output 6 2 7 7" xfId="9968"/>
    <cellStyle name="Output 6 2 7 8" xfId="11571"/>
    <cellStyle name="Output 6 2 8" xfId="427"/>
    <cellStyle name="Output 6 2 8 2" xfId="2167"/>
    <cellStyle name="Output 6 2 8 3" xfId="3766"/>
    <cellStyle name="Output 6 2 8 4" xfId="5942"/>
    <cellStyle name="Output 6 2 8 5" xfId="6727"/>
    <cellStyle name="Output 6 2 8 6" xfId="8219"/>
    <cellStyle name="Output 6 2 8 7" xfId="9760"/>
    <cellStyle name="Output 6 2 8 8" xfId="11363"/>
    <cellStyle name="Output 6 2 9" xfId="1579"/>
    <cellStyle name="Output 6 2 9 2" xfId="3319"/>
    <cellStyle name="Output 6 2 9 3" xfId="4918"/>
    <cellStyle name="Output 6 2 9 4" xfId="5640"/>
    <cellStyle name="Output 6 2 9 5" xfId="7879"/>
    <cellStyle name="Output 6 2 9 6" xfId="9371"/>
    <cellStyle name="Output 6 2 9 7" xfId="10911"/>
    <cellStyle name="Output 6 2 9 8" xfId="12514"/>
    <cellStyle name="Output 6 3" xfId="1115"/>
    <cellStyle name="Output 6 3 10" xfId="12050"/>
    <cellStyle name="Output 6 3 2" xfId="1518"/>
    <cellStyle name="Output 6 3 2 2" xfId="3258"/>
    <cellStyle name="Output 6 3 2 3" xfId="4857"/>
    <cellStyle name="Output 6 3 2 4" xfId="5656"/>
    <cellStyle name="Output 6 3 2 5" xfId="7818"/>
    <cellStyle name="Output 6 3 2 6" xfId="9310"/>
    <cellStyle name="Output 6 3 2 7" xfId="10850"/>
    <cellStyle name="Output 6 3 2 8" xfId="12453"/>
    <cellStyle name="Output 6 3 3" xfId="1805"/>
    <cellStyle name="Output 6 3 3 2" xfId="3545"/>
    <cellStyle name="Output 6 3 3 3" xfId="5144"/>
    <cellStyle name="Output 6 3 3 4" xfId="3599"/>
    <cellStyle name="Output 6 3 3 5" xfId="8105"/>
    <cellStyle name="Output 6 3 3 6" xfId="9597"/>
    <cellStyle name="Output 6 3 3 7" xfId="11137"/>
    <cellStyle name="Output 6 3 3 8" xfId="12740"/>
    <cellStyle name="Output 6 3 4" xfId="2855"/>
    <cellStyle name="Output 6 3 5" xfId="4454"/>
    <cellStyle name="Output 6 3 6" xfId="6145"/>
    <cellStyle name="Output 6 3 7" xfId="7415"/>
    <cellStyle name="Output 6 3 8" xfId="8907"/>
    <cellStyle name="Output 6 3 9" xfId="10447"/>
    <cellStyle name="Output 6 4" xfId="1116"/>
    <cellStyle name="Output 6 4 10" xfId="12051"/>
    <cellStyle name="Output 6 4 2" xfId="1519"/>
    <cellStyle name="Output 6 4 2 2" xfId="3259"/>
    <cellStyle name="Output 6 4 2 3" xfId="4858"/>
    <cellStyle name="Output 6 4 2 4" xfId="6267"/>
    <cellStyle name="Output 6 4 2 5" xfId="7819"/>
    <cellStyle name="Output 6 4 2 6" xfId="9311"/>
    <cellStyle name="Output 6 4 2 7" xfId="10851"/>
    <cellStyle name="Output 6 4 2 8" xfId="12454"/>
    <cellStyle name="Output 6 4 3" xfId="1806"/>
    <cellStyle name="Output 6 4 3 2" xfId="3546"/>
    <cellStyle name="Output 6 4 3 3" xfId="5145"/>
    <cellStyle name="Output 6 4 3 4" xfId="3600"/>
    <cellStyle name="Output 6 4 3 5" xfId="8106"/>
    <cellStyle name="Output 6 4 3 6" xfId="9598"/>
    <cellStyle name="Output 6 4 3 7" xfId="11138"/>
    <cellStyle name="Output 6 4 3 8" xfId="12741"/>
    <cellStyle name="Output 6 4 4" xfId="2856"/>
    <cellStyle name="Output 6 4 5" xfId="4455"/>
    <cellStyle name="Output 6 4 6" xfId="5804"/>
    <cellStyle name="Output 6 4 7" xfId="7416"/>
    <cellStyle name="Output 6 4 8" xfId="8908"/>
    <cellStyle name="Output 6 4 9" xfId="10448"/>
    <cellStyle name="Output 6 5" xfId="1117"/>
    <cellStyle name="Output 6 5 10" xfId="12052"/>
    <cellStyle name="Output 6 5 2" xfId="1520"/>
    <cellStyle name="Output 6 5 2 2" xfId="3260"/>
    <cellStyle name="Output 6 5 2 3" xfId="4859"/>
    <cellStyle name="Output 6 5 2 4" xfId="5655"/>
    <cellStyle name="Output 6 5 2 5" xfId="7820"/>
    <cellStyle name="Output 6 5 2 6" xfId="9312"/>
    <cellStyle name="Output 6 5 2 7" xfId="10852"/>
    <cellStyle name="Output 6 5 2 8" xfId="12455"/>
    <cellStyle name="Output 6 5 3" xfId="1807"/>
    <cellStyle name="Output 6 5 3 2" xfId="3547"/>
    <cellStyle name="Output 6 5 3 3" xfId="5146"/>
    <cellStyle name="Output 6 5 3 4" xfId="3601"/>
    <cellStyle name="Output 6 5 3 5" xfId="8107"/>
    <cellStyle name="Output 6 5 3 6" xfId="9599"/>
    <cellStyle name="Output 6 5 3 7" xfId="11139"/>
    <cellStyle name="Output 6 5 3 8" xfId="12742"/>
    <cellStyle name="Output 6 5 4" xfId="2857"/>
    <cellStyle name="Output 6 5 5" xfId="4456"/>
    <cellStyle name="Output 6 5 6" xfId="6146"/>
    <cellStyle name="Output 6 5 7" xfId="7417"/>
    <cellStyle name="Output 6 5 8" xfId="8909"/>
    <cellStyle name="Output 6 5 9" xfId="10449"/>
    <cellStyle name="Output 6 6" xfId="1118"/>
    <cellStyle name="Output 6 6 10" xfId="12053"/>
    <cellStyle name="Output 6 6 2" xfId="1521"/>
    <cellStyle name="Output 6 6 2 2" xfId="3261"/>
    <cellStyle name="Output 6 6 2 3" xfId="4860"/>
    <cellStyle name="Output 6 6 2 4" xfId="5445"/>
    <cellStyle name="Output 6 6 2 5" xfId="7821"/>
    <cellStyle name="Output 6 6 2 6" xfId="9313"/>
    <cellStyle name="Output 6 6 2 7" xfId="10853"/>
    <cellStyle name="Output 6 6 2 8" xfId="12456"/>
    <cellStyle name="Output 6 6 3" xfId="1808"/>
    <cellStyle name="Output 6 6 3 2" xfId="3548"/>
    <cellStyle name="Output 6 6 3 3" xfId="5147"/>
    <cellStyle name="Output 6 6 3 4" xfId="3602"/>
    <cellStyle name="Output 6 6 3 5" xfId="8108"/>
    <cellStyle name="Output 6 6 3 6" xfId="9600"/>
    <cellStyle name="Output 6 6 3 7" xfId="11140"/>
    <cellStyle name="Output 6 6 3 8" xfId="12743"/>
    <cellStyle name="Output 6 6 4" xfId="2858"/>
    <cellStyle name="Output 6 6 5" xfId="4457"/>
    <cellStyle name="Output 6 6 6" xfId="5803"/>
    <cellStyle name="Output 6 6 7" xfId="7418"/>
    <cellStyle name="Output 6 6 8" xfId="8910"/>
    <cellStyle name="Output 6 6 9" xfId="10450"/>
    <cellStyle name="Output 6 7" xfId="1119"/>
    <cellStyle name="Output 6 7 10" xfId="12054"/>
    <cellStyle name="Output 6 7 2" xfId="1522"/>
    <cellStyle name="Output 6 7 2 2" xfId="3262"/>
    <cellStyle name="Output 6 7 2 3" xfId="4861"/>
    <cellStyle name="Output 6 7 2 4" xfId="5654"/>
    <cellStyle name="Output 6 7 2 5" xfId="7822"/>
    <cellStyle name="Output 6 7 2 6" xfId="9314"/>
    <cellStyle name="Output 6 7 2 7" xfId="10854"/>
    <cellStyle name="Output 6 7 2 8" xfId="12457"/>
    <cellStyle name="Output 6 7 3" xfId="1809"/>
    <cellStyle name="Output 6 7 3 2" xfId="3549"/>
    <cellStyle name="Output 6 7 3 3" xfId="5148"/>
    <cellStyle name="Output 6 7 3 4" xfId="3603"/>
    <cellStyle name="Output 6 7 3 5" xfId="8109"/>
    <cellStyle name="Output 6 7 3 6" xfId="9601"/>
    <cellStyle name="Output 6 7 3 7" xfId="11141"/>
    <cellStyle name="Output 6 7 3 8" xfId="12744"/>
    <cellStyle name="Output 6 7 4" xfId="2859"/>
    <cellStyle name="Output 6 7 5" xfId="4458"/>
    <cellStyle name="Output 6 7 6" xfId="6147"/>
    <cellStyle name="Output 6 7 7" xfId="7419"/>
    <cellStyle name="Output 6 7 8" xfId="8911"/>
    <cellStyle name="Output 6 7 9" xfId="10451"/>
    <cellStyle name="Output 6 8" xfId="634"/>
    <cellStyle name="Output 6 8 2" xfId="2374"/>
    <cellStyle name="Output 6 8 3" xfId="3973"/>
    <cellStyle name="Output 6 8 4" xfId="6491"/>
    <cellStyle name="Output 6 8 5" xfId="6934"/>
    <cellStyle name="Output 6 8 6" xfId="8426"/>
    <cellStyle name="Output 6 8 7" xfId="9967"/>
    <cellStyle name="Output 6 8 8" xfId="11570"/>
    <cellStyle name="Output 6 9" xfId="426"/>
    <cellStyle name="Output 6 9 2" xfId="2166"/>
    <cellStyle name="Output 6 9 3" xfId="3765"/>
    <cellStyle name="Output 6 9 4" xfId="5509"/>
    <cellStyle name="Output 6 9 5" xfId="6726"/>
    <cellStyle name="Output 6 9 6" xfId="8218"/>
    <cellStyle name="Output 6 9 7" xfId="9759"/>
    <cellStyle name="Output 6 9 8" xfId="11362"/>
    <cellStyle name="Output 7" xfId="324"/>
    <cellStyle name="Output 7 10" xfId="2066"/>
    <cellStyle name="Output 7 11" xfId="3665"/>
    <cellStyle name="Output 7 12" xfId="6627"/>
    <cellStyle name="Output 7 13" xfId="9660"/>
    <cellStyle name="Output 7 14" xfId="11263"/>
    <cellStyle name="Output 7 2" xfId="1120"/>
    <cellStyle name="Output 7 2 10" xfId="12055"/>
    <cellStyle name="Output 7 2 2" xfId="1523"/>
    <cellStyle name="Output 7 2 2 2" xfId="3263"/>
    <cellStyle name="Output 7 2 2 3" xfId="4862"/>
    <cellStyle name="Output 7 2 2 4" xfId="1837"/>
    <cellStyle name="Output 7 2 2 5" xfId="7823"/>
    <cellStyle name="Output 7 2 2 6" xfId="9315"/>
    <cellStyle name="Output 7 2 2 7" xfId="10855"/>
    <cellStyle name="Output 7 2 2 8" xfId="12458"/>
    <cellStyle name="Output 7 2 3" xfId="1810"/>
    <cellStyle name="Output 7 2 3 2" xfId="3550"/>
    <cellStyle name="Output 7 2 3 3" xfId="5149"/>
    <cellStyle name="Output 7 2 3 4" xfId="3604"/>
    <cellStyle name="Output 7 2 3 5" xfId="8110"/>
    <cellStyle name="Output 7 2 3 6" xfId="9602"/>
    <cellStyle name="Output 7 2 3 7" xfId="11142"/>
    <cellStyle name="Output 7 2 3 8" xfId="12745"/>
    <cellStyle name="Output 7 2 4" xfId="2860"/>
    <cellStyle name="Output 7 2 5" xfId="4459"/>
    <cellStyle name="Output 7 2 6" xfId="5802"/>
    <cellStyle name="Output 7 2 7" xfId="7420"/>
    <cellStyle name="Output 7 2 8" xfId="8912"/>
    <cellStyle name="Output 7 2 9" xfId="10452"/>
    <cellStyle name="Output 7 3" xfId="1121"/>
    <cellStyle name="Output 7 3 10" xfId="12056"/>
    <cellStyle name="Output 7 3 2" xfId="1524"/>
    <cellStyle name="Output 7 3 2 2" xfId="3264"/>
    <cellStyle name="Output 7 3 2 3" xfId="4863"/>
    <cellStyle name="Output 7 3 2 4" xfId="6317"/>
    <cellStyle name="Output 7 3 2 5" xfId="7824"/>
    <cellStyle name="Output 7 3 2 6" xfId="9316"/>
    <cellStyle name="Output 7 3 2 7" xfId="10856"/>
    <cellStyle name="Output 7 3 2 8" xfId="12459"/>
    <cellStyle name="Output 7 3 3" xfId="1811"/>
    <cellStyle name="Output 7 3 3 2" xfId="3551"/>
    <cellStyle name="Output 7 3 3 3" xfId="5150"/>
    <cellStyle name="Output 7 3 3 4" xfId="3609"/>
    <cellStyle name="Output 7 3 3 5" xfId="8111"/>
    <cellStyle name="Output 7 3 3 6" xfId="9603"/>
    <cellStyle name="Output 7 3 3 7" xfId="11143"/>
    <cellStyle name="Output 7 3 3 8" xfId="12746"/>
    <cellStyle name="Output 7 3 4" xfId="2861"/>
    <cellStyle name="Output 7 3 5" xfId="4460"/>
    <cellStyle name="Output 7 3 6" xfId="6148"/>
    <cellStyle name="Output 7 3 7" xfId="7421"/>
    <cellStyle name="Output 7 3 8" xfId="8913"/>
    <cellStyle name="Output 7 3 9" xfId="10453"/>
    <cellStyle name="Output 7 4" xfId="1122"/>
    <cellStyle name="Output 7 4 10" xfId="12057"/>
    <cellStyle name="Output 7 4 2" xfId="1525"/>
    <cellStyle name="Output 7 4 2 2" xfId="3265"/>
    <cellStyle name="Output 7 4 2 3" xfId="4864"/>
    <cellStyle name="Output 7 4 2 4" xfId="5330"/>
    <cellStyle name="Output 7 4 2 5" xfId="7825"/>
    <cellStyle name="Output 7 4 2 6" xfId="9317"/>
    <cellStyle name="Output 7 4 2 7" xfId="10857"/>
    <cellStyle name="Output 7 4 2 8" xfId="12460"/>
    <cellStyle name="Output 7 4 3" xfId="1812"/>
    <cellStyle name="Output 7 4 3 2" xfId="3552"/>
    <cellStyle name="Output 7 4 3 3" xfId="5151"/>
    <cellStyle name="Output 7 4 3 4" xfId="6619"/>
    <cellStyle name="Output 7 4 3 5" xfId="8112"/>
    <cellStyle name="Output 7 4 3 6" xfId="9604"/>
    <cellStyle name="Output 7 4 3 7" xfId="11144"/>
    <cellStyle name="Output 7 4 3 8" xfId="12747"/>
    <cellStyle name="Output 7 4 4" xfId="2862"/>
    <cellStyle name="Output 7 4 5" xfId="4461"/>
    <cellStyle name="Output 7 4 6" xfId="5801"/>
    <cellStyle name="Output 7 4 7" xfId="7422"/>
    <cellStyle name="Output 7 4 8" xfId="8914"/>
    <cellStyle name="Output 7 4 9" xfId="10454"/>
    <cellStyle name="Output 7 5" xfId="1123"/>
    <cellStyle name="Output 7 5 10" xfId="12058"/>
    <cellStyle name="Output 7 5 2" xfId="1526"/>
    <cellStyle name="Output 7 5 2 2" xfId="3266"/>
    <cellStyle name="Output 7 5 2 3" xfId="4865"/>
    <cellStyle name="Output 7 5 2 4" xfId="5444"/>
    <cellStyle name="Output 7 5 2 5" xfId="7826"/>
    <cellStyle name="Output 7 5 2 6" xfId="9318"/>
    <cellStyle name="Output 7 5 2 7" xfId="10858"/>
    <cellStyle name="Output 7 5 2 8" xfId="12461"/>
    <cellStyle name="Output 7 5 3" xfId="1813"/>
    <cellStyle name="Output 7 5 3 2" xfId="3553"/>
    <cellStyle name="Output 7 5 3 3" xfId="5152"/>
    <cellStyle name="Output 7 5 3 4" xfId="6620"/>
    <cellStyle name="Output 7 5 3 5" xfId="8113"/>
    <cellStyle name="Output 7 5 3 6" xfId="9605"/>
    <cellStyle name="Output 7 5 3 7" xfId="11145"/>
    <cellStyle name="Output 7 5 3 8" xfId="12748"/>
    <cellStyle name="Output 7 5 4" xfId="2863"/>
    <cellStyle name="Output 7 5 5" xfId="4462"/>
    <cellStyle name="Output 7 5 6" xfId="1867"/>
    <cellStyle name="Output 7 5 7" xfId="7423"/>
    <cellStyle name="Output 7 5 8" xfId="8915"/>
    <cellStyle name="Output 7 5 9" xfId="10455"/>
    <cellStyle name="Output 7 6" xfId="1124"/>
    <cellStyle name="Output 7 6 10" xfId="12059"/>
    <cellStyle name="Output 7 6 2" xfId="1527"/>
    <cellStyle name="Output 7 6 2 2" xfId="3267"/>
    <cellStyle name="Output 7 6 2 3" xfId="4866"/>
    <cellStyle name="Output 7 6 2 4" xfId="5653"/>
    <cellStyle name="Output 7 6 2 5" xfId="7827"/>
    <cellStyle name="Output 7 6 2 6" xfId="9319"/>
    <cellStyle name="Output 7 6 2 7" xfId="10859"/>
    <cellStyle name="Output 7 6 2 8" xfId="12462"/>
    <cellStyle name="Output 7 6 3" xfId="1814"/>
    <cellStyle name="Output 7 6 3 2" xfId="3554"/>
    <cellStyle name="Output 7 6 3 3" xfId="5153"/>
    <cellStyle name="Output 7 6 3 4" xfId="6621"/>
    <cellStyle name="Output 7 6 3 5" xfId="8114"/>
    <cellStyle name="Output 7 6 3 6" xfId="9606"/>
    <cellStyle name="Output 7 6 3 7" xfId="11146"/>
    <cellStyle name="Output 7 6 3 8" xfId="12749"/>
    <cellStyle name="Output 7 6 4" xfId="2864"/>
    <cellStyle name="Output 7 6 5" xfId="4463"/>
    <cellStyle name="Output 7 6 6" xfId="1866"/>
    <cellStyle name="Output 7 6 7" xfId="7424"/>
    <cellStyle name="Output 7 6 8" xfId="8916"/>
    <cellStyle name="Output 7 6 9" xfId="10456"/>
    <cellStyle name="Output 7 7" xfId="636"/>
    <cellStyle name="Output 7 7 2" xfId="2376"/>
    <cellStyle name="Output 7 7 3" xfId="3975"/>
    <cellStyle name="Output 7 7 4" xfId="5885"/>
    <cellStyle name="Output 7 7 5" xfId="6936"/>
    <cellStyle name="Output 7 7 6" xfId="8428"/>
    <cellStyle name="Output 7 7 7" xfId="9969"/>
    <cellStyle name="Output 7 7 8" xfId="11572"/>
    <cellStyle name="Output 7 8" xfId="428"/>
    <cellStyle name="Output 7 8 2" xfId="2168"/>
    <cellStyle name="Output 7 8 3" xfId="3767"/>
    <cellStyle name="Output 7 8 4" xfId="6547"/>
    <cellStyle name="Output 7 8 5" xfId="6728"/>
    <cellStyle name="Output 7 8 6" xfId="8220"/>
    <cellStyle name="Output 7 8 7" xfId="9761"/>
    <cellStyle name="Output 7 8 8" xfId="11364"/>
    <cellStyle name="Output 7 9" xfId="1580"/>
    <cellStyle name="Output 7 9 2" xfId="3320"/>
    <cellStyle name="Output 7 9 3" xfId="4919"/>
    <cellStyle name="Output 7 9 4" xfId="5442"/>
    <cellStyle name="Output 7 9 5" xfId="7880"/>
    <cellStyle name="Output 7 9 6" xfId="9372"/>
    <cellStyle name="Output 7 9 7" xfId="10912"/>
    <cellStyle name="Output 7 9 8" xfId="12515"/>
    <cellStyle name="Output 8" xfId="283"/>
    <cellStyle name="Output 8 10" xfId="2025"/>
    <cellStyle name="Output 8 11" xfId="3624"/>
    <cellStyle name="Output 8 12" xfId="6605"/>
    <cellStyle name="Output 8 13" xfId="9619"/>
    <cellStyle name="Output 8 14" xfId="11222"/>
    <cellStyle name="Output 8 2" xfId="1125"/>
    <cellStyle name="Output 8 2 10" xfId="12060"/>
    <cellStyle name="Output 8 2 2" xfId="1528"/>
    <cellStyle name="Output 8 2 2 2" xfId="3268"/>
    <cellStyle name="Output 8 2 2 3" xfId="4867"/>
    <cellStyle name="Output 8 2 2 4" xfId="6268"/>
    <cellStyle name="Output 8 2 2 5" xfId="7828"/>
    <cellStyle name="Output 8 2 2 6" xfId="9320"/>
    <cellStyle name="Output 8 2 2 7" xfId="10860"/>
    <cellStyle name="Output 8 2 2 8" xfId="12463"/>
    <cellStyle name="Output 8 2 3" xfId="1815"/>
    <cellStyle name="Output 8 2 3 2" xfId="3555"/>
    <cellStyle name="Output 8 2 3 3" xfId="5154"/>
    <cellStyle name="Output 8 2 3 4" xfId="6622"/>
    <cellStyle name="Output 8 2 3 5" xfId="8115"/>
    <cellStyle name="Output 8 2 3 6" xfId="9607"/>
    <cellStyle name="Output 8 2 3 7" xfId="11147"/>
    <cellStyle name="Output 8 2 3 8" xfId="12750"/>
    <cellStyle name="Output 8 2 4" xfId="2865"/>
    <cellStyle name="Output 8 2 5" xfId="4464"/>
    <cellStyle name="Output 8 2 6" xfId="6289"/>
    <cellStyle name="Output 8 2 7" xfId="7425"/>
    <cellStyle name="Output 8 2 8" xfId="8917"/>
    <cellStyle name="Output 8 2 9" xfId="10457"/>
    <cellStyle name="Output 8 3" xfId="1126"/>
    <cellStyle name="Output 8 3 10" xfId="12061"/>
    <cellStyle name="Output 8 3 2" xfId="1529"/>
    <cellStyle name="Output 8 3 2 2" xfId="3269"/>
    <cellStyle name="Output 8 3 2 3" xfId="4868"/>
    <cellStyle name="Output 8 3 2 4" xfId="5652"/>
    <cellStyle name="Output 8 3 2 5" xfId="7829"/>
    <cellStyle name="Output 8 3 2 6" xfId="9321"/>
    <cellStyle name="Output 8 3 2 7" xfId="10861"/>
    <cellStyle name="Output 8 3 2 8" xfId="12464"/>
    <cellStyle name="Output 8 3 3" xfId="1816"/>
    <cellStyle name="Output 8 3 3 2" xfId="3556"/>
    <cellStyle name="Output 8 3 3 3" xfId="5155"/>
    <cellStyle name="Output 8 3 3 4" xfId="6623"/>
    <cellStyle name="Output 8 3 3 5" xfId="8116"/>
    <cellStyle name="Output 8 3 3 6" xfId="9608"/>
    <cellStyle name="Output 8 3 3 7" xfId="11148"/>
    <cellStyle name="Output 8 3 3 8" xfId="12751"/>
    <cellStyle name="Output 8 3 4" xfId="2866"/>
    <cellStyle name="Output 8 3 5" xfId="4465"/>
    <cellStyle name="Output 8 3 6" xfId="5362"/>
    <cellStyle name="Output 8 3 7" xfId="7426"/>
    <cellStyle name="Output 8 3 8" xfId="8918"/>
    <cellStyle name="Output 8 3 9" xfId="10458"/>
    <cellStyle name="Output 8 4" xfId="1127"/>
    <cellStyle name="Output 8 4 10" xfId="12062"/>
    <cellStyle name="Output 8 4 2" xfId="1530"/>
    <cellStyle name="Output 8 4 2 2" xfId="3270"/>
    <cellStyle name="Output 8 4 2 3" xfId="4869"/>
    <cellStyle name="Output 8 4 2 4" xfId="6269"/>
    <cellStyle name="Output 8 4 2 5" xfId="7830"/>
    <cellStyle name="Output 8 4 2 6" xfId="9322"/>
    <cellStyle name="Output 8 4 2 7" xfId="10862"/>
    <cellStyle name="Output 8 4 2 8" xfId="12465"/>
    <cellStyle name="Output 8 4 3" xfId="1817"/>
    <cellStyle name="Output 8 4 3 2" xfId="3557"/>
    <cellStyle name="Output 8 4 3 3" xfId="5156"/>
    <cellStyle name="Output 8 4 3 4" xfId="6624"/>
    <cellStyle name="Output 8 4 3 5" xfId="8117"/>
    <cellStyle name="Output 8 4 3 6" xfId="9609"/>
    <cellStyle name="Output 8 4 3 7" xfId="11149"/>
    <cellStyle name="Output 8 4 3 8" xfId="12752"/>
    <cellStyle name="Output 8 4 4" xfId="2867"/>
    <cellStyle name="Output 8 4 5" xfId="4466"/>
    <cellStyle name="Output 8 4 6" xfId="5472"/>
    <cellStyle name="Output 8 4 7" xfId="7427"/>
    <cellStyle name="Output 8 4 8" xfId="8919"/>
    <cellStyle name="Output 8 4 9" xfId="10459"/>
    <cellStyle name="Output 8 5" xfId="1128"/>
    <cellStyle name="Output 8 5 10" xfId="12063"/>
    <cellStyle name="Output 8 5 2" xfId="1531"/>
    <cellStyle name="Output 8 5 2 2" xfId="3271"/>
    <cellStyle name="Output 8 5 2 3" xfId="4870"/>
    <cellStyle name="Output 8 5 2 4" xfId="5651"/>
    <cellStyle name="Output 8 5 2 5" xfId="7831"/>
    <cellStyle name="Output 8 5 2 6" xfId="9323"/>
    <cellStyle name="Output 8 5 2 7" xfId="10863"/>
    <cellStyle name="Output 8 5 2 8" xfId="12466"/>
    <cellStyle name="Output 8 5 3" xfId="1818"/>
    <cellStyle name="Output 8 5 3 2" xfId="3558"/>
    <cellStyle name="Output 8 5 3 3" xfId="5157"/>
    <cellStyle name="Output 8 5 3 4" xfId="6625"/>
    <cellStyle name="Output 8 5 3 5" xfId="8118"/>
    <cellStyle name="Output 8 5 3 6" xfId="9610"/>
    <cellStyle name="Output 8 5 3 7" xfId="11150"/>
    <cellStyle name="Output 8 5 3 8" xfId="12753"/>
    <cellStyle name="Output 8 5 4" xfId="2868"/>
    <cellStyle name="Output 8 5 5" xfId="4467"/>
    <cellStyle name="Output 8 5 6" xfId="5800"/>
    <cellStyle name="Output 8 5 7" xfId="7428"/>
    <cellStyle name="Output 8 5 8" xfId="8920"/>
    <cellStyle name="Output 8 5 9" xfId="10460"/>
    <cellStyle name="Output 8 6" xfId="1129"/>
    <cellStyle name="Output 8 6 10" xfId="12064"/>
    <cellStyle name="Output 8 6 2" xfId="1532"/>
    <cellStyle name="Output 8 6 2 2" xfId="3272"/>
    <cellStyle name="Output 8 6 2 3" xfId="4871"/>
    <cellStyle name="Output 8 6 2 4" xfId="6270"/>
    <cellStyle name="Output 8 6 2 5" xfId="7832"/>
    <cellStyle name="Output 8 6 2 6" xfId="9324"/>
    <cellStyle name="Output 8 6 2 7" xfId="10864"/>
    <cellStyle name="Output 8 6 2 8" xfId="12467"/>
    <cellStyle name="Output 8 6 3" xfId="1819"/>
    <cellStyle name="Output 8 6 3 2" xfId="3559"/>
    <cellStyle name="Output 8 6 3 3" xfId="5158"/>
    <cellStyle name="Output 8 6 3 4" xfId="6626"/>
    <cellStyle name="Output 8 6 3 5" xfId="8119"/>
    <cellStyle name="Output 8 6 3 6" xfId="9611"/>
    <cellStyle name="Output 8 6 3 7" xfId="11151"/>
    <cellStyle name="Output 8 6 3 8" xfId="12754"/>
    <cellStyle name="Output 8 6 4" xfId="2869"/>
    <cellStyle name="Output 8 6 5" xfId="4468"/>
    <cellStyle name="Output 8 6 6" xfId="6149"/>
    <cellStyle name="Output 8 6 7" xfId="7429"/>
    <cellStyle name="Output 8 6 8" xfId="8921"/>
    <cellStyle name="Output 8 6 9" xfId="10461"/>
    <cellStyle name="Output 8 7" xfId="637"/>
    <cellStyle name="Output 8 7 2" xfId="2377"/>
    <cellStyle name="Output 8 7 3" xfId="3976"/>
    <cellStyle name="Output 8 7 4" xfId="6490"/>
    <cellStyle name="Output 8 7 5" xfId="6937"/>
    <cellStyle name="Output 8 7 6" xfId="8429"/>
    <cellStyle name="Output 8 7 7" xfId="9970"/>
    <cellStyle name="Output 8 7 8" xfId="11573"/>
    <cellStyle name="Output 8 8" xfId="429"/>
    <cellStyle name="Output 8 8 2" xfId="2169"/>
    <cellStyle name="Output 8 8 3" xfId="3768"/>
    <cellStyle name="Output 8 8 4" xfId="5508"/>
    <cellStyle name="Output 8 8 5" xfId="6729"/>
    <cellStyle name="Output 8 8 6" xfId="8221"/>
    <cellStyle name="Output 8 8 7" xfId="9762"/>
    <cellStyle name="Output 8 8 8" xfId="11365"/>
    <cellStyle name="Output 8 9" xfId="1581"/>
    <cellStyle name="Output 8 9 2" xfId="3321"/>
    <cellStyle name="Output 8 9 3" xfId="4920"/>
    <cellStyle name="Output 8 9 4" xfId="5639"/>
    <cellStyle name="Output 8 9 5" xfId="7881"/>
    <cellStyle name="Output 8 9 6" xfId="9373"/>
    <cellStyle name="Output 8 9 7" xfId="10913"/>
    <cellStyle name="Output 8 9 8" xfId="12516"/>
    <cellStyle name="Pourcentage" xfId="13" builtinId="5"/>
    <cellStyle name="Standaard 2" xfId="1"/>
    <cellStyle name="Standard 2" xfId="11"/>
    <cellStyle name="Title 2" xfId="325"/>
    <cellStyle name="Warning Text 2" xfId="326"/>
  </cellStyles>
  <dxfs count="423">
    <dxf>
      <fill>
        <patternFill>
          <bgColor rgb="FFFFFF00"/>
        </patternFill>
      </fill>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indexed="64"/>
          <bgColor theme="2" tint="-9.9978637043366805E-2"/>
        </patternFill>
      </fill>
      <alignment horizontal="right" vertical="center" textRotation="0" wrapText="0" indent="0" justifyLastLine="0" shrinkToFit="0" readingOrder="0"/>
      <border diagonalUp="0" diagonalDown="0">
        <left/>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Calibri"/>
        <scheme val="minor"/>
      </font>
      <fill>
        <patternFill patternType="solid">
          <fgColor indexed="64"/>
          <bgColor theme="5" tint="0.39997558519241921"/>
        </patternFill>
      </fill>
      <alignment horizontal="center" vertical="bottom" textRotation="90" wrapText="0" indent="0" justifyLastLine="0" shrinkToFit="0" readingOrder="0"/>
      <border diagonalUp="0" diagonalDown="0" outline="0">
        <left style="thin">
          <color indexed="64"/>
        </left>
        <right style="thin">
          <color indexed="64"/>
        </right>
        <top/>
        <bottom/>
      </border>
    </dxf>
    <dxf>
      <font>
        <color theme="0" tint="-0.34998626667073579"/>
      </font>
      <fill>
        <patternFill>
          <bgColor theme="0" tint="-4.9989318521683403E-2"/>
        </patternFill>
      </fill>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indexed="64"/>
          <bgColor theme="2" tint="-9.9978637043366805E-2"/>
        </patternFill>
      </fill>
      <alignment horizontal="right" vertical="center" textRotation="0" wrapText="0" indent="0" justifyLastLine="0" shrinkToFit="0" readingOrder="0"/>
      <border diagonalUp="0" diagonalDown="0">
        <left/>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Calibri"/>
        <scheme val="minor"/>
      </font>
      <fill>
        <patternFill patternType="solid">
          <fgColor indexed="64"/>
          <bgColor theme="5" tint="0.39997558519241921"/>
        </patternFill>
      </fill>
      <alignment horizontal="center" vertical="bottom" textRotation="90" wrapText="0" indent="0" justifyLastLine="0" shrinkToFit="0" readingOrder="0"/>
      <border diagonalUp="0" diagonalDown="0" outline="0">
        <left style="thin">
          <color indexed="64"/>
        </left>
        <right style="thin">
          <color indexed="64"/>
        </right>
        <top/>
        <bottom/>
      </border>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6"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6"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6"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6"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6"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6"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indexed="64"/>
          <bgColor theme="2" tint="-9.9978637043366805E-2"/>
        </patternFill>
      </fill>
      <alignment horizontal="right" vertical="center" textRotation="0" wrapText="0" indent="0" justifyLastLine="0" shrinkToFit="0" readingOrder="0"/>
      <border diagonalUp="0" diagonalDown="0">
        <left/>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8"/>
        <color auto="1"/>
        <name val="Calibri"/>
        <scheme val="minor"/>
      </font>
      <fill>
        <patternFill patternType="solid">
          <fgColor indexed="64"/>
          <bgColor theme="5" tint="0.39997558519241921"/>
        </patternFill>
      </fill>
      <alignment horizontal="center" vertical="bottom" textRotation="90" wrapText="0" indent="0" justifyLastLine="0" shrinkToFit="0" readingOrder="0"/>
      <border diagonalUp="0" diagonalDown="0" outline="0">
        <left style="thin">
          <color indexed="64"/>
        </left>
        <right style="thin">
          <color indexed="64"/>
        </right>
        <top/>
        <bottom/>
      </border>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indexed="64"/>
          <bgColor theme="2" tint="-9.9978637043366805E-2"/>
        </patternFill>
      </fill>
      <alignment horizontal="right" vertical="center" textRotation="0" wrapText="0" indent="0" justifyLastLine="0" shrinkToFit="0" readingOrder="0"/>
      <border diagonalUp="0" diagonalDown="0">
        <left/>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5" tint="0.79998168889431442"/>
        </patternFill>
      </fill>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8"/>
        <color auto="1"/>
        <name val="Calibri"/>
        <scheme val="minor"/>
      </font>
      <fill>
        <patternFill patternType="solid">
          <fgColor indexed="64"/>
          <bgColor theme="5" tint="0.39997558519241921"/>
        </patternFill>
      </fill>
      <alignment horizontal="center" vertical="bottom" textRotation="90" wrapText="0" indent="0" justifyLastLine="0" shrinkToFit="0" readingOrder="0"/>
      <border diagonalUp="0" diagonalDown="0" outline="0">
        <left style="thin">
          <color indexed="64"/>
        </left>
        <right style="thin">
          <color indexed="64"/>
        </right>
        <top/>
        <bottom/>
      </border>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strike val="0"/>
        <outline val="0"/>
        <shadow val="0"/>
        <u val="none"/>
        <vertAlign val="baseline"/>
        <sz val="11"/>
        <color auto="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strike val="0"/>
        <outline val="0"/>
        <shadow val="0"/>
        <u val="none"/>
        <vertAlign val="baseline"/>
        <sz val="11"/>
        <color auto="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auto="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auto="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auto="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auto="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auto="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auto="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auto="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auto="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auto="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auto="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auto="1"/>
        <name val="Calibri"/>
        <scheme val="minor"/>
      </font>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auto="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auto="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auto="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auto="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auto="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auto="1"/>
        <name val="Calibri"/>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3" tint="0.39997558519241921"/>
        <name val="Calibri"/>
        <scheme val="minor"/>
      </font>
      <fill>
        <patternFill patternType="solid">
          <fgColor indexed="64"/>
          <bgColor theme="6" tint="0.5999938962981048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theme="5" tint="0.79998168889431442"/>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C000"/>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C000"/>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C000"/>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C000"/>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C000"/>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C000"/>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C000"/>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strike val="0"/>
        <outline val="0"/>
        <shadow val="0"/>
        <u val="none"/>
        <vertAlign val="baseline"/>
        <sz val="11"/>
        <color theme="6" tint="-0.249977111117893"/>
        <name val="Calibri"/>
        <scheme val="minor"/>
      </font>
      <fill>
        <patternFill patternType="solid">
          <fgColor indexed="64"/>
          <bgColor theme="2" tint="-9.9978637043366805E-2"/>
        </patternFill>
      </fill>
      <alignment horizontal="left" vertical="center" textRotation="0" wrapText="0" indent="0" justifyLastLine="0" shrinkToFit="0" readingOrder="0"/>
      <border diagonalUp="0" diagonalDown="0">
        <left/>
        <right style="medium">
          <color indexed="64"/>
        </right>
        <top/>
        <bottom/>
        <vertical/>
        <horizontal/>
      </border>
    </dxf>
    <dxf>
      <border outline="0">
        <left style="thin">
          <color indexed="64"/>
        </left>
        <right style="thin">
          <color indexed="64"/>
        </right>
        <top style="thin">
          <color indexed="64"/>
        </top>
        <bottom style="thin">
          <color indexed="64"/>
        </bottom>
      </border>
    </dxf>
    <dxf>
      <alignment horizontal="center" vertical="center" textRotation="0" wrapText="0" relativeIndent="0" justifyLastLine="0" shrinkToFit="0" readingOrder="0"/>
    </dxf>
    <dxf>
      <font>
        <b val="0"/>
        <i val="0"/>
        <strike val="0"/>
        <condense val="0"/>
        <extend val="0"/>
        <outline val="0"/>
        <shadow val="0"/>
        <u val="none"/>
        <vertAlign val="baseline"/>
        <sz val="8"/>
        <color auto="1"/>
        <name val="Calibri"/>
        <scheme val="minor"/>
      </font>
      <fill>
        <patternFill patternType="solid">
          <fgColor indexed="64"/>
          <bgColor theme="5" tint="0.39997558519241921"/>
        </patternFill>
      </fill>
      <alignment horizontal="left" vertical="center" textRotation="90" wrapText="0" indent="0" justifyLastLine="0" shrinkToFit="0" readingOrder="0"/>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ont>
        <color theme="0" tint="-0.34998626667073579"/>
      </font>
      <fill>
        <patternFill>
          <bgColor theme="0" tint="-4.9989318521683403E-2"/>
        </patternFill>
      </fill>
    </dxf>
    <dxf>
      <fill>
        <patternFill patternType="solid">
          <fgColor indexed="64"/>
          <bgColor theme="0"/>
        </patternFill>
      </fill>
      <border diagonalUp="0" diagonalDown="0">
        <left style="thick">
          <color auto="1"/>
        </left>
        <right/>
        <top style="thin">
          <color auto="1"/>
        </top>
        <bottom style="thin">
          <color auto="1"/>
        </bottom>
        <vertical/>
        <horizontal/>
      </border>
    </dxf>
    <dxf>
      <fill>
        <patternFill patternType="solid">
          <fgColor indexed="64"/>
          <bgColor theme="0"/>
        </patternFill>
      </fill>
      <border diagonalUp="0" diagonalDown="0">
        <left style="thick">
          <color auto="1"/>
        </left>
        <right style="thick">
          <color auto="1"/>
        </right>
        <top style="thin">
          <color auto="1"/>
        </top>
        <bottom style="thin">
          <color auto="1"/>
        </bottom>
        <vertical/>
        <horizontal/>
      </border>
    </dxf>
    <dxf>
      <font>
        <b val="0"/>
        <i val="0"/>
        <strike val="0"/>
        <condense val="0"/>
        <extend val="0"/>
        <outline val="0"/>
        <shadow val="0"/>
        <u val="none"/>
        <vertAlign val="baseline"/>
        <sz val="11"/>
        <color auto="1"/>
        <name val="Calibri"/>
        <scheme val="minor"/>
      </font>
      <fill>
        <patternFill patternType="solid">
          <fgColor indexed="64"/>
          <bgColor theme="0"/>
        </patternFill>
      </fill>
      <alignment horizontal="general" vertical="bottom" textRotation="0" wrapText="1" indent="0" justifyLastLine="0" shrinkToFit="0" readingOrder="0"/>
      <border diagonalUp="0" diagonalDown="0">
        <left/>
        <right style="thick">
          <color auto="1"/>
        </right>
        <top style="thin">
          <color auto="1"/>
        </top>
        <bottom style="thin">
          <color auto="1"/>
        </bottom>
        <vertical/>
        <horizontal/>
      </border>
    </dxf>
    <dxf>
      <border outline="0">
        <left style="thick">
          <color auto="1"/>
        </left>
        <right style="thick">
          <color auto="1"/>
        </right>
        <top style="thick">
          <color auto="1"/>
        </top>
        <bottom style="thick">
          <color auto="1"/>
        </bottom>
      </border>
    </dxf>
    <dxf>
      <font>
        <b val="0"/>
        <i val="0"/>
        <strike val="0"/>
        <condense val="0"/>
        <extend val="0"/>
        <outline val="0"/>
        <shadow val="0"/>
        <u val="none"/>
        <vertAlign val="baseline"/>
        <sz val="11"/>
        <color auto="1"/>
        <name val="Calibri"/>
        <scheme val="minor"/>
      </font>
      <fill>
        <patternFill patternType="solid">
          <fgColor indexed="64"/>
          <bgColor theme="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solid">
          <fgColor indexed="64"/>
          <bgColor theme="0"/>
        </patternFill>
      </fill>
      <alignment horizontal="left" vertical="center" textRotation="0" wrapText="1" indent="0" justifyLastLine="0" shrinkToFit="0" readingOrder="0"/>
      <protection locked="0" hidden="0"/>
    </dxf>
    <dxf>
      <fill>
        <patternFill>
          <bgColor rgb="FFFF0000"/>
        </patternFill>
      </fill>
    </dxf>
    <dxf>
      <font>
        <color auto="1"/>
      </font>
    </dxf>
    <dxf>
      <fill>
        <patternFill>
          <bgColor rgb="FFFF0000"/>
        </patternFill>
      </fill>
    </dxf>
    <dxf>
      <font>
        <color theme="1"/>
      </font>
    </dxf>
    <dxf>
      <font>
        <color theme="1"/>
      </font>
    </dxf>
    <dxf>
      <font>
        <color theme="0"/>
      </font>
    </dxf>
    <dxf>
      <font>
        <color theme="1"/>
      </font>
    </dxf>
    <dxf>
      <font>
        <color theme="0"/>
      </font>
    </dxf>
    <dxf>
      <font>
        <strike val="0"/>
      </font>
      <fill>
        <patternFill>
          <bgColor theme="3" tint="0.39994506668294322"/>
        </patternFill>
      </fill>
    </dxf>
    <dxf>
      <fill>
        <patternFill>
          <bgColor theme="3" tint="0.39994506668294322"/>
        </patternFill>
      </fill>
    </dxf>
  </dxfs>
  <tableStyles count="4" defaultTableStyle="TableStyleMedium9" defaultPivotStyle="PivotStyleLight16">
    <tableStyle name="Tabelstijl 1" pivot="0" count="0"/>
    <tableStyle name="Tabelstijl 2" pivot="0" count="0"/>
    <tableStyle name="Table Style 1" pivot="0" count="2">
      <tableStyleElement type="headerRow" dxfId="422"/>
      <tableStyleElement type="firstColumn" dxfId="421"/>
    </tableStyle>
    <tableStyle name="Table Style 2" pivot="0" count="0"/>
  </tableStyles>
  <colors>
    <mruColors>
      <color rgb="FF0066CC"/>
      <color rgb="FF06B5EC"/>
      <color rgb="FF4BACC6"/>
      <color rgb="FF974706"/>
      <color rgb="FF9CD1E0"/>
      <color rgb="FFDCE6F1"/>
      <color rgb="FFECF6F8"/>
      <color rgb="FFD9D9D9"/>
      <color rgb="FF969696"/>
      <color rgb="FF3333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image" Target="../media/image3.jpeg"/></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7"/>
    </mc:Choice>
    <mc:Fallback>
      <c:style val="17"/>
    </mc:Fallback>
  </mc:AlternateContent>
  <c:chart>
    <c:title>
      <c:tx>
        <c:rich>
          <a:bodyPr/>
          <a:lstStyle/>
          <a:p>
            <a:pPr algn="ctr" rtl="0">
              <a:defRPr lang="en-GB" sz="1400" b="1" i="0" u="none" strike="noStrike" kern="1200" baseline="0">
                <a:solidFill>
                  <a:srgbClr val="4BACC6">
                    <a:lumMod val="75000"/>
                  </a:srgbClr>
                </a:solidFill>
                <a:latin typeface="Century Gothic" pitchFamily="34" charset="0"/>
                <a:ea typeface="+mn-ea"/>
                <a:cs typeface="+mn-cs"/>
              </a:defRPr>
            </a:pPr>
            <a:r>
              <a:rPr lang="en-GB" sz="1400" b="0" i="0" u="none" strike="noStrike" kern="1200" baseline="0">
                <a:solidFill>
                  <a:srgbClr val="4BACC6">
                    <a:lumMod val="75000"/>
                  </a:srgbClr>
                </a:solidFill>
                <a:latin typeface="Century Gothic" pitchFamily="34" charset="0"/>
                <a:ea typeface="+mn-ea"/>
                <a:cs typeface="+mn-cs"/>
              </a:rPr>
              <a:t> Expertises</a:t>
            </a:r>
          </a:p>
        </c:rich>
      </c:tx>
      <c:layout>
        <c:manualLayout>
          <c:xMode val="edge"/>
          <c:yMode val="edge"/>
          <c:x val="0.81889048472145387"/>
          <c:y val="3.2469369273385888E-2"/>
        </c:manualLayout>
      </c:layout>
      <c:overlay val="1"/>
    </c:title>
    <c:autoTitleDeleted val="0"/>
    <c:plotArea>
      <c:layout>
        <c:manualLayout>
          <c:layoutTarget val="inner"/>
          <c:xMode val="edge"/>
          <c:yMode val="edge"/>
          <c:x val="0.1858601860682646"/>
          <c:y val="7.5318692733858938E-2"/>
          <c:w val="0.45041177446620462"/>
          <c:h val="0.76439158086612191"/>
        </c:manualLayout>
      </c:layout>
      <c:radarChart>
        <c:radarStyle val="filled"/>
        <c:varyColors val="0"/>
        <c:ser>
          <c:idx val="0"/>
          <c:order val="0"/>
          <c:tx>
            <c:strRef>
              <c:f>'A.A.A. Appendix'!$AB$133</c:f>
              <c:strCache>
                <c:ptCount val="1"/>
                <c:pt idx="0">
                  <c:v>Target</c:v>
                </c:pt>
              </c:strCache>
            </c:strRef>
          </c:tx>
          <c:spPr>
            <a:solidFill>
              <a:schemeClr val="bg1">
                <a:lumMod val="75000"/>
              </a:schemeClr>
            </a:solidFill>
            <a:ln>
              <a:solidFill>
                <a:schemeClr val="tx1">
                  <a:lumMod val="50000"/>
                  <a:lumOff val="50000"/>
                </a:schemeClr>
              </a:solidFill>
            </a:ln>
          </c:spPr>
          <c:dLbls>
            <c:delete val="1"/>
          </c:dLbls>
          <c:cat>
            <c:strRef>
              <c:f>[0]!Skills_Expertise</c:f>
              <c:strCache>
                <c:ptCount val="4"/>
                <c:pt idx="0">
                  <c:v>P-Programmation et planification de la charge de travail</c:v>
                </c:pt>
                <c:pt idx="1">
                  <c:v>M-Fondamentaux</c:v>
                </c:pt>
                <c:pt idx="2">
                  <c:v>B-Gestion de la relation client</c:v>
                </c:pt>
                <c:pt idx="3">
                  <c:v>T-Solutions, Produits  &amp; Expertise technique  </c:v>
                </c:pt>
              </c:strCache>
            </c:strRef>
          </c:cat>
          <c:val>
            <c:numRef>
              <c:f>[0]!Target_Skills</c:f>
              <c:numCache>
                <c:formatCode>General</c:formatCode>
                <c:ptCount val="4"/>
                <c:pt idx="0">
                  <c:v>2</c:v>
                </c:pt>
                <c:pt idx="1">
                  <c:v>1</c:v>
                </c:pt>
                <c:pt idx="2">
                  <c:v>1</c:v>
                </c:pt>
                <c:pt idx="3">
                  <c:v>1</c:v>
                </c:pt>
              </c:numCache>
            </c:numRef>
          </c:val>
        </c:ser>
        <c:ser>
          <c:idx val="2"/>
          <c:order val="1"/>
          <c:tx>
            <c:strRef>
              <c:f>'A.A.A. Appendix'!$AC$133</c:f>
              <c:strCache>
                <c:ptCount val="1"/>
                <c:pt idx="0">
                  <c:v>Evaluated</c:v>
                </c:pt>
              </c:strCache>
            </c:strRef>
          </c:tx>
          <c:spPr>
            <a:noFill/>
            <a:ln w="28575">
              <a:solidFill>
                <a:schemeClr val="accent5"/>
              </a:solidFill>
            </a:ln>
          </c:spPr>
          <c:dLbls>
            <c:delete val="1"/>
          </c:dLbls>
          <c:cat>
            <c:strRef>
              <c:f>[0]!Skills_Expertise</c:f>
              <c:strCache>
                <c:ptCount val="4"/>
                <c:pt idx="0">
                  <c:v>P-Programmation et planification de la charge de travail</c:v>
                </c:pt>
                <c:pt idx="1">
                  <c:v>M-Fondamentaux</c:v>
                </c:pt>
                <c:pt idx="2">
                  <c:v>B-Gestion de la relation client</c:v>
                </c:pt>
                <c:pt idx="3">
                  <c:v>T-Solutions, Produits  &amp; Expertise technique  </c:v>
                </c:pt>
              </c:strCache>
            </c:strRef>
          </c:cat>
          <c:val>
            <c:numRef>
              <c:f>[0]!Evaluated_Skills</c:f>
              <c:numCache>
                <c:formatCode>General</c:formatCode>
                <c:ptCount val="4"/>
              </c:numCache>
            </c:numRef>
          </c:val>
        </c:ser>
        <c:dLbls>
          <c:showLegendKey val="0"/>
          <c:showVal val="1"/>
          <c:showCatName val="0"/>
          <c:showSerName val="0"/>
          <c:showPercent val="0"/>
          <c:showBubbleSize val="0"/>
        </c:dLbls>
        <c:axId val="193277952"/>
        <c:axId val="193279488"/>
      </c:radarChart>
      <c:catAx>
        <c:axId val="193277952"/>
        <c:scaling>
          <c:orientation val="minMax"/>
        </c:scaling>
        <c:delete val="0"/>
        <c:axPos val="b"/>
        <c:majorGridlines/>
        <c:numFmt formatCode="General" sourceLinked="0"/>
        <c:majorTickMark val="none"/>
        <c:minorTickMark val="none"/>
        <c:tickLblPos val="nextTo"/>
        <c:txPr>
          <a:bodyPr/>
          <a:lstStyle/>
          <a:p>
            <a:pPr>
              <a:defRPr lang="en-GB" sz="1100" baseline="0">
                <a:solidFill>
                  <a:schemeClr val="tx1">
                    <a:lumMod val="75000"/>
                    <a:lumOff val="25000"/>
                  </a:schemeClr>
                </a:solidFill>
                <a:latin typeface="Century Gothic" pitchFamily="34" charset="0"/>
              </a:defRPr>
            </a:pPr>
            <a:endParaRPr lang="en-US"/>
          </a:p>
        </c:txPr>
        <c:crossAx val="193279488"/>
        <c:crosses val="autoZero"/>
        <c:auto val="1"/>
        <c:lblAlgn val="ctr"/>
        <c:lblOffset val="100"/>
        <c:noMultiLvlLbl val="0"/>
      </c:catAx>
      <c:valAx>
        <c:axId val="193279488"/>
        <c:scaling>
          <c:orientation val="minMax"/>
          <c:max val="4"/>
        </c:scaling>
        <c:delete val="0"/>
        <c:axPos val="l"/>
        <c:majorGridlines/>
        <c:numFmt formatCode="General" sourceLinked="1"/>
        <c:majorTickMark val="out"/>
        <c:minorTickMark val="none"/>
        <c:tickLblPos val="nextTo"/>
        <c:txPr>
          <a:bodyPr/>
          <a:lstStyle/>
          <a:p>
            <a:pPr>
              <a:defRPr sz="1100"/>
            </a:pPr>
            <a:endParaRPr lang="en-US"/>
          </a:p>
        </c:txPr>
        <c:crossAx val="193277952"/>
        <c:crosses val="autoZero"/>
        <c:crossBetween val="between"/>
        <c:majorUnit val="1"/>
      </c:valAx>
      <c:spPr>
        <a:noFill/>
        <a:ln w="25400">
          <a:noFill/>
        </a:ln>
      </c:spPr>
    </c:plotArea>
    <c:plotVisOnly val="0"/>
    <c:dispBlanksAs val="gap"/>
    <c:showDLblsOverMax val="0"/>
  </c:chart>
  <c:spPr>
    <a:noFill/>
    <a:ln>
      <a:noFill/>
    </a:ln>
  </c:spPr>
  <c:printSettings>
    <c:headerFooter/>
    <c:pageMargins b="0.75000000000000888" l="0.70000000000000062" r="0.70000000000000062" t="0.75000000000000888" header="0.30000000000000032" footer="0.30000000000000032"/>
    <c:pageSetup orientation="portrait"/>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lgn="ctr" rtl="0">
              <a:defRPr lang="en-GB" sz="1400" b="1" i="0" u="none" strike="noStrike" kern="1200" baseline="0">
                <a:solidFill>
                  <a:srgbClr val="4BACC6">
                    <a:lumMod val="75000"/>
                  </a:srgbClr>
                </a:solidFill>
                <a:latin typeface="Century Gothic" pitchFamily="34" charset="0"/>
                <a:ea typeface="+mn-ea"/>
                <a:cs typeface="+mn-cs"/>
              </a:defRPr>
            </a:pPr>
            <a:r>
              <a:rPr lang="en-GB" sz="1400" b="0" i="0" u="none" strike="noStrike" kern="1200" baseline="0">
                <a:solidFill>
                  <a:srgbClr val="4BACC6">
                    <a:lumMod val="75000"/>
                  </a:srgbClr>
                </a:solidFill>
                <a:latin typeface="Century Gothic" pitchFamily="34" charset="0"/>
                <a:ea typeface="+mn-ea"/>
                <a:cs typeface="+mn-cs"/>
              </a:rPr>
              <a:t>Compétences générales</a:t>
            </a:r>
          </a:p>
        </c:rich>
      </c:tx>
      <c:layout>
        <c:manualLayout>
          <c:xMode val="edge"/>
          <c:yMode val="edge"/>
          <c:x val="0.75884747372606731"/>
          <c:y val="5.6108284676889789E-2"/>
        </c:manualLayout>
      </c:layout>
      <c:overlay val="0"/>
    </c:title>
    <c:autoTitleDeleted val="0"/>
    <c:plotArea>
      <c:layout>
        <c:manualLayout>
          <c:layoutTarget val="inner"/>
          <c:xMode val="edge"/>
          <c:yMode val="edge"/>
          <c:x val="0.29528636278838388"/>
          <c:y val="0.23175631676309291"/>
          <c:w val="0.41859676297833132"/>
          <c:h val="0.59876335618604926"/>
        </c:manualLayout>
      </c:layout>
      <c:radarChart>
        <c:radarStyle val="filled"/>
        <c:varyColors val="0"/>
        <c:ser>
          <c:idx val="2"/>
          <c:order val="0"/>
          <c:tx>
            <c:strRef>
              <c:f>'A.A.A. Appendix'!$R$1</c:f>
              <c:strCache>
                <c:ptCount val="1"/>
                <c:pt idx="0">
                  <c:v>Benchmarked Position</c:v>
                </c:pt>
              </c:strCache>
            </c:strRef>
          </c:tx>
          <c:spPr>
            <a:solidFill>
              <a:schemeClr val="bg1">
                <a:lumMod val="75000"/>
              </a:schemeClr>
            </a:solidFill>
            <a:ln>
              <a:solidFill>
                <a:schemeClr val="tx1">
                  <a:lumMod val="50000"/>
                  <a:lumOff val="50000"/>
                </a:schemeClr>
              </a:solidFill>
            </a:ln>
          </c:spPr>
          <c:cat>
            <c:strRef>
              <c:f>[0]!GS_General_Skills</c:f>
              <c:strCache>
                <c:ptCount val="9"/>
                <c:pt idx="0">
                  <c:v>Valeurs Altran</c:v>
                </c:pt>
                <c:pt idx="1">
                  <c:v>Leadership</c:v>
                </c:pt>
                <c:pt idx="2">
                  <c:v>Communication</c:v>
                </c:pt>
                <c:pt idx="3">
                  <c:v>Travail en Equipe</c:v>
                </c:pt>
                <c:pt idx="4">
                  <c:v>Sens de l'initiative et autonomie</c:v>
                </c:pt>
                <c:pt idx="5">
                  <c:v>Orientation Client</c:v>
                </c:pt>
                <c:pt idx="6">
                  <c:v>Capitalisation du savoir</c:v>
                </c:pt>
                <c:pt idx="7">
                  <c:v>Sensibilité commerciale</c:v>
                </c:pt>
                <c:pt idx="8">
                  <c:v>Langues étrangères</c:v>
                </c:pt>
              </c:strCache>
            </c:strRef>
          </c:cat>
          <c:val>
            <c:numRef>
              <c:f>[0]!GS_Target</c:f>
              <c:numCache>
                <c:formatCode>General</c:formatCode>
                <c:ptCount val="9"/>
                <c:pt idx="0">
                  <c:v>2</c:v>
                </c:pt>
                <c:pt idx="1">
                  <c:v>1</c:v>
                </c:pt>
                <c:pt idx="2">
                  <c:v>1</c:v>
                </c:pt>
                <c:pt idx="3">
                  <c:v>1</c:v>
                </c:pt>
                <c:pt idx="4">
                  <c:v>1</c:v>
                </c:pt>
                <c:pt idx="5">
                  <c:v>1</c:v>
                </c:pt>
                <c:pt idx="6">
                  <c:v>1</c:v>
                </c:pt>
                <c:pt idx="7">
                  <c:v>1</c:v>
                </c:pt>
                <c:pt idx="8">
                  <c:v>2</c:v>
                </c:pt>
              </c:numCache>
            </c:numRef>
          </c:val>
        </c:ser>
        <c:ser>
          <c:idx val="0"/>
          <c:order val="1"/>
          <c:tx>
            <c:strRef>
              <c:f>'A.A.A. Appendix'!$Q$1</c:f>
              <c:strCache>
                <c:ptCount val="1"/>
                <c:pt idx="0">
                  <c:v>DIALLO ISSAGA</c:v>
                </c:pt>
              </c:strCache>
            </c:strRef>
          </c:tx>
          <c:spPr>
            <a:noFill/>
            <a:ln w="38100">
              <a:solidFill>
                <a:schemeClr val="accent5"/>
              </a:solidFill>
            </a:ln>
          </c:spPr>
          <c:cat>
            <c:strRef>
              <c:f>[0]!GS_General_Skills</c:f>
              <c:strCache>
                <c:ptCount val="9"/>
                <c:pt idx="0">
                  <c:v>Valeurs Altran</c:v>
                </c:pt>
                <c:pt idx="1">
                  <c:v>Leadership</c:v>
                </c:pt>
                <c:pt idx="2">
                  <c:v>Communication</c:v>
                </c:pt>
                <c:pt idx="3">
                  <c:v>Travail en Equipe</c:v>
                </c:pt>
                <c:pt idx="4">
                  <c:v>Sens de l'initiative et autonomie</c:v>
                </c:pt>
                <c:pt idx="5">
                  <c:v>Orientation Client</c:v>
                </c:pt>
                <c:pt idx="6">
                  <c:v>Capitalisation du savoir</c:v>
                </c:pt>
                <c:pt idx="7">
                  <c:v>Sensibilité commerciale</c:v>
                </c:pt>
                <c:pt idx="8">
                  <c:v>Langues étrangères</c:v>
                </c:pt>
              </c:strCache>
            </c:strRef>
          </c:cat>
          <c:val>
            <c:numRef>
              <c:f>[0]!GS_Evaluated</c:f>
              <c:numCache>
                <c:formatCode>General</c:formatCode>
                <c:ptCount val="9"/>
                <c:pt idx="0">
                  <c:v>2</c:v>
                </c:pt>
                <c:pt idx="1">
                  <c:v>1</c:v>
                </c:pt>
                <c:pt idx="2">
                  <c:v>3</c:v>
                </c:pt>
                <c:pt idx="3">
                  <c:v>3</c:v>
                </c:pt>
                <c:pt idx="4">
                  <c:v>1</c:v>
                </c:pt>
                <c:pt idx="5">
                  <c:v>3</c:v>
                </c:pt>
                <c:pt idx="6">
                  <c:v>3</c:v>
                </c:pt>
                <c:pt idx="7">
                  <c:v>2</c:v>
                </c:pt>
                <c:pt idx="8">
                  <c:v>3</c:v>
                </c:pt>
              </c:numCache>
            </c:numRef>
          </c:val>
        </c:ser>
        <c:dLbls>
          <c:showLegendKey val="0"/>
          <c:showVal val="0"/>
          <c:showCatName val="0"/>
          <c:showSerName val="0"/>
          <c:showPercent val="0"/>
          <c:showBubbleSize val="0"/>
        </c:dLbls>
        <c:axId val="193321984"/>
        <c:axId val="195244800"/>
      </c:radarChart>
      <c:catAx>
        <c:axId val="193321984"/>
        <c:scaling>
          <c:orientation val="minMax"/>
        </c:scaling>
        <c:delete val="0"/>
        <c:axPos val="b"/>
        <c:majorGridlines/>
        <c:numFmt formatCode="General" sourceLinked="1"/>
        <c:majorTickMark val="none"/>
        <c:minorTickMark val="none"/>
        <c:tickLblPos val="nextTo"/>
        <c:spPr>
          <a:noFill/>
        </c:spPr>
        <c:txPr>
          <a:bodyPr rot="0"/>
          <a:lstStyle/>
          <a:p>
            <a:pPr>
              <a:defRPr lang="en-GB" sz="1100">
                <a:solidFill>
                  <a:schemeClr val="tx1">
                    <a:lumMod val="50000"/>
                    <a:lumOff val="50000"/>
                  </a:schemeClr>
                </a:solidFill>
                <a:latin typeface="Century Gothic" pitchFamily="34" charset="0"/>
              </a:defRPr>
            </a:pPr>
            <a:endParaRPr lang="en-US"/>
          </a:p>
        </c:txPr>
        <c:crossAx val="195244800"/>
        <c:crosses val="autoZero"/>
        <c:auto val="1"/>
        <c:lblAlgn val="ctr"/>
        <c:lblOffset val="100"/>
        <c:noMultiLvlLbl val="0"/>
      </c:catAx>
      <c:valAx>
        <c:axId val="195244800"/>
        <c:scaling>
          <c:orientation val="minMax"/>
          <c:max val="4"/>
        </c:scaling>
        <c:delete val="0"/>
        <c:axPos val="l"/>
        <c:majorGridlines/>
        <c:numFmt formatCode="General" sourceLinked="1"/>
        <c:majorTickMark val="out"/>
        <c:minorTickMark val="none"/>
        <c:tickLblPos val="nextTo"/>
        <c:txPr>
          <a:bodyPr/>
          <a:lstStyle/>
          <a:p>
            <a:pPr>
              <a:defRPr lang="en-GB" sz="1100"/>
            </a:pPr>
            <a:endParaRPr lang="en-US"/>
          </a:p>
        </c:txPr>
        <c:crossAx val="193321984"/>
        <c:crosses val="autoZero"/>
        <c:crossBetween val="between"/>
        <c:majorUnit val="1"/>
      </c:valAx>
      <c:spPr>
        <a:noFill/>
      </c:spPr>
    </c:plotArea>
    <c:plotVisOnly val="0"/>
    <c:dispBlanksAs val="gap"/>
    <c:showDLblsOverMax val="0"/>
  </c:chart>
  <c:spPr>
    <a:noFill/>
    <a:ln>
      <a:noFill/>
    </a:ln>
  </c:spPr>
  <c:printSettings>
    <c:headerFooter/>
    <c:pageMargins b="0.75000000000000888" l="0.70000000000000062" r="0.70000000000000062" t="0.75000000000000888" header="0.30000000000000032" footer="0.30000000000000032"/>
    <c:pageSetup orientation="portrait"/>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5296440922648301"/>
          <c:y val="0.20593240487504624"/>
          <c:w val="0.48608857029742919"/>
          <c:h val="0.52744050665448794"/>
        </c:manualLayout>
      </c:layout>
      <c:barChart>
        <c:barDir val="bar"/>
        <c:grouping val="clustered"/>
        <c:varyColors val="0"/>
        <c:ser>
          <c:idx val="0"/>
          <c:order val="0"/>
          <c:tx>
            <c:strRef>
              <c:f>'A.A.A. Appendix'!$Q$125</c:f>
              <c:strCache>
                <c:ptCount val="1"/>
                <c:pt idx="0">
                  <c:v>Achievement</c:v>
                </c:pt>
              </c:strCache>
            </c:strRef>
          </c:tx>
          <c:spPr>
            <a:solidFill>
              <a:schemeClr val="accent5"/>
            </a:solidFill>
          </c:spPr>
          <c:invertIfNegative val="0"/>
          <c:dPt>
            <c:idx val="0"/>
            <c:invertIfNegative val="0"/>
            <c:bubble3D val="0"/>
            <c:spPr>
              <a:solidFill>
                <a:schemeClr val="bg1">
                  <a:lumMod val="65000"/>
                </a:schemeClr>
              </a:solidFill>
            </c:spPr>
          </c:dPt>
          <c:cat>
            <c:strRef>
              <c:f>'A.A.A. Appendix'!$P$126:$P$132</c:f>
              <c:strCache>
                <c:ptCount val="2"/>
                <c:pt idx="0">
                  <c:v>Achievement Reference</c:v>
                </c:pt>
                <c:pt idx="1">
                  <c:v>Achever les porjets aux échéances fixées</c:v>
                </c:pt>
              </c:strCache>
            </c:strRef>
          </c:cat>
          <c:val>
            <c:numRef>
              <c:f>'A.A.A. Appendix'!$Q$126:$Q$132</c:f>
              <c:numCache>
                <c:formatCode>General</c:formatCode>
                <c:ptCount val="7"/>
                <c:pt idx="0">
                  <c:v>3</c:v>
                </c:pt>
                <c:pt idx="1">
                  <c:v>3</c:v>
                </c:pt>
                <c:pt idx="2">
                  <c:v>0</c:v>
                </c:pt>
                <c:pt idx="3">
                  <c:v>0</c:v>
                </c:pt>
                <c:pt idx="4">
                  <c:v>0</c:v>
                </c:pt>
                <c:pt idx="5">
                  <c:v>0</c:v>
                </c:pt>
                <c:pt idx="6">
                  <c:v>0</c:v>
                </c:pt>
              </c:numCache>
            </c:numRef>
          </c:val>
        </c:ser>
        <c:dLbls>
          <c:showLegendKey val="0"/>
          <c:showVal val="0"/>
          <c:showCatName val="0"/>
          <c:showSerName val="0"/>
          <c:showPercent val="0"/>
          <c:showBubbleSize val="0"/>
        </c:dLbls>
        <c:gapWidth val="189"/>
        <c:axId val="195304064"/>
        <c:axId val="195309952"/>
      </c:barChart>
      <c:catAx>
        <c:axId val="195304064"/>
        <c:scaling>
          <c:orientation val="minMax"/>
        </c:scaling>
        <c:delete val="0"/>
        <c:axPos val="l"/>
        <c:numFmt formatCode="General" sourceLinked="1"/>
        <c:majorTickMark val="out"/>
        <c:minorTickMark val="none"/>
        <c:tickLblPos val="nextTo"/>
        <c:txPr>
          <a:bodyPr/>
          <a:lstStyle/>
          <a:p>
            <a:pPr algn="ctr">
              <a:defRPr lang="en-GB" sz="1100" b="0" i="0" u="none" strike="noStrike" kern="1200" baseline="0">
                <a:solidFill>
                  <a:sysClr val="windowText" lastClr="000000">
                    <a:lumMod val="50000"/>
                    <a:lumOff val="50000"/>
                  </a:sysClr>
                </a:solidFill>
                <a:latin typeface="+mn-lt"/>
                <a:ea typeface="+mn-ea"/>
                <a:cs typeface="+mn-cs"/>
              </a:defRPr>
            </a:pPr>
            <a:endParaRPr lang="en-US"/>
          </a:p>
        </c:txPr>
        <c:crossAx val="195309952"/>
        <c:crosses val="autoZero"/>
        <c:auto val="1"/>
        <c:lblAlgn val="ctr"/>
        <c:lblOffset val="100"/>
        <c:noMultiLvlLbl val="0"/>
      </c:catAx>
      <c:valAx>
        <c:axId val="195309952"/>
        <c:scaling>
          <c:orientation val="minMax"/>
          <c:max val="4"/>
          <c:min val="0"/>
        </c:scaling>
        <c:delete val="0"/>
        <c:axPos val="b"/>
        <c:numFmt formatCode="General" sourceLinked="1"/>
        <c:majorTickMark val="out"/>
        <c:minorTickMark val="none"/>
        <c:tickLblPos val="nextTo"/>
        <c:txPr>
          <a:bodyPr/>
          <a:lstStyle/>
          <a:p>
            <a:pPr>
              <a:defRPr lang="en-GB" sz="1100"/>
            </a:pPr>
            <a:endParaRPr lang="en-US"/>
          </a:p>
        </c:txPr>
        <c:crossAx val="195304064"/>
        <c:crosses val="autoZero"/>
        <c:crossBetween val="between"/>
        <c:majorUnit val="1"/>
      </c:valAx>
    </c:plotArea>
    <c:plotVisOnly val="0"/>
    <c:dispBlanksAs val="gap"/>
    <c:showDLblsOverMax val="0"/>
  </c:chart>
  <c:spPr>
    <a:noFill/>
    <a:ln w="25400" cap="flat" cmpd="sng" algn="ctr">
      <a:noFill/>
      <a:prstDash val="solid"/>
    </a:ln>
    <a:effectLst/>
  </c:spPr>
  <c:txPr>
    <a:bodyPr/>
    <a:lstStyle/>
    <a:p>
      <a:pPr>
        <a:defRPr>
          <a:solidFill>
            <a:schemeClr val="dk1"/>
          </a:solidFill>
          <a:latin typeface="+mn-lt"/>
          <a:ea typeface="+mn-ea"/>
          <a:cs typeface="+mn-cs"/>
        </a:defRPr>
      </a:pPr>
      <a:endParaRPr lang="en-US"/>
    </a:p>
  </c:txPr>
  <c:printSettings>
    <c:headerFooter/>
    <c:pageMargins b="0.75000000000000733" l="0.70000000000000062" r="0.70000000000000062" t="0.75000000000000733"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1515436146420674"/>
          <c:y val="3.9562018587383611E-2"/>
          <c:w val="0.73677183068423313"/>
          <c:h val="0.73711833885281186"/>
        </c:manualLayout>
      </c:layout>
      <c:scatterChart>
        <c:scatterStyle val="lineMarker"/>
        <c:varyColors val="0"/>
        <c:ser>
          <c:idx val="0"/>
          <c:order val="0"/>
          <c:spPr>
            <a:ln w="28575">
              <a:noFill/>
            </a:ln>
          </c:spPr>
          <c:marker>
            <c:symbol val="diamond"/>
            <c:size val="16"/>
            <c:spPr>
              <a:solidFill>
                <a:schemeClr val="accent5"/>
              </a:solidFill>
            </c:spPr>
          </c:marker>
          <c:xVal>
            <c:numRef>
              <c:f>'A.A.A. Appendix'!$AB$11</c:f>
              <c:numCache>
                <c:formatCode>0%</c:formatCode>
                <c:ptCount val="1"/>
                <c:pt idx="0">
                  <c:v>0.5</c:v>
                </c:pt>
              </c:numCache>
            </c:numRef>
          </c:xVal>
          <c:yVal>
            <c:numRef>
              <c:f>'A.A.A. Appendix'!$W$27</c:f>
              <c:numCache>
                <c:formatCode>General</c:formatCode>
                <c:ptCount val="1"/>
                <c:pt idx="0">
                  <c:v>3.25</c:v>
                </c:pt>
              </c:numCache>
            </c:numRef>
          </c:yVal>
          <c:smooth val="0"/>
        </c:ser>
        <c:dLbls>
          <c:showLegendKey val="0"/>
          <c:showVal val="0"/>
          <c:showCatName val="0"/>
          <c:showSerName val="0"/>
          <c:showPercent val="0"/>
          <c:showBubbleSize val="0"/>
        </c:dLbls>
        <c:axId val="195385600"/>
        <c:axId val="195392256"/>
      </c:scatterChart>
      <c:valAx>
        <c:axId val="195385600"/>
        <c:scaling>
          <c:orientation val="minMax"/>
          <c:max val="1"/>
          <c:min val="0.4"/>
        </c:scaling>
        <c:delete val="0"/>
        <c:axPos val="b"/>
        <c:majorGridlines/>
        <c:title>
          <c:tx>
            <c:strRef>
              <c:f>'A.A.A. Appendix'!$V$1</c:f>
              <c:strCache>
                <c:ptCount val="1"/>
                <c:pt idx="0">
                  <c:v>JOB FULFILMENT (50%)</c:v>
                </c:pt>
              </c:strCache>
            </c:strRef>
          </c:tx>
          <c:layout>
            <c:manualLayout>
              <c:xMode val="edge"/>
              <c:yMode val="edge"/>
              <c:x val="0.40629294886763628"/>
              <c:y val="0.88372726802194412"/>
            </c:manualLayout>
          </c:layout>
          <c:overlay val="0"/>
          <c:txPr>
            <a:bodyPr/>
            <a:lstStyle/>
            <a:p>
              <a:pPr algn="ctr" rtl="0">
                <a:defRPr lang="en-US" sz="1600" b="0" i="0" u="none" strike="noStrike" kern="1200" baseline="0">
                  <a:solidFill>
                    <a:sysClr val="windowText" lastClr="000000">
                      <a:lumMod val="85000"/>
                      <a:lumOff val="15000"/>
                    </a:sysClr>
                  </a:solidFill>
                  <a:latin typeface="+mn-lt"/>
                  <a:ea typeface="+mn-ea"/>
                  <a:cs typeface="+mn-cs"/>
                </a:defRPr>
              </a:pPr>
              <a:endParaRPr lang="en-US"/>
            </a:p>
          </c:txPr>
        </c:title>
        <c:numFmt formatCode="0%" sourceLinked="1"/>
        <c:majorTickMark val="out"/>
        <c:minorTickMark val="none"/>
        <c:tickLblPos val="nextTo"/>
        <c:txPr>
          <a:bodyPr/>
          <a:lstStyle/>
          <a:p>
            <a:pPr>
              <a:defRPr lang="en-GB" sz="1100"/>
            </a:pPr>
            <a:endParaRPr lang="en-US"/>
          </a:p>
        </c:txPr>
        <c:crossAx val="195392256"/>
        <c:crosses val="autoZero"/>
        <c:crossBetween val="midCat"/>
        <c:majorUnit val="0.2"/>
      </c:valAx>
      <c:valAx>
        <c:axId val="195392256"/>
        <c:scaling>
          <c:orientation val="minMax"/>
          <c:max val="4"/>
          <c:min val="1"/>
        </c:scaling>
        <c:delete val="0"/>
        <c:axPos val="l"/>
        <c:majorGridlines>
          <c:spPr>
            <a:effectLst>
              <a:outerShdw blurRad="152400" dist="317500" dir="5400000" sx="90000" sy="-19000" rotWithShape="0">
                <a:prstClr val="black">
                  <a:alpha val="15000"/>
                </a:prstClr>
              </a:outerShdw>
            </a:effectLst>
          </c:spPr>
        </c:majorGridlines>
        <c:title>
          <c:tx>
            <c:strRef>
              <c:f>'A.A.A. Appendix'!$V$2</c:f>
              <c:strCache>
                <c:ptCount val="1"/>
                <c:pt idx="0">
                  <c:v>OBJECTIVES (3,25)</c:v>
                </c:pt>
              </c:strCache>
            </c:strRef>
          </c:tx>
          <c:layout>
            <c:manualLayout>
              <c:xMode val="edge"/>
              <c:yMode val="edge"/>
              <c:x val="2.1902786465595642E-2"/>
              <c:y val="0.11231552354366432"/>
            </c:manualLayout>
          </c:layout>
          <c:overlay val="0"/>
          <c:txPr>
            <a:bodyPr rot="-5400000" vert="horz"/>
            <a:lstStyle/>
            <a:p>
              <a:pPr algn="ctr" rtl="0">
                <a:defRPr lang="en-GB" sz="1600" b="0" i="0" u="none" strike="noStrike" kern="1200" baseline="0">
                  <a:solidFill>
                    <a:schemeClr val="tx1">
                      <a:lumMod val="85000"/>
                      <a:lumOff val="15000"/>
                    </a:schemeClr>
                  </a:solidFill>
                  <a:latin typeface="+mn-lt"/>
                  <a:ea typeface="+mn-ea"/>
                  <a:cs typeface="+mn-cs"/>
                </a:defRPr>
              </a:pPr>
              <a:endParaRPr lang="en-US"/>
            </a:p>
          </c:txPr>
        </c:title>
        <c:numFmt formatCode="General" sourceLinked="1"/>
        <c:majorTickMark val="out"/>
        <c:minorTickMark val="none"/>
        <c:tickLblPos val="nextTo"/>
        <c:txPr>
          <a:bodyPr/>
          <a:lstStyle/>
          <a:p>
            <a:pPr>
              <a:defRPr lang="en-GB" sz="1100"/>
            </a:pPr>
            <a:endParaRPr lang="en-US"/>
          </a:p>
        </c:txPr>
        <c:crossAx val="195385600"/>
        <c:crosses val="autoZero"/>
        <c:crossBetween val="midCat"/>
        <c:majorUnit val="1"/>
      </c:valAx>
      <c:spPr>
        <a:blipFill>
          <a:blip xmlns:r="http://schemas.openxmlformats.org/officeDocument/2006/relationships" r:embed="rId1"/>
          <a:stretch>
            <a:fillRect/>
          </a:stretch>
        </a:blipFill>
      </c:spPr>
    </c:plotArea>
    <c:plotVisOnly val="0"/>
    <c:dispBlanksAs val="gap"/>
    <c:showDLblsOverMax val="0"/>
  </c:chart>
  <c:spPr>
    <a:ln>
      <a:noFill/>
    </a:ln>
  </c:spPr>
  <c:printSettings>
    <c:headerFooter/>
    <c:pageMargins b="0.75000000000000167" l="0.70000000000000062" r="0.70000000000000062" t="0.75000000000000167"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Evaluation</a:t>
            </a:r>
            <a:r>
              <a:rPr lang="en-US" sz="1000" baseline="0"/>
              <a:t> des objectifs</a:t>
            </a:r>
            <a:endParaRPr lang="en-US" sz="1000"/>
          </a:p>
        </c:rich>
      </c:tx>
      <c:layout>
        <c:manualLayout>
          <c:xMode val="edge"/>
          <c:yMode val="edge"/>
          <c:x val="0.16589017522848654"/>
          <c:y val="0.12129913230653847"/>
        </c:manualLayout>
      </c:layout>
      <c:overlay val="1"/>
    </c:title>
    <c:autoTitleDeleted val="0"/>
    <c:plotArea>
      <c:layout>
        <c:manualLayout>
          <c:layoutTarget val="inner"/>
          <c:xMode val="edge"/>
          <c:yMode val="edge"/>
          <c:x val="0.15039900842032713"/>
          <c:y val="0.23696712959402244"/>
          <c:w val="0.77903138609452616"/>
          <c:h val="0.59112591030901873"/>
        </c:manualLayout>
      </c:layout>
      <c:barChart>
        <c:barDir val="bar"/>
        <c:grouping val="clustered"/>
        <c:varyColors val="0"/>
        <c:ser>
          <c:idx val="0"/>
          <c:order val="0"/>
          <c:tx>
            <c:strRef>
              <c:f>Summary!$S$28</c:f>
              <c:strCache>
                <c:ptCount val="1"/>
                <c:pt idx="0">
                  <c:v>Average Objectives Score</c:v>
                </c:pt>
              </c:strCache>
            </c:strRef>
          </c:tx>
          <c:spPr>
            <a:solidFill>
              <a:schemeClr val="accent5">
                <a:lumMod val="60000"/>
                <a:lumOff val="40000"/>
              </a:schemeClr>
            </a:solidFill>
          </c:spPr>
          <c:invertIfNegative val="0"/>
          <c:dPt>
            <c:idx val="0"/>
            <c:invertIfNegative val="0"/>
            <c:bubble3D val="0"/>
            <c:spPr>
              <a:solidFill>
                <a:schemeClr val="accent5"/>
              </a:solidFill>
            </c:spPr>
          </c:dPt>
          <c:cat>
            <c:strRef>
              <c:f>Summary!$V$24</c:f>
              <c:strCache>
                <c:ptCount val="1"/>
                <c:pt idx="0">
                  <c:v>YTD</c:v>
                </c:pt>
              </c:strCache>
            </c:strRef>
          </c:cat>
          <c:val>
            <c:numRef>
              <c:f>Summary!$V$29</c:f>
              <c:numCache>
                <c:formatCode>0.00</c:formatCode>
                <c:ptCount val="1"/>
                <c:pt idx="0">
                  <c:v>3</c:v>
                </c:pt>
              </c:numCache>
            </c:numRef>
          </c:val>
        </c:ser>
        <c:dLbls>
          <c:showLegendKey val="0"/>
          <c:showVal val="0"/>
          <c:showCatName val="0"/>
          <c:showSerName val="0"/>
          <c:showPercent val="0"/>
          <c:showBubbleSize val="0"/>
        </c:dLbls>
        <c:gapWidth val="150"/>
        <c:axId val="198323200"/>
        <c:axId val="198324992"/>
      </c:barChart>
      <c:catAx>
        <c:axId val="198323200"/>
        <c:scaling>
          <c:orientation val="maxMin"/>
        </c:scaling>
        <c:delete val="0"/>
        <c:axPos val="l"/>
        <c:numFmt formatCode="General" sourceLinked="1"/>
        <c:majorTickMark val="none"/>
        <c:minorTickMark val="none"/>
        <c:tickLblPos val="nextTo"/>
        <c:crossAx val="198324992"/>
        <c:crossesAt val="1"/>
        <c:auto val="1"/>
        <c:lblAlgn val="ctr"/>
        <c:lblOffset val="100"/>
        <c:noMultiLvlLbl val="0"/>
      </c:catAx>
      <c:valAx>
        <c:axId val="198324992"/>
        <c:scaling>
          <c:orientation val="minMax"/>
          <c:max val="4"/>
          <c:min val="1"/>
        </c:scaling>
        <c:delete val="0"/>
        <c:axPos val="b"/>
        <c:numFmt formatCode="0" sourceLinked="0"/>
        <c:majorTickMark val="out"/>
        <c:minorTickMark val="none"/>
        <c:tickLblPos val="nextTo"/>
        <c:crossAx val="198323200"/>
        <c:crosses val="max"/>
        <c:crossBetween val="between"/>
        <c:majorUnit val="1"/>
      </c:valAx>
    </c:plotArea>
    <c:plotVisOnly val="0"/>
    <c:dispBlanksAs val="gap"/>
    <c:showDLblsOverMax val="0"/>
  </c:chart>
  <c:spPr>
    <a:noFill/>
    <a:ln>
      <a:noFill/>
    </a:ln>
  </c:spPr>
  <c:txPr>
    <a:bodyPr/>
    <a:lstStyle/>
    <a:p>
      <a:pPr>
        <a:defRPr>
          <a:latin typeface="Century Gothic" pitchFamily="34" charset="0"/>
        </a:defRPr>
      </a:pPr>
      <a:endParaRPr lang="en-US"/>
    </a:p>
  </c:txPr>
  <c:printSettings>
    <c:headerFooter/>
    <c:pageMargins b="0.7500000000000091" l="0.70000000000000062" r="0.70000000000000062" t="0.750000000000009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GB" sz="1000">
                <a:latin typeface="Century Gothic" pitchFamily="34" charset="0"/>
              </a:defRPr>
            </a:pPr>
            <a:r>
              <a:rPr lang="en-US" sz="1000">
                <a:latin typeface="Century Gothic" pitchFamily="34" charset="0"/>
              </a:rPr>
              <a:t>Evaluation globale des compétences et atteinte globale des niveaux requis  </a:t>
            </a:r>
          </a:p>
        </c:rich>
      </c:tx>
      <c:layout>
        <c:manualLayout>
          <c:xMode val="edge"/>
          <c:yMode val="edge"/>
          <c:x val="0.12938333333333335"/>
          <c:y val="0.1142857142857143"/>
        </c:manualLayout>
      </c:layout>
      <c:overlay val="0"/>
    </c:title>
    <c:autoTitleDeleted val="0"/>
    <c:plotArea>
      <c:layout>
        <c:manualLayout>
          <c:layoutTarget val="inner"/>
          <c:xMode val="edge"/>
          <c:yMode val="edge"/>
          <c:x val="0.14774165874037193"/>
          <c:y val="0.28628571428571431"/>
          <c:w val="0.76561144370465695"/>
          <c:h val="0.5800529933758275"/>
        </c:manualLayout>
      </c:layout>
      <c:barChart>
        <c:barDir val="bar"/>
        <c:grouping val="clustered"/>
        <c:varyColors val="0"/>
        <c:ser>
          <c:idx val="0"/>
          <c:order val="0"/>
          <c:tx>
            <c:strRef>
              <c:f>Summary!$S$24</c:f>
              <c:strCache>
                <c:ptCount val="1"/>
                <c:pt idx="0">
                  <c:v>Average Competencies Score</c:v>
                </c:pt>
              </c:strCache>
            </c:strRef>
          </c:tx>
          <c:spPr>
            <a:solidFill>
              <a:schemeClr val="accent5">
                <a:lumMod val="60000"/>
                <a:lumOff val="40000"/>
              </a:schemeClr>
            </a:solidFill>
            <a:ln>
              <a:noFill/>
            </a:ln>
          </c:spPr>
          <c:invertIfNegative val="0"/>
          <c:dPt>
            <c:idx val="0"/>
            <c:invertIfNegative val="0"/>
            <c:bubble3D val="0"/>
            <c:spPr>
              <a:solidFill>
                <a:schemeClr val="accent5"/>
              </a:solidFill>
              <a:ln>
                <a:noFill/>
              </a:ln>
            </c:spPr>
          </c:dPt>
          <c:dLbls>
            <c:dLbl>
              <c:idx val="0"/>
              <c:numFmt formatCode="#,##0.0" sourceLinked="0"/>
              <c:spPr>
                <a:solidFill>
                  <a:srgbClr val="969696"/>
                </a:solidFill>
              </c:spPr>
              <c:txPr>
                <a:bodyPr/>
                <a:lstStyle/>
                <a:p>
                  <a:pPr algn="ctr">
                    <a:defRPr lang="fr-BE" sz="1000" b="1" i="0" u="none" strike="noStrike" kern="1200" baseline="0">
                      <a:solidFill>
                        <a:schemeClr val="bg1"/>
                      </a:solidFill>
                      <a:latin typeface="Century Gothic" pitchFamily="34" charset="0"/>
                      <a:ea typeface="+mn-ea"/>
                      <a:cs typeface="+mn-cs"/>
                    </a:defRPr>
                  </a:pPr>
                  <a:endParaRPr lang="en-US"/>
                </a:p>
              </c:txPr>
              <c:dLblPos val="outEnd"/>
              <c:showLegendKey val="0"/>
              <c:showVal val="0"/>
              <c:showCatName val="1"/>
              <c:showSerName val="0"/>
              <c:showPercent val="0"/>
              <c:showBubbleSize val="0"/>
            </c:dLbl>
            <c:dLbl>
              <c:idx val="2"/>
              <c:numFmt formatCode="#,##0.0" sourceLinked="0"/>
              <c:spPr>
                <a:solidFill>
                  <a:srgbClr val="969696"/>
                </a:solidFill>
              </c:spPr>
              <c:txPr>
                <a:bodyPr/>
                <a:lstStyle/>
                <a:p>
                  <a:pPr algn="ctr">
                    <a:defRPr lang="fr-BE" sz="1000" b="1" i="0" u="none" strike="noStrike" kern="1200" baseline="0">
                      <a:solidFill>
                        <a:schemeClr val="bg1"/>
                      </a:solidFill>
                      <a:latin typeface="Century Gothic" pitchFamily="34" charset="0"/>
                      <a:ea typeface="+mn-ea"/>
                      <a:cs typeface="+mn-cs"/>
                    </a:defRPr>
                  </a:pPr>
                  <a:endParaRPr lang="en-US"/>
                </a:p>
              </c:txPr>
              <c:dLblPos val="outEnd"/>
              <c:showLegendKey val="0"/>
              <c:showVal val="0"/>
              <c:showCatName val="1"/>
              <c:showSerName val="0"/>
              <c:showPercent val="0"/>
              <c:showBubbleSize val="0"/>
            </c:dLbl>
            <c:numFmt formatCode="#,##0.0" sourceLinked="0"/>
            <c:spPr>
              <a:solidFill>
                <a:srgbClr val="969696"/>
              </a:solidFill>
            </c:spPr>
            <c:txPr>
              <a:bodyPr/>
              <a:lstStyle/>
              <a:p>
                <a:pPr>
                  <a:defRPr lang="en-GB" sz="1000" b="1">
                    <a:solidFill>
                      <a:schemeClr val="bg1"/>
                    </a:solidFill>
                    <a:latin typeface="Century Gothic" pitchFamily="34" charset="0"/>
                  </a:defRPr>
                </a:pPr>
                <a:endParaRPr lang="en-US"/>
              </a:p>
            </c:txPr>
            <c:dLblPos val="outEnd"/>
            <c:showLegendKey val="0"/>
            <c:showVal val="0"/>
            <c:showCatName val="1"/>
            <c:showSerName val="0"/>
            <c:showPercent val="0"/>
            <c:showBubbleSize val="0"/>
            <c:showLeaderLines val="0"/>
          </c:dLbls>
          <c:cat>
            <c:strRef>
              <c:f>Summary!$V$27</c:f>
              <c:strCache>
                <c:ptCount val="1"/>
                <c:pt idx="0">
                  <c:v>1.2 (50%)</c:v>
                </c:pt>
              </c:strCache>
            </c:strRef>
          </c:cat>
          <c:val>
            <c:numRef>
              <c:f>Summary!$V$25</c:f>
              <c:numCache>
                <c:formatCode>0.00</c:formatCode>
                <c:ptCount val="1"/>
                <c:pt idx="0">
                  <c:v>1.1666666666666667</c:v>
                </c:pt>
              </c:numCache>
            </c:numRef>
          </c:val>
        </c:ser>
        <c:dLbls>
          <c:showLegendKey val="0"/>
          <c:showVal val="0"/>
          <c:showCatName val="0"/>
          <c:showSerName val="0"/>
          <c:showPercent val="0"/>
          <c:showBubbleSize val="0"/>
        </c:dLbls>
        <c:gapWidth val="150"/>
        <c:axId val="198367488"/>
        <c:axId val="197664768"/>
      </c:barChart>
      <c:catAx>
        <c:axId val="198367488"/>
        <c:scaling>
          <c:orientation val="maxMin"/>
        </c:scaling>
        <c:delete val="0"/>
        <c:axPos val="l"/>
        <c:numFmt formatCode="0%" sourceLinked="1"/>
        <c:majorTickMark val="none"/>
        <c:minorTickMark val="none"/>
        <c:tickLblPos val="none"/>
        <c:txPr>
          <a:bodyPr/>
          <a:lstStyle/>
          <a:p>
            <a:pPr>
              <a:defRPr lang="en-GB">
                <a:solidFill>
                  <a:schemeClr val="bg1"/>
                </a:solidFill>
                <a:latin typeface="Century Gothic" pitchFamily="34" charset="0"/>
              </a:defRPr>
            </a:pPr>
            <a:endParaRPr lang="en-US"/>
          </a:p>
        </c:txPr>
        <c:crossAx val="197664768"/>
        <c:crosses val="autoZero"/>
        <c:auto val="1"/>
        <c:lblAlgn val="ctr"/>
        <c:lblOffset val="100"/>
        <c:noMultiLvlLbl val="0"/>
      </c:catAx>
      <c:valAx>
        <c:axId val="197664768"/>
        <c:scaling>
          <c:orientation val="minMax"/>
          <c:max val="4"/>
          <c:min val="1"/>
        </c:scaling>
        <c:delete val="0"/>
        <c:axPos val="b"/>
        <c:numFmt formatCode="0" sourceLinked="0"/>
        <c:majorTickMark val="out"/>
        <c:minorTickMark val="none"/>
        <c:tickLblPos val="nextTo"/>
        <c:txPr>
          <a:bodyPr/>
          <a:lstStyle/>
          <a:p>
            <a:pPr>
              <a:defRPr lang="en-GB">
                <a:latin typeface="Century Gothic" pitchFamily="34" charset="0"/>
              </a:defRPr>
            </a:pPr>
            <a:endParaRPr lang="en-US"/>
          </a:p>
        </c:txPr>
        <c:crossAx val="198367488"/>
        <c:crosses val="max"/>
        <c:crossBetween val="between"/>
        <c:majorUnit val="1"/>
      </c:valAx>
    </c:plotArea>
    <c:plotVisOnly val="0"/>
    <c:dispBlanksAs val="gap"/>
    <c:showDLblsOverMax val="0"/>
  </c:chart>
  <c:spPr>
    <a:noFill/>
    <a:ln>
      <a:noFill/>
    </a:ln>
  </c:spPr>
  <c:printSettings>
    <c:headerFooter/>
    <c:pageMargins b="0.7500000000000091" l="0.70000000000000062" r="0.70000000000000062" t="0.7500000000000091" header="0.30000000000000032" footer="0.30000000000000032"/>
    <c:pageSetup/>
  </c:printSettings>
  <c:userShapes r:id="rId1"/>
</c:chartSpace>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4.jpeg"/><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1.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1543050</xdr:colOff>
      <xdr:row>7</xdr:row>
      <xdr:rowOff>137432</xdr:rowOff>
    </xdr:from>
    <xdr:to>
      <xdr:col>3</xdr:col>
      <xdr:colOff>1343025</xdr:colOff>
      <xdr:row>11</xdr:row>
      <xdr:rowOff>123825</xdr:rowOff>
    </xdr:to>
    <xdr:sp macro="" textlink="">
      <xdr:nvSpPr>
        <xdr:cNvPr id="15" name="Rectangle 5"/>
        <xdr:cNvSpPr/>
      </xdr:nvSpPr>
      <xdr:spPr>
        <a:xfrm>
          <a:off x="1543050" y="1137557"/>
          <a:ext cx="4924425" cy="824593"/>
        </a:xfrm>
        <a:prstGeom prst="rect">
          <a:avLst/>
        </a:prstGeom>
        <a:noFill/>
      </xdr:spPr>
      <xdr:txBody>
        <a:bodyPr wrap="none" lIns="91440" tIns="45720" rIns="91440" bIns="45720">
          <a:noAutofit/>
        </a:bodyPr>
        <a:lstStyle/>
        <a:p>
          <a:pPr algn="ctr"/>
          <a:r>
            <a:rPr lang="fr-FR" sz="1800" b="1" cap="none" spc="0">
              <a:ln w="12700">
                <a:solidFill>
                  <a:schemeClr val="accent5"/>
                </a:solidFill>
                <a:prstDash val="solid"/>
              </a:ln>
              <a:solidFill>
                <a:schemeClr val="accent5"/>
              </a:solidFill>
              <a:effectLst/>
              <a:latin typeface="Lucida Bright" pitchFamily="18" charset="0"/>
            </a:rPr>
            <a:t>A</a:t>
          </a:r>
          <a:r>
            <a:rPr lang="fr-FR" sz="1800" b="0" cap="none" spc="0">
              <a:ln w="12700">
                <a:solidFill>
                  <a:schemeClr val="accent5"/>
                </a:solidFill>
                <a:prstDash val="solid"/>
              </a:ln>
              <a:solidFill>
                <a:schemeClr val="accent5"/>
              </a:solidFill>
              <a:effectLst/>
              <a:latin typeface="Lucida Bright" pitchFamily="18" charset="0"/>
            </a:rPr>
            <a:t>LTRAN</a:t>
          </a:r>
          <a:r>
            <a:rPr lang="fr-FR" sz="1800" b="1" cap="none" spc="0">
              <a:ln w="12700">
                <a:solidFill>
                  <a:schemeClr val="accent5"/>
                </a:solidFill>
                <a:prstDash val="solid"/>
              </a:ln>
              <a:solidFill>
                <a:schemeClr val="accent5"/>
              </a:solidFill>
              <a:effectLst/>
              <a:latin typeface="Lucida Bright" pitchFamily="18" charset="0"/>
            </a:rPr>
            <a:t> </a:t>
          </a:r>
        </a:p>
        <a:p>
          <a:pPr algn="ctr"/>
          <a:r>
            <a:rPr lang="fr-FR" sz="1800" b="1" cap="none" spc="0">
              <a:ln w="12700">
                <a:solidFill>
                  <a:schemeClr val="accent5"/>
                </a:solidFill>
                <a:prstDash val="solid"/>
              </a:ln>
              <a:solidFill>
                <a:schemeClr val="accent5"/>
              </a:solidFill>
              <a:effectLst/>
              <a:latin typeface="Lucida Bright" pitchFamily="18" charset="0"/>
            </a:rPr>
            <a:t>E</a:t>
          </a:r>
          <a:r>
            <a:rPr lang="fr-FR" sz="1800" b="0" cap="none" spc="0">
              <a:ln w="12700">
                <a:solidFill>
                  <a:schemeClr val="accent5"/>
                </a:solidFill>
                <a:prstDash val="solid"/>
              </a:ln>
              <a:solidFill>
                <a:schemeClr val="accent5"/>
              </a:solidFill>
              <a:effectLst/>
              <a:latin typeface="Lucida Bright" pitchFamily="18" charset="0"/>
            </a:rPr>
            <a:t>ntretien</a:t>
          </a:r>
          <a:r>
            <a:rPr lang="fr-FR" sz="1800" b="1" cap="none" spc="0">
              <a:ln w="12700">
                <a:solidFill>
                  <a:schemeClr val="accent5"/>
                </a:solidFill>
                <a:prstDash val="solid"/>
              </a:ln>
              <a:solidFill>
                <a:schemeClr val="accent5"/>
              </a:solidFill>
              <a:effectLst/>
              <a:latin typeface="Lucida Bright" pitchFamily="18" charset="0"/>
            </a:rPr>
            <a:t> A</a:t>
          </a:r>
          <a:r>
            <a:rPr lang="fr-FR" sz="1800" b="0" cap="none" spc="0">
              <a:ln w="12700">
                <a:solidFill>
                  <a:schemeClr val="accent5"/>
                </a:solidFill>
                <a:prstDash val="solid"/>
              </a:ln>
              <a:solidFill>
                <a:schemeClr val="accent5"/>
              </a:solidFill>
              <a:effectLst/>
              <a:latin typeface="Lucida Bright" pitchFamily="18" charset="0"/>
            </a:rPr>
            <a:t>nnuel </a:t>
          </a:r>
        </a:p>
        <a:p>
          <a:pPr algn="ctr"/>
          <a:r>
            <a:rPr lang="fr-FR" sz="1800" b="0" cap="none" spc="0">
              <a:ln w="12700">
                <a:solidFill>
                  <a:schemeClr val="accent5"/>
                </a:solidFill>
                <a:prstDash val="solid"/>
              </a:ln>
              <a:solidFill>
                <a:schemeClr val="accent5"/>
              </a:solidFill>
              <a:effectLst/>
              <a:latin typeface="Lucida Bright" pitchFamily="18" charset="0"/>
            </a:rPr>
            <a:t>1ere Partie</a:t>
          </a:r>
        </a:p>
      </xdr:txBody>
    </xdr:sp>
    <xdr:clientData/>
  </xdr:twoCellAnchor>
  <xdr:twoCellAnchor>
    <xdr:from>
      <xdr:col>1</xdr:col>
      <xdr:colOff>95250</xdr:colOff>
      <xdr:row>2</xdr:row>
      <xdr:rowOff>71438</xdr:rowOff>
    </xdr:from>
    <xdr:to>
      <xdr:col>3</xdr:col>
      <xdr:colOff>1262061</xdr:colOff>
      <xdr:row>7</xdr:row>
      <xdr:rowOff>164373</xdr:rowOff>
    </xdr:to>
    <xdr:pic>
      <xdr:nvPicPr>
        <xdr:cNvPr id="16" name="Image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38313" y="119063"/>
          <a:ext cx="4512467" cy="1045435"/>
        </a:xfrm>
        <a:prstGeom prst="rect">
          <a:avLst/>
        </a:prstGeom>
      </xdr:spPr>
    </xdr:pic>
    <xdr:clientData/>
  </xdr:twoCellAnchor>
  <xdr:twoCellAnchor>
    <xdr:from>
      <xdr:col>37</xdr:col>
      <xdr:colOff>2401420</xdr:colOff>
      <xdr:row>64</xdr:row>
      <xdr:rowOff>21495</xdr:rowOff>
    </xdr:from>
    <xdr:to>
      <xdr:col>42</xdr:col>
      <xdr:colOff>379514</xdr:colOff>
      <xdr:row>65</xdr:row>
      <xdr:rowOff>185183</xdr:rowOff>
    </xdr:to>
    <xdr:sp macro="" textlink="$AO$75">
      <xdr:nvSpPr>
        <xdr:cNvPr id="10" name="Text Box 3"/>
        <xdr:cNvSpPr txBox="1">
          <a:spLocks noChangeArrowheads="1"/>
        </xdr:cNvSpPr>
      </xdr:nvSpPr>
      <xdr:spPr bwMode="auto">
        <a:xfrm>
          <a:off x="21046608" y="11772964"/>
          <a:ext cx="1800000" cy="378000"/>
        </a:xfrm>
        <a:prstGeom prst="rect">
          <a:avLst/>
        </a:prstGeom>
        <a:solidFill>
          <a:srgbClr val="4BACC6"/>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nchorCtr="0"/>
        <a:lstStyle/>
        <a:p>
          <a:pPr marL="0" indent="0" algn="ctr" rtl="0">
            <a:lnSpc>
              <a:spcPts val="1100"/>
            </a:lnSpc>
            <a:defRPr sz="1000"/>
          </a:pPr>
          <a:fld id="{A48AD986-38F1-40AC-B212-2349E968E7A9}" type="TxLink">
            <a:rPr lang="de-DE" sz="1200" b="1">
              <a:solidFill>
                <a:schemeClr val="bg1"/>
              </a:solidFill>
              <a:latin typeface="Century Gothic" pitchFamily="34" charset="0"/>
              <a:ea typeface="+mn-ea"/>
              <a:cs typeface="+mn-cs"/>
            </a:rPr>
            <a:pPr marL="0" indent="0" algn="ctr" rtl="0">
              <a:lnSpc>
                <a:spcPts val="1100"/>
              </a:lnSpc>
              <a:defRPr sz="1000"/>
            </a:pPr>
            <a:t>Atteinte globale des niveaux requis  </a:t>
          </a:fld>
          <a:endParaRPr lang="de-DE" sz="1200" b="1">
            <a:solidFill>
              <a:schemeClr val="bg1"/>
            </a:solidFill>
            <a:latin typeface="Century Gothic" pitchFamily="34" charset="0"/>
            <a:ea typeface="+mn-ea"/>
            <a:cs typeface="+mn-cs"/>
          </a:endParaRPr>
        </a:p>
      </xdr:txBody>
    </xdr:sp>
    <xdr:clientData/>
  </xdr:twoCellAnchor>
  <xdr:twoCellAnchor>
    <xdr:from>
      <xdr:col>42</xdr:col>
      <xdr:colOff>570488</xdr:colOff>
      <xdr:row>64</xdr:row>
      <xdr:rowOff>21495</xdr:rowOff>
    </xdr:from>
    <xdr:to>
      <xdr:col>43</xdr:col>
      <xdr:colOff>1332096</xdr:colOff>
      <xdr:row>65</xdr:row>
      <xdr:rowOff>185183</xdr:rowOff>
    </xdr:to>
    <xdr:sp macro="" textlink="$AR$73">
      <xdr:nvSpPr>
        <xdr:cNvPr id="11" name="Rectangle 10"/>
        <xdr:cNvSpPr/>
      </xdr:nvSpPr>
      <xdr:spPr>
        <a:xfrm>
          <a:off x="23037582" y="11772964"/>
          <a:ext cx="1440264" cy="378000"/>
        </a:xfrm>
        <a:prstGeom prst="rect">
          <a:avLst/>
        </a:prstGeom>
        <a:solidFill>
          <a:srgbClr val="4BACC6"/>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rtl="0">
            <a:lnSpc>
              <a:spcPts val="1100"/>
            </a:lnSpc>
            <a:defRPr sz="1000"/>
          </a:pPr>
          <a:fld id="{2C1BB827-47F9-475E-9981-55FD9847628D}" type="TxLink">
            <a:rPr lang="en-US" sz="1200" b="1" i="0" u="none" strike="noStrike">
              <a:solidFill>
                <a:srgbClr val="FFFFFF"/>
              </a:solidFill>
              <a:latin typeface="Century Gothic"/>
              <a:ea typeface="+mn-ea"/>
              <a:cs typeface="+mn-cs"/>
            </a:rPr>
            <a:pPr marL="0" indent="0" algn="ctr" rtl="0">
              <a:lnSpc>
                <a:spcPts val="1100"/>
              </a:lnSpc>
              <a:defRPr sz="1000"/>
            </a:pPr>
            <a:t>50%</a:t>
          </a:fld>
          <a:endParaRPr lang="en-GB" sz="2000" b="1">
            <a:solidFill>
              <a:schemeClr val="bg1"/>
            </a:solidFill>
            <a:latin typeface="Century Gothic" pitchFamily="34" charset="0"/>
            <a:ea typeface="+mn-ea"/>
            <a:cs typeface="+mn-cs"/>
          </a:endParaRPr>
        </a:p>
      </xdr:txBody>
    </xdr:sp>
    <xdr:clientData/>
  </xdr:twoCellAnchor>
  <xdr:twoCellAnchor>
    <xdr:from>
      <xdr:col>42</xdr:col>
      <xdr:colOff>570488</xdr:colOff>
      <xdr:row>62</xdr:row>
      <xdr:rowOff>68189</xdr:rowOff>
    </xdr:from>
    <xdr:to>
      <xdr:col>43</xdr:col>
      <xdr:colOff>1332096</xdr:colOff>
      <xdr:row>63</xdr:row>
      <xdr:rowOff>362846</xdr:rowOff>
    </xdr:to>
    <xdr:sp macro="" textlink="$AR$72">
      <xdr:nvSpPr>
        <xdr:cNvPr id="12" name="Rectangle 19"/>
        <xdr:cNvSpPr/>
      </xdr:nvSpPr>
      <xdr:spPr>
        <a:xfrm>
          <a:off x="23037582" y="11331502"/>
          <a:ext cx="1440264" cy="378000"/>
        </a:xfrm>
        <a:prstGeom prst="rect">
          <a:avLst/>
        </a:prstGeom>
        <a:solidFill>
          <a:srgbClr val="4BACC6"/>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rtl="0">
            <a:lnSpc>
              <a:spcPts val="1100"/>
            </a:lnSpc>
            <a:defRPr sz="1000"/>
          </a:pPr>
          <a:fld id="{069DBB6B-496F-4BA6-9C2A-920EB93A8FED}" type="TxLink">
            <a:rPr lang="en-US" sz="1100" b="1" i="0" u="none" strike="noStrike">
              <a:solidFill>
                <a:srgbClr val="FFFFFF"/>
              </a:solidFill>
              <a:latin typeface="Century Gothic"/>
              <a:ea typeface="+mn-ea"/>
              <a:cs typeface="+mn-cs"/>
            </a:rPr>
            <a:pPr marL="0" indent="0" algn="ctr" rtl="0">
              <a:lnSpc>
                <a:spcPts val="1100"/>
              </a:lnSpc>
              <a:defRPr sz="1000"/>
            </a:pPr>
            <a:t>1.2</a:t>
          </a:fld>
          <a:endParaRPr lang="en-US" sz="1800" b="1">
            <a:solidFill>
              <a:schemeClr val="bg1"/>
            </a:solidFill>
            <a:latin typeface="Century Gothic" pitchFamily="34" charset="0"/>
            <a:ea typeface="+mn-ea"/>
            <a:cs typeface="+mn-cs"/>
          </a:endParaRPr>
        </a:p>
      </xdr:txBody>
    </xdr:sp>
    <xdr:clientData/>
  </xdr:twoCellAnchor>
  <xdr:twoCellAnchor>
    <xdr:from>
      <xdr:col>37</xdr:col>
      <xdr:colOff>2401420</xdr:colOff>
      <xdr:row>62</xdr:row>
      <xdr:rowOff>68190</xdr:rowOff>
    </xdr:from>
    <xdr:to>
      <xdr:col>42</xdr:col>
      <xdr:colOff>379514</xdr:colOff>
      <xdr:row>63</xdr:row>
      <xdr:rowOff>362847</xdr:rowOff>
    </xdr:to>
    <xdr:sp macro="" textlink="$AO$74">
      <xdr:nvSpPr>
        <xdr:cNvPr id="13" name="Text Box 2"/>
        <xdr:cNvSpPr txBox="1">
          <a:spLocks noChangeArrowheads="1"/>
        </xdr:cNvSpPr>
      </xdr:nvSpPr>
      <xdr:spPr bwMode="auto">
        <a:xfrm>
          <a:off x="21046608" y="11331503"/>
          <a:ext cx="1800000" cy="378000"/>
        </a:xfrm>
        <a:prstGeom prst="rect">
          <a:avLst/>
        </a:prstGeom>
        <a:solidFill>
          <a:srgbClr val="4BACC6"/>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lstStyle/>
        <a:p>
          <a:pPr marL="0" indent="0" algn="ctr" rtl="0">
            <a:lnSpc>
              <a:spcPts val="1100"/>
            </a:lnSpc>
            <a:defRPr sz="1000"/>
          </a:pPr>
          <a:fld id="{93E57262-83EF-430B-A0EF-31BA7A40BE6B}" type="TxLink">
            <a:rPr lang="de-DE" sz="1200" b="1">
              <a:solidFill>
                <a:schemeClr val="bg1"/>
              </a:solidFill>
              <a:latin typeface="Century Gothic" pitchFamily="34" charset="0"/>
              <a:ea typeface="+mn-ea"/>
              <a:cs typeface="+mn-cs"/>
            </a:rPr>
            <a:pPr marL="0" indent="0" algn="ctr" rtl="0">
              <a:lnSpc>
                <a:spcPts val="1100"/>
              </a:lnSpc>
              <a:defRPr sz="1000"/>
            </a:pPr>
            <a:t>Evaluation globale des compétences </a:t>
          </a:fld>
          <a:endParaRPr lang="de-DE" sz="1200" b="1">
            <a:solidFill>
              <a:schemeClr val="bg1"/>
            </a:solidFill>
            <a:latin typeface="Century Gothic" pitchFamily="34" charset="0"/>
            <a:ea typeface="+mn-ea"/>
            <a:cs typeface="+mn-cs"/>
          </a:endParaRPr>
        </a:p>
      </xdr:txBody>
    </xdr:sp>
    <xdr:clientData/>
  </xdr:twoCellAnchor>
  <xdr:twoCellAnchor>
    <xdr:from>
      <xdr:col>38</xdr:col>
      <xdr:colOff>0</xdr:colOff>
      <xdr:row>66</xdr:row>
      <xdr:rowOff>16342</xdr:rowOff>
    </xdr:from>
    <xdr:to>
      <xdr:col>42</xdr:col>
      <xdr:colOff>383156</xdr:colOff>
      <xdr:row>66</xdr:row>
      <xdr:rowOff>200024</xdr:rowOff>
    </xdr:to>
    <xdr:sp macro="" textlink="$AO$76">
      <xdr:nvSpPr>
        <xdr:cNvPr id="18" name="Text Box 4"/>
        <xdr:cNvSpPr txBox="1">
          <a:spLocks noChangeArrowheads="1"/>
        </xdr:cNvSpPr>
      </xdr:nvSpPr>
      <xdr:spPr bwMode="auto">
        <a:xfrm>
          <a:off x="21050250" y="12196436"/>
          <a:ext cx="1800000" cy="183682"/>
        </a:xfrm>
        <a:prstGeom prst="rect">
          <a:avLst/>
        </a:prstGeom>
        <a:solidFill>
          <a:srgbClr val="4BACC6"/>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72000" bIns="0" rtlCol="0" anchor="ctr"/>
        <a:lstStyle/>
        <a:p>
          <a:pPr marL="0" indent="0" algn="r" rtl="0">
            <a:lnSpc>
              <a:spcPts val="1100"/>
            </a:lnSpc>
            <a:defRPr sz="1000"/>
          </a:pPr>
          <a:fld id="{D5BE45D4-DA0F-4D21-8056-639929264019}" type="TxLink">
            <a:rPr lang="de-DE" sz="1000" b="0">
              <a:solidFill>
                <a:schemeClr val="bg1"/>
              </a:solidFill>
              <a:latin typeface="Century Gothic" pitchFamily="34" charset="0"/>
              <a:ea typeface="+mn-ea"/>
              <a:cs typeface="+mn-cs"/>
            </a:rPr>
            <a:pPr marL="0" indent="0" algn="r" rtl="0">
              <a:lnSpc>
                <a:spcPts val="1100"/>
              </a:lnSpc>
              <a:defRPr sz="1000"/>
            </a:pPr>
            <a:t>Compétences générales</a:t>
          </a:fld>
          <a:endParaRPr lang="de-DE" sz="1000" b="0">
            <a:solidFill>
              <a:schemeClr val="bg1"/>
            </a:solidFill>
            <a:latin typeface="Century Gothic" pitchFamily="34" charset="0"/>
            <a:ea typeface="+mn-ea"/>
            <a:cs typeface="+mn-cs"/>
          </a:endParaRPr>
        </a:p>
      </xdr:txBody>
    </xdr:sp>
    <xdr:clientData/>
  </xdr:twoCellAnchor>
  <xdr:twoCellAnchor>
    <xdr:from>
      <xdr:col>38</xdr:col>
      <xdr:colOff>0</xdr:colOff>
      <xdr:row>67</xdr:row>
      <xdr:rowOff>26005</xdr:rowOff>
    </xdr:from>
    <xdr:to>
      <xdr:col>42</xdr:col>
      <xdr:colOff>383156</xdr:colOff>
      <xdr:row>67</xdr:row>
      <xdr:rowOff>202405</xdr:rowOff>
    </xdr:to>
    <xdr:sp macro="" textlink="$AO$77">
      <xdr:nvSpPr>
        <xdr:cNvPr id="22" name="Text Box 5"/>
        <xdr:cNvSpPr txBox="1">
          <a:spLocks noChangeArrowheads="1"/>
        </xdr:cNvSpPr>
      </xdr:nvSpPr>
      <xdr:spPr bwMode="auto">
        <a:xfrm>
          <a:off x="21050250" y="12420411"/>
          <a:ext cx="1800000" cy="176400"/>
        </a:xfrm>
        <a:prstGeom prst="rect">
          <a:avLst/>
        </a:prstGeom>
        <a:solidFill>
          <a:srgbClr val="4BACC6"/>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72000" bIns="0" rtlCol="0" anchor="ctr"/>
        <a:lstStyle/>
        <a:p>
          <a:pPr marL="0" indent="0" algn="r" rtl="0">
            <a:lnSpc>
              <a:spcPts val="1100"/>
            </a:lnSpc>
            <a:defRPr sz="1000"/>
          </a:pPr>
          <a:fld id="{31494450-7FE8-429F-A7B8-619A834D8DDD}" type="TxLink">
            <a:rPr lang="de-DE" sz="1000" b="0">
              <a:solidFill>
                <a:schemeClr val="bg1"/>
              </a:solidFill>
              <a:latin typeface="Century Gothic" pitchFamily="34" charset="0"/>
              <a:ea typeface="+mn-ea"/>
              <a:cs typeface="+mn-cs"/>
            </a:rPr>
            <a:pPr marL="0" indent="0" algn="r" rtl="0">
              <a:lnSpc>
                <a:spcPts val="1100"/>
              </a:lnSpc>
              <a:defRPr sz="1000"/>
            </a:pPr>
            <a:t>Compétences expertises</a:t>
          </a:fld>
          <a:endParaRPr lang="de-DE" sz="1000" b="0">
            <a:solidFill>
              <a:schemeClr val="bg1"/>
            </a:solidFill>
            <a:latin typeface="Century Gothic" pitchFamily="34" charset="0"/>
            <a:ea typeface="+mn-ea"/>
            <a:cs typeface="+mn-cs"/>
          </a:endParaRPr>
        </a:p>
      </xdr:txBody>
    </xdr:sp>
    <xdr:clientData/>
  </xdr:twoCellAnchor>
  <xdr:twoCellAnchor>
    <xdr:from>
      <xdr:col>37</xdr:col>
      <xdr:colOff>1012031</xdr:colOff>
      <xdr:row>64</xdr:row>
      <xdr:rowOff>83343</xdr:rowOff>
    </xdr:from>
    <xdr:to>
      <xdr:col>37</xdr:col>
      <xdr:colOff>1524000</xdr:colOff>
      <xdr:row>66</xdr:row>
      <xdr:rowOff>154782</xdr:rowOff>
    </xdr:to>
    <xdr:sp macro="[0]!SetWeight_Factors" textlink="$AO$73">
      <xdr:nvSpPr>
        <xdr:cNvPr id="25" name="Rounded Rectangle 24"/>
        <xdr:cNvSpPr/>
      </xdr:nvSpPr>
      <xdr:spPr>
        <a:xfrm>
          <a:off x="19657219" y="11680031"/>
          <a:ext cx="511969" cy="500064"/>
        </a:xfrm>
        <a:prstGeom prst="roundRect">
          <a:avLst/>
        </a:prstGeom>
        <a:solidFill>
          <a:srgbClr val="4BACC6"/>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36000" tIns="0" rIns="36000" bIns="0" rtlCol="0" anchor="ctr"/>
        <a:lstStyle/>
        <a:p>
          <a:pPr algn="ctr"/>
          <a:fld id="{D494ED9D-CC7B-4459-BD36-74F0111168BD}" type="TxLink">
            <a:rPr lang="en-US" sz="900" b="0"/>
            <a:pPr algn="ctr"/>
            <a:t>Définir le facteur </a:t>
          </a:fld>
          <a:endParaRPr lang="en-US" sz="900" b="0"/>
        </a:p>
      </xdr:txBody>
    </xdr:sp>
    <xdr:clientData fPrintsWithSheet="0"/>
  </xdr:twoCellAnchor>
  <xdr:twoCellAnchor>
    <xdr:from>
      <xdr:col>42</xdr:col>
      <xdr:colOff>570097</xdr:colOff>
      <xdr:row>66</xdr:row>
      <xdr:rowOff>16376</xdr:rowOff>
    </xdr:from>
    <xdr:to>
      <xdr:col>43</xdr:col>
      <xdr:colOff>1332096</xdr:colOff>
      <xdr:row>66</xdr:row>
      <xdr:rowOff>200024</xdr:rowOff>
    </xdr:to>
    <xdr:sp macro="" textlink="$AR$74">
      <xdr:nvSpPr>
        <xdr:cNvPr id="28" name="Text Box 2"/>
        <xdr:cNvSpPr txBox="1">
          <a:spLocks noChangeArrowheads="1"/>
        </xdr:cNvSpPr>
      </xdr:nvSpPr>
      <xdr:spPr bwMode="auto">
        <a:xfrm>
          <a:off x="23037191" y="12196470"/>
          <a:ext cx="1440655" cy="183648"/>
        </a:xfrm>
        <a:prstGeom prst="rect">
          <a:avLst/>
        </a:prstGeom>
        <a:solidFill>
          <a:srgbClr val="4BACC6"/>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rtl="0">
            <a:lnSpc>
              <a:spcPts val="1100"/>
            </a:lnSpc>
            <a:defRPr sz="1000"/>
          </a:pPr>
          <a:fld id="{A54FE144-BA11-4C63-A15E-90F61A707BA7}" type="TxLink">
            <a:rPr lang="en-US" sz="1000" b="0" i="0" u="none" strike="noStrike">
              <a:solidFill>
                <a:srgbClr val="FFFFFF"/>
              </a:solidFill>
              <a:latin typeface="Century Gothic"/>
              <a:ea typeface="+mn-ea"/>
              <a:cs typeface="+mn-cs"/>
            </a:rPr>
            <a:pPr marL="0" indent="0" algn="r" rtl="0">
              <a:lnSpc>
                <a:spcPts val="1100"/>
              </a:lnSpc>
              <a:defRPr sz="1000"/>
            </a:pPr>
            <a:t>100%</a:t>
          </a:fld>
          <a:endParaRPr lang="de-DE" sz="1050" b="0">
            <a:solidFill>
              <a:schemeClr val="bg1"/>
            </a:solidFill>
            <a:latin typeface="Century Gothic" pitchFamily="34" charset="0"/>
            <a:ea typeface="+mn-ea"/>
            <a:cs typeface="+mn-cs"/>
          </a:endParaRPr>
        </a:p>
      </xdr:txBody>
    </xdr:sp>
    <xdr:clientData/>
  </xdr:twoCellAnchor>
  <xdr:twoCellAnchor>
    <xdr:from>
      <xdr:col>42</xdr:col>
      <xdr:colOff>571270</xdr:colOff>
      <xdr:row>67</xdr:row>
      <xdr:rowOff>26005</xdr:rowOff>
    </xdr:from>
    <xdr:to>
      <xdr:col>43</xdr:col>
      <xdr:colOff>1332096</xdr:colOff>
      <xdr:row>67</xdr:row>
      <xdr:rowOff>202405</xdr:rowOff>
    </xdr:to>
    <xdr:sp macro="" textlink="$AR$75">
      <xdr:nvSpPr>
        <xdr:cNvPr id="29" name="Text Box 2"/>
        <xdr:cNvSpPr txBox="1">
          <a:spLocks noChangeArrowheads="1"/>
        </xdr:cNvSpPr>
      </xdr:nvSpPr>
      <xdr:spPr bwMode="auto">
        <a:xfrm>
          <a:off x="23038364" y="12420411"/>
          <a:ext cx="1439482" cy="176400"/>
        </a:xfrm>
        <a:prstGeom prst="rect">
          <a:avLst/>
        </a:prstGeom>
        <a:solidFill>
          <a:srgbClr val="4BACC6"/>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rtl="0">
            <a:lnSpc>
              <a:spcPts val="1100"/>
            </a:lnSpc>
            <a:defRPr sz="1000"/>
          </a:pPr>
          <a:fld id="{6A54969F-099F-4814-8CC4-F91EE1404B84}" type="TxLink">
            <a:rPr lang="en-US" sz="1000" b="0" i="0" u="none" strike="noStrike">
              <a:solidFill>
                <a:srgbClr val="FFFFFF"/>
              </a:solidFill>
              <a:latin typeface="Century Gothic"/>
              <a:ea typeface="+mn-ea"/>
              <a:cs typeface="+mn-cs"/>
            </a:rPr>
            <a:pPr marL="0" indent="0" algn="r" rtl="0">
              <a:lnSpc>
                <a:spcPts val="1100"/>
              </a:lnSpc>
              <a:defRPr sz="1000"/>
            </a:pPr>
            <a:t>0%</a:t>
          </a:fld>
          <a:endParaRPr lang="de-DE" sz="1050" b="0">
            <a:solidFill>
              <a:schemeClr val="bg1"/>
            </a:solidFill>
            <a:latin typeface="Century Gothic" pitchFamily="34" charset="0"/>
            <a:ea typeface="+mn-ea"/>
            <a:cs typeface="+mn-cs"/>
          </a:endParaRPr>
        </a:p>
      </xdr:txBody>
    </xdr:sp>
    <xdr:clientData/>
  </xdr:twoCellAnchor>
  <xdr:twoCellAnchor>
    <xdr:from>
      <xdr:col>37</xdr:col>
      <xdr:colOff>152400</xdr:colOff>
      <xdr:row>62</xdr:row>
      <xdr:rowOff>25853</xdr:rowOff>
    </xdr:from>
    <xdr:to>
      <xdr:col>37</xdr:col>
      <xdr:colOff>2219325</xdr:colOff>
      <xdr:row>64</xdr:row>
      <xdr:rowOff>47625</xdr:rowOff>
    </xdr:to>
    <xdr:sp macro="" textlink="$AL$68">
      <xdr:nvSpPr>
        <xdr:cNvPr id="30" name="Text Box 2"/>
        <xdr:cNvSpPr txBox="1">
          <a:spLocks noChangeArrowheads="1"/>
        </xdr:cNvSpPr>
      </xdr:nvSpPr>
      <xdr:spPr bwMode="auto">
        <a:xfrm>
          <a:off x="19307175" y="11179628"/>
          <a:ext cx="2066925" cy="450397"/>
        </a:xfrm>
        <a:prstGeom prst="rect">
          <a:avLst/>
        </a:prstGeom>
        <a:solidFill>
          <a:srgbClr val="4BACC6"/>
        </a:solidFill>
        <a:ln w="127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tIns="0" bIns="0" rtlCol="0" anchor="ctr" anchorCtr="0"/>
        <a:lstStyle/>
        <a:p>
          <a:pPr marL="0" indent="0" algn="ctr" rtl="0">
            <a:lnSpc>
              <a:spcPts val="1100"/>
            </a:lnSpc>
            <a:defRPr sz="1000"/>
          </a:pPr>
          <a:fld id="{8B5B7DA4-12CA-4A55-959D-35DF8F5FE34A}" type="TxLink">
            <a:rPr lang="de-DE" sz="800" b="1">
              <a:solidFill>
                <a:schemeClr val="bg1"/>
              </a:solidFill>
              <a:latin typeface="Century Gothic" pitchFamily="34" charset="0"/>
              <a:ea typeface="+mn-ea"/>
              <a:cs typeface="+mn-cs"/>
            </a:rPr>
            <a:pPr marL="0" indent="0" algn="ctr" rtl="0">
              <a:lnSpc>
                <a:spcPts val="1100"/>
              </a:lnSpc>
              <a:defRPr sz="1000"/>
            </a:pPr>
            <a:t>Facteur de pondération compétences générales vs compétences expertises GS vs ES : 50%</a:t>
          </a:fld>
          <a:endParaRPr lang="de-DE" sz="800" b="1">
            <a:solidFill>
              <a:schemeClr val="bg1"/>
            </a:solidFill>
            <a:latin typeface="Century Gothic" pitchFamily="34" charset="0"/>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67</xdr:col>
          <xdr:colOff>28575</xdr:colOff>
          <xdr:row>30</xdr:row>
          <xdr:rowOff>180975</xdr:rowOff>
        </xdr:from>
        <xdr:to>
          <xdr:col>67</xdr:col>
          <xdr:colOff>28575</xdr:colOff>
          <xdr:row>32</xdr:row>
          <xdr:rowOff>180975</xdr:rowOff>
        </xdr:to>
        <xdr:sp macro="" textlink="">
          <xdr:nvSpPr>
            <xdr:cNvPr id="90938" name="Check Box 3898" hidden="1">
              <a:extLst>
                <a:ext uri="{63B3BB69-23CF-44E3-9099-C40C66FF867C}">
                  <a14:compatExt spid="_x0000_s909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67</xdr:col>
          <xdr:colOff>28575</xdr:colOff>
          <xdr:row>30</xdr:row>
          <xdr:rowOff>190500</xdr:rowOff>
        </xdr:from>
        <xdr:to>
          <xdr:col>67</xdr:col>
          <xdr:colOff>28575</xdr:colOff>
          <xdr:row>32</xdr:row>
          <xdr:rowOff>190500</xdr:rowOff>
        </xdr:to>
        <xdr:sp macro="" textlink="">
          <xdr:nvSpPr>
            <xdr:cNvPr id="90939" name="Check Box 3899" hidden="1">
              <a:extLst>
                <a:ext uri="{63B3BB69-23CF-44E3-9099-C40C66FF867C}">
                  <a14:compatExt spid="_x0000_s90939"/>
                </a:ext>
              </a:extLst>
            </xdr:cNvPr>
            <xdr:cNvSpPr/>
          </xdr:nvSpPr>
          <xdr:spPr>
            <a:xfrm>
              <a:off x="0" y="0"/>
              <a:ext cx="0" cy="0"/>
            </a:xfrm>
            <a:prstGeom prst="rect">
              <a:avLst/>
            </a:prstGeom>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15</xdr:col>
      <xdr:colOff>450373</xdr:colOff>
      <xdr:row>14</xdr:row>
      <xdr:rowOff>20324</xdr:rowOff>
    </xdr:from>
    <xdr:to>
      <xdr:col>19</xdr:col>
      <xdr:colOff>645500</xdr:colOff>
      <xdr:row>28</xdr:row>
      <xdr:rowOff>7587</xdr:rowOff>
    </xdr:to>
    <xdr:sp macro="" textlink="">
      <xdr:nvSpPr>
        <xdr:cNvPr id="41" name="Rectangle à coins arrondis 15"/>
        <xdr:cNvSpPr/>
      </xdr:nvSpPr>
      <xdr:spPr>
        <a:xfrm>
          <a:off x="13261498" y="3175480"/>
          <a:ext cx="6041096" cy="2713795"/>
        </a:xfrm>
        <a:prstGeom prst="roundRect">
          <a:avLst>
            <a:gd name="adj" fmla="val 7651"/>
          </a:avLst>
        </a:prstGeom>
        <a:noFill/>
        <a:ln w="12700">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11798</xdr:colOff>
      <xdr:row>31</xdr:row>
      <xdr:rowOff>76200</xdr:rowOff>
    </xdr:from>
    <xdr:to>
      <xdr:col>14</xdr:col>
      <xdr:colOff>3054977</xdr:colOff>
      <xdr:row>63</xdr:row>
      <xdr:rowOff>109776</xdr:rowOff>
    </xdr:to>
    <xdr:graphicFrame macro="">
      <xdr:nvGraphicFramePr>
        <xdr:cNvPr id="5" name="Chart_Expertise_Appraisal"/>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9</xdr:row>
      <xdr:rowOff>106918</xdr:rowOff>
    </xdr:from>
    <xdr:to>
      <xdr:col>14</xdr:col>
      <xdr:colOff>2923485</xdr:colOff>
      <xdr:row>31</xdr:row>
      <xdr:rowOff>293889</xdr:rowOff>
    </xdr:to>
    <xdr:grpSp>
      <xdr:nvGrpSpPr>
        <xdr:cNvPr id="2" name="Gruppieren 1"/>
        <xdr:cNvGrpSpPr/>
      </xdr:nvGrpSpPr>
      <xdr:grpSpPr>
        <a:xfrm>
          <a:off x="0" y="2311275"/>
          <a:ext cx="12625378" cy="8187971"/>
          <a:chOff x="443822" y="2160697"/>
          <a:chExt cx="12562717" cy="7693077"/>
        </a:xfrm>
      </xdr:grpSpPr>
      <xdr:sp macro="" textlink="">
        <xdr:nvSpPr>
          <xdr:cNvPr id="13315" name="Text Box 3"/>
          <xdr:cNvSpPr txBox="1">
            <a:spLocks noChangeArrowheads="1"/>
          </xdr:cNvSpPr>
        </xdr:nvSpPr>
        <xdr:spPr bwMode="auto">
          <a:xfrm>
            <a:off x="2669491" y="2160697"/>
            <a:ext cx="1949786" cy="492597"/>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endParaRPr lang="de-DE" sz="1600">
              <a:solidFill>
                <a:schemeClr val="accent5"/>
              </a:solidFill>
            </a:endParaRPr>
          </a:p>
        </xdr:txBody>
      </xdr:sp>
      <xdr:grpSp>
        <xdr:nvGrpSpPr>
          <xdr:cNvPr id="11" name="Gruppieren 14"/>
          <xdr:cNvGrpSpPr/>
        </xdr:nvGrpSpPr>
        <xdr:grpSpPr>
          <a:xfrm>
            <a:off x="443822" y="2419151"/>
            <a:ext cx="12562717" cy="7434623"/>
            <a:chOff x="449272" y="2421660"/>
            <a:chExt cx="12572900" cy="7540775"/>
          </a:xfrm>
        </xdr:grpSpPr>
        <xdr:graphicFrame macro="">
          <xdr:nvGraphicFramePr>
            <xdr:cNvPr id="3" name="Chart_General_Appraisal"/>
            <xdr:cNvGraphicFramePr>
              <a:graphicFrameLocks/>
            </xdr:cNvGraphicFramePr>
          </xdr:nvGraphicFramePr>
          <xdr:xfrm>
            <a:off x="449272" y="2421660"/>
            <a:ext cx="12511933" cy="7540775"/>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10" name="Gruppieren 9"/>
            <xdr:cNvGrpSpPr/>
          </xdr:nvGrpSpPr>
          <xdr:grpSpPr>
            <a:xfrm>
              <a:off x="1131517" y="8660957"/>
              <a:ext cx="3014493" cy="815084"/>
              <a:chOff x="4011113" y="5117330"/>
              <a:chExt cx="2590951" cy="496351"/>
            </a:xfrm>
          </xdr:grpSpPr>
          <xdr:grpSp>
            <xdr:nvGrpSpPr>
              <xdr:cNvPr id="33" name="Gruppieren 32"/>
              <xdr:cNvGrpSpPr/>
            </xdr:nvGrpSpPr>
            <xdr:grpSpPr>
              <a:xfrm>
                <a:off x="4011113" y="5363885"/>
                <a:ext cx="2590951" cy="249796"/>
                <a:chOff x="7739298" y="4248012"/>
                <a:chExt cx="2592699" cy="249796"/>
              </a:xfrm>
            </xdr:grpSpPr>
            <xdr:sp macro="" textlink="$U$13">
              <xdr:nvSpPr>
                <xdr:cNvPr id="34" name="Rectangle 19"/>
                <xdr:cNvSpPr/>
              </xdr:nvSpPr>
              <xdr:spPr>
                <a:xfrm>
                  <a:off x="9803419" y="4249196"/>
                  <a:ext cx="528578" cy="248612"/>
                </a:xfrm>
                <a:prstGeom prst="rect">
                  <a:avLst/>
                </a:prstGeom>
                <a:noFill/>
                <a:ln w="3175" cap="rnd">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02DC53FC-E393-4640-8E73-FBF4AE15F26C}" type="TxLink">
                    <a:rPr lang="en-GB" sz="1200">
                      <a:solidFill>
                        <a:sysClr val="windowText" lastClr="000000"/>
                      </a:solidFill>
                      <a:latin typeface="Century Gothic" pitchFamily="34" charset="0"/>
                    </a:rPr>
                    <a:pPr algn="ctr"/>
                    <a:t>100%</a:t>
                  </a:fld>
                  <a:endParaRPr lang="en-GB" sz="1200">
                    <a:solidFill>
                      <a:sysClr val="windowText" lastClr="000000"/>
                    </a:solidFill>
                    <a:latin typeface="Century Gothic" pitchFamily="34" charset="0"/>
                  </a:endParaRPr>
                </a:p>
              </xdr:txBody>
            </xdr:sp>
            <xdr:sp macro="" textlink="">
              <xdr:nvSpPr>
                <xdr:cNvPr id="35" name="Text Box 2"/>
                <xdr:cNvSpPr txBox="1">
                  <a:spLocks noChangeArrowheads="1"/>
                </xdr:cNvSpPr>
              </xdr:nvSpPr>
              <xdr:spPr bwMode="auto">
                <a:xfrm>
                  <a:off x="7739298" y="4248012"/>
                  <a:ext cx="2064565" cy="248612"/>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rtl="0">
                    <a:lnSpc>
                      <a:spcPts val="1100"/>
                    </a:lnSpc>
                    <a:defRPr sz="1000"/>
                  </a:pPr>
                  <a:r>
                    <a:rPr lang="de-DE" sz="1200">
                      <a:solidFill>
                        <a:sysClr val="windowText" lastClr="000000"/>
                      </a:solidFill>
                      <a:latin typeface="Century Gothic" pitchFamily="34" charset="0"/>
                      <a:ea typeface="+mn-ea"/>
                      <a:cs typeface="+mn-cs"/>
                    </a:rPr>
                    <a:t>Atteinte des compétences pour la fonction visée</a:t>
                  </a:r>
                </a:p>
              </xdr:txBody>
            </xdr:sp>
          </xdr:grpSp>
          <xdr:grpSp>
            <xdr:nvGrpSpPr>
              <xdr:cNvPr id="36" name="Gruppieren 35"/>
              <xdr:cNvGrpSpPr/>
            </xdr:nvGrpSpPr>
            <xdr:grpSpPr>
              <a:xfrm>
                <a:off x="4011113" y="5117330"/>
                <a:ext cx="2590951" cy="248612"/>
                <a:chOff x="7739390" y="4259365"/>
                <a:chExt cx="2592700" cy="248612"/>
              </a:xfrm>
            </xdr:grpSpPr>
            <xdr:sp macro="" textlink="$D$26">
              <xdr:nvSpPr>
                <xdr:cNvPr id="37" name="Rectangle 19"/>
                <xdr:cNvSpPr/>
              </xdr:nvSpPr>
              <xdr:spPr>
                <a:xfrm>
                  <a:off x="9803511" y="4259365"/>
                  <a:ext cx="528579" cy="248612"/>
                </a:xfrm>
                <a:prstGeom prst="rect">
                  <a:avLst/>
                </a:prstGeom>
                <a:noFill/>
                <a:ln w="3175" cap="rnd">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A99501C7-5FA2-44F9-8B10-B13B879FFB5B}" type="TxLink">
                    <a:rPr lang="en-GB" sz="1200" b="0" i="0" u="none" strike="noStrike">
                      <a:solidFill>
                        <a:sysClr val="windowText" lastClr="000000"/>
                      </a:solidFill>
                      <a:latin typeface="Century Gothic" pitchFamily="34" charset="0"/>
                    </a:rPr>
                    <a:pPr algn="ctr"/>
                    <a:t>2.33 </a:t>
                  </a:fld>
                  <a:endParaRPr lang="en-GB" sz="1200">
                    <a:solidFill>
                      <a:sysClr val="windowText" lastClr="000000"/>
                    </a:solidFill>
                    <a:latin typeface="Century Gothic" pitchFamily="34" charset="0"/>
                  </a:endParaRPr>
                </a:p>
              </xdr:txBody>
            </xdr:sp>
            <xdr:sp macro="" textlink="">
              <xdr:nvSpPr>
                <xdr:cNvPr id="38" name="Text Box 2"/>
                <xdr:cNvSpPr txBox="1">
                  <a:spLocks noChangeArrowheads="1"/>
                </xdr:cNvSpPr>
              </xdr:nvSpPr>
              <xdr:spPr bwMode="auto">
                <a:xfrm>
                  <a:off x="7739390" y="4259365"/>
                  <a:ext cx="2064566" cy="248612"/>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rtl="0">
                    <a:lnSpc>
                      <a:spcPts val="1100"/>
                    </a:lnSpc>
                    <a:defRPr sz="1000"/>
                  </a:pPr>
                  <a:r>
                    <a:rPr lang="de-DE" sz="1200">
                      <a:solidFill>
                        <a:sysClr val="windowText" lastClr="000000"/>
                      </a:solidFill>
                      <a:latin typeface="Century Gothic" pitchFamily="34" charset="0"/>
                      <a:ea typeface="+mn-ea"/>
                      <a:cs typeface="+mn-cs"/>
                    </a:rPr>
                    <a:t>Moyenne sur les compétences générales</a:t>
                  </a:r>
                </a:p>
              </xdr:txBody>
            </xdr:sp>
          </xdr:grpSp>
        </xdr:grpSp>
        <xdr:sp macro="" textlink="">
          <xdr:nvSpPr>
            <xdr:cNvPr id="8" name="Rectangle à coins arrondis 7"/>
            <xdr:cNvSpPr/>
          </xdr:nvSpPr>
          <xdr:spPr>
            <a:xfrm>
              <a:off x="654844" y="2697315"/>
              <a:ext cx="12367328" cy="6946748"/>
            </a:xfrm>
            <a:prstGeom prst="roundRect">
              <a:avLst>
                <a:gd name="adj" fmla="val 7651"/>
              </a:avLst>
            </a:prstGeom>
            <a:noFill/>
            <a:ln w="12700">
              <a:solidFill>
                <a:schemeClr val="accent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grpSp>
    <xdr:clientData/>
  </xdr:twoCellAnchor>
  <xdr:twoCellAnchor>
    <xdr:from>
      <xdr:col>15</xdr:col>
      <xdr:colOff>543320</xdr:colOff>
      <xdr:row>13</xdr:row>
      <xdr:rowOff>77174</xdr:rowOff>
    </xdr:from>
    <xdr:to>
      <xdr:col>19</xdr:col>
      <xdr:colOff>456757</xdr:colOff>
      <xdr:row>24</xdr:row>
      <xdr:rowOff>168081</xdr:rowOff>
    </xdr:to>
    <xdr:graphicFrame macro="">
      <xdr:nvGraphicFramePr>
        <xdr:cNvPr id="44"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719545</xdr:colOff>
      <xdr:row>25</xdr:row>
      <xdr:rowOff>160663</xdr:rowOff>
    </xdr:from>
    <xdr:to>
      <xdr:col>16</xdr:col>
      <xdr:colOff>968701</xdr:colOff>
      <xdr:row>26</xdr:row>
      <xdr:rowOff>187977</xdr:rowOff>
    </xdr:to>
    <xdr:grpSp>
      <xdr:nvGrpSpPr>
        <xdr:cNvPr id="50" name="Gruppieren 8"/>
        <xdr:cNvGrpSpPr/>
      </xdr:nvGrpSpPr>
      <xdr:grpSpPr>
        <a:xfrm>
          <a:off x="13632724" y="8080020"/>
          <a:ext cx="2902548" cy="408314"/>
          <a:chOff x="13696610" y="5088665"/>
          <a:chExt cx="2678206" cy="260515"/>
        </a:xfrm>
      </xdr:grpSpPr>
      <xdr:sp macro="" textlink="'Altran Annual Appraisal'!Y22">
        <xdr:nvSpPr>
          <xdr:cNvPr id="56" name="Rectangle 55"/>
          <xdr:cNvSpPr/>
        </xdr:nvSpPr>
        <xdr:spPr>
          <a:xfrm>
            <a:off x="15914975" y="5088665"/>
            <a:ext cx="459841" cy="260515"/>
          </a:xfrm>
          <a:prstGeom prst="rect">
            <a:avLst/>
          </a:prstGeom>
          <a:noFill/>
          <a:ln w="3175" cap="rnd">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D5DBC2E5-129E-4AD5-81AC-97632B1FBDF2}" type="TxLink">
              <a:rPr lang="en-GB" sz="1200" b="0" i="0" u="none" strike="noStrike">
                <a:solidFill>
                  <a:sysClr val="windowText" lastClr="000000"/>
                </a:solidFill>
                <a:latin typeface="Century Gothic" pitchFamily="34" charset="0"/>
              </a:rPr>
              <a:pPr algn="ctr"/>
              <a:t>3</a:t>
            </a:fld>
            <a:endParaRPr lang="en-GB" sz="1200">
              <a:solidFill>
                <a:sysClr val="windowText" lastClr="000000"/>
              </a:solidFill>
              <a:latin typeface="Century Gothic" pitchFamily="34" charset="0"/>
            </a:endParaRPr>
          </a:p>
        </xdr:txBody>
      </xdr:sp>
      <xdr:sp macro="" textlink="">
        <xdr:nvSpPr>
          <xdr:cNvPr id="57" name="Text Box 2"/>
          <xdr:cNvSpPr txBox="1">
            <a:spLocks noChangeArrowheads="1"/>
          </xdr:cNvSpPr>
        </xdr:nvSpPr>
        <xdr:spPr bwMode="auto">
          <a:xfrm>
            <a:off x="13696610" y="5091336"/>
            <a:ext cx="2218765" cy="257735"/>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rtl="0">
              <a:lnSpc>
                <a:spcPts val="1100"/>
              </a:lnSpc>
              <a:defRPr sz="1000"/>
            </a:pPr>
            <a:r>
              <a:rPr lang="de-DE" sz="1200">
                <a:solidFill>
                  <a:sysClr val="windowText" lastClr="000000"/>
                </a:solidFill>
                <a:latin typeface="Century Gothic" pitchFamily="34" charset="0"/>
                <a:ea typeface="+mn-ea"/>
                <a:cs typeface="+mn-cs"/>
              </a:rPr>
              <a:t>Objective Achievement Level</a:t>
            </a:r>
          </a:p>
        </xdr:txBody>
      </xdr:sp>
    </xdr:grpSp>
    <xdr:clientData/>
  </xdr:twoCellAnchor>
  <xdr:twoCellAnchor>
    <xdr:from>
      <xdr:col>15</xdr:col>
      <xdr:colOff>628134</xdr:colOff>
      <xdr:row>14</xdr:row>
      <xdr:rowOff>93678</xdr:rowOff>
    </xdr:from>
    <xdr:to>
      <xdr:col>16</xdr:col>
      <xdr:colOff>916500</xdr:colOff>
      <xdr:row>16</xdr:row>
      <xdr:rowOff>10924</xdr:rowOff>
    </xdr:to>
    <xdr:sp macro="" textlink="">
      <xdr:nvSpPr>
        <xdr:cNvPr id="52" name="Text Box 3"/>
        <xdr:cNvSpPr txBox="1">
          <a:spLocks noChangeArrowheads="1"/>
        </xdr:cNvSpPr>
      </xdr:nvSpPr>
      <xdr:spPr bwMode="auto">
        <a:xfrm>
          <a:off x="13439259" y="3248834"/>
          <a:ext cx="2943460" cy="298246"/>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de-DE" sz="2000" b="0" i="0" u="none" strike="noStrike" baseline="0">
              <a:solidFill>
                <a:schemeClr val="accent5"/>
              </a:solidFill>
              <a:latin typeface="Calibri"/>
            </a:rPr>
            <a:t>Objectives Achievement</a:t>
          </a:r>
          <a:endParaRPr lang="de-DE" sz="1600">
            <a:solidFill>
              <a:schemeClr val="accent5"/>
            </a:solidFill>
          </a:endParaRPr>
        </a:p>
      </xdr:txBody>
    </xdr:sp>
    <xdr:clientData/>
  </xdr:twoCellAnchor>
  <xdr:twoCellAnchor>
    <xdr:from>
      <xdr:col>23</xdr:col>
      <xdr:colOff>147029</xdr:colOff>
      <xdr:row>46</xdr:row>
      <xdr:rowOff>168247</xdr:rowOff>
    </xdr:from>
    <xdr:to>
      <xdr:col>25</xdr:col>
      <xdr:colOff>95172</xdr:colOff>
      <xdr:row>47</xdr:row>
      <xdr:rowOff>394047</xdr:rowOff>
    </xdr:to>
    <xdr:sp macro="" textlink="">
      <xdr:nvSpPr>
        <xdr:cNvPr id="53" name="Text Box 3"/>
        <xdr:cNvSpPr txBox="1">
          <a:spLocks noChangeArrowheads="1"/>
        </xdr:cNvSpPr>
      </xdr:nvSpPr>
      <xdr:spPr bwMode="auto">
        <a:xfrm>
          <a:off x="24923935" y="9871841"/>
          <a:ext cx="1162581" cy="4163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de-DE" sz="2000" b="0" i="0" u="none" strike="noStrike" baseline="0">
              <a:solidFill>
                <a:schemeClr val="accent5"/>
              </a:solidFill>
              <a:latin typeface="Calibri"/>
            </a:rPr>
            <a:t>Synthesis</a:t>
          </a:r>
          <a:endParaRPr lang="de-DE" sz="1600">
            <a:solidFill>
              <a:schemeClr val="accent5"/>
            </a:solidFill>
          </a:endParaRPr>
        </a:p>
      </xdr:txBody>
    </xdr:sp>
    <xdr:clientData/>
  </xdr:twoCellAnchor>
  <xdr:twoCellAnchor>
    <xdr:from>
      <xdr:col>5</xdr:col>
      <xdr:colOff>35050</xdr:colOff>
      <xdr:row>60</xdr:row>
      <xdr:rowOff>180332</xdr:rowOff>
    </xdr:from>
    <xdr:to>
      <xdr:col>5</xdr:col>
      <xdr:colOff>645703</xdr:colOff>
      <xdr:row>63</xdr:row>
      <xdr:rowOff>37934</xdr:rowOff>
    </xdr:to>
    <xdr:sp macro="" textlink="$AF$176">
      <xdr:nvSpPr>
        <xdr:cNvPr id="47" name="Rectangle 19"/>
        <xdr:cNvSpPr/>
      </xdr:nvSpPr>
      <xdr:spPr>
        <a:xfrm>
          <a:off x="3214019" y="17634895"/>
          <a:ext cx="610653" cy="429102"/>
        </a:xfrm>
        <a:prstGeom prst="rect">
          <a:avLst/>
        </a:prstGeom>
        <a:noFill/>
        <a:ln w="3175" cap="rnd">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l"/>
          <a:fld id="{5C61BCA3-637E-4905-B0BE-71EF17A5904F}" type="TxLink">
            <a:rPr lang="en-GB" sz="1200">
              <a:solidFill>
                <a:sysClr val="windowText" lastClr="000000"/>
              </a:solidFill>
              <a:latin typeface="Century Gothic" pitchFamily="34" charset="0"/>
            </a:rPr>
            <a:pPr algn="l"/>
            <a:t>0%</a:t>
          </a:fld>
          <a:endParaRPr lang="en-GB" sz="1200">
            <a:solidFill>
              <a:sysClr val="windowText" lastClr="000000"/>
            </a:solidFill>
            <a:latin typeface="Century Gothic" pitchFamily="34" charset="0"/>
          </a:endParaRPr>
        </a:p>
      </xdr:txBody>
    </xdr:sp>
    <xdr:clientData/>
  </xdr:twoCellAnchor>
  <xdr:twoCellAnchor>
    <xdr:from>
      <xdr:col>2</xdr:col>
      <xdr:colOff>251271</xdr:colOff>
      <xdr:row>60</xdr:row>
      <xdr:rowOff>182954</xdr:rowOff>
    </xdr:from>
    <xdr:to>
      <xdr:col>5</xdr:col>
      <xdr:colOff>35478</xdr:colOff>
      <xdr:row>63</xdr:row>
      <xdr:rowOff>40556</xdr:rowOff>
    </xdr:to>
    <xdr:sp macro="" textlink="">
      <xdr:nvSpPr>
        <xdr:cNvPr id="48" name="Text Box 2"/>
        <xdr:cNvSpPr txBox="1">
          <a:spLocks noChangeArrowheads="1"/>
        </xdr:cNvSpPr>
      </xdr:nvSpPr>
      <xdr:spPr bwMode="auto">
        <a:xfrm>
          <a:off x="739427" y="17637517"/>
          <a:ext cx="2475020" cy="429102"/>
        </a:xfrm>
        <a:prstGeom prst="rect">
          <a:avLst/>
        </a:prstGeom>
        <a:noFill/>
        <a:ln w="3175" cap="rnd">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rtl="0">
            <a:lnSpc>
              <a:spcPts val="1100"/>
            </a:lnSpc>
            <a:defRPr sz="1000"/>
          </a:pPr>
          <a:r>
            <a:rPr lang="de-DE" sz="1200">
              <a:solidFill>
                <a:sysClr val="windowText" lastClr="000000"/>
              </a:solidFill>
              <a:latin typeface="Century Gothic" pitchFamily="34" charset="0"/>
              <a:ea typeface="+mn-ea"/>
              <a:cs typeface="+mn-cs"/>
            </a:rPr>
            <a:t>Atteinte des expertises pour la fonction visée</a:t>
          </a:r>
        </a:p>
      </xdr:txBody>
    </xdr:sp>
    <xdr:clientData/>
  </xdr:twoCellAnchor>
  <xdr:twoCellAnchor>
    <xdr:from>
      <xdr:col>5</xdr:col>
      <xdr:colOff>34950</xdr:colOff>
      <xdr:row>58</xdr:row>
      <xdr:rowOff>134554</xdr:rowOff>
    </xdr:from>
    <xdr:to>
      <xdr:col>5</xdr:col>
      <xdr:colOff>645603</xdr:colOff>
      <xdr:row>60</xdr:row>
      <xdr:rowOff>182656</xdr:rowOff>
    </xdr:to>
    <xdr:sp macro="" textlink="'HR - Tools'!B10">
      <xdr:nvSpPr>
        <xdr:cNvPr id="49" name="Rectangle 19"/>
        <xdr:cNvSpPr/>
      </xdr:nvSpPr>
      <xdr:spPr>
        <a:xfrm>
          <a:off x="3213919" y="17208117"/>
          <a:ext cx="610653" cy="429102"/>
        </a:xfrm>
        <a:prstGeom prst="rect">
          <a:avLst/>
        </a:prstGeom>
        <a:noFill/>
        <a:ln w="3175" cap="rnd">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23612E9C-7489-4876-A8A6-1D6EBF7A100F}" type="TxLink">
            <a:rPr lang="en-GB" sz="1200" b="0" i="0" u="none" strike="noStrike">
              <a:solidFill>
                <a:sysClr val="windowText" lastClr="000000"/>
              </a:solidFill>
              <a:latin typeface="Century Gothic" pitchFamily="34" charset="0"/>
            </a:rPr>
            <a:pPr algn="ctr"/>
            <a:t>0.00</a:t>
          </a:fld>
          <a:endParaRPr lang="en-GB" sz="1200">
            <a:solidFill>
              <a:sysClr val="windowText" lastClr="000000"/>
            </a:solidFill>
            <a:latin typeface="Century Gothic" pitchFamily="34" charset="0"/>
          </a:endParaRPr>
        </a:p>
      </xdr:txBody>
    </xdr:sp>
    <xdr:clientData/>
  </xdr:twoCellAnchor>
  <xdr:twoCellAnchor>
    <xdr:from>
      <xdr:col>2</xdr:col>
      <xdr:colOff>251171</xdr:colOff>
      <xdr:row>58</xdr:row>
      <xdr:rowOff>134560</xdr:rowOff>
    </xdr:from>
    <xdr:to>
      <xdr:col>5</xdr:col>
      <xdr:colOff>35378</xdr:colOff>
      <xdr:row>60</xdr:row>
      <xdr:rowOff>182662</xdr:rowOff>
    </xdr:to>
    <xdr:sp macro="" textlink="">
      <xdr:nvSpPr>
        <xdr:cNvPr id="64" name="Text Box 2"/>
        <xdr:cNvSpPr txBox="1">
          <a:spLocks noChangeArrowheads="1"/>
        </xdr:cNvSpPr>
      </xdr:nvSpPr>
      <xdr:spPr bwMode="auto">
        <a:xfrm>
          <a:off x="739327" y="17208123"/>
          <a:ext cx="2475020" cy="429102"/>
        </a:xfrm>
        <a:prstGeom prst="rect">
          <a:avLst/>
        </a:prstGeom>
        <a:noFill/>
        <a:ln w="3175" cap="rnd">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rtl="0">
            <a:lnSpc>
              <a:spcPts val="1100"/>
            </a:lnSpc>
            <a:defRPr sz="1000"/>
          </a:pPr>
          <a:r>
            <a:rPr lang="de-DE" sz="1200">
              <a:solidFill>
                <a:sysClr val="windowText" lastClr="000000"/>
              </a:solidFill>
              <a:latin typeface="Century Gothic" pitchFamily="34" charset="0"/>
              <a:ea typeface="+mn-ea"/>
              <a:cs typeface="+mn-cs"/>
            </a:rPr>
            <a:t>Moyenne sur</a:t>
          </a:r>
          <a:r>
            <a:rPr lang="de-DE" sz="1200" baseline="0">
              <a:solidFill>
                <a:sysClr val="windowText" lastClr="000000"/>
              </a:solidFill>
              <a:latin typeface="Century Gothic" pitchFamily="34" charset="0"/>
              <a:ea typeface="+mn-ea"/>
              <a:cs typeface="+mn-cs"/>
            </a:rPr>
            <a:t> les </a:t>
          </a:r>
          <a:r>
            <a:rPr lang="de-DE" sz="1200">
              <a:solidFill>
                <a:sysClr val="windowText" lastClr="000000"/>
              </a:solidFill>
              <a:latin typeface="Century Gothic" pitchFamily="34" charset="0"/>
              <a:ea typeface="+mn-ea"/>
              <a:cs typeface="+mn-cs"/>
            </a:rPr>
            <a:t>expertises </a:t>
          </a:r>
        </a:p>
      </xdr:txBody>
    </xdr:sp>
    <xdr:clientData/>
  </xdr:twoCellAnchor>
  <xdr:twoCellAnchor>
    <xdr:from>
      <xdr:col>22</xdr:col>
      <xdr:colOff>547686</xdr:colOff>
      <xdr:row>47</xdr:row>
      <xdr:rowOff>404812</xdr:rowOff>
    </xdr:from>
    <xdr:to>
      <xdr:col>26</xdr:col>
      <xdr:colOff>2047874</xdr:colOff>
      <xdr:row>65</xdr:row>
      <xdr:rowOff>119062</xdr:rowOff>
    </xdr:to>
    <xdr:grpSp>
      <xdr:nvGrpSpPr>
        <xdr:cNvPr id="46" name="Group 45"/>
        <xdr:cNvGrpSpPr/>
      </xdr:nvGrpSpPr>
      <xdr:grpSpPr>
        <a:xfrm>
          <a:off x="24822829" y="14624276"/>
          <a:ext cx="6058581" cy="4286250"/>
          <a:chOff x="13680281" y="6262688"/>
          <a:chExt cx="3714750" cy="1726406"/>
        </a:xfrm>
      </xdr:grpSpPr>
      <xdr:sp macro="" textlink="">
        <xdr:nvSpPr>
          <xdr:cNvPr id="65" name="Rectangle à coins arrondis 15"/>
          <xdr:cNvSpPr/>
        </xdr:nvSpPr>
        <xdr:spPr>
          <a:xfrm>
            <a:off x="13680281" y="6262688"/>
            <a:ext cx="3714750" cy="1726406"/>
          </a:xfrm>
          <a:prstGeom prst="roundRect">
            <a:avLst/>
          </a:prstGeom>
          <a:noFill/>
          <a:ln w="6350">
            <a:solidFill>
              <a:srgbClr val="4BACC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Altran Annual Appraisal'!Y22">
        <xdr:nvSpPr>
          <xdr:cNvPr id="66" name="Rectangle 65"/>
          <xdr:cNvSpPr/>
        </xdr:nvSpPr>
        <xdr:spPr>
          <a:xfrm>
            <a:off x="16454970" y="6560344"/>
            <a:ext cx="606685" cy="255600"/>
          </a:xfrm>
          <a:prstGeom prst="rect">
            <a:avLst/>
          </a:prstGeom>
          <a:solidFill>
            <a:srgbClr val="4BACC6"/>
          </a:solidFill>
          <a:ln w="3175" cap="rnd">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F9F10C17-C1D8-41F5-AF99-ADF96A7FFD5D}" type="TxLink">
              <a:rPr lang="en-GB" sz="1600" b="1" i="0" u="none" strike="noStrike">
                <a:solidFill>
                  <a:schemeClr val="bg1"/>
                </a:solidFill>
                <a:latin typeface="Century Gothic" pitchFamily="34" charset="0"/>
              </a:rPr>
              <a:pPr algn="ctr"/>
              <a:t>3</a:t>
            </a:fld>
            <a:endParaRPr lang="en-GB" sz="1600" b="1">
              <a:solidFill>
                <a:schemeClr val="bg1"/>
              </a:solidFill>
              <a:latin typeface="Century Gothic" pitchFamily="34" charset="0"/>
            </a:endParaRPr>
          </a:p>
        </xdr:txBody>
      </xdr:sp>
      <xdr:sp macro="" textlink="">
        <xdr:nvSpPr>
          <xdr:cNvPr id="67" name="Text Box 2"/>
          <xdr:cNvSpPr txBox="1">
            <a:spLocks noChangeArrowheads="1"/>
          </xdr:cNvSpPr>
        </xdr:nvSpPr>
        <xdr:spPr bwMode="auto">
          <a:xfrm>
            <a:off x="13989844" y="6562985"/>
            <a:ext cx="2406032" cy="254806"/>
          </a:xfrm>
          <a:prstGeom prst="rect">
            <a:avLst/>
          </a:prstGeom>
          <a:solidFill>
            <a:srgbClr val="4BACC6"/>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rtl="0">
              <a:lnSpc>
                <a:spcPts val="1100"/>
              </a:lnSpc>
              <a:defRPr sz="1000"/>
            </a:pPr>
            <a:r>
              <a:rPr lang="de-DE" sz="1600" b="1">
                <a:solidFill>
                  <a:schemeClr val="bg1"/>
                </a:solidFill>
                <a:latin typeface="Century Gothic" pitchFamily="34" charset="0"/>
                <a:ea typeface="+mn-ea"/>
                <a:cs typeface="+mn-cs"/>
              </a:rPr>
              <a:t>Objective Achievement Level</a:t>
            </a:r>
          </a:p>
        </xdr:txBody>
      </xdr:sp>
      <xdr:sp macro="" textlink="">
        <xdr:nvSpPr>
          <xdr:cNvPr id="68" name="Text Box 2"/>
          <xdr:cNvSpPr txBox="1">
            <a:spLocks noChangeArrowheads="1"/>
          </xdr:cNvSpPr>
        </xdr:nvSpPr>
        <xdr:spPr bwMode="auto">
          <a:xfrm>
            <a:off x="13977938" y="7408329"/>
            <a:ext cx="2406032" cy="254806"/>
          </a:xfrm>
          <a:prstGeom prst="rect">
            <a:avLst/>
          </a:prstGeom>
          <a:solidFill>
            <a:srgbClr val="4BACC6"/>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rtl="0">
              <a:lnSpc>
                <a:spcPts val="1100"/>
              </a:lnSpc>
              <a:defRPr sz="1000"/>
            </a:pPr>
            <a:r>
              <a:rPr lang="de-DE" sz="1600" b="1">
                <a:solidFill>
                  <a:schemeClr val="bg1"/>
                </a:solidFill>
                <a:latin typeface="Century Gothic" pitchFamily="34" charset="0"/>
                <a:ea typeface="+mn-ea"/>
                <a:cs typeface="+mn-cs"/>
              </a:rPr>
              <a:t>Job Skills Fulfillment</a:t>
            </a:r>
            <a:r>
              <a:rPr lang="de-DE" sz="1600" b="1" baseline="0">
                <a:solidFill>
                  <a:schemeClr val="bg1"/>
                </a:solidFill>
                <a:latin typeface="Century Gothic" pitchFamily="34" charset="0"/>
                <a:ea typeface="+mn-ea"/>
                <a:cs typeface="+mn-cs"/>
              </a:rPr>
              <a:t> </a:t>
            </a:r>
            <a:endParaRPr lang="de-DE" sz="1600" b="1">
              <a:solidFill>
                <a:schemeClr val="bg1"/>
              </a:solidFill>
              <a:latin typeface="Century Gothic" pitchFamily="34" charset="0"/>
              <a:ea typeface="+mn-ea"/>
              <a:cs typeface="+mn-cs"/>
            </a:endParaRPr>
          </a:p>
        </xdr:txBody>
      </xdr:sp>
      <xdr:sp macro="" textlink="$AB$7">
        <xdr:nvSpPr>
          <xdr:cNvPr id="69" name="Rectangle 68"/>
          <xdr:cNvSpPr/>
        </xdr:nvSpPr>
        <xdr:spPr>
          <a:xfrm>
            <a:off x="16442530" y="7406527"/>
            <a:ext cx="608400" cy="255600"/>
          </a:xfrm>
          <a:prstGeom prst="rect">
            <a:avLst/>
          </a:prstGeom>
          <a:solidFill>
            <a:srgbClr val="4BACC6"/>
          </a:solidFill>
          <a:ln w="3175" cap="rnd">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marL="0" indent="0" algn="ctr"/>
            <a:fld id="{393CCB63-11C5-4BB7-A579-1E845A3A6CB7}" type="TxLink">
              <a:rPr lang="en-GB" sz="1600" b="1">
                <a:solidFill>
                  <a:schemeClr val="bg1"/>
                </a:solidFill>
                <a:latin typeface="Century Gothic" pitchFamily="34" charset="0"/>
                <a:ea typeface="+mn-ea"/>
                <a:cs typeface="+mn-cs"/>
              </a:rPr>
              <a:pPr marL="0" indent="0" algn="ctr"/>
              <a:t>50%</a:t>
            </a:fld>
            <a:endParaRPr lang="en-GB" sz="1600" b="1">
              <a:solidFill>
                <a:schemeClr val="bg1"/>
              </a:solidFill>
              <a:latin typeface="Century Gothic" pitchFamily="34" charset="0"/>
              <a:ea typeface="+mn-ea"/>
              <a:cs typeface="+mn-cs"/>
            </a:endParaRPr>
          </a:p>
        </xdr:txBody>
      </xdr:sp>
      <xdr:sp macro="" textlink="$U$1">
        <xdr:nvSpPr>
          <xdr:cNvPr id="70" name="Rectangle 19"/>
          <xdr:cNvSpPr/>
        </xdr:nvSpPr>
        <xdr:spPr>
          <a:xfrm>
            <a:off x="16443065" y="6988972"/>
            <a:ext cx="608400" cy="255600"/>
          </a:xfrm>
          <a:prstGeom prst="rect">
            <a:avLst/>
          </a:prstGeom>
          <a:solidFill>
            <a:srgbClr val="4BACC6"/>
          </a:solidFill>
          <a:ln w="3175" cap="rnd">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marL="0" indent="0" algn="ctr"/>
            <a:fld id="{40B742C0-A53D-424E-A5C0-1EBADAB3FF41}" type="TxLink">
              <a:rPr lang="en-US" sz="1600" b="1" i="0" u="none" strike="noStrike">
                <a:solidFill>
                  <a:schemeClr val="bg1"/>
                </a:solidFill>
                <a:latin typeface="Century Gothic" pitchFamily="34" charset="0"/>
                <a:ea typeface="+mn-ea"/>
                <a:cs typeface="+mn-cs"/>
              </a:rPr>
              <a:pPr marL="0" indent="0" algn="ctr"/>
              <a:t>1.2</a:t>
            </a:fld>
            <a:endParaRPr lang="en-US" sz="1600" b="1">
              <a:solidFill>
                <a:schemeClr val="bg1"/>
              </a:solidFill>
              <a:latin typeface="Century Gothic" pitchFamily="34" charset="0"/>
              <a:ea typeface="+mn-ea"/>
              <a:cs typeface="+mn-cs"/>
            </a:endParaRPr>
          </a:p>
        </xdr:txBody>
      </xdr:sp>
      <xdr:sp macro="" textlink="">
        <xdr:nvSpPr>
          <xdr:cNvPr id="71" name="Text Box 2"/>
          <xdr:cNvSpPr txBox="1">
            <a:spLocks noChangeArrowheads="1"/>
          </xdr:cNvSpPr>
        </xdr:nvSpPr>
        <xdr:spPr bwMode="auto">
          <a:xfrm>
            <a:off x="13977937" y="6989722"/>
            <a:ext cx="2406031" cy="254806"/>
          </a:xfrm>
          <a:prstGeom prst="rect">
            <a:avLst/>
          </a:prstGeom>
          <a:solidFill>
            <a:srgbClr val="4BACC6"/>
          </a:solid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rtl="0">
              <a:lnSpc>
                <a:spcPts val="1100"/>
              </a:lnSpc>
              <a:defRPr sz="1000"/>
            </a:pPr>
            <a:r>
              <a:rPr lang="de-DE" sz="1600" b="1">
                <a:solidFill>
                  <a:schemeClr val="bg1"/>
                </a:solidFill>
                <a:latin typeface="Century Gothic" pitchFamily="34" charset="0"/>
                <a:ea typeface="+mn-ea"/>
                <a:cs typeface="+mn-cs"/>
              </a:rPr>
              <a:t>Global Skills Evaluation</a:t>
            </a:r>
          </a:p>
        </xdr:txBody>
      </xdr:sp>
    </xdr:grpSp>
    <xdr:clientData/>
  </xdr:twoCellAnchor>
  <xdr:twoCellAnchor>
    <xdr:from>
      <xdr:col>25</xdr:col>
      <xdr:colOff>0</xdr:colOff>
      <xdr:row>28</xdr:row>
      <xdr:rowOff>144231</xdr:rowOff>
    </xdr:from>
    <xdr:to>
      <xdr:col>27</xdr:col>
      <xdr:colOff>95134</xdr:colOff>
      <xdr:row>43</xdr:row>
      <xdr:rowOff>92911</xdr:rowOff>
    </xdr:to>
    <xdr:graphicFrame macro="">
      <xdr:nvGraphicFramePr>
        <xdr:cNvPr id="72"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260841</xdr:colOff>
      <xdr:row>39</xdr:row>
      <xdr:rowOff>46127</xdr:rowOff>
    </xdr:from>
    <xdr:to>
      <xdr:col>25</xdr:col>
      <xdr:colOff>1015630</xdr:colOff>
      <xdr:row>41</xdr:row>
      <xdr:rowOff>136877</xdr:rowOff>
    </xdr:to>
    <xdr:sp macro="" textlink="">
      <xdr:nvSpPr>
        <xdr:cNvPr id="73" name="Rectangle 72"/>
        <xdr:cNvSpPr/>
      </xdr:nvSpPr>
      <xdr:spPr>
        <a:xfrm rot="16200000">
          <a:off x="26393705" y="7881795"/>
          <a:ext cx="471750" cy="754789"/>
        </a:xfrm>
        <a:prstGeom prst="rect">
          <a:avLst/>
        </a:prstGeom>
      </xdr:spPr>
      <xdr:txBody>
        <a:bodyPr wrap="square"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900">
              <a:latin typeface="Century Gothic" pitchFamily="34" charset="0"/>
            </a:rPr>
            <a:t>Not achieved</a:t>
          </a:r>
        </a:p>
      </xdr:txBody>
    </xdr:sp>
    <xdr:clientData/>
  </xdr:twoCellAnchor>
  <xdr:twoCellAnchor>
    <xdr:from>
      <xdr:col>25</xdr:col>
      <xdr:colOff>260841</xdr:colOff>
      <xdr:row>35</xdr:row>
      <xdr:rowOff>43477</xdr:rowOff>
    </xdr:from>
    <xdr:to>
      <xdr:col>25</xdr:col>
      <xdr:colOff>1015630</xdr:colOff>
      <xdr:row>37</xdr:row>
      <xdr:rowOff>134227</xdr:rowOff>
    </xdr:to>
    <xdr:sp macro="" textlink="">
      <xdr:nvSpPr>
        <xdr:cNvPr id="74" name="Rectangle 73"/>
        <xdr:cNvSpPr/>
      </xdr:nvSpPr>
      <xdr:spPr>
        <a:xfrm rot="16200000">
          <a:off x="26393705" y="7117145"/>
          <a:ext cx="471750" cy="754789"/>
        </a:xfrm>
        <a:prstGeom prst="rect">
          <a:avLst/>
        </a:prstGeom>
      </xdr:spPr>
      <xdr:txBody>
        <a:bodyPr wrap="square"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900" kern="1200">
              <a:solidFill>
                <a:sysClr val="windowText" lastClr="000000"/>
              </a:solidFill>
              <a:latin typeface="Century Gothic" pitchFamily="34" charset="0"/>
            </a:rPr>
            <a:t>Partially</a:t>
          </a:r>
          <a:endParaRPr lang="nl-BE" sz="900">
            <a:latin typeface="Century Gothic" pitchFamily="34" charset="0"/>
          </a:endParaRPr>
        </a:p>
        <a:p>
          <a:pPr algn="ctr"/>
          <a:r>
            <a:rPr lang="en-US" sz="900" kern="1200">
              <a:solidFill>
                <a:sysClr val="windowText" lastClr="000000"/>
              </a:solidFill>
              <a:latin typeface="Century Gothic" pitchFamily="34" charset="0"/>
            </a:rPr>
            <a:t>Achieved</a:t>
          </a:r>
          <a:endParaRPr lang="nl-BE" sz="900">
            <a:latin typeface="Century Gothic" pitchFamily="34" charset="0"/>
          </a:endParaRPr>
        </a:p>
      </xdr:txBody>
    </xdr:sp>
    <xdr:clientData/>
  </xdr:twoCellAnchor>
  <xdr:twoCellAnchor>
    <xdr:from>
      <xdr:col>25</xdr:col>
      <xdr:colOff>260841</xdr:colOff>
      <xdr:row>31</xdr:row>
      <xdr:rowOff>99582</xdr:rowOff>
    </xdr:from>
    <xdr:to>
      <xdr:col>25</xdr:col>
      <xdr:colOff>1015630</xdr:colOff>
      <xdr:row>33</xdr:row>
      <xdr:rowOff>190332</xdr:rowOff>
    </xdr:to>
    <xdr:sp macro="" textlink="">
      <xdr:nvSpPr>
        <xdr:cNvPr id="75" name="Rectangle 74"/>
        <xdr:cNvSpPr/>
      </xdr:nvSpPr>
      <xdr:spPr>
        <a:xfrm rot="16200000">
          <a:off x="26393705" y="6411250"/>
          <a:ext cx="471750" cy="754789"/>
        </a:xfrm>
        <a:prstGeom prst="rect">
          <a:avLst/>
        </a:prstGeom>
      </xdr:spPr>
      <xdr:txBody>
        <a:bodyPr wrap="square"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900" kern="1200">
              <a:solidFill>
                <a:sysClr val="windowText" lastClr="000000"/>
              </a:solidFill>
              <a:latin typeface="Century Gothic" pitchFamily="34" charset="0"/>
            </a:rPr>
            <a:t>Achieved</a:t>
          </a:r>
          <a:endParaRPr lang="nl-BE" sz="900">
            <a:latin typeface="Century Gothic" pitchFamily="34" charset="0"/>
          </a:endParaRPr>
        </a:p>
      </xdr:txBody>
    </xdr:sp>
    <xdr:clientData/>
  </xdr:twoCellAnchor>
  <xdr:twoCellAnchor>
    <xdr:from>
      <xdr:col>25</xdr:col>
      <xdr:colOff>256460</xdr:colOff>
      <xdr:row>28</xdr:row>
      <xdr:rowOff>0</xdr:rowOff>
    </xdr:from>
    <xdr:to>
      <xdr:col>25</xdr:col>
      <xdr:colOff>1020012</xdr:colOff>
      <xdr:row>30</xdr:row>
      <xdr:rowOff>90750</xdr:rowOff>
    </xdr:to>
    <xdr:sp macro="" textlink="">
      <xdr:nvSpPr>
        <xdr:cNvPr id="76" name="Rectangle 75"/>
        <xdr:cNvSpPr/>
      </xdr:nvSpPr>
      <xdr:spPr>
        <a:xfrm rot="16200000">
          <a:off x="26393705" y="5735787"/>
          <a:ext cx="471750" cy="763552"/>
        </a:xfrm>
        <a:prstGeom prst="rect">
          <a:avLst/>
        </a:prstGeom>
      </xdr:spPr>
      <xdr:txBody>
        <a:bodyPr wrap="square"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900" kern="1200">
              <a:solidFill>
                <a:sysClr val="windowText" lastClr="000000"/>
              </a:solidFill>
              <a:latin typeface="Century Gothic" pitchFamily="34" charset="0"/>
            </a:rPr>
            <a:t>Exceeded</a:t>
          </a:r>
          <a:endParaRPr lang="nl-BE" sz="900">
            <a:latin typeface="Century Gothic" pitchFamily="34" charset="0"/>
          </a:endParaRPr>
        </a:p>
      </xdr:txBody>
    </xdr:sp>
    <xdr:clientData/>
  </xdr:twoCellAnchor>
  <xdr:twoCellAnchor>
    <xdr:from>
      <xdr:col>25</xdr:col>
      <xdr:colOff>2600932</xdr:colOff>
      <xdr:row>44</xdr:row>
      <xdr:rowOff>119673</xdr:rowOff>
    </xdr:from>
    <xdr:to>
      <xdr:col>26</xdr:col>
      <xdr:colOff>458119</xdr:colOff>
      <xdr:row>45</xdr:row>
      <xdr:rowOff>176488</xdr:rowOff>
    </xdr:to>
    <xdr:sp macro="" textlink="$U$1">
      <xdr:nvSpPr>
        <xdr:cNvPr id="77" name="Rectangle 19"/>
        <xdr:cNvSpPr/>
      </xdr:nvSpPr>
      <xdr:spPr>
        <a:xfrm>
          <a:off x="28592276" y="9049361"/>
          <a:ext cx="571812" cy="259221"/>
        </a:xfrm>
        <a:prstGeom prst="rect">
          <a:avLst/>
        </a:prstGeom>
        <a:noFill/>
        <a:ln w="3175" cap="rnd">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fld id="{7544D486-D265-47E7-A443-CAFD15019D75}" type="TxLink">
            <a:rPr lang="en-US" sz="1200" b="0" i="0" u="none" strike="noStrike">
              <a:solidFill>
                <a:sysClr val="windowText" lastClr="000000"/>
              </a:solidFill>
              <a:latin typeface="Century Gothic" pitchFamily="34" charset="0"/>
            </a:rPr>
            <a:pPr algn="ctr"/>
            <a:t>1.2</a:t>
          </a:fld>
          <a:endParaRPr lang="en-US" sz="1200">
            <a:solidFill>
              <a:sysClr val="windowText" lastClr="000000"/>
            </a:solidFill>
            <a:latin typeface="Century Gothic" pitchFamily="34" charset="0"/>
          </a:endParaRPr>
        </a:p>
      </xdr:txBody>
    </xdr:sp>
    <xdr:clientData/>
  </xdr:twoCellAnchor>
  <xdr:twoCellAnchor>
    <xdr:from>
      <xdr:col>25</xdr:col>
      <xdr:colOff>195334</xdr:colOff>
      <xdr:row>44</xdr:row>
      <xdr:rowOff>120425</xdr:rowOff>
    </xdr:from>
    <xdr:to>
      <xdr:col>25</xdr:col>
      <xdr:colOff>2601365</xdr:colOff>
      <xdr:row>45</xdr:row>
      <xdr:rowOff>172825</xdr:rowOff>
    </xdr:to>
    <xdr:sp macro="" textlink="">
      <xdr:nvSpPr>
        <xdr:cNvPr id="78" name="Text Box 2"/>
        <xdr:cNvSpPr txBox="1">
          <a:spLocks noChangeArrowheads="1"/>
        </xdr:cNvSpPr>
      </xdr:nvSpPr>
      <xdr:spPr bwMode="auto">
        <a:xfrm>
          <a:off x="26186678" y="9050113"/>
          <a:ext cx="2406031" cy="254806"/>
        </a:xfrm>
        <a:prstGeom prst="rect">
          <a:avLst/>
        </a:prstGeom>
        <a:noFill/>
        <a:ln w="3175">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l" rtl="0">
            <a:lnSpc>
              <a:spcPts val="1100"/>
            </a:lnSpc>
            <a:defRPr sz="1000"/>
          </a:pPr>
          <a:r>
            <a:rPr lang="de-DE" sz="1200">
              <a:solidFill>
                <a:sysClr val="windowText" lastClr="000000"/>
              </a:solidFill>
              <a:latin typeface="Century Gothic" pitchFamily="34" charset="0"/>
              <a:ea typeface="+mn-ea"/>
              <a:cs typeface="+mn-cs"/>
            </a:rPr>
            <a:t>Competencies</a:t>
          </a:r>
        </a:p>
      </xdr:txBody>
    </xdr:sp>
    <xdr:clientData/>
  </xdr:twoCellAnchor>
  <xdr:twoCellAnchor>
    <xdr:from>
      <xdr:col>17</xdr:col>
      <xdr:colOff>591901</xdr:colOff>
      <xdr:row>14</xdr:row>
      <xdr:rowOff>183696</xdr:rowOff>
    </xdr:from>
    <xdr:to>
      <xdr:col>18</xdr:col>
      <xdr:colOff>365681</xdr:colOff>
      <xdr:row>17</xdr:row>
      <xdr:rowOff>278946</xdr:rowOff>
    </xdr:to>
    <xdr:sp macro="[0]!PotentialFill" textlink="">
      <xdr:nvSpPr>
        <xdr:cNvPr id="7" name="Rounded Rectangle 6"/>
        <xdr:cNvSpPr/>
      </xdr:nvSpPr>
      <xdr:spPr>
        <a:xfrm>
          <a:off x="17274258" y="3912053"/>
          <a:ext cx="1284173" cy="1238250"/>
        </a:xfrm>
        <a:prstGeom prst="roundRect">
          <a:avLst/>
        </a:prstGeom>
        <a:ln>
          <a:noFill/>
        </a:ln>
        <a:scene3d>
          <a:camera prst="orthographicFront"/>
          <a:lightRig rig="threePt" dir="t"/>
        </a:scene3d>
        <a:sp3d>
          <a:bevelT/>
        </a:sp3d>
      </xdr:spPr>
      <xdr:style>
        <a:lnRef idx="3">
          <a:schemeClr val="lt1"/>
        </a:lnRef>
        <a:fillRef idx="1">
          <a:schemeClr val="accent5"/>
        </a:fillRef>
        <a:effectRef idx="1">
          <a:schemeClr val="accent5"/>
        </a:effectRef>
        <a:fontRef idx="minor">
          <a:schemeClr val="lt1"/>
        </a:fontRef>
      </xdr:style>
      <xdr:txBody>
        <a:bodyPr vertOverflow="clip" horzOverflow="clip" lIns="36000" tIns="0" rIns="36000" bIns="0" rtlCol="0" anchor="ctr"/>
        <a:lstStyle/>
        <a:p>
          <a:pPr algn="ctr"/>
          <a:endParaRPr lang="en-US" sz="1800"/>
        </a:p>
      </xdr:txBody>
    </xdr:sp>
    <xdr:clientData fPrintsWithSheet="0"/>
  </xdr:twoCellAnchor>
  <xdr:twoCellAnchor>
    <xdr:from>
      <xdr:col>38</xdr:col>
      <xdr:colOff>21168</xdr:colOff>
      <xdr:row>4</xdr:row>
      <xdr:rowOff>2</xdr:rowOff>
    </xdr:from>
    <xdr:to>
      <xdr:col>46</xdr:col>
      <xdr:colOff>190501</xdr:colOff>
      <xdr:row>6</xdr:row>
      <xdr:rowOff>70816</xdr:rowOff>
    </xdr:to>
    <xdr:sp macro="" textlink="">
      <xdr:nvSpPr>
        <xdr:cNvPr id="62" name="Rectangle 61"/>
        <xdr:cNvSpPr/>
      </xdr:nvSpPr>
      <xdr:spPr>
        <a:xfrm>
          <a:off x="15345835" y="1248835"/>
          <a:ext cx="6688666" cy="451814"/>
        </a:xfrm>
        <a:prstGeom prst="rect">
          <a:avLst/>
        </a:prstGeom>
        <a:solidFill>
          <a:schemeClr val="bg1">
            <a:lumMod val="85000"/>
          </a:schemeClr>
        </a:solidFill>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fr-FR"/>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r>
            <a:rPr lang="en-GB" sz="1600" b="1">
              <a:solidFill>
                <a:sysClr val="windowText" lastClr="000000"/>
              </a:solidFill>
            </a:rPr>
            <a:t>REFERENTIEL DE COMPETENCES</a:t>
          </a:r>
        </a:p>
      </xdr:txBody>
    </xdr:sp>
    <xdr:clientData/>
  </xdr:twoCellAnchor>
  <xdr:twoCellAnchor>
    <xdr:from>
      <xdr:col>37</xdr:col>
      <xdr:colOff>0</xdr:colOff>
      <xdr:row>4</xdr:row>
      <xdr:rowOff>0</xdr:rowOff>
    </xdr:from>
    <xdr:to>
      <xdr:col>37</xdr:col>
      <xdr:colOff>1703917</xdr:colOff>
      <xdr:row>10</xdr:row>
      <xdr:rowOff>127000</xdr:rowOff>
    </xdr:to>
    <xdr:sp macro="" textlink="">
      <xdr:nvSpPr>
        <xdr:cNvPr id="54" name="Rectangle 53"/>
        <xdr:cNvSpPr/>
      </xdr:nvSpPr>
      <xdr:spPr>
        <a:xfrm>
          <a:off x="13824857" y="1251857"/>
          <a:ext cx="1703917" cy="1270000"/>
        </a:xfrm>
        <a:prstGeom prst="rect">
          <a:avLst/>
        </a:prstGeom>
        <a:blipFill>
          <a:blip xmlns:r="http://schemas.openxmlformats.org/officeDocument/2006/relationships" r:embed="rId5" cstate="print"/>
          <a:tile tx="0" ty="0" sx="100000" sy="100000" flip="none" algn="tl"/>
        </a:blipFill>
        <a:ln w="9525" cap="flat" cmpd="sng" algn="ctr">
          <a:noFill/>
          <a:prstDash val="solid"/>
        </a:ln>
        <a:effectLst>
          <a:outerShdw blurRad="40000" dist="23000" dir="5400000" rotWithShape="0">
            <a:srgbClr val="000000">
              <a:alpha val="35000"/>
            </a:srgbClr>
          </a:outerShdw>
        </a:effectLst>
      </xdr:spPr>
      <xdr:txBody>
        <a:bodyPr wrap="square" rtlCol="0" anchor="ctr"/>
        <a:lstStyle>
          <a:defPPr>
            <a:defRPr lang="fr-FR"/>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sysClr val="windowText" lastClr="000000"/>
              </a:solidFill>
              <a:effectLst/>
              <a:uLnTx/>
              <a:uFillTx/>
              <a:latin typeface="Calibri"/>
              <a:ea typeface="+mn-ea"/>
              <a:cs typeface="+mn-cs"/>
            </a:rPr>
            <a:t>Compétences generales</a:t>
          </a:r>
        </a:p>
      </xdr:txBody>
    </xdr:sp>
    <xdr:clientData/>
  </xdr:twoCellAnchor>
  <xdr:twoCellAnchor>
    <xdr:from>
      <xdr:col>37</xdr:col>
      <xdr:colOff>176893</xdr:colOff>
      <xdr:row>0</xdr:row>
      <xdr:rowOff>163286</xdr:rowOff>
    </xdr:from>
    <xdr:to>
      <xdr:col>37</xdr:col>
      <xdr:colOff>1259228</xdr:colOff>
      <xdr:row>1</xdr:row>
      <xdr:rowOff>8505</xdr:rowOff>
    </xdr:to>
    <xdr:sp macro="" textlink="">
      <xdr:nvSpPr>
        <xdr:cNvPr id="45" name="Rectangle à coins arrondis 3"/>
        <xdr:cNvSpPr/>
      </xdr:nvSpPr>
      <xdr:spPr>
        <a:xfrm>
          <a:off x="14001750" y="163286"/>
          <a:ext cx="1082335" cy="51196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100"/>
            <a:t>Liste des</a:t>
          </a:r>
          <a:r>
            <a:rPr lang="pt-PT" sz="1100" baseline="0"/>
            <a:t> compétences  </a:t>
          </a:r>
          <a:endParaRPr lang="pt-PT" sz="1100"/>
        </a:p>
      </xdr:txBody>
    </xdr:sp>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0.98974</cdr:x>
      <cdr:y>1</cdr:y>
    </cdr:to>
    <cdr:sp macro="" textlink="">
      <cdr:nvSpPr>
        <cdr:cNvPr id="2" name="Rectangle à coins arrondis 7"/>
        <cdr:cNvSpPr/>
      </cdr:nvSpPr>
      <cdr:spPr>
        <a:xfrm xmlns:a="http://schemas.openxmlformats.org/drawingml/2006/main">
          <a:off x="0" y="0"/>
          <a:ext cx="12338678" cy="7359710"/>
        </a:xfrm>
        <a:prstGeom xmlns:a="http://schemas.openxmlformats.org/drawingml/2006/main" prst="roundRect">
          <a:avLst>
            <a:gd name="adj" fmla="val 7651"/>
          </a:avLst>
        </a:prstGeom>
        <a:noFill xmlns:a="http://schemas.openxmlformats.org/drawingml/2006/main"/>
        <a:ln xmlns:a="http://schemas.openxmlformats.org/drawingml/2006/main" w="12700">
          <a:solidFill>
            <a:schemeClr val="accent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tlCol="0" anchor="t"/>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n-GB" sz="1100"/>
        </a:p>
      </cdr:txBody>
    </cdr:sp>
  </cdr:relSizeAnchor>
  <cdr:relSizeAnchor xmlns:cdr="http://schemas.openxmlformats.org/drawingml/2006/chartDrawing">
    <cdr:from>
      <cdr:x>0.06694</cdr:x>
      <cdr:y>0.08065</cdr:y>
    </cdr:from>
    <cdr:to>
      <cdr:x>0.17557</cdr:x>
      <cdr:y>0.11476</cdr:y>
    </cdr:to>
    <cdr:sp macro="" textlink="">
      <cdr:nvSpPr>
        <cdr:cNvPr id="3" name="Rectangle 2"/>
        <cdr:cNvSpPr/>
      </cdr:nvSpPr>
      <cdr:spPr>
        <a:xfrm xmlns:a="http://schemas.openxmlformats.org/drawingml/2006/main">
          <a:off x="841376" y="638175"/>
          <a:ext cx="1365250" cy="269875"/>
        </a:xfrm>
        <a:prstGeom xmlns:a="http://schemas.openxmlformats.org/drawingml/2006/main" prst="rect">
          <a:avLst/>
        </a:prstGeom>
        <a:solidFill xmlns:a="http://schemas.openxmlformats.org/drawingml/2006/main">
          <a:sysClr val="window" lastClr="FFFFFF"/>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marL="0" marR="0" indent="0" defTabSz="914400" eaLnBrk="1" fontAlgn="auto" latinLnBrk="0" hangingPunct="1">
            <a:lnSpc>
              <a:spcPct val="100000"/>
            </a:lnSpc>
            <a:spcBef>
              <a:spcPts val="0"/>
            </a:spcBef>
            <a:spcAft>
              <a:spcPts val="0"/>
            </a:spcAft>
            <a:buClrTx/>
            <a:buSzTx/>
            <a:buFontTx/>
            <a:buNone/>
            <a:tabLst/>
            <a:defRPr/>
          </a:pPr>
          <a:r>
            <a:rPr lang="pt-PT" sz="1100">
              <a:solidFill>
                <a:sysClr val="windowText" lastClr="000000"/>
              </a:solidFill>
              <a:effectLst/>
              <a:latin typeface="+mn-lt"/>
              <a:ea typeface="+mn-ea"/>
              <a:cs typeface="+mn-cs"/>
            </a:rPr>
            <a:t>Fonction</a:t>
          </a:r>
          <a:r>
            <a:rPr lang="pt-PT" sz="1100" baseline="0">
              <a:solidFill>
                <a:sysClr val="windowText" lastClr="000000"/>
              </a:solidFill>
              <a:effectLst/>
              <a:latin typeface="+mn-lt"/>
              <a:ea typeface="+mn-ea"/>
              <a:cs typeface="+mn-cs"/>
            </a:rPr>
            <a:t> visée </a:t>
          </a:r>
          <a:r>
            <a:rPr lang="pt-PT">
              <a:solidFill>
                <a:sysClr val="windowText" lastClr="000000"/>
              </a:solidFill>
            </a:rPr>
            <a:t>: </a:t>
          </a:r>
        </a:p>
      </cdr:txBody>
    </cdr:sp>
  </cdr:relSizeAnchor>
  <cdr:relSizeAnchor xmlns:cdr="http://schemas.openxmlformats.org/drawingml/2006/chartDrawing">
    <cdr:from>
      <cdr:x>0.19098</cdr:x>
      <cdr:y>0.0867</cdr:y>
    </cdr:from>
    <cdr:to>
      <cdr:x>0.20589</cdr:x>
      <cdr:y>0.12078</cdr:y>
    </cdr:to>
    <cdr:sp macro="" textlink="">
      <cdr:nvSpPr>
        <cdr:cNvPr id="4" name="Rectangle 3"/>
        <cdr:cNvSpPr/>
      </cdr:nvSpPr>
      <cdr:spPr>
        <a:xfrm xmlns:a="http://schemas.openxmlformats.org/drawingml/2006/main">
          <a:off x="2400301" y="686042"/>
          <a:ext cx="187323" cy="269633"/>
        </a:xfrm>
        <a:prstGeom xmlns:a="http://schemas.openxmlformats.org/drawingml/2006/main" prst="rect">
          <a:avLst/>
        </a:prstGeom>
        <a:solidFill xmlns:a="http://schemas.openxmlformats.org/drawingml/2006/main">
          <a:schemeClr val="bg1">
            <a:lumMod val="75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pt-PT"/>
        </a:p>
      </cdr:txBody>
    </cdr:sp>
  </cdr:relSizeAnchor>
  <cdr:relSizeAnchor xmlns:cdr="http://schemas.openxmlformats.org/drawingml/2006/chartDrawing">
    <cdr:from>
      <cdr:x>0.19112</cdr:x>
      <cdr:y>0.14186</cdr:y>
    </cdr:from>
    <cdr:to>
      <cdr:x>0.20589</cdr:x>
      <cdr:y>0.14192</cdr:y>
    </cdr:to>
    <cdr:cxnSp macro="">
      <cdr:nvCxnSpPr>
        <cdr:cNvPr id="5" name="Connecteur droit 4"/>
        <cdr:cNvCxnSpPr/>
      </cdr:nvCxnSpPr>
      <cdr:spPr>
        <a:xfrm xmlns:a="http://schemas.openxmlformats.org/drawingml/2006/main" flipV="1">
          <a:off x="2402015" y="1122485"/>
          <a:ext cx="185609" cy="478"/>
        </a:xfrm>
        <a:prstGeom xmlns:a="http://schemas.openxmlformats.org/drawingml/2006/main" prst="line">
          <a:avLst/>
        </a:prstGeom>
        <a:ln xmlns:a="http://schemas.openxmlformats.org/drawingml/2006/main" w="508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0.06593</cdr:x>
      <cdr:y>0.12683</cdr:y>
    </cdr:from>
    <cdr:to>
      <cdr:x>0.17456</cdr:x>
      <cdr:y>0.16094</cdr:y>
    </cdr:to>
    <cdr:sp macro="" textlink="">
      <cdr:nvSpPr>
        <cdr:cNvPr id="6" name="Rectangle 5"/>
        <cdr:cNvSpPr/>
      </cdr:nvSpPr>
      <cdr:spPr>
        <a:xfrm xmlns:a="http://schemas.openxmlformats.org/drawingml/2006/main">
          <a:off x="828675" y="1003543"/>
          <a:ext cx="1365250" cy="269875"/>
        </a:xfrm>
        <a:prstGeom xmlns:a="http://schemas.openxmlformats.org/drawingml/2006/main" prst="rect">
          <a:avLst/>
        </a:prstGeom>
        <a:solidFill xmlns:a="http://schemas.openxmlformats.org/drawingml/2006/main">
          <a:sysClr val="window" lastClr="FFFFFF"/>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r>
            <a:rPr lang="pt-PT">
              <a:solidFill>
                <a:sysClr val="windowText" lastClr="000000"/>
              </a:solidFill>
            </a:rPr>
            <a:t>Evaluation :</a:t>
          </a:r>
        </a:p>
      </cdr:txBody>
    </cdr:sp>
  </cdr:relSizeAnchor>
</c:userShapes>
</file>

<file path=xl/drawings/drawing4.xml><?xml version="1.0" encoding="utf-8"?>
<c:userShapes xmlns:c="http://schemas.openxmlformats.org/drawingml/2006/chart">
  <cdr:relSizeAnchor xmlns:cdr="http://schemas.openxmlformats.org/drawingml/2006/chartDrawing">
    <cdr:from>
      <cdr:x>0.07962</cdr:x>
      <cdr:y>0.11662</cdr:y>
    </cdr:from>
    <cdr:to>
      <cdr:x>0.1883</cdr:x>
      <cdr:y>0.15069</cdr:y>
    </cdr:to>
    <cdr:sp macro="" textlink="">
      <cdr:nvSpPr>
        <cdr:cNvPr id="2" name="Rectangle 1"/>
        <cdr:cNvSpPr/>
      </cdr:nvSpPr>
      <cdr:spPr>
        <a:xfrm xmlns:a="http://schemas.openxmlformats.org/drawingml/2006/main">
          <a:off x="1000126" y="923682"/>
          <a:ext cx="1365250" cy="269875"/>
        </a:xfrm>
        <a:prstGeom xmlns:a="http://schemas.openxmlformats.org/drawingml/2006/main" prst="rect">
          <a:avLst/>
        </a:prstGeom>
        <a:solidFill xmlns:a="http://schemas.openxmlformats.org/drawingml/2006/main">
          <a:sysClr val="window" lastClr="FFFFFF"/>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pt-PT">
              <a:solidFill>
                <a:sysClr val="windowText" lastClr="000000"/>
              </a:solidFill>
            </a:rPr>
            <a:t>Fonction Visée : </a:t>
          </a:r>
        </a:p>
      </cdr:txBody>
    </cdr:sp>
  </cdr:relSizeAnchor>
  <cdr:relSizeAnchor xmlns:cdr="http://schemas.openxmlformats.org/drawingml/2006/chartDrawing">
    <cdr:from>
      <cdr:x>0.20372</cdr:x>
      <cdr:y>0.12266</cdr:y>
    </cdr:from>
    <cdr:to>
      <cdr:x>0.21863</cdr:x>
      <cdr:y>0.1567</cdr:y>
    </cdr:to>
    <cdr:sp macro="" textlink="">
      <cdr:nvSpPr>
        <cdr:cNvPr id="4" name="Rectangle 3"/>
        <cdr:cNvSpPr/>
      </cdr:nvSpPr>
      <cdr:spPr>
        <a:xfrm xmlns:a="http://schemas.openxmlformats.org/drawingml/2006/main">
          <a:off x="2559051" y="971549"/>
          <a:ext cx="187323" cy="269633"/>
        </a:xfrm>
        <a:prstGeom xmlns:a="http://schemas.openxmlformats.org/drawingml/2006/main" prst="rect">
          <a:avLst/>
        </a:prstGeom>
        <a:solidFill xmlns:a="http://schemas.openxmlformats.org/drawingml/2006/main">
          <a:schemeClr val="bg1">
            <a:lumMod val="75000"/>
          </a:schemeClr>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pt-PT"/>
        </a:p>
      </cdr:txBody>
    </cdr:sp>
  </cdr:relSizeAnchor>
  <cdr:relSizeAnchor xmlns:cdr="http://schemas.openxmlformats.org/drawingml/2006/chartDrawing">
    <cdr:from>
      <cdr:x>0.20245</cdr:x>
      <cdr:y>0.16275</cdr:y>
    </cdr:from>
    <cdr:to>
      <cdr:x>0.21863</cdr:x>
      <cdr:y>0.19278</cdr:y>
    </cdr:to>
    <cdr:sp macro="" textlink="">
      <cdr:nvSpPr>
        <cdr:cNvPr id="7" name="Rectangle 6"/>
        <cdr:cNvSpPr/>
      </cdr:nvSpPr>
      <cdr:spPr>
        <a:xfrm xmlns:a="http://schemas.openxmlformats.org/drawingml/2006/main">
          <a:off x="2543175" y="1289050"/>
          <a:ext cx="203199" cy="237883"/>
        </a:xfrm>
        <a:prstGeom xmlns:a="http://schemas.openxmlformats.org/drawingml/2006/main" prst="rect">
          <a:avLst/>
        </a:prstGeom>
        <a:solidFill xmlns:a="http://schemas.openxmlformats.org/drawingml/2006/main">
          <a:sysClr val="window" lastClr="FFFFFF"/>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pt-PT"/>
        </a:p>
      </cdr:txBody>
    </cdr:sp>
  </cdr:relSizeAnchor>
  <cdr:relSizeAnchor xmlns:cdr="http://schemas.openxmlformats.org/drawingml/2006/chartDrawing">
    <cdr:from>
      <cdr:x>0.20385</cdr:x>
      <cdr:y>0.17776</cdr:y>
    </cdr:from>
    <cdr:to>
      <cdr:x>0.21863</cdr:x>
      <cdr:y>0.17782</cdr:y>
    </cdr:to>
    <cdr:cxnSp macro="">
      <cdr:nvCxnSpPr>
        <cdr:cNvPr id="9" name="Connecteur droit 8"/>
        <cdr:cNvCxnSpPr>
          <a:endCxn xmlns:a="http://schemas.openxmlformats.org/drawingml/2006/main" id="7" idx="3"/>
        </cdr:cNvCxnSpPr>
      </cdr:nvCxnSpPr>
      <cdr:spPr>
        <a:xfrm xmlns:a="http://schemas.openxmlformats.org/drawingml/2006/main" flipV="1">
          <a:off x="2561013" y="1405684"/>
          <a:ext cx="185627" cy="477"/>
        </a:xfrm>
        <a:prstGeom xmlns:a="http://schemas.openxmlformats.org/drawingml/2006/main" prst="line">
          <a:avLst/>
        </a:prstGeom>
        <a:ln xmlns:a="http://schemas.openxmlformats.org/drawingml/2006/main" w="50800"/>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0.0786</cdr:x>
      <cdr:y>0.16275</cdr:y>
    </cdr:from>
    <cdr:to>
      <cdr:x>0.18729</cdr:x>
      <cdr:y>0.19682</cdr:y>
    </cdr:to>
    <cdr:sp macro="" textlink="">
      <cdr:nvSpPr>
        <cdr:cNvPr id="12" name="Rectangle 11"/>
        <cdr:cNvSpPr/>
      </cdr:nvSpPr>
      <cdr:spPr>
        <a:xfrm xmlns:a="http://schemas.openxmlformats.org/drawingml/2006/main">
          <a:off x="987425" y="1289050"/>
          <a:ext cx="1365250" cy="269875"/>
        </a:xfrm>
        <a:prstGeom xmlns:a="http://schemas.openxmlformats.org/drawingml/2006/main" prst="rect">
          <a:avLst/>
        </a:prstGeom>
        <a:solidFill xmlns:a="http://schemas.openxmlformats.org/drawingml/2006/main">
          <a:sysClr val="window" lastClr="FFFFFF"/>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r>
            <a:rPr lang="pt-PT">
              <a:solidFill>
                <a:sysClr val="windowText" lastClr="000000"/>
              </a:solidFill>
            </a:rPr>
            <a:t>Evaluation :</a:t>
          </a:r>
        </a:p>
      </cdr:txBody>
    </cdr:sp>
  </cdr:relSizeAnchor>
</c:userShapes>
</file>

<file path=xl/drawings/drawing5.xml><?xml version="1.0" encoding="utf-8"?>
<c:userShapes xmlns:c="http://schemas.openxmlformats.org/drawingml/2006/chart">
  <cdr:relSizeAnchor xmlns:cdr="http://schemas.openxmlformats.org/drawingml/2006/chartDrawing">
    <cdr:from>
      <cdr:x>0.51068</cdr:x>
      <cdr:y>0.81758</cdr:y>
    </cdr:from>
    <cdr:to>
      <cdr:x>1</cdr:x>
      <cdr:y>1</cdr:y>
    </cdr:to>
    <cdr:grpSp>
      <cdr:nvGrpSpPr>
        <cdr:cNvPr id="2" name="Group 1"/>
        <cdr:cNvGrpSpPr/>
      </cdr:nvGrpSpPr>
      <cdr:grpSpPr>
        <a:xfrm xmlns:a="http://schemas.openxmlformats.org/drawingml/2006/main">
          <a:off x="2936870" y="3500802"/>
          <a:ext cx="2814031" cy="781105"/>
          <a:chOff x="761030" y="0"/>
          <a:chExt cx="3122138" cy="373579"/>
        </a:xfrm>
      </cdr:grpSpPr>
      <cdr:sp macro="" textlink="">
        <cdr:nvSpPr>
          <cdr:cNvPr id="3" name="Rectangle 2"/>
          <cdr:cNvSpPr/>
        </cdr:nvSpPr>
        <cdr:spPr>
          <a:xfrm xmlns:a="http://schemas.openxmlformats.org/drawingml/2006/main">
            <a:off x="761030" y="0"/>
            <a:ext cx="837168" cy="373579"/>
          </a:xfrm>
          <a:prstGeom xmlns:a="http://schemas.openxmlformats.org/drawingml/2006/main" prst="rect">
            <a:avLst/>
          </a:prstGeom>
        </cdr:spPr>
        <cdr:txBody>
          <a:bodyPr xmlns:a="http://schemas.openxmlformats.org/drawingml/2006/main" wrap="square" anchor="ctr">
            <a:noAutofit/>
          </a:bodyP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900">
                <a:latin typeface="Century Gothic" pitchFamily="34" charset="0"/>
              </a:rPr>
              <a:t>Not Achieved</a:t>
            </a:r>
          </a:p>
        </cdr:txBody>
      </cdr:sp>
      <cdr:sp macro="" textlink="">
        <cdr:nvSpPr>
          <cdr:cNvPr id="4" name="Rectangle 3"/>
          <cdr:cNvSpPr/>
        </cdr:nvSpPr>
        <cdr:spPr>
          <a:xfrm xmlns:a="http://schemas.openxmlformats.org/drawingml/2006/main">
            <a:off x="1578530" y="0"/>
            <a:ext cx="837168" cy="373579"/>
          </a:xfrm>
          <a:prstGeom xmlns:a="http://schemas.openxmlformats.org/drawingml/2006/main" prst="rect">
            <a:avLst/>
          </a:prstGeom>
        </cdr:spPr>
        <cdr:txBody>
          <a:bodyPr xmlns:a="http://schemas.openxmlformats.org/drawingml/2006/main" wrap="square" anchor="ctr">
            <a:noAutofit/>
          </a:bodyP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900" kern="1200">
                <a:solidFill>
                  <a:sysClr val="windowText" lastClr="000000"/>
                </a:solidFill>
                <a:latin typeface="Century Gothic" pitchFamily="34" charset="0"/>
              </a:rPr>
              <a:t>Partially</a:t>
            </a:r>
            <a:endParaRPr lang="nl-BE" sz="900">
              <a:latin typeface="Century Gothic" pitchFamily="34" charset="0"/>
            </a:endParaRPr>
          </a:p>
          <a:p xmlns:a="http://schemas.openxmlformats.org/drawingml/2006/main">
            <a:pPr algn="ctr"/>
            <a:r>
              <a:rPr lang="en-US" sz="900" kern="1200">
                <a:solidFill>
                  <a:sysClr val="windowText" lastClr="000000"/>
                </a:solidFill>
                <a:latin typeface="Century Gothic" pitchFamily="34" charset="0"/>
              </a:rPr>
              <a:t>Achieved</a:t>
            </a:r>
            <a:endParaRPr lang="nl-BE" sz="900">
              <a:latin typeface="Century Gothic" pitchFamily="34" charset="0"/>
            </a:endParaRPr>
          </a:p>
        </cdr:txBody>
      </cdr:sp>
      <cdr:sp macro="" textlink="">
        <cdr:nvSpPr>
          <cdr:cNvPr id="5" name="Rectangle 4"/>
          <cdr:cNvSpPr/>
        </cdr:nvSpPr>
        <cdr:spPr>
          <a:xfrm xmlns:a="http://schemas.openxmlformats.org/drawingml/2006/main">
            <a:off x="2333217" y="0"/>
            <a:ext cx="837168" cy="373579"/>
          </a:xfrm>
          <a:prstGeom xmlns:a="http://schemas.openxmlformats.org/drawingml/2006/main" prst="rect">
            <a:avLst/>
          </a:prstGeom>
        </cdr:spPr>
        <cdr:txBody>
          <a:bodyPr xmlns:a="http://schemas.openxmlformats.org/drawingml/2006/main" wrap="square" anchor="ctr">
            <a:noAutofit/>
          </a:bodyP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900" kern="1200">
                <a:solidFill>
                  <a:sysClr val="windowText" lastClr="000000"/>
                </a:solidFill>
                <a:latin typeface="Century Gothic" pitchFamily="34" charset="0"/>
              </a:rPr>
              <a:t>Achieved</a:t>
            </a:r>
            <a:endParaRPr lang="nl-BE" sz="900">
              <a:latin typeface="Century Gothic" pitchFamily="34" charset="0"/>
            </a:endParaRPr>
          </a:p>
        </cdr:txBody>
      </cdr:sp>
      <cdr:sp macro="" textlink="">
        <cdr:nvSpPr>
          <cdr:cNvPr id="6" name="Rectangle 5"/>
          <cdr:cNvSpPr/>
        </cdr:nvSpPr>
        <cdr:spPr>
          <a:xfrm xmlns:a="http://schemas.openxmlformats.org/drawingml/2006/main">
            <a:off x="3046000" y="0"/>
            <a:ext cx="837168" cy="373579"/>
          </a:xfrm>
          <a:prstGeom xmlns:a="http://schemas.openxmlformats.org/drawingml/2006/main" prst="rect">
            <a:avLst/>
          </a:prstGeom>
        </cdr:spPr>
        <cdr:txBody>
          <a:bodyPr xmlns:a="http://schemas.openxmlformats.org/drawingml/2006/main" wrap="square" anchor="ctr">
            <a:noAutofit/>
          </a:bodyP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900" kern="1200">
                <a:solidFill>
                  <a:sysClr val="windowText" lastClr="000000"/>
                </a:solidFill>
                <a:latin typeface="Century Gothic" pitchFamily="34" charset="0"/>
              </a:rPr>
              <a:t>Exceeded</a:t>
            </a:r>
            <a:endParaRPr lang="nl-BE" sz="900">
              <a:latin typeface="Century Gothic" pitchFamily="34" charset="0"/>
            </a:endParaRPr>
          </a:p>
        </cdr:txBody>
      </cdr:sp>
    </cdr:grpSp>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220981</xdr:colOff>
      <xdr:row>6</xdr:row>
      <xdr:rowOff>15240</xdr:rowOff>
    </xdr:from>
    <xdr:to>
      <xdr:col>3</xdr:col>
      <xdr:colOff>1074421</xdr:colOff>
      <xdr:row>8</xdr:row>
      <xdr:rowOff>96699</xdr:rowOff>
    </xdr:to>
    <xdr:sp macro="" textlink="">
      <xdr:nvSpPr>
        <xdr:cNvPr id="2" name="Rectangle 1"/>
        <xdr:cNvSpPr/>
      </xdr:nvSpPr>
      <xdr:spPr>
        <a:xfrm>
          <a:off x="1668781" y="1482090"/>
          <a:ext cx="4215765" cy="462459"/>
        </a:xfrm>
        <a:prstGeom prst="rect">
          <a:avLst/>
        </a:prstGeom>
        <a:noFill/>
      </xdr:spPr>
      <xdr:txBody>
        <a:bodyPr wrap="none" lIns="91440" tIns="45720" rIns="91440" bIns="45720">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fr-FR" sz="1800" b="1" cap="none" spc="0">
              <a:ln w="12700">
                <a:solidFill>
                  <a:schemeClr val="accent5"/>
                </a:solidFill>
                <a:prstDash val="solid"/>
              </a:ln>
              <a:solidFill>
                <a:schemeClr val="accent5"/>
              </a:solidFill>
              <a:effectLst/>
              <a:latin typeface="Lucida Bright" pitchFamily="18" charset="0"/>
            </a:rPr>
            <a:t>2nd partie</a:t>
          </a:r>
        </a:p>
        <a:p>
          <a:pPr algn="ctr"/>
          <a:r>
            <a:rPr lang="fr-FR" sz="1800" b="1" cap="none" spc="0">
              <a:ln w="12700">
                <a:solidFill>
                  <a:schemeClr val="accent5"/>
                </a:solidFill>
                <a:prstDash val="solid"/>
              </a:ln>
              <a:solidFill>
                <a:schemeClr val="accent5"/>
              </a:solidFill>
              <a:effectLst/>
              <a:latin typeface="Lucida Bright" pitchFamily="18" charset="0"/>
            </a:rPr>
            <a:t>E</a:t>
          </a:r>
          <a:r>
            <a:rPr lang="fr-FR" sz="1800" b="0" cap="none" spc="0">
              <a:ln w="12700">
                <a:solidFill>
                  <a:schemeClr val="accent5"/>
                </a:solidFill>
                <a:prstDash val="solid"/>
              </a:ln>
              <a:solidFill>
                <a:schemeClr val="accent5"/>
              </a:solidFill>
              <a:effectLst/>
              <a:latin typeface="Lucida Bright" pitchFamily="18" charset="0"/>
            </a:rPr>
            <a:t>ntretien</a:t>
          </a:r>
          <a:r>
            <a:rPr lang="fr-FR" sz="1800" b="1" cap="none" spc="0">
              <a:ln w="12700">
                <a:solidFill>
                  <a:schemeClr val="accent5"/>
                </a:solidFill>
                <a:prstDash val="solid"/>
              </a:ln>
              <a:solidFill>
                <a:schemeClr val="accent5"/>
              </a:solidFill>
              <a:effectLst/>
              <a:latin typeface="Lucida Bright" pitchFamily="18" charset="0"/>
            </a:rPr>
            <a:t> </a:t>
          </a:r>
          <a:r>
            <a:rPr lang="fr-FR" sz="1800" b="0" cap="none" spc="0">
              <a:ln w="12700">
                <a:solidFill>
                  <a:schemeClr val="accent5"/>
                </a:solidFill>
                <a:prstDash val="solid"/>
              </a:ln>
              <a:solidFill>
                <a:schemeClr val="accent5"/>
              </a:solidFill>
              <a:effectLst/>
              <a:latin typeface="Lucida Bright" pitchFamily="18" charset="0"/>
            </a:rPr>
            <a:t>Professionnel</a:t>
          </a:r>
          <a:r>
            <a:rPr lang="fr-FR" sz="1800" b="0" cap="none" spc="0" baseline="0">
              <a:ln w="12700">
                <a:solidFill>
                  <a:schemeClr val="accent5"/>
                </a:solidFill>
                <a:prstDash val="solid"/>
              </a:ln>
              <a:solidFill>
                <a:schemeClr val="accent5"/>
              </a:solidFill>
              <a:effectLst/>
              <a:latin typeface="Lucida Bright" pitchFamily="18" charset="0"/>
            </a:rPr>
            <a:t> - </a:t>
          </a:r>
          <a:r>
            <a:rPr lang="fr-FR" sz="1800" b="0" cap="none" spc="0">
              <a:ln w="12700">
                <a:solidFill>
                  <a:schemeClr val="accent5"/>
                </a:solidFill>
                <a:prstDash val="solid"/>
              </a:ln>
              <a:solidFill>
                <a:schemeClr val="accent5"/>
              </a:solidFill>
              <a:effectLst/>
              <a:latin typeface="Lucida Bright" pitchFamily="18" charset="0"/>
            </a:rPr>
            <a:t>EP</a:t>
          </a:r>
          <a:r>
            <a:rPr lang="fr-FR" sz="1800" b="1" cap="none" spc="0">
              <a:ln w="12700">
                <a:solidFill>
                  <a:schemeClr val="accent5"/>
                </a:solidFill>
                <a:prstDash val="solid"/>
              </a:ln>
              <a:solidFill>
                <a:schemeClr val="accent5"/>
              </a:solidFill>
              <a:effectLst/>
              <a:latin typeface="Lucida Bright" pitchFamily="18" charset="0"/>
            </a:rPr>
            <a:t> </a:t>
          </a:r>
          <a:endParaRPr lang="fr-FR" sz="1800" b="0" cap="none" spc="0">
            <a:ln w="12700">
              <a:solidFill>
                <a:schemeClr val="accent5"/>
              </a:solidFill>
              <a:prstDash val="solid"/>
            </a:ln>
            <a:solidFill>
              <a:schemeClr val="accent5"/>
            </a:solidFill>
            <a:effectLst/>
            <a:latin typeface="Lucida Bright" pitchFamily="18" charset="0"/>
          </a:endParaRPr>
        </a:p>
      </xdr:txBody>
    </xdr:sp>
    <xdr:clientData/>
  </xdr:twoCellAnchor>
  <xdr:twoCellAnchor editAs="oneCell">
    <xdr:from>
      <xdr:col>1</xdr:col>
      <xdr:colOff>236220</xdr:colOff>
      <xdr:row>0</xdr:row>
      <xdr:rowOff>45720</xdr:rowOff>
    </xdr:from>
    <xdr:to>
      <xdr:col>3</xdr:col>
      <xdr:colOff>1273967</xdr:colOff>
      <xdr:row>4</xdr:row>
      <xdr:rowOff>2188</xdr:rowOff>
    </xdr:to>
    <xdr:pic>
      <xdr:nvPicPr>
        <xdr:cNvPr id="3" name="Imag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4020" y="45720"/>
          <a:ext cx="4400072" cy="1042318"/>
        </a:xfrm>
        <a:prstGeom prst="rect">
          <a:avLst/>
        </a:prstGeom>
      </xdr:spPr>
    </xdr:pic>
    <xdr:clientData/>
  </xdr:twoCellAnchor>
  <xdr:twoCellAnchor editAs="oneCell">
    <xdr:from>
      <xdr:col>5</xdr:col>
      <xdr:colOff>1520190</xdr:colOff>
      <xdr:row>0</xdr:row>
      <xdr:rowOff>60960</xdr:rowOff>
    </xdr:from>
    <xdr:to>
      <xdr:col>7</xdr:col>
      <xdr:colOff>716280</xdr:colOff>
      <xdr:row>1</xdr:row>
      <xdr:rowOff>58599</xdr:rowOff>
    </xdr:to>
    <xdr:sp macro="" textlink="">
      <xdr:nvSpPr>
        <xdr:cNvPr id="4" name="Rectangle 3"/>
        <xdr:cNvSpPr/>
      </xdr:nvSpPr>
      <xdr:spPr>
        <a:xfrm>
          <a:off x="7987665" y="60960"/>
          <a:ext cx="3425190" cy="188139"/>
        </a:xfrm>
        <a:prstGeom prst="rect">
          <a:avLst/>
        </a:prstGeom>
        <a:noFill/>
      </xdr:spPr>
      <xdr:txBody>
        <a:bodyPr wrap="none" lIns="91440" tIns="45720" rIns="91440" bIns="45720">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fr-FR" sz="1800" b="1" cap="none" spc="0">
              <a:ln w="12700">
                <a:solidFill>
                  <a:schemeClr val="accent5"/>
                </a:solidFill>
                <a:prstDash val="solid"/>
              </a:ln>
              <a:solidFill>
                <a:schemeClr val="accent5"/>
              </a:solidFill>
              <a:effectLst/>
              <a:latin typeface="Lucida Bright" pitchFamily="18" charset="0"/>
            </a:rPr>
            <a:t>Bilan</a:t>
          </a:r>
          <a:endParaRPr lang="fr-FR" sz="1800" b="0" cap="none" spc="0">
            <a:ln w="12700">
              <a:solidFill>
                <a:schemeClr val="accent5"/>
              </a:solidFill>
              <a:prstDash val="solid"/>
            </a:ln>
            <a:solidFill>
              <a:schemeClr val="accent5"/>
            </a:solidFill>
            <a:effectLst/>
            <a:latin typeface="Lucida Bright" pitchFamily="18" charset="0"/>
          </a:endParaRPr>
        </a:p>
      </xdr:txBody>
    </xdr:sp>
    <xdr:clientData/>
  </xdr:twoCellAnchor>
  <xdr:twoCellAnchor editAs="oneCell">
    <xdr:from>
      <xdr:col>9</xdr:col>
      <xdr:colOff>1249680</xdr:colOff>
      <xdr:row>20</xdr:row>
      <xdr:rowOff>7620</xdr:rowOff>
    </xdr:from>
    <xdr:to>
      <xdr:col>12</xdr:col>
      <xdr:colOff>1021080</xdr:colOff>
      <xdr:row>26</xdr:row>
      <xdr:rowOff>30668</xdr:rowOff>
    </xdr:to>
    <xdr:pic>
      <xdr:nvPicPr>
        <xdr:cNvPr id="5" name="Image 4"/>
        <xdr:cNvPicPr>
          <a:picLocks noChangeAspect="1"/>
        </xdr:cNvPicPr>
      </xdr:nvPicPr>
      <xdr:blipFill>
        <a:blip xmlns:r="http://schemas.openxmlformats.org/officeDocument/2006/relationships" r:embed="rId2"/>
        <a:stretch>
          <a:fillRect/>
        </a:stretch>
      </xdr:blipFill>
      <xdr:spPr>
        <a:xfrm>
          <a:off x="14260830" y="4141470"/>
          <a:ext cx="2428875" cy="1166048"/>
        </a:xfrm>
        <a:prstGeom prst="rect">
          <a:avLst/>
        </a:prstGeom>
      </xdr:spPr>
    </xdr:pic>
    <xdr:clientData/>
  </xdr:twoCellAnchor>
  <xdr:twoCellAnchor editAs="oneCell">
    <xdr:from>
      <xdr:col>9</xdr:col>
      <xdr:colOff>914400</xdr:colOff>
      <xdr:row>0</xdr:row>
      <xdr:rowOff>22860</xdr:rowOff>
    </xdr:from>
    <xdr:to>
      <xdr:col>13</xdr:col>
      <xdr:colOff>883920</xdr:colOff>
      <xdr:row>1</xdr:row>
      <xdr:rowOff>175260</xdr:rowOff>
    </xdr:to>
    <xdr:sp macro="" textlink="">
      <xdr:nvSpPr>
        <xdr:cNvPr id="6" name="Rectangle 5"/>
        <xdr:cNvSpPr/>
      </xdr:nvSpPr>
      <xdr:spPr>
        <a:xfrm>
          <a:off x="13925550" y="22860"/>
          <a:ext cx="4008120" cy="342900"/>
        </a:xfrm>
        <a:prstGeom prst="rect">
          <a:avLst/>
        </a:prstGeom>
        <a:noFill/>
      </xdr:spPr>
      <xdr:txBody>
        <a:bodyPr wrap="none" lIns="91440" tIns="45720" rIns="91440" bIns="45720">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fr-FR" sz="1800" b="1" cap="none" spc="0">
              <a:ln w="12700">
                <a:solidFill>
                  <a:schemeClr val="accent5"/>
                </a:solidFill>
                <a:prstDash val="solid"/>
              </a:ln>
              <a:solidFill>
                <a:schemeClr val="accent5"/>
              </a:solidFill>
              <a:effectLst/>
              <a:latin typeface="Lucida Bright" pitchFamily="18" charset="0"/>
            </a:rPr>
            <a:t>Formations</a:t>
          </a:r>
          <a:endParaRPr lang="fr-FR" sz="1800" b="0" cap="none" spc="0">
            <a:ln w="12700">
              <a:solidFill>
                <a:schemeClr val="accent5"/>
              </a:solidFill>
              <a:prstDash val="solid"/>
            </a:ln>
            <a:solidFill>
              <a:schemeClr val="accent5"/>
            </a:solidFill>
            <a:effectLst/>
            <a:latin typeface="Lucida Bright" pitchFamily="18" charset="0"/>
          </a:endParaRPr>
        </a:p>
      </xdr:txBody>
    </xdr:sp>
    <xdr:clientData/>
  </xdr:twoCellAnchor>
  <mc:AlternateContent xmlns:mc="http://schemas.openxmlformats.org/markup-compatibility/2006">
    <mc:Choice xmlns:a14="http://schemas.microsoft.com/office/drawing/2010/main" Requires="a14">
      <xdr:twoCellAnchor>
        <xdr:from>
          <xdr:col>12</xdr:col>
          <xdr:colOff>1162050</xdr:colOff>
          <xdr:row>22</xdr:row>
          <xdr:rowOff>114300</xdr:rowOff>
        </xdr:from>
        <xdr:to>
          <xdr:col>12</xdr:col>
          <xdr:colOff>1162050</xdr:colOff>
          <xdr:row>23</xdr:row>
          <xdr:rowOff>171450</xdr:rowOff>
        </xdr:to>
        <xdr:sp macro="" textlink="">
          <xdr:nvSpPr>
            <xdr:cNvPr id="150529" name="Check Box 1" hidden="1">
              <a:extLst>
                <a:ext uri="{63B3BB69-23CF-44E3-9099-C40C66FF867C}">
                  <a14:compatExt spid="_x0000_s1505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15</xdr:col>
          <xdr:colOff>209550</xdr:colOff>
          <xdr:row>22</xdr:row>
          <xdr:rowOff>123825</xdr:rowOff>
        </xdr:from>
        <xdr:to>
          <xdr:col>15</xdr:col>
          <xdr:colOff>209550</xdr:colOff>
          <xdr:row>23</xdr:row>
          <xdr:rowOff>171450</xdr:rowOff>
        </xdr:to>
        <xdr:sp macro="" textlink="">
          <xdr:nvSpPr>
            <xdr:cNvPr id="150530" name="Check Box 2" hidden="1">
              <a:extLst>
                <a:ext uri="{63B3BB69-23CF-44E3-9099-C40C66FF867C}">
                  <a14:compatExt spid="_x0000_s150530"/>
                </a:ext>
              </a:extLst>
            </xdr:cNvPr>
            <xdr:cNvSpPr/>
          </xdr:nvSpPr>
          <xdr:spPr>
            <a:xfrm>
              <a:off x="0" y="0"/>
              <a:ext cx="0" cy="0"/>
            </a:xfrm>
            <a:prstGeom prst="rect">
              <a:avLst/>
            </a:prstGeom>
          </xdr:spPr>
        </xdr:sp>
        <xdr:clientData fLocksWithSheet="0"/>
      </xdr:twoCellAnchor>
    </mc:Choice>
    <mc:Fallback/>
  </mc:AlternateContent>
  <xdr:twoCellAnchor editAs="oneCell">
    <xdr:from>
      <xdr:col>15</xdr:col>
      <xdr:colOff>38100</xdr:colOff>
      <xdr:row>0</xdr:row>
      <xdr:rowOff>15240</xdr:rowOff>
    </xdr:from>
    <xdr:to>
      <xdr:col>21</xdr:col>
      <xdr:colOff>243840</xdr:colOff>
      <xdr:row>1</xdr:row>
      <xdr:rowOff>50979</xdr:rowOff>
    </xdr:to>
    <xdr:sp macro="" textlink="">
      <xdr:nvSpPr>
        <xdr:cNvPr id="9" name="Rectangle 8"/>
        <xdr:cNvSpPr/>
      </xdr:nvSpPr>
      <xdr:spPr>
        <a:xfrm>
          <a:off x="19640550" y="15240"/>
          <a:ext cx="5406390" cy="226239"/>
        </a:xfrm>
        <a:prstGeom prst="rect">
          <a:avLst/>
        </a:prstGeom>
        <a:noFill/>
      </xdr:spPr>
      <xdr:txBody>
        <a:bodyPr wrap="none" lIns="91440" tIns="45720" rIns="91440" bIns="45720">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800" b="1" i="0" u="none" strike="noStrike" kern="0" cap="none" spc="0" normalizeH="0" baseline="0" noProof="0">
              <a:ln w="12700">
                <a:solidFill>
                  <a:srgbClr val="4BACC6"/>
                </a:solidFill>
                <a:prstDash val="solid"/>
              </a:ln>
              <a:solidFill>
                <a:srgbClr val="4BACC6"/>
              </a:solidFill>
              <a:effectLst/>
              <a:uLnTx/>
              <a:uFillTx/>
              <a:latin typeface="Lucida Bright" pitchFamily="18" charset="0"/>
              <a:ea typeface="+mn-ea"/>
              <a:cs typeface="+mn-cs"/>
            </a:rPr>
            <a:t>Evolution et développement</a:t>
          </a:r>
          <a:endParaRPr kumimoji="0" lang="fr-FR" sz="1800" b="0" i="0" u="none" strike="noStrike" kern="0" cap="none" spc="0" normalizeH="0" baseline="0" noProof="0">
            <a:ln w="12700">
              <a:solidFill>
                <a:srgbClr val="4BACC6"/>
              </a:solidFill>
              <a:prstDash val="solid"/>
            </a:ln>
            <a:solidFill>
              <a:srgbClr val="4BACC6"/>
            </a:solidFill>
            <a:effectLst/>
            <a:uLnTx/>
            <a:uFillTx/>
            <a:latin typeface="Lucida Bright" pitchFamily="18" charset="0"/>
            <a:ea typeface="+mn-ea"/>
            <a:cs typeface="+mn-cs"/>
          </a:endParaRPr>
        </a:p>
      </xdr:txBody>
    </xdr:sp>
    <xdr:clientData/>
  </xdr:twoCellAnchor>
  <xdr:twoCellAnchor editAs="oneCell">
    <xdr:from>
      <xdr:col>23</xdr:col>
      <xdr:colOff>1304925</xdr:colOff>
      <xdr:row>0</xdr:row>
      <xdr:rowOff>9525</xdr:rowOff>
    </xdr:from>
    <xdr:to>
      <xdr:col>27</xdr:col>
      <xdr:colOff>365760</xdr:colOff>
      <xdr:row>1</xdr:row>
      <xdr:rowOff>40005</xdr:rowOff>
    </xdr:to>
    <xdr:sp macro="" textlink="">
      <xdr:nvSpPr>
        <xdr:cNvPr id="10" name="Rectangle 9"/>
        <xdr:cNvSpPr/>
      </xdr:nvSpPr>
      <xdr:spPr>
        <a:xfrm>
          <a:off x="27203400" y="9525"/>
          <a:ext cx="4185285" cy="220980"/>
        </a:xfrm>
        <a:prstGeom prst="rect">
          <a:avLst/>
        </a:prstGeom>
        <a:noFill/>
      </xdr:spPr>
      <xdr:txBody>
        <a:bodyPr wrap="none" lIns="91440" tIns="45720" rIns="91440" bIns="45720">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1800" b="1" i="0" u="none" strike="noStrike" kern="0" cap="none" spc="0" normalizeH="0" baseline="0" noProof="0">
              <a:ln w="12700">
                <a:solidFill>
                  <a:srgbClr val="4BACC6"/>
                </a:solidFill>
                <a:prstDash val="solid"/>
              </a:ln>
              <a:solidFill>
                <a:srgbClr val="4BACC6"/>
              </a:solidFill>
              <a:effectLst/>
              <a:uLnTx/>
              <a:uFillTx/>
              <a:latin typeface="Lucida Bright" pitchFamily="18" charset="0"/>
              <a:ea typeface="+mn-ea"/>
              <a:cs typeface="+mn-cs"/>
            </a:rPr>
            <a:t>Plan d'actions</a:t>
          </a:r>
          <a:endParaRPr kumimoji="0" lang="fr-FR" sz="1800" b="0" i="0" u="none" strike="noStrike" kern="0" cap="none" spc="0" normalizeH="0" baseline="0" noProof="0">
            <a:ln w="12700">
              <a:solidFill>
                <a:srgbClr val="4BACC6"/>
              </a:solidFill>
              <a:prstDash val="solid"/>
            </a:ln>
            <a:solidFill>
              <a:srgbClr val="4BACC6"/>
            </a:solidFill>
            <a:effectLst/>
            <a:uLnTx/>
            <a:uFillTx/>
            <a:latin typeface="Lucida Bright" pitchFamily="18" charset="0"/>
            <a:ea typeface="+mn-ea"/>
            <a:cs typeface="+mn-cs"/>
          </a:endParaRPr>
        </a:p>
      </xdr:txBody>
    </xdr:sp>
    <xdr:clientData/>
  </xdr:twoCellAnchor>
  <xdr:twoCellAnchor editAs="oneCell">
    <xdr:from>
      <xdr:col>0</xdr:col>
      <xdr:colOff>0</xdr:colOff>
      <xdr:row>0</xdr:row>
      <xdr:rowOff>0</xdr:rowOff>
    </xdr:from>
    <xdr:to>
      <xdr:col>1</xdr:col>
      <xdr:colOff>19050</xdr:colOff>
      <xdr:row>7</xdr:row>
      <xdr:rowOff>47625</xdr:rowOff>
    </xdr:to>
    <xdr:sp macro="" textlink="">
      <xdr:nvSpPr>
        <xdr:cNvPr id="11" name="Identite" hidden="1">
          <a:extLst>
            <a:ext uri="{63B3BB69-23CF-44E3-9099-C40C66FF867C}">
              <a14:compatExt xmlns:a14="http://schemas.microsoft.com/office/drawing/2010/main" spid="_x0000_s1073"/>
            </a:ext>
          </a:extLst>
        </xdr:cNvPr>
        <xdr:cNvSpPr/>
      </xdr:nvSpPr>
      <xdr:spPr>
        <a:xfrm>
          <a:off x="0" y="0"/>
          <a:ext cx="1466850" cy="1704975"/>
        </a:xfrm>
        <a:prstGeom prst="rect">
          <a:avLst/>
        </a:prstGeom>
      </xdr:spPr>
    </xdr:sp>
    <xdr:clientData fLocksWithSheet="0"/>
  </xdr:twoCellAnchor>
</xdr:wsDr>
</file>

<file path=xl/drawings/drawing7.xml><?xml version="1.0" encoding="utf-8"?>
<xdr:wsDr xmlns:xdr="http://schemas.openxmlformats.org/drawingml/2006/spreadsheetDrawing" xmlns:a="http://schemas.openxmlformats.org/drawingml/2006/main">
  <xdr:twoCellAnchor>
    <xdr:from>
      <xdr:col>1</xdr:col>
      <xdr:colOff>342901</xdr:colOff>
      <xdr:row>1</xdr:row>
      <xdr:rowOff>47625</xdr:rowOff>
    </xdr:from>
    <xdr:to>
      <xdr:col>5</xdr:col>
      <xdr:colOff>1547</xdr:colOff>
      <xdr:row>4</xdr:row>
      <xdr:rowOff>45501</xdr:rowOff>
    </xdr:to>
    <xdr:sp macro="" textlink="">
      <xdr:nvSpPr>
        <xdr:cNvPr id="2" name="Draaiende pijl 1"/>
        <xdr:cNvSpPr/>
      </xdr:nvSpPr>
      <xdr:spPr>
        <a:xfrm rot="16200000">
          <a:off x="1121024" y="-44698"/>
          <a:ext cx="988476" cy="1725571"/>
        </a:xfrm>
        <a:prstGeom prst="circularArrow">
          <a:avLst>
            <a:gd name="adj1" fmla="val 16884"/>
            <a:gd name="adj2" fmla="val 1287494"/>
            <a:gd name="adj3" fmla="val 20553532"/>
            <a:gd name="adj4" fmla="val 16173685"/>
            <a:gd name="adj5" fmla="val 1600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nl-BE"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85725</xdr:colOff>
      <xdr:row>3</xdr:row>
      <xdr:rowOff>104775</xdr:rowOff>
    </xdr:from>
    <xdr:to>
      <xdr:col>4</xdr:col>
      <xdr:colOff>323850</xdr:colOff>
      <xdr:row>11</xdr:row>
      <xdr:rowOff>9525</xdr:rowOff>
    </xdr:to>
    <xdr:sp macro="" textlink="">
      <xdr:nvSpPr>
        <xdr:cNvPr id="13" name="Right Brace 12"/>
        <xdr:cNvSpPr/>
      </xdr:nvSpPr>
      <xdr:spPr>
        <a:xfrm>
          <a:off x="3952875" y="1104900"/>
          <a:ext cx="238125" cy="1428750"/>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8</xdr:col>
      <xdr:colOff>95250</xdr:colOff>
      <xdr:row>5</xdr:row>
      <xdr:rowOff>38100</xdr:rowOff>
    </xdr:from>
    <xdr:to>
      <xdr:col>8</xdr:col>
      <xdr:colOff>333375</xdr:colOff>
      <xdr:row>12</xdr:row>
      <xdr:rowOff>133350</xdr:rowOff>
    </xdr:to>
    <xdr:sp macro="" textlink="">
      <xdr:nvSpPr>
        <xdr:cNvPr id="14" name="Right Brace 13"/>
        <xdr:cNvSpPr/>
      </xdr:nvSpPr>
      <xdr:spPr>
        <a:xfrm>
          <a:off x="7381875" y="1419225"/>
          <a:ext cx="238125" cy="1428750"/>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8</xdr:col>
      <xdr:colOff>114300</xdr:colOff>
      <xdr:row>13</xdr:row>
      <xdr:rowOff>95250</xdr:rowOff>
    </xdr:from>
    <xdr:to>
      <xdr:col>8</xdr:col>
      <xdr:colOff>352425</xdr:colOff>
      <xdr:row>20</xdr:row>
      <xdr:rowOff>114300</xdr:rowOff>
    </xdr:to>
    <xdr:sp macro="" textlink="">
      <xdr:nvSpPr>
        <xdr:cNvPr id="15" name="Right Brace 14"/>
        <xdr:cNvSpPr/>
      </xdr:nvSpPr>
      <xdr:spPr>
        <a:xfrm>
          <a:off x="7400925" y="3000375"/>
          <a:ext cx="238125" cy="1428750"/>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2</xdr:col>
      <xdr:colOff>104775</xdr:colOff>
      <xdr:row>5</xdr:row>
      <xdr:rowOff>0</xdr:rowOff>
    </xdr:from>
    <xdr:to>
      <xdr:col>2</xdr:col>
      <xdr:colOff>371475</xdr:colOff>
      <xdr:row>5</xdr:row>
      <xdr:rowOff>0</xdr:rowOff>
    </xdr:to>
    <xdr:cxnSp macro="">
      <xdr:nvCxnSpPr>
        <xdr:cNvPr id="17" name="Straight Arrow Connector 16"/>
        <xdr:cNvCxnSpPr/>
      </xdr:nvCxnSpPr>
      <xdr:spPr>
        <a:xfrm>
          <a:off x="2600325" y="138112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85725</xdr:colOff>
      <xdr:row>8</xdr:row>
      <xdr:rowOff>180975</xdr:rowOff>
    </xdr:from>
    <xdr:to>
      <xdr:col>2</xdr:col>
      <xdr:colOff>352425</xdr:colOff>
      <xdr:row>8</xdr:row>
      <xdr:rowOff>180975</xdr:rowOff>
    </xdr:to>
    <xdr:cxnSp macro="">
      <xdr:nvCxnSpPr>
        <xdr:cNvPr id="18" name="Straight Arrow Connector 17"/>
        <xdr:cNvCxnSpPr/>
      </xdr:nvCxnSpPr>
      <xdr:spPr>
        <a:xfrm>
          <a:off x="2581275" y="2133600"/>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104775</xdr:colOff>
      <xdr:row>7</xdr:row>
      <xdr:rowOff>19050</xdr:rowOff>
    </xdr:from>
    <xdr:to>
      <xdr:col>6</xdr:col>
      <xdr:colOff>371475</xdr:colOff>
      <xdr:row>7</xdr:row>
      <xdr:rowOff>19050</xdr:rowOff>
    </xdr:to>
    <xdr:cxnSp macro="">
      <xdr:nvCxnSpPr>
        <xdr:cNvPr id="19" name="Straight Arrow Connector 18"/>
        <xdr:cNvCxnSpPr/>
      </xdr:nvCxnSpPr>
      <xdr:spPr>
        <a:xfrm>
          <a:off x="6019800" y="178117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95250</xdr:colOff>
      <xdr:row>11</xdr:row>
      <xdr:rowOff>0</xdr:rowOff>
    </xdr:from>
    <xdr:to>
      <xdr:col>6</xdr:col>
      <xdr:colOff>361950</xdr:colOff>
      <xdr:row>11</xdr:row>
      <xdr:rowOff>0</xdr:rowOff>
    </xdr:to>
    <xdr:cxnSp macro="">
      <xdr:nvCxnSpPr>
        <xdr:cNvPr id="20" name="Straight Arrow Connector 19"/>
        <xdr:cNvCxnSpPr/>
      </xdr:nvCxnSpPr>
      <xdr:spPr>
        <a:xfrm>
          <a:off x="6010275" y="252412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95250</xdr:colOff>
      <xdr:row>15</xdr:row>
      <xdr:rowOff>9525</xdr:rowOff>
    </xdr:from>
    <xdr:to>
      <xdr:col>6</xdr:col>
      <xdr:colOff>361950</xdr:colOff>
      <xdr:row>15</xdr:row>
      <xdr:rowOff>9525</xdr:rowOff>
    </xdr:to>
    <xdr:cxnSp macro="">
      <xdr:nvCxnSpPr>
        <xdr:cNvPr id="21" name="Straight Arrow Connector 20"/>
        <xdr:cNvCxnSpPr/>
      </xdr:nvCxnSpPr>
      <xdr:spPr>
        <a:xfrm>
          <a:off x="6010275" y="334327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104775</xdr:colOff>
      <xdr:row>19</xdr:row>
      <xdr:rowOff>9525</xdr:rowOff>
    </xdr:from>
    <xdr:to>
      <xdr:col>6</xdr:col>
      <xdr:colOff>371475</xdr:colOff>
      <xdr:row>19</xdr:row>
      <xdr:rowOff>9525</xdr:rowOff>
    </xdr:to>
    <xdr:cxnSp macro="">
      <xdr:nvCxnSpPr>
        <xdr:cNvPr id="22" name="Straight Arrow Connector 21"/>
        <xdr:cNvCxnSpPr/>
      </xdr:nvCxnSpPr>
      <xdr:spPr>
        <a:xfrm>
          <a:off x="6019800" y="412432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85725</xdr:colOff>
      <xdr:row>24</xdr:row>
      <xdr:rowOff>104775</xdr:rowOff>
    </xdr:from>
    <xdr:to>
      <xdr:col>4</xdr:col>
      <xdr:colOff>323850</xdr:colOff>
      <xdr:row>32</xdr:row>
      <xdr:rowOff>9525</xdr:rowOff>
    </xdr:to>
    <xdr:sp macro="" textlink="">
      <xdr:nvSpPr>
        <xdr:cNvPr id="24" name="Right Brace 23"/>
        <xdr:cNvSpPr/>
      </xdr:nvSpPr>
      <xdr:spPr>
        <a:xfrm>
          <a:off x="3952875" y="1371600"/>
          <a:ext cx="238125" cy="1428750"/>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8</xdr:col>
      <xdr:colOff>95250</xdr:colOff>
      <xdr:row>26</xdr:row>
      <xdr:rowOff>38100</xdr:rowOff>
    </xdr:from>
    <xdr:to>
      <xdr:col>8</xdr:col>
      <xdr:colOff>333375</xdr:colOff>
      <xdr:row>33</xdr:row>
      <xdr:rowOff>133350</xdr:rowOff>
    </xdr:to>
    <xdr:sp macro="" textlink="">
      <xdr:nvSpPr>
        <xdr:cNvPr id="25" name="Right Brace 24"/>
        <xdr:cNvSpPr/>
      </xdr:nvSpPr>
      <xdr:spPr>
        <a:xfrm>
          <a:off x="7381875" y="1685925"/>
          <a:ext cx="238125" cy="1428750"/>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8</xdr:col>
      <xdr:colOff>114300</xdr:colOff>
      <xdr:row>34</xdr:row>
      <xdr:rowOff>95250</xdr:rowOff>
    </xdr:from>
    <xdr:to>
      <xdr:col>8</xdr:col>
      <xdr:colOff>352425</xdr:colOff>
      <xdr:row>41</xdr:row>
      <xdr:rowOff>114300</xdr:rowOff>
    </xdr:to>
    <xdr:sp macro="" textlink="">
      <xdr:nvSpPr>
        <xdr:cNvPr id="26" name="Right Brace 25"/>
        <xdr:cNvSpPr/>
      </xdr:nvSpPr>
      <xdr:spPr>
        <a:xfrm>
          <a:off x="7400925" y="3267075"/>
          <a:ext cx="238125" cy="1428750"/>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2</xdr:col>
      <xdr:colOff>104775</xdr:colOff>
      <xdr:row>26</xdr:row>
      <xdr:rowOff>0</xdr:rowOff>
    </xdr:from>
    <xdr:to>
      <xdr:col>2</xdr:col>
      <xdr:colOff>371475</xdr:colOff>
      <xdr:row>26</xdr:row>
      <xdr:rowOff>0</xdr:rowOff>
    </xdr:to>
    <xdr:cxnSp macro="">
      <xdr:nvCxnSpPr>
        <xdr:cNvPr id="27" name="Straight Arrow Connector 26"/>
        <xdr:cNvCxnSpPr/>
      </xdr:nvCxnSpPr>
      <xdr:spPr>
        <a:xfrm>
          <a:off x="2600325" y="164782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85725</xdr:colOff>
      <xdr:row>29</xdr:row>
      <xdr:rowOff>180975</xdr:rowOff>
    </xdr:from>
    <xdr:to>
      <xdr:col>2</xdr:col>
      <xdr:colOff>352425</xdr:colOff>
      <xdr:row>29</xdr:row>
      <xdr:rowOff>180975</xdr:rowOff>
    </xdr:to>
    <xdr:cxnSp macro="">
      <xdr:nvCxnSpPr>
        <xdr:cNvPr id="28" name="Straight Arrow Connector 27"/>
        <xdr:cNvCxnSpPr/>
      </xdr:nvCxnSpPr>
      <xdr:spPr>
        <a:xfrm>
          <a:off x="2581275" y="2400300"/>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104775</xdr:colOff>
      <xdr:row>28</xdr:row>
      <xdr:rowOff>19050</xdr:rowOff>
    </xdr:from>
    <xdr:to>
      <xdr:col>6</xdr:col>
      <xdr:colOff>371475</xdr:colOff>
      <xdr:row>28</xdr:row>
      <xdr:rowOff>19050</xdr:rowOff>
    </xdr:to>
    <xdr:cxnSp macro="">
      <xdr:nvCxnSpPr>
        <xdr:cNvPr id="29" name="Straight Arrow Connector 28"/>
        <xdr:cNvCxnSpPr/>
      </xdr:nvCxnSpPr>
      <xdr:spPr>
        <a:xfrm>
          <a:off x="6019800" y="204787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95250</xdr:colOff>
      <xdr:row>32</xdr:row>
      <xdr:rowOff>0</xdr:rowOff>
    </xdr:from>
    <xdr:to>
      <xdr:col>6</xdr:col>
      <xdr:colOff>361950</xdr:colOff>
      <xdr:row>32</xdr:row>
      <xdr:rowOff>0</xdr:rowOff>
    </xdr:to>
    <xdr:cxnSp macro="">
      <xdr:nvCxnSpPr>
        <xdr:cNvPr id="30" name="Straight Arrow Connector 29"/>
        <xdr:cNvCxnSpPr/>
      </xdr:nvCxnSpPr>
      <xdr:spPr>
        <a:xfrm>
          <a:off x="6010275" y="279082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95250</xdr:colOff>
      <xdr:row>36</xdr:row>
      <xdr:rowOff>9525</xdr:rowOff>
    </xdr:from>
    <xdr:to>
      <xdr:col>6</xdr:col>
      <xdr:colOff>361950</xdr:colOff>
      <xdr:row>36</xdr:row>
      <xdr:rowOff>9525</xdr:rowOff>
    </xdr:to>
    <xdr:cxnSp macro="">
      <xdr:nvCxnSpPr>
        <xdr:cNvPr id="31" name="Straight Arrow Connector 30"/>
        <xdr:cNvCxnSpPr/>
      </xdr:nvCxnSpPr>
      <xdr:spPr>
        <a:xfrm>
          <a:off x="6010275" y="360997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104775</xdr:colOff>
      <xdr:row>40</xdr:row>
      <xdr:rowOff>9525</xdr:rowOff>
    </xdr:from>
    <xdr:to>
      <xdr:col>6</xdr:col>
      <xdr:colOff>371475</xdr:colOff>
      <xdr:row>40</xdr:row>
      <xdr:rowOff>9525</xdr:rowOff>
    </xdr:to>
    <xdr:cxnSp macro="">
      <xdr:nvCxnSpPr>
        <xdr:cNvPr id="32" name="Straight Arrow Connector 31"/>
        <xdr:cNvCxnSpPr/>
      </xdr:nvCxnSpPr>
      <xdr:spPr>
        <a:xfrm>
          <a:off x="6019800" y="439102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114300</xdr:colOff>
      <xdr:row>7</xdr:row>
      <xdr:rowOff>85725</xdr:rowOff>
    </xdr:from>
    <xdr:to>
      <xdr:col>12</xdr:col>
      <xdr:colOff>352425</xdr:colOff>
      <xdr:row>18</xdr:row>
      <xdr:rowOff>66675</xdr:rowOff>
    </xdr:to>
    <xdr:sp macro="" textlink="">
      <xdr:nvSpPr>
        <xdr:cNvPr id="33" name="Right Brace 32"/>
        <xdr:cNvSpPr/>
      </xdr:nvSpPr>
      <xdr:spPr>
        <a:xfrm>
          <a:off x="10220325" y="2114550"/>
          <a:ext cx="238125" cy="2152650"/>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12</xdr:col>
      <xdr:colOff>114300</xdr:colOff>
      <xdr:row>28</xdr:row>
      <xdr:rowOff>85725</xdr:rowOff>
    </xdr:from>
    <xdr:to>
      <xdr:col>12</xdr:col>
      <xdr:colOff>352425</xdr:colOff>
      <xdr:row>39</xdr:row>
      <xdr:rowOff>66675</xdr:rowOff>
    </xdr:to>
    <xdr:sp macro="" textlink="">
      <xdr:nvSpPr>
        <xdr:cNvPr id="34" name="Right Brace 33"/>
        <xdr:cNvSpPr/>
      </xdr:nvSpPr>
      <xdr:spPr>
        <a:xfrm>
          <a:off x="10220325" y="2114550"/>
          <a:ext cx="238125" cy="2152650"/>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4</xdr:col>
      <xdr:colOff>85725</xdr:colOff>
      <xdr:row>24</xdr:row>
      <xdr:rowOff>104775</xdr:rowOff>
    </xdr:from>
    <xdr:to>
      <xdr:col>4</xdr:col>
      <xdr:colOff>323850</xdr:colOff>
      <xdr:row>32</xdr:row>
      <xdr:rowOff>9525</xdr:rowOff>
    </xdr:to>
    <xdr:sp macro="" textlink="">
      <xdr:nvSpPr>
        <xdr:cNvPr id="37" name="Right Brace 36"/>
        <xdr:cNvSpPr/>
      </xdr:nvSpPr>
      <xdr:spPr>
        <a:xfrm>
          <a:off x="3505200" y="1371600"/>
          <a:ext cx="238125" cy="1428750"/>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8</xdr:col>
      <xdr:colOff>95250</xdr:colOff>
      <xdr:row>26</xdr:row>
      <xdr:rowOff>38100</xdr:rowOff>
    </xdr:from>
    <xdr:to>
      <xdr:col>8</xdr:col>
      <xdr:colOff>333375</xdr:colOff>
      <xdr:row>33</xdr:row>
      <xdr:rowOff>133350</xdr:rowOff>
    </xdr:to>
    <xdr:sp macro="" textlink="">
      <xdr:nvSpPr>
        <xdr:cNvPr id="38" name="Right Brace 37"/>
        <xdr:cNvSpPr/>
      </xdr:nvSpPr>
      <xdr:spPr>
        <a:xfrm>
          <a:off x="6934200" y="1685925"/>
          <a:ext cx="238125" cy="1428750"/>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8</xdr:col>
      <xdr:colOff>114300</xdr:colOff>
      <xdr:row>34</xdr:row>
      <xdr:rowOff>95250</xdr:rowOff>
    </xdr:from>
    <xdr:to>
      <xdr:col>8</xdr:col>
      <xdr:colOff>352425</xdr:colOff>
      <xdr:row>41</xdr:row>
      <xdr:rowOff>114300</xdr:rowOff>
    </xdr:to>
    <xdr:sp macro="" textlink="">
      <xdr:nvSpPr>
        <xdr:cNvPr id="39" name="Right Brace 38"/>
        <xdr:cNvSpPr/>
      </xdr:nvSpPr>
      <xdr:spPr>
        <a:xfrm>
          <a:off x="6953250" y="3267075"/>
          <a:ext cx="238125" cy="1428750"/>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2</xdr:col>
      <xdr:colOff>104775</xdr:colOff>
      <xdr:row>26</xdr:row>
      <xdr:rowOff>0</xdr:rowOff>
    </xdr:from>
    <xdr:to>
      <xdr:col>2</xdr:col>
      <xdr:colOff>371475</xdr:colOff>
      <xdr:row>26</xdr:row>
      <xdr:rowOff>0</xdr:rowOff>
    </xdr:to>
    <xdr:cxnSp macro="">
      <xdr:nvCxnSpPr>
        <xdr:cNvPr id="40" name="Straight Arrow Connector 39"/>
        <xdr:cNvCxnSpPr/>
      </xdr:nvCxnSpPr>
      <xdr:spPr>
        <a:xfrm>
          <a:off x="2152650" y="164782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85725</xdr:colOff>
      <xdr:row>29</xdr:row>
      <xdr:rowOff>180975</xdr:rowOff>
    </xdr:from>
    <xdr:to>
      <xdr:col>2</xdr:col>
      <xdr:colOff>352425</xdr:colOff>
      <xdr:row>29</xdr:row>
      <xdr:rowOff>180975</xdr:rowOff>
    </xdr:to>
    <xdr:cxnSp macro="">
      <xdr:nvCxnSpPr>
        <xdr:cNvPr id="41" name="Straight Arrow Connector 40"/>
        <xdr:cNvCxnSpPr/>
      </xdr:nvCxnSpPr>
      <xdr:spPr>
        <a:xfrm>
          <a:off x="2133600" y="2400300"/>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104775</xdr:colOff>
      <xdr:row>28</xdr:row>
      <xdr:rowOff>19050</xdr:rowOff>
    </xdr:from>
    <xdr:to>
      <xdr:col>6</xdr:col>
      <xdr:colOff>371475</xdr:colOff>
      <xdr:row>28</xdr:row>
      <xdr:rowOff>19050</xdr:rowOff>
    </xdr:to>
    <xdr:cxnSp macro="">
      <xdr:nvCxnSpPr>
        <xdr:cNvPr id="42" name="Straight Arrow Connector 41"/>
        <xdr:cNvCxnSpPr/>
      </xdr:nvCxnSpPr>
      <xdr:spPr>
        <a:xfrm>
          <a:off x="5572125" y="204787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95250</xdr:colOff>
      <xdr:row>32</xdr:row>
      <xdr:rowOff>0</xdr:rowOff>
    </xdr:from>
    <xdr:to>
      <xdr:col>6</xdr:col>
      <xdr:colOff>361950</xdr:colOff>
      <xdr:row>32</xdr:row>
      <xdr:rowOff>0</xdr:rowOff>
    </xdr:to>
    <xdr:cxnSp macro="">
      <xdr:nvCxnSpPr>
        <xdr:cNvPr id="43" name="Straight Arrow Connector 42"/>
        <xdr:cNvCxnSpPr/>
      </xdr:nvCxnSpPr>
      <xdr:spPr>
        <a:xfrm>
          <a:off x="5562600" y="279082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95250</xdr:colOff>
      <xdr:row>36</xdr:row>
      <xdr:rowOff>9525</xdr:rowOff>
    </xdr:from>
    <xdr:to>
      <xdr:col>6</xdr:col>
      <xdr:colOff>361950</xdr:colOff>
      <xdr:row>36</xdr:row>
      <xdr:rowOff>9525</xdr:rowOff>
    </xdr:to>
    <xdr:cxnSp macro="">
      <xdr:nvCxnSpPr>
        <xdr:cNvPr id="44" name="Straight Arrow Connector 43"/>
        <xdr:cNvCxnSpPr/>
      </xdr:nvCxnSpPr>
      <xdr:spPr>
        <a:xfrm>
          <a:off x="5562600" y="360997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104775</xdr:colOff>
      <xdr:row>40</xdr:row>
      <xdr:rowOff>9525</xdr:rowOff>
    </xdr:from>
    <xdr:to>
      <xdr:col>6</xdr:col>
      <xdr:colOff>371475</xdr:colOff>
      <xdr:row>40</xdr:row>
      <xdr:rowOff>9525</xdr:rowOff>
    </xdr:to>
    <xdr:cxnSp macro="">
      <xdr:nvCxnSpPr>
        <xdr:cNvPr id="45" name="Straight Arrow Connector 44"/>
        <xdr:cNvCxnSpPr/>
      </xdr:nvCxnSpPr>
      <xdr:spPr>
        <a:xfrm>
          <a:off x="5572125" y="439102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114300</xdr:colOff>
      <xdr:row>28</xdr:row>
      <xdr:rowOff>85725</xdr:rowOff>
    </xdr:from>
    <xdr:to>
      <xdr:col>12</xdr:col>
      <xdr:colOff>352425</xdr:colOff>
      <xdr:row>39</xdr:row>
      <xdr:rowOff>66675</xdr:rowOff>
    </xdr:to>
    <xdr:sp macro="" textlink="">
      <xdr:nvSpPr>
        <xdr:cNvPr id="46" name="Right Brace 45"/>
        <xdr:cNvSpPr/>
      </xdr:nvSpPr>
      <xdr:spPr>
        <a:xfrm>
          <a:off x="9772650" y="2114550"/>
          <a:ext cx="238125" cy="2143125"/>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4</xdr:col>
      <xdr:colOff>85725</xdr:colOff>
      <xdr:row>24</xdr:row>
      <xdr:rowOff>104775</xdr:rowOff>
    </xdr:from>
    <xdr:to>
      <xdr:col>4</xdr:col>
      <xdr:colOff>323850</xdr:colOff>
      <xdr:row>32</xdr:row>
      <xdr:rowOff>9525</xdr:rowOff>
    </xdr:to>
    <xdr:sp macro="" textlink="">
      <xdr:nvSpPr>
        <xdr:cNvPr id="47" name="Right Brace 46"/>
        <xdr:cNvSpPr/>
      </xdr:nvSpPr>
      <xdr:spPr>
        <a:xfrm>
          <a:off x="3505200" y="1371600"/>
          <a:ext cx="238125" cy="1428750"/>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8</xdr:col>
      <xdr:colOff>95250</xdr:colOff>
      <xdr:row>26</xdr:row>
      <xdr:rowOff>38100</xdr:rowOff>
    </xdr:from>
    <xdr:to>
      <xdr:col>8</xdr:col>
      <xdr:colOff>333375</xdr:colOff>
      <xdr:row>33</xdr:row>
      <xdr:rowOff>133350</xdr:rowOff>
    </xdr:to>
    <xdr:sp macro="" textlink="">
      <xdr:nvSpPr>
        <xdr:cNvPr id="48" name="Right Brace 47"/>
        <xdr:cNvSpPr/>
      </xdr:nvSpPr>
      <xdr:spPr>
        <a:xfrm>
          <a:off x="6934200" y="1685925"/>
          <a:ext cx="238125" cy="1428750"/>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8</xdr:col>
      <xdr:colOff>114300</xdr:colOff>
      <xdr:row>34</xdr:row>
      <xdr:rowOff>95250</xdr:rowOff>
    </xdr:from>
    <xdr:to>
      <xdr:col>8</xdr:col>
      <xdr:colOff>352425</xdr:colOff>
      <xdr:row>41</xdr:row>
      <xdr:rowOff>114300</xdr:rowOff>
    </xdr:to>
    <xdr:sp macro="" textlink="">
      <xdr:nvSpPr>
        <xdr:cNvPr id="49" name="Right Brace 48"/>
        <xdr:cNvSpPr/>
      </xdr:nvSpPr>
      <xdr:spPr>
        <a:xfrm>
          <a:off x="6953250" y="3267075"/>
          <a:ext cx="238125" cy="1390650"/>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2</xdr:col>
      <xdr:colOff>104775</xdr:colOff>
      <xdr:row>26</xdr:row>
      <xdr:rowOff>0</xdr:rowOff>
    </xdr:from>
    <xdr:to>
      <xdr:col>2</xdr:col>
      <xdr:colOff>371475</xdr:colOff>
      <xdr:row>26</xdr:row>
      <xdr:rowOff>0</xdr:rowOff>
    </xdr:to>
    <xdr:cxnSp macro="">
      <xdr:nvCxnSpPr>
        <xdr:cNvPr id="50" name="Straight Arrow Connector 49"/>
        <xdr:cNvCxnSpPr/>
      </xdr:nvCxnSpPr>
      <xdr:spPr>
        <a:xfrm>
          <a:off x="2152650" y="164782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85725</xdr:colOff>
      <xdr:row>29</xdr:row>
      <xdr:rowOff>180975</xdr:rowOff>
    </xdr:from>
    <xdr:to>
      <xdr:col>2</xdr:col>
      <xdr:colOff>352425</xdr:colOff>
      <xdr:row>29</xdr:row>
      <xdr:rowOff>180975</xdr:rowOff>
    </xdr:to>
    <xdr:cxnSp macro="">
      <xdr:nvCxnSpPr>
        <xdr:cNvPr id="51" name="Straight Arrow Connector 50"/>
        <xdr:cNvCxnSpPr/>
      </xdr:nvCxnSpPr>
      <xdr:spPr>
        <a:xfrm>
          <a:off x="2133600" y="2400300"/>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104775</xdr:colOff>
      <xdr:row>28</xdr:row>
      <xdr:rowOff>19050</xdr:rowOff>
    </xdr:from>
    <xdr:to>
      <xdr:col>6</xdr:col>
      <xdr:colOff>371475</xdr:colOff>
      <xdr:row>28</xdr:row>
      <xdr:rowOff>19050</xdr:rowOff>
    </xdr:to>
    <xdr:cxnSp macro="">
      <xdr:nvCxnSpPr>
        <xdr:cNvPr id="52" name="Straight Arrow Connector 51"/>
        <xdr:cNvCxnSpPr/>
      </xdr:nvCxnSpPr>
      <xdr:spPr>
        <a:xfrm>
          <a:off x="5572125" y="204787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95250</xdr:colOff>
      <xdr:row>32</xdr:row>
      <xdr:rowOff>0</xdr:rowOff>
    </xdr:from>
    <xdr:to>
      <xdr:col>6</xdr:col>
      <xdr:colOff>361950</xdr:colOff>
      <xdr:row>32</xdr:row>
      <xdr:rowOff>0</xdr:rowOff>
    </xdr:to>
    <xdr:cxnSp macro="">
      <xdr:nvCxnSpPr>
        <xdr:cNvPr id="53" name="Straight Arrow Connector 52"/>
        <xdr:cNvCxnSpPr/>
      </xdr:nvCxnSpPr>
      <xdr:spPr>
        <a:xfrm>
          <a:off x="5562600" y="279082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95250</xdr:colOff>
      <xdr:row>36</xdr:row>
      <xdr:rowOff>9525</xdr:rowOff>
    </xdr:from>
    <xdr:to>
      <xdr:col>6</xdr:col>
      <xdr:colOff>361950</xdr:colOff>
      <xdr:row>36</xdr:row>
      <xdr:rowOff>9525</xdr:rowOff>
    </xdr:to>
    <xdr:cxnSp macro="">
      <xdr:nvCxnSpPr>
        <xdr:cNvPr id="54" name="Straight Arrow Connector 53"/>
        <xdr:cNvCxnSpPr/>
      </xdr:nvCxnSpPr>
      <xdr:spPr>
        <a:xfrm>
          <a:off x="5562600" y="3600450"/>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104775</xdr:colOff>
      <xdr:row>40</xdr:row>
      <xdr:rowOff>9525</xdr:rowOff>
    </xdr:from>
    <xdr:to>
      <xdr:col>6</xdr:col>
      <xdr:colOff>371475</xdr:colOff>
      <xdr:row>40</xdr:row>
      <xdr:rowOff>9525</xdr:rowOff>
    </xdr:to>
    <xdr:cxnSp macro="">
      <xdr:nvCxnSpPr>
        <xdr:cNvPr id="55" name="Straight Arrow Connector 54"/>
        <xdr:cNvCxnSpPr/>
      </xdr:nvCxnSpPr>
      <xdr:spPr>
        <a:xfrm>
          <a:off x="5572125" y="4362450"/>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114300</xdr:colOff>
      <xdr:row>28</xdr:row>
      <xdr:rowOff>85725</xdr:rowOff>
    </xdr:from>
    <xdr:to>
      <xdr:col>12</xdr:col>
      <xdr:colOff>352425</xdr:colOff>
      <xdr:row>39</xdr:row>
      <xdr:rowOff>66675</xdr:rowOff>
    </xdr:to>
    <xdr:sp macro="" textlink="">
      <xdr:nvSpPr>
        <xdr:cNvPr id="56" name="Right Brace 55"/>
        <xdr:cNvSpPr/>
      </xdr:nvSpPr>
      <xdr:spPr>
        <a:xfrm>
          <a:off x="9772650" y="2114550"/>
          <a:ext cx="238125" cy="2114550"/>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10</xdr:col>
      <xdr:colOff>123825</xdr:colOff>
      <xdr:row>9</xdr:row>
      <xdr:rowOff>0</xdr:rowOff>
    </xdr:from>
    <xdr:to>
      <xdr:col>10</xdr:col>
      <xdr:colOff>390525</xdr:colOff>
      <xdr:row>9</xdr:row>
      <xdr:rowOff>0</xdr:rowOff>
    </xdr:to>
    <xdr:cxnSp macro="">
      <xdr:nvCxnSpPr>
        <xdr:cNvPr id="57" name="Straight Arrow Connector 56"/>
        <xdr:cNvCxnSpPr/>
      </xdr:nvCxnSpPr>
      <xdr:spPr>
        <a:xfrm>
          <a:off x="8410575" y="240982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114300</xdr:colOff>
      <xdr:row>17</xdr:row>
      <xdr:rowOff>0</xdr:rowOff>
    </xdr:from>
    <xdr:to>
      <xdr:col>10</xdr:col>
      <xdr:colOff>381000</xdr:colOff>
      <xdr:row>17</xdr:row>
      <xdr:rowOff>0</xdr:rowOff>
    </xdr:to>
    <xdr:cxnSp macro="">
      <xdr:nvCxnSpPr>
        <xdr:cNvPr id="58" name="Straight Arrow Connector 57"/>
        <xdr:cNvCxnSpPr/>
      </xdr:nvCxnSpPr>
      <xdr:spPr>
        <a:xfrm>
          <a:off x="8401050" y="3990975"/>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114300</xdr:colOff>
      <xdr:row>29</xdr:row>
      <xdr:rowOff>180975</xdr:rowOff>
    </xdr:from>
    <xdr:to>
      <xdr:col>10</xdr:col>
      <xdr:colOff>381000</xdr:colOff>
      <xdr:row>29</xdr:row>
      <xdr:rowOff>180975</xdr:rowOff>
    </xdr:to>
    <xdr:cxnSp macro="">
      <xdr:nvCxnSpPr>
        <xdr:cNvPr id="59" name="Straight Arrow Connector 58"/>
        <xdr:cNvCxnSpPr/>
      </xdr:nvCxnSpPr>
      <xdr:spPr>
        <a:xfrm>
          <a:off x="8401050" y="6648450"/>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104775</xdr:colOff>
      <xdr:row>38</xdr:row>
      <xdr:rowOff>9525</xdr:rowOff>
    </xdr:from>
    <xdr:to>
      <xdr:col>10</xdr:col>
      <xdr:colOff>371475</xdr:colOff>
      <xdr:row>38</xdr:row>
      <xdr:rowOff>9525</xdr:rowOff>
    </xdr:to>
    <xdr:cxnSp macro="">
      <xdr:nvCxnSpPr>
        <xdr:cNvPr id="60" name="Straight Arrow Connector 59"/>
        <xdr:cNvCxnSpPr/>
      </xdr:nvCxnSpPr>
      <xdr:spPr>
        <a:xfrm>
          <a:off x="8391525" y="8229600"/>
          <a:ext cx="266700" cy="0"/>
        </a:xfrm>
        <a:prstGeom prst="straightConnector1">
          <a:avLst/>
        </a:prstGeom>
        <a:ln w="28575">
          <a:tailEnd type="arrow"/>
        </a:ln>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190500</xdr:colOff>
      <xdr:row>16</xdr:row>
      <xdr:rowOff>200025</xdr:rowOff>
    </xdr:from>
    <xdr:to>
      <xdr:col>2</xdr:col>
      <xdr:colOff>428625</xdr:colOff>
      <xdr:row>21</xdr:row>
      <xdr:rowOff>190500</xdr:rowOff>
    </xdr:to>
    <xdr:sp macro="" textlink="">
      <xdr:nvSpPr>
        <xdr:cNvPr id="2" name="Right Brace 1"/>
        <xdr:cNvSpPr/>
      </xdr:nvSpPr>
      <xdr:spPr>
        <a:xfrm>
          <a:off x="2686050" y="3810000"/>
          <a:ext cx="238125" cy="1028700"/>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6</xdr:col>
      <xdr:colOff>276225</xdr:colOff>
      <xdr:row>18</xdr:row>
      <xdr:rowOff>142875</xdr:rowOff>
    </xdr:from>
    <xdr:to>
      <xdr:col>6</xdr:col>
      <xdr:colOff>514350</xdr:colOff>
      <xdr:row>28</xdr:row>
      <xdr:rowOff>28575</xdr:rowOff>
    </xdr:to>
    <xdr:sp macro="" textlink="">
      <xdr:nvSpPr>
        <xdr:cNvPr id="11" name="Right Brace 10"/>
        <xdr:cNvSpPr/>
      </xdr:nvSpPr>
      <xdr:spPr>
        <a:xfrm>
          <a:off x="6267450" y="4181475"/>
          <a:ext cx="238125" cy="1857375"/>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4</xdr:col>
      <xdr:colOff>161925</xdr:colOff>
      <xdr:row>23</xdr:row>
      <xdr:rowOff>190501</xdr:rowOff>
    </xdr:from>
    <xdr:to>
      <xdr:col>4</xdr:col>
      <xdr:colOff>400050</xdr:colOff>
      <xdr:row>29</xdr:row>
      <xdr:rowOff>38100</xdr:rowOff>
    </xdr:to>
    <xdr:sp macro="" textlink="">
      <xdr:nvSpPr>
        <xdr:cNvPr id="14" name="Right Brace 13"/>
        <xdr:cNvSpPr/>
      </xdr:nvSpPr>
      <xdr:spPr>
        <a:xfrm>
          <a:off x="4933950" y="5210176"/>
          <a:ext cx="238125" cy="1019174"/>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twoCellAnchor>
    <xdr:from>
      <xdr:col>4</xdr:col>
      <xdr:colOff>161925</xdr:colOff>
      <xdr:row>17</xdr:row>
      <xdr:rowOff>171451</xdr:rowOff>
    </xdr:from>
    <xdr:to>
      <xdr:col>4</xdr:col>
      <xdr:colOff>400050</xdr:colOff>
      <xdr:row>23</xdr:row>
      <xdr:rowOff>9525</xdr:rowOff>
    </xdr:to>
    <xdr:sp macro="" textlink="">
      <xdr:nvSpPr>
        <xdr:cNvPr id="16" name="Right Brace 15"/>
        <xdr:cNvSpPr/>
      </xdr:nvSpPr>
      <xdr:spPr>
        <a:xfrm>
          <a:off x="4933950" y="4010026"/>
          <a:ext cx="238125" cy="1019174"/>
        </a:xfrm>
        <a:prstGeom prst="rightBrace">
          <a:avLst/>
        </a:prstGeom>
        <a:ln w="28575"/>
      </xdr:spPr>
      <xdr:style>
        <a:lnRef idx="1">
          <a:schemeClr val="dk1"/>
        </a:lnRef>
        <a:fillRef idx="0">
          <a:schemeClr val="dk1"/>
        </a:fillRef>
        <a:effectRef idx="0">
          <a:schemeClr val="dk1"/>
        </a:effectRef>
        <a:fontRef idx="minor">
          <a:schemeClr val="tx1"/>
        </a:fontRef>
      </xdr:style>
      <xdr:txBody>
        <a:bodyPr vertOverflow="clip" rtlCol="0" anchor="ctr"/>
        <a:lstStyle/>
        <a:p>
          <a:pPr algn="ctr"/>
          <a:endParaRPr lang="fr-BE"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2</xdr:row>
      <xdr:rowOff>31750</xdr:rowOff>
    </xdr:from>
    <xdr:to>
      <xdr:col>12</xdr:col>
      <xdr:colOff>10582</xdr:colOff>
      <xdr:row>2</xdr:row>
      <xdr:rowOff>483564</xdr:rowOff>
    </xdr:to>
    <xdr:sp macro="" textlink="">
      <xdr:nvSpPr>
        <xdr:cNvPr id="3" name="Rectangle 2"/>
        <xdr:cNvSpPr/>
      </xdr:nvSpPr>
      <xdr:spPr>
        <a:xfrm>
          <a:off x="3248025" y="546100"/>
          <a:ext cx="8125882" cy="451814"/>
        </a:xfrm>
        <a:prstGeom prst="rect">
          <a:avLst/>
        </a:prstGeom>
        <a:solidFill>
          <a:schemeClr val="bg1">
            <a:lumMod val="85000"/>
          </a:schemeClr>
        </a:solidFill>
      </xdr:spPr>
      <xdr:style>
        <a:lnRef idx="1">
          <a:schemeClr val="accent1"/>
        </a:lnRef>
        <a:fillRef idx="3">
          <a:schemeClr val="accent1"/>
        </a:fillRef>
        <a:effectRef idx="2">
          <a:schemeClr val="accent1"/>
        </a:effectRef>
        <a:fontRef idx="minor">
          <a:schemeClr val="lt1"/>
        </a:fontRef>
      </xdr:style>
      <xdr:txBody>
        <a:bodyPr wrap="square" rtlCol="0" anchor="ctr"/>
        <a:lstStyle>
          <a:defPPr>
            <a:defRPr lang="fr-FR"/>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1600" b="1" i="0" u="none" strike="noStrike" kern="0" cap="none" spc="0" normalizeH="0" baseline="0" noProof="0">
              <a:ln>
                <a:noFill/>
              </a:ln>
              <a:solidFill>
                <a:sysClr val="windowText" lastClr="000000"/>
              </a:solidFill>
              <a:effectLst/>
              <a:uLnTx/>
              <a:uFillTx/>
              <a:latin typeface="+mn-lt"/>
              <a:ea typeface="+mn-ea"/>
              <a:cs typeface="+mn-cs"/>
            </a:rPr>
            <a:t>Domaines de reference des expertises</a:t>
          </a:r>
        </a:p>
      </xdr:txBody>
    </xdr:sp>
    <xdr:clientData/>
  </xdr:twoCellAnchor>
  <xdr:twoCellAnchor>
    <xdr:from>
      <xdr:col>3</xdr:col>
      <xdr:colOff>1</xdr:colOff>
      <xdr:row>2</xdr:row>
      <xdr:rowOff>10584</xdr:rowOff>
    </xdr:from>
    <xdr:to>
      <xdr:col>4</xdr:col>
      <xdr:colOff>63500</xdr:colOff>
      <xdr:row>7</xdr:row>
      <xdr:rowOff>12700</xdr:rowOff>
    </xdr:to>
    <xdr:sp macro="" textlink="">
      <xdr:nvSpPr>
        <xdr:cNvPr id="6" name="Rectangle 5"/>
        <xdr:cNvSpPr/>
      </xdr:nvSpPr>
      <xdr:spPr>
        <a:xfrm>
          <a:off x="359834" y="529167"/>
          <a:ext cx="1545166" cy="1335616"/>
        </a:xfrm>
        <a:prstGeom prst="rect">
          <a:avLst/>
        </a:prstGeom>
        <a:solidFill>
          <a:sysClr val="window" lastClr="FFFFFF">
            <a:lumMod val="85000"/>
          </a:sysClr>
        </a:solidFill>
        <a:ln w="9525" cap="flat" cmpd="sng" algn="ctr">
          <a:noFill/>
          <a:prstDash val="solid"/>
        </a:ln>
        <a:effectLst>
          <a:outerShdw blurRad="40000" dist="23000" dir="5400000" rotWithShape="0">
            <a:srgbClr val="000000">
              <a:alpha val="35000"/>
            </a:srgbClr>
          </a:outerShdw>
        </a:effectLst>
      </xdr:spPr>
      <xdr:txBody>
        <a:bodyPr wrap="square" rtlCol="0" anchor="ctr"/>
        <a:lstStyle>
          <a:defPPr>
            <a:defRPr lang="fr-FR"/>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marL="0" marR="0" lvl="0" indent="0" algn="ctr" defTabSz="457200" rtl="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sysClr val="windowText" lastClr="000000"/>
              </a:solidFill>
              <a:effectLst/>
              <a:uLnTx/>
              <a:uFillTx/>
              <a:latin typeface="Calibri"/>
              <a:ea typeface="+mn-ea"/>
              <a:cs typeface="+mn-cs"/>
            </a:rPr>
            <a:t>Compétences générales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21</xdr:row>
      <xdr:rowOff>123824</xdr:rowOff>
    </xdr:from>
    <xdr:to>
      <xdr:col>5</xdr:col>
      <xdr:colOff>66675</xdr:colOff>
      <xdr:row>32</xdr:row>
      <xdr:rowOff>214149</xdr:rowOff>
    </xdr:to>
    <xdr:grpSp>
      <xdr:nvGrpSpPr>
        <xdr:cNvPr id="2" name="Group 25"/>
        <xdr:cNvGrpSpPr/>
      </xdr:nvGrpSpPr>
      <xdr:grpSpPr>
        <a:xfrm>
          <a:off x="135194" y="3011116"/>
          <a:ext cx="5376684" cy="2144283"/>
          <a:chOff x="-22455" y="1940718"/>
          <a:chExt cx="2960852" cy="2185825"/>
        </a:xfrm>
      </xdr:grpSpPr>
      <xdr:graphicFrame macro="">
        <xdr:nvGraphicFramePr>
          <xdr:cNvPr id="3" name="Chart 17"/>
          <xdr:cNvGraphicFramePr/>
        </xdr:nvGraphicFramePr>
        <xdr:xfrm>
          <a:off x="17321" y="1940718"/>
          <a:ext cx="2900793" cy="19892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4" name="Group 4"/>
          <xdr:cNvGrpSpPr/>
        </xdr:nvGrpSpPr>
        <xdr:grpSpPr>
          <a:xfrm>
            <a:off x="-22455" y="3810428"/>
            <a:ext cx="2960852" cy="316115"/>
            <a:chOff x="-399051" y="451692"/>
            <a:chExt cx="5059342" cy="679256"/>
          </a:xfrm>
        </xdr:grpSpPr>
        <xdr:sp macro="" textlink="">
          <xdr:nvSpPr>
            <xdr:cNvPr id="5" name="Rectangle 6"/>
            <xdr:cNvSpPr/>
          </xdr:nvSpPr>
          <xdr:spPr>
            <a:xfrm>
              <a:off x="-399051" y="451692"/>
              <a:ext cx="1388351" cy="679256"/>
            </a:xfrm>
            <a:prstGeom prst="rect">
              <a:avLst/>
            </a:prstGeom>
          </xdr:spPr>
          <xdr:txBody>
            <a:bodyPr wrap="square" anchor="ctr">
              <a:noAutofit/>
            </a:bodyPr>
            <a:lstStyle>
              <a:defPPr>
                <a:defRPr lang="fr-FR"/>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800">
                  <a:latin typeface="Century Gothic" pitchFamily="34" charset="0"/>
                </a:rPr>
                <a:t>Pas atteints</a:t>
              </a:r>
            </a:p>
          </xdr:txBody>
        </xdr:sp>
        <xdr:sp macro="" textlink="">
          <xdr:nvSpPr>
            <xdr:cNvPr id="6" name="Rectangle 6"/>
            <xdr:cNvSpPr/>
          </xdr:nvSpPr>
          <xdr:spPr>
            <a:xfrm>
              <a:off x="935902" y="451692"/>
              <a:ext cx="1299354" cy="679256"/>
            </a:xfrm>
            <a:prstGeom prst="rect">
              <a:avLst/>
            </a:prstGeom>
          </xdr:spPr>
          <xdr:txBody>
            <a:bodyPr wrap="square" anchor="ctr">
              <a:noAutofit/>
            </a:bodyPr>
            <a:lstStyle>
              <a:defPPr>
                <a:defRPr lang="fr-FR"/>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fr-FR" sz="800" kern="1200">
                  <a:solidFill>
                    <a:schemeClr val="tx1"/>
                  </a:solidFill>
                  <a:latin typeface="Century Gothic" pitchFamily="34" charset="0"/>
                  <a:ea typeface="+mn-ea"/>
                  <a:cs typeface="+mn-cs"/>
                </a:rPr>
                <a:t> Atteints</a:t>
              </a:r>
              <a:endParaRPr lang="nl-BE" sz="800">
                <a:latin typeface="Century Gothic" pitchFamily="34" charset="0"/>
              </a:endParaRPr>
            </a:p>
          </xdr:txBody>
        </xdr:sp>
        <xdr:sp macro="" textlink="">
          <xdr:nvSpPr>
            <xdr:cNvPr id="7" name="Rectangle 6"/>
            <xdr:cNvSpPr/>
          </xdr:nvSpPr>
          <xdr:spPr>
            <a:xfrm>
              <a:off x="2145301" y="451692"/>
              <a:ext cx="1334953" cy="679256"/>
            </a:xfrm>
            <a:prstGeom prst="rect">
              <a:avLst/>
            </a:prstGeom>
          </xdr:spPr>
          <xdr:txBody>
            <a:bodyPr wrap="square" anchor="ctr">
              <a:noAutofit/>
            </a:bodyPr>
            <a:lstStyle>
              <a:defPPr>
                <a:defRPr lang="fr-FR"/>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800" kern="1200">
                  <a:solidFill>
                    <a:schemeClr val="tx1"/>
                  </a:solidFill>
                  <a:latin typeface="Century Gothic" pitchFamily="34" charset="0"/>
                  <a:ea typeface="+mn-ea"/>
                  <a:cs typeface="+mn-cs"/>
                </a:rPr>
                <a:t>Dépassés</a:t>
              </a:r>
              <a:endParaRPr lang="nl-BE" sz="800">
                <a:latin typeface="Century Gothic" pitchFamily="34" charset="0"/>
              </a:endParaRPr>
            </a:p>
          </xdr:txBody>
        </xdr:sp>
        <xdr:sp macro="" textlink="">
          <xdr:nvSpPr>
            <xdr:cNvPr id="8" name="Rectangle 6"/>
            <xdr:cNvSpPr/>
          </xdr:nvSpPr>
          <xdr:spPr>
            <a:xfrm>
              <a:off x="3262896" y="451692"/>
              <a:ext cx="1397395" cy="679256"/>
            </a:xfrm>
            <a:prstGeom prst="rect">
              <a:avLst/>
            </a:prstGeom>
          </xdr:spPr>
          <xdr:txBody>
            <a:bodyPr wrap="square" anchor="ctr">
              <a:noAutofit/>
            </a:bodyPr>
            <a:lstStyle>
              <a:defPPr>
                <a:defRPr lang="fr-FR"/>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800" kern="1200">
                  <a:solidFill>
                    <a:schemeClr val="tx1"/>
                  </a:solidFill>
                  <a:latin typeface="Century Gothic" pitchFamily="34" charset="0"/>
                  <a:ea typeface="+mn-ea"/>
                  <a:cs typeface="+mn-cs"/>
                </a:rPr>
                <a:t>A sur-performé</a:t>
              </a:r>
              <a:endParaRPr lang="nl-BE" sz="800">
                <a:latin typeface="Century Gothic" pitchFamily="34" charset="0"/>
              </a:endParaRPr>
            </a:p>
          </xdr:txBody>
        </xdr:sp>
      </xdr:grpSp>
    </xdr:grpSp>
    <xdr:clientData/>
  </xdr:twoCellAnchor>
  <xdr:twoCellAnchor>
    <xdr:from>
      <xdr:col>5</xdr:col>
      <xdr:colOff>564</xdr:colOff>
      <xdr:row>20</xdr:row>
      <xdr:rowOff>250031</xdr:rowOff>
    </xdr:from>
    <xdr:to>
      <xdr:col>9</xdr:col>
      <xdr:colOff>295276</xdr:colOff>
      <xdr:row>32</xdr:row>
      <xdr:rowOff>209390</xdr:rowOff>
    </xdr:to>
    <xdr:grpSp>
      <xdr:nvGrpSpPr>
        <xdr:cNvPr id="9" name="Group 24"/>
        <xdr:cNvGrpSpPr/>
      </xdr:nvGrpSpPr>
      <xdr:grpSpPr>
        <a:xfrm>
          <a:off x="5442719" y="2869394"/>
          <a:ext cx="5674383" cy="2288866"/>
          <a:chOff x="2719422" y="1974223"/>
          <a:chExt cx="3080406" cy="2234872"/>
        </a:xfrm>
      </xdr:grpSpPr>
      <xdr:graphicFrame macro="">
        <xdr:nvGraphicFramePr>
          <xdr:cNvPr id="10" name="Chart 18"/>
          <xdr:cNvGraphicFramePr/>
        </xdr:nvGraphicFramePr>
        <xdr:xfrm>
          <a:off x="2719422" y="1974223"/>
          <a:ext cx="2963855" cy="2000250"/>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11" name="Group 4"/>
          <xdr:cNvGrpSpPr/>
        </xdr:nvGrpSpPr>
        <xdr:grpSpPr>
          <a:xfrm>
            <a:off x="2921272" y="3883455"/>
            <a:ext cx="2878556" cy="325640"/>
            <a:chOff x="-319849" y="608601"/>
            <a:chExt cx="4921255" cy="699723"/>
          </a:xfrm>
        </xdr:grpSpPr>
        <xdr:sp macro="" textlink="">
          <xdr:nvSpPr>
            <xdr:cNvPr id="12" name="Rectangle 6"/>
            <xdr:cNvSpPr/>
          </xdr:nvSpPr>
          <xdr:spPr>
            <a:xfrm>
              <a:off x="-319849" y="608601"/>
              <a:ext cx="1281703" cy="679255"/>
            </a:xfrm>
            <a:prstGeom prst="rect">
              <a:avLst/>
            </a:prstGeom>
          </xdr:spPr>
          <xdr:txBody>
            <a:bodyPr wrap="square" anchor="ctr">
              <a:noAutofit/>
            </a:bodyPr>
            <a:lstStyle>
              <a:defPPr>
                <a:defRPr lang="fr-FR"/>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800">
                  <a:solidFill>
                    <a:sysClr val="windowText" lastClr="000000"/>
                  </a:solidFill>
                  <a:latin typeface="Century Gothic" pitchFamily="34" charset="0"/>
                </a:rPr>
                <a:t>Débutant</a:t>
              </a:r>
            </a:p>
          </xdr:txBody>
        </xdr:sp>
        <xdr:sp macro="" textlink="">
          <xdr:nvSpPr>
            <xdr:cNvPr id="13" name="Rectangle 6"/>
            <xdr:cNvSpPr/>
          </xdr:nvSpPr>
          <xdr:spPr>
            <a:xfrm>
              <a:off x="740930" y="629069"/>
              <a:ext cx="1619857" cy="679255"/>
            </a:xfrm>
            <a:prstGeom prst="rect">
              <a:avLst/>
            </a:prstGeom>
          </xdr:spPr>
          <xdr:txBody>
            <a:bodyPr wrap="square" anchor="ctr">
              <a:noAutofit/>
            </a:bodyPr>
            <a:lstStyle>
              <a:defPPr>
                <a:defRPr lang="fr-FR"/>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800" kern="1200">
                  <a:solidFill>
                    <a:sysClr val="windowText" lastClr="000000"/>
                  </a:solidFill>
                  <a:latin typeface="Century Gothic" pitchFamily="34" charset="0"/>
                  <a:ea typeface="+mn-ea"/>
                  <a:cs typeface="+mn-cs"/>
                </a:rPr>
                <a:t>Qualifié</a:t>
              </a:r>
              <a:endParaRPr lang="nl-BE" sz="800">
                <a:solidFill>
                  <a:sysClr val="windowText" lastClr="000000"/>
                </a:solidFill>
                <a:latin typeface="Century Gothic" pitchFamily="34" charset="0"/>
              </a:endParaRPr>
            </a:p>
          </xdr:txBody>
        </xdr:sp>
        <xdr:sp macro="" textlink="">
          <xdr:nvSpPr>
            <xdr:cNvPr id="14" name="Rectangle 6"/>
            <xdr:cNvSpPr/>
          </xdr:nvSpPr>
          <xdr:spPr>
            <a:xfrm>
              <a:off x="2002481" y="629069"/>
              <a:ext cx="1663978" cy="679255"/>
            </a:xfrm>
            <a:prstGeom prst="rect">
              <a:avLst/>
            </a:prstGeom>
          </xdr:spPr>
          <xdr:txBody>
            <a:bodyPr wrap="square" anchor="ctr">
              <a:noAutofit/>
            </a:bodyPr>
            <a:lstStyle>
              <a:defPPr>
                <a:defRPr lang="fr-FR"/>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ctr"/>
              <a:r>
                <a:rPr lang="en-US" sz="800" kern="1200">
                  <a:solidFill>
                    <a:sysClr val="windowText" lastClr="000000"/>
                  </a:solidFill>
                  <a:latin typeface="Century Gothic" pitchFamily="34" charset="0"/>
                  <a:ea typeface="+mn-ea"/>
                  <a:cs typeface="+mn-cs"/>
                </a:rPr>
                <a:t>Experimenté</a:t>
              </a:r>
              <a:r>
                <a:rPr lang="en-US" sz="800" kern="1200" baseline="0">
                  <a:solidFill>
                    <a:sysClr val="windowText" lastClr="000000"/>
                  </a:solidFill>
                  <a:latin typeface="Century Gothic" pitchFamily="34" charset="0"/>
                  <a:ea typeface="+mn-ea"/>
                  <a:cs typeface="+mn-cs"/>
                </a:rPr>
                <a:t> </a:t>
              </a:r>
              <a:endParaRPr lang="nl-BE" sz="800">
                <a:solidFill>
                  <a:sysClr val="windowText" lastClr="000000"/>
                </a:solidFill>
                <a:latin typeface="Century Gothic" pitchFamily="34" charset="0"/>
              </a:endParaRPr>
            </a:p>
          </xdr:txBody>
        </xdr:sp>
        <xdr:sp macro="" textlink="">
          <xdr:nvSpPr>
            <xdr:cNvPr id="15" name="Rectangle 6"/>
            <xdr:cNvSpPr/>
          </xdr:nvSpPr>
          <xdr:spPr>
            <a:xfrm>
              <a:off x="3566321" y="629069"/>
              <a:ext cx="1035085" cy="679255"/>
            </a:xfrm>
            <a:prstGeom prst="rect">
              <a:avLst/>
            </a:prstGeom>
          </xdr:spPr>
          <xdr:txBody>
            <a:bodyPr wrap="square" lIns="36000" anchor="ctr">
              <a:noAutofit/>
            </a:bodyPr>
            <a:lstStyle>
              <a:defPPr>
                <a:defRPr lang="fr-FR"/>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pPr algn="l"/>
              <a:r>
                <a:rPr lang="en-US" sz="800" kern="1200">
                  <a:solidFill>
                    <a:sysClr val="windowText" lastClr="000000"/>
                  </a:solidFill>
                  <a:latin typeface="Century Gothic" pitchFamily="34" charset="0"/>
                  <a:ea typeface="+mn-ea"/>
                  <a:cs typeface="+mn-cs"/>
                </a:rPr>
                <a:t>Expert</a:t>
              </a:r>
              <a:endParaRPr lang="nl-BE" sz="800">
                <a:solidFill>
                  <a:sysClr val="windowText" lastClr="000000"/>
                </a:solidFill>
                <a:latin typeface="Century Gothic" pitchFamily="34" charset="0"/>
              </a:endParaRPr>
            </a:p>
          </xdr:txBody>
        </xdr:sp>
      </xdr:grpSp>
    </xdr:grpSp>
    <xdr:clientData/>
  </xdr:twoCellAnchor>
  <xdr:twoCellAnchor>
    <xdr:from>
      <xdr:col>21</xdr:col>
      <xdr:colOff>333327</xdr:colOff>
      <xdr:row>47</xdr:row>
      <xdr:rowOff>59529</xdr:rowOff>
    </xdr:from>
    <xdr:to>
      <xdr:col>22</xdr:col>
      <xdr:colOff>364284</xdr:colOff>
      <xdr:row>50</xdr:row>
      <xdr:rowOff>150879</xdr:rowOff>
    </xdr:to>
    <xdr:sp macro="[0]!CreatePPT" textlink="">
      <xdr:nvSpPr>
        <xdr:cNvPr id="18" name="Rounded Rectangle 27"/>
        <xdr:cNvSpPr/>
      </xdr:nvSpPr>
      <xdr:spPr>
        <a:xfrm>
          <a:off x="13792200" y="7974804"/>
          <a:ext cx="0" cy="720000"/>
        </a:xfrm>
        <a:prstGeom prst="roundRect">
          <a:avLst/>
        </a:prstGeom>
        <a:solidFill>
          <a:srgbClr val="4BACC6"/>
        </a:solidFill>
        <a:ln>
          <a:solidFill>
            <a:schemeClr val="bg1">
              <a:lumMod val="50000"/>
            </a:schemeClr>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36000" tIns="0" rIns="36000" bIns="0" rtlCol="0" anchor="ctr"/>
        <a:lstStyle/>
        <a:p>
          <a:pPr algn="ctr"/>
          <a:r>
            <a:rPr lang="en-US" sz="1800" b="1"/>
            <a:t>Export as</a:t>
          </a:r>
        </a:p>
        <a:p>
          <a:pPr algn="ctr"/>
          <a:r>
            <a:rPr lang="en-US" sz="1800" b="1"/>
            <a:t> PowerPoint</a:t>
          </a:r>
        </a:p>
      </xdr:txBody>
    </xdr:sp>
    <xdr:clientData fPrintsWithSheet="0"/>
  </xdr:twoCellAnchor>
</xdr:wsDr>
</file>

<file path=xl/drawings/drawing12.xml><?xml version="1.0" encoding="utf-8"?>
<c:userShapes xmlns:c="http://schemas.openxmlformats.org/drawingml/2006/chart">
  <cdr:relSizeAnchor xmlns:cdr="http://schemas.openxmlformats.org/drawingml/2006/chartDrawing">
    <cdr:from>
      <cdr:x>0</cdr:x>
      <cdr:y>0.30433</cdr:y>
    </cdr:from>
    <cdr:to>
      <cdr:x>0.16698</cdr:x>
      <cdr:y>0.83492</cdr:y>
    </cdr:to>
    <cdr:grpSp>
      <cdr:nvGrpSpPr>
        <cdr:cNvPr id="5" name="Group 4"/>
        <cdr:cNvGrpSpPr/>
      </cdr:nvGrpSpPr>
      <cdr:grpSpPr>
        <a:xfrm xmlns:a="http://schemas.openxmlformats.org/drawingml/2006/main">
          <a:off x="0" y="623443"/>
          <a:ext cx="911658" cy="1086954"/>
          <a:chOff x="14075" y="542068"/>
          <a:chExt cx="447665" cy="1061312"/>
        </a:xfrm>
      </cdr:grpSpPr>
      <cdr:sp macro="" textlink="">
        <cdr:nvSpPr>
          <cdr:cNvPr id="2" name="TextBox 1"/>
          <cdr:cNvSpPr txBox="1"/>
        </cdr:nvSpPr>
        <cdr:spPr>
          <a:xfrm xmlns:a="http://schemas.openxmlformats.org/drawingml/2006/main">
            <a:off x="14075" y="542068"/>
            <a:ext cx="447665" cy="28573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YTD</a:t>
            </a:r>
          </a:p>
        </cdr:txBody>
      </cdr:sp>
      <cdr:sp macro="" textlink="">
        <cdr:nvSpPr>
          <cdr:cNvPr id="3" name="TextBox 1"/>
          <cdr:cNvSpPr txBox="1"/>
        </cdr:nvSpPr>
        <cdr:spPr>
          <a:xfrm xmlns:a="http://schemas.openxmlformats.org/drawingml/2006/main">
            <a:off x="14075" y="936617"/>
            <a:ext cx="447665" cy="28575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Y-1</a:t>
            </a:r>
          </a:p>
        </cdr:txBody>
      </cdr:sp>
      <cdr:sp macro="" textlink="">
        <cdr:nvSpPr>
          <cdr:cNvPr id="4" name="TextBox 1"/>
          <cdr:cNvSpPr txBox="1"/>
        </cdr:nvSpPr>
        <cdr:spPr>
          <a:xfrm xmlns:a="http://schemas.openxmlformats.org/drawingml/2006/main">
            <a:off x="14075" y="1317625"/>
            <a:ext cx="447665" cy="28575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a:t>Y-2</a:t>
            </a:r>
          </a:p>
        </cdr:txBody>
      </cdr:sp>
    </cdr:grpSp>
  </cdr:relSizeAnchor>
</c:userShapes>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126</xdr:row>
          <xdr:rowOff>95250</xdr:rowOff>
        </xdr:from>
        <xdr:to>
          <xdr:col>4</xdr:col>
          <xdr:colOff>0</xdr:colOff>
          <xdr:row>128</xdr:row>
          <xdr:rowOff>85725</xdr:rowOff>
        </xdr:to>
        <xdr:sp macro="" textlink="">
          <xdr:nvSpPr>
            <xdr:cNvPr id="77825" name="Check Box 1" hidden="1">
              <a:extLst>
                <a:ext uri="{63B3BB69-23CF-44E3-9099-C40C66FF867C}">
                  <a14:compatExt spid="_x0000_s778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752475</xdr:colOff>
          <xdr:row>127</xdr:row>
          <xdr:rowOff>104775</xdr:rowOff>
        </xdr:from>
        <xdr:to>
          <xdr:col>3</xdr:col>
          <xdr:colOff>0</xdr:colOff>
          <xdr:row>129</xdr:row>
          <xdr:rowOff>95250</xdr:rowOff>
        </xdr:to>
        <xdr:sp macro="" textlink="">
          <xdr:nvSpPr>
            <xdr:cNvPr id="77826" name="Check Box 2" hidden="1">
              <a:extLst>
                <a:ext uri="{63B3BB69-23CF-44E3-9099-C40C66FF867C}">
                  <a14:compatExt spid="_x0000_s77826"/>
                </a:ext>
              </a:extLst>
            </xdr:cNvPr>
            <xdr:cNvSpPr/>
          </xdr:nvSpPr>
          <xdr:spPr>
            <a:xfrm>
              <a:off x="0" y="0"/>
              <a:ext cx="0" cy="0"/>
            </a:xfrm>
            <a:prstGeom prst="rect">
              <a:avLst/>
            </a:prstGeom>
          </xdr:spPr>
        </xdr:sp>
        <xdr:clientData fLocksWithSheet="0"/>
      </xdr:twoCellAnchor>
    </mc:Choice>
    <mc:Fallback/>
  </mc:AlternateContent>
</xdr:wsDr>
</file>

<file path=xl/tables/table1.xml><?xml version="1.0" encoding="utf-8"?>
<table xmlns="http://schemas.openxmlformats.org/spreadsheetml/2006/main" id="4" name="Table_Objectives" displayName="Table_Objectives" ref="P125:Q132" totalsRowShown="0">
  <tableColumns count="2">
    <tableColumn id="1" name="Individual Objectives" dataDxfId="412"/>
    <tableColumn id="2" name="Achievement" dataDxfId="411"/>
  </tableColumns>
  <tableStyleInfo name="TableStyleMedium9" showFirstColumn="0" showLastColumn="0" showRowStripes="1" showColumnStripes="0"/>
</table>
</file>

<file path=xl/tables/table2.xml><?xml version="1.0" encoding="utf-8"?>
<table xmlns="http://schemas.openxmlformats.org/spreadsheetml/2006/main" id="8" name="Table8" displayName="Table8" ref="AA133:AC174" totalsRowShown="0" tableBorderDxfId="410">
  <autoFilter ref="AA133:AC174"/>
  <tableColumns count="3">
    <tableColumn id="1" name="Skill" dataDxfId="409"/>
    <tableColumn id="2" name="Target" dataDxfId="408"/>
    <tableColumn id="3" name="Evaluated" dataDxfId="407"/>
  </tableColumns>
  <tableStyleInfo name="TableStyleMedium9" showFirstColumn="0" showLastColumn="0" showRowStripes="1" showColumnStripes="0"/>
</table>
</file>

<file path=xl/tables/table3.xml><?xml version="1.0" encoding="utf-8"?>
<table xmlns="http://schemas.openxmlformats.org/spreadsheetml/2006/main" id="3" name="Table_Competence_Selection" displayName="Table_Competence_Selection" ref="C3:BF26" totalsRowShown="0" headerRowDxfId="335" dataDxfId="334" tableBorderDxfId="333">
  <autoFilter ref="C3:BF26">
    <filterColumn colId="28">
      <customFilters>
        <customFilter operator="greaterThan" val="0"/>
      </customFilters>
    </filterColumn>
  </autoFilter>
  <tableColumns count="56">
    <tableColumn id="49" name="Competences" dataDxfId="332"/>
    <tableColumn id="1" name="Program Director" dataDxfId="331"/>
    <tableColumn id="2" name="Project Director" dataDxfId="330"/>
    <tableColumn id="3" name="Senior Project Manager" dataDxfId="329"/>
    <tableColumn id="4" name="Project Manager II" dataDxfId="328"/>
    <tableColumn id="5" name="Project Manager I" dataDxfId="327"/>
    <tableColumn id="6" name="Project Leader" dataDxfId="326"/>
    <tableColumn id="7" name="Work Package Leader" dataDxfId="325"/>
    <tableColumn id="8" name="Geo Services Director" dataDxfId="324"/>
    <tableColumn id="9" name="Geo Services Manager" dataDxfId="323"/>
    <tableColumn id="10" name="Geo Services Staff" dataDxfId="322"/>
    <tableColumn id="50" name="Group Services Director" dataDxfId="321"/>
    <tableColumn id="51" name="Group Services Manager" dataDxfId="320"/>
    <tableColumn id="52" name="Group Services Staff" dataDxfId="319"/>
    <tableColumn id="11" name="Global System Architect Director" dataDxfId="318"/>
    <tableColumn id="12" name="Global System Architect" dataDxfId="317"/>
    <tableColumn id="13" name="Senior System Architect" dataDxfId="316"/>
    <tableColumn id="14" name="System Architect" dataDxfId="315"/>
    <tableColumn id="15" name="Architect" dataDxfId="314"/>
    <tableColumn id="16" name="Research &amp; Development Director" dataDxfId="313"/>
    <tableColumn id="17" name="Scientific Director" dataDxfId="312"/>
    <tableColumn id="18" name="Global Expert" dataDxfId="311"/>
    <tableColumn id="19" name="Senior Expert" dataDxfId="310"/>
    <tableColumn id="20" name="Expert" dataDxfId="309"/>
    <tableColumn id="21" name="Specialist" dataDxfId="308"/>
    <tableColumn id="22" name="Senior Consultant / Engineer" dataDxfId="307"/>
    <tableColumn id="23" name="Advanced Consultant / Engineer" dataDxfId="306"/>
    <tableColumn id="24" name="Consultant / Engineer" dataDxfId="305"/>
    <tableColumn id="25" name="Junior Consultant / Engineer" dataDxfId="304"/>
    <tableColumn id="56" name="Advanced Technician" dataDxfId="303"/>
    <tableColumn id="55" name="Technician" dataDxfId="302"/>
    <tableColumn id="26" name="Technical Unit Director" dataDxfId="301"/>
    <tableColumn id="27" name="Technical Unit Manager" dataDxfId="300"/>
    <tableColumn id="28" name="Team Manager" dataDxfId="299"/>
    <tableColumn id="29" name="Team Leader" dataDxfId="298"/>
    <tableColumn id="30" name="Solution Director" dataDxfId="297"/>
    <tableColumn id="31" name="Senior Solution Manager" dataDxfId="296"/>
    <tableColumn id="32" name="Advanced Solution Manager" dataDxfId="295"/>
    <tableColumn id="33" name="Solution Manager" dataDxfId="294"/>
    <tableColumn id="34" name="Division Director/COO (NC)/ Deputy COO" dataDxfId="293"/>
    <tableColumn id="35" name="Operation Unit Director" dataDxfId="292"/>
    <tableColumn id="36" name="Business Unit Director" dataDxfId="291"/>
    <tableColumn id="37" name="Business Unit Manager" dataDxfId="290"/>
    <tableColumn id="38" name="Senior Business Manager" dataDxfId="289"/>
    <tableColumn id="39" name="Advanced Business Manager" dataDxfId="288"/>
    <tableColumn id="40" name="Business Manager" dataDxfId="287"/>
    <tableColumn id="41" name="Global Account Director" dataDxfId="286"/>
    <tableColumn id="42" name="Global Account Manager" dataDxfId="285"/>
    <tableColumn id="43" name="Key Account Manager II" dataDxfId="284"/>
    <tableColumn id="54" name="Key Account Manager I" dataDxfId="283"/>
    <tableColumn id="44" name="Account Manager" dataDxfId="282"/>
    <tableColumn id="45" name="Business Development Director" dataDxfId="281"/>
    <tableColumn id="46" name="Senior Business Development Manager" dataDxfId="280"/>
    <tableColumn id="47" name="Advanced Business Development Manager" dataDxfId="279"/>
    <tableColumn id="53" name="Business Development Manager II" dataDxfId="278"/>
    <tableColumn id="48" name="Business Development Manager I" dataDxfId="277"/>
  </tableColumns>
  <tableStyleInfo name="TableStyleMedium9" showFirstColumn="0" showLastColumn="0" showRowStripes="1" showColumnStripes="0"/>
</table>
</file>

<file path=xl/tables/table4.xml><?xml version="1.0" encoding="utf-8"?>
<table xmlns="http://schemas.openxmlformats.org/spreadsheetml/2006/main" id="7" name="table_management" displayName="table_management" ref="C3:BF27" totalsRowShown="0" headerRowDxfId="266" dataDxfId="264" headerRowBorderDxfId="265" tableBorderDxfId="263">
  <autoFilter ref="C3:BF27">
    <filterColumn colId="28">
      <customFilters>
        <customFilter operator="greaterThan" val="0"/>
      </customFilters>
    </filterColumn>
  </autoFilter>
  <tableColumns count="56">
    <tableColumn id="1" name="MANAGEMENT" dataDxfId="262"/>
    <tableColumn id="2" name="Program Director" dataDxfId="261"/>
    <tableColumn id="3" name="Project Director" dataDxfId="260"/>
    <tableColumn id="4" name="Senior Project Manager" dataDxfId="259"/>
    <tableColumn id="5" name="Project Manager II" dataDxfId="258"/>
    <tableColumn id="6" name="Project Manager I" dataDxfId="257"/>
    <tableColumn id="7" name="Project Leader" dataDxfId="256"/>
    <tableColumn id="8" name="Work Package Leader" dataDxfId="255"/>
    <tableColumn id="9" name="Geo Services Director" dataDxfId="254"/>
    <tableColumn id="10" name="Geo Services Manager" dataDxfId="253"/>
    <tableColumn id="11" name="Geo Services Staff" dataDxfId="252"/>
    <tableColumn id="12" name="Group Services Director" dataDxfId="251"/>
    <tableColumn id="13" name="Group Services Manager" dataDxfId="250"/>
    <tableColumn id="14" name="Group Services Staff" dataDxfId="249"/>
    <tableColumn id="15" name="Global System Architect Director" dataDxfId="248"/>
    <tableColumn id="16" name="Global System Architect" dataDxfId="247"/>
    <tableColumn id="17" name="Senior System Architect" dataDxfId="246"/>
    <tableColumn id="18" name="System Architect" dataDxfId="245"/>
    <tableColumn id="19" name="Architect" dataDxfId="244"/>
    <tableColumn id="20" name="Research &amp; Development Director" dataDxfId="243"/>
    <tableColumn id="21" name="Scientific Director" dataDxfId="242"/>
    <tableColumn id="22" name="Global Expert" dataDxfId="241"/>
    <tableColumn id="23" name="Senior Expert" dataDxfId="240"/>
    <tableColumn id="24" name="Expert" dataDxfId="239"/>
    <tableColumn id="25" name="Specialist" dataDxfId="238"/>
    <tableColumn id="26" name="Senior Consultant / Engineer" dataDxfId="237"/>
    <tableColumn id="27" name="Advanced Consultant / Engineer" dataDxfId="236"/>
    <tableColumn id="28" name="Consultant / Engineer" dataDxfId="235"/>
    <tableColumn id="29" name="Junior Consultant / Engineer" dataDxfId="234"/>
    <tableColumn id="56" name="Advanced Technician" dataDxfId="233"/>
    <tableColumn id="55" name="Technician" dataDxfId="232"/>
    <tableColumn id="30" name="Technical Unit Director" dataDxfId="231"/>
    <tableColumn id="31" name="Technical Unit Manager" dataDxfId="230"/>
    <tableColumn id="32" name="Team Manager" dataDxfId="229"/>
    <tableColumn id="33" name="Team Leader" dataDxfId="228"/>
    <tableColumn id="34" name="Solution Director" dataDxfId="227"/>
    <tableColumn id="35" name="Senior Solution Manager" dataDxfId="226"/>
    <tableColumn id="36" name="Advanced Solution Manager" dataDxfId="225"/>
    <tableColumn id="37" name="Solution Manager" dataDxfId="224"/>
    <tableColumn id="38" name="Division Director/COO (NC)/ Deputy COO" dataDxfId="223"/>
    <tableColumn id="39" name="Operation Unit Director" dataDxfId="222"/>
    <tableColumn id="40" name="Business Unit Director" dataDxfId="221"/>
    <tableColumn id="41" name="Business Unit Manager" dataDxfId="220"/>
    <tableColumn id="42" name="Senior Business Manager" dataDxfId="219"/>
    <tableColumn id="43" name="Advanced Business Manager" dataDxfId="218"/>
    <tableColumn id="44" name="Business Manager" dataDxfId="217"/>
    <tableColumn id="45" name="Global Account Director" dataDxfId="216"/>
    <tableColumn id="46" name="Global Account Manager" dataDxfId="215"/>
    <tableColumn id="47" name="Key Account Manager II" dataDxfId="214"/>
    <tableColumn id="54" name="Key Account Manager I" dataDxfId="213"/>
    <tableColumn id="48" name="Account Manager" dataDxfId="212"/>
    <tableColumn id="49" name="Business Development Director" dataDxfId="211"/>
    <tableColumn id="50" name="Senior Business Development Manager" dataDxfId="210"/>
    <tableColumn id="51" name="Advanced Business Development Manager" dataDxfId="209"/>
    <tableColumn id="53" name="Business Development Manager II" dataDxfId="208"/>
    <tableColumn id="52" name="Business Development Manager I" dataDxfId="207"/>
  </tableColumns>
  <tableStyleInfo name="TableStyleMedium9" showFirstColumn="0" showLastColumn="0" showRowStripes="1" showColumnStripes="0"/>
</table>
</file>

<file path=xl/tables/table5.xml><?xml version="1.0" encoding="utf-8"?>
<table xmlns="http://schemas.openxmlformats.org/spreadsheetml/2006/main" id="2" name="Table_tech" displayName="Table_tech" ref="C3:BF25" totalsRowShown="0" headerRowDxfId="194" dataDxfId="193" tableBorderDxfId="192">
  <autoFilter ref="C3:BF25">
    <filterColumn colId="28">
      <customFilters>
        <customFilter operator="greaterThan" val="0"/>
      </customFilters>
    </filterColumn>
  </autoFilter>
  <tableColumns count="56">
    <tableColumn id="1" name="TECHNOLOGICAL " dataDxfId="191"/>
    <tableColumn id="2" name="Program Director" dataDxfId="190"/>
    <tableColumn id="3" name="Project Director" dataDxfId="189"/>
    <tableColumn id="4" name="Senior Project Manager" dataDxfId="188"/>
    <tableColumn id="5" name="Project Manager II" dataDxfId="187"/>
    <tableColumn id="6" name="Project Manager I" dataDxfId="186"/>
    <tableColumn id="7" name="Project Leader" dataDxfId="185"/>
    <tableColumn id="8" name="Work Package Leader" dataDxfId="184"/>
    <tableColumn id="9" name="Geo Services Director" dataDxfId="183"/>
    <tableColumn id="10" name="Geo Services Manager" dataDxfId="182"/>
    <tableColumn id="11" name="Geo Services Staff" dataDxfId="181"/>
    <tableColumn id="12" name="Group Services Director" dataDxfId="180"/>
    <tableColumn id="13" name="Group Services Manager" dataDxfId="179"/>
    <tableColumn id="14" name="Group Services Staff" dataDxfId="178"/>
    <tableColumn id="15" name="Global System Architect Director" dataDxfId="177"/>
    <tableColumn id="16" name="Global System Architect" dataDxfId="176"/>
    <tableColumn id="17" name="Senior System Architect" dataDxfId="175"/>
    <tableColumn id="18" name="System Architect" dataDxfId="174"/>
    <tableColumn id="19" name="Architect" dataDxfId="173"/>
    <tableColumn id="20" name="Research &amp; Development Director" dataDxfId="172"/>
    <tableColumn id="21" name="Scientific Director" dataDxfId="171"/>
    <tableColumn id="22" name="Global Expert" dataDxfId="170"/>
    <tableColumn id="23" name="Senior Expert" dataDxfId="169"/>
    <tableColumn id="24" name="Expert" dataDxfId="168"/>
    <tableColumn id="25" name="Specialist" dataDxfId="167"/>
    <tableColumn id="26" name="Senior Consultant / Engineer" dataDxfId="166"/>
    <tableColumn id="27" name="Advanced Consultant / Engineer" dataDxfId="165"/>
    <tableColumn id="28" name="Consultant / Engineer" dataDxfId="164"/>
    <tableColumn id="29" name="Junior Consultant / Engineer" dataDxfId="163"/>
    <tableColumn id="56" name="Advanced Technician" dataDxfId="162"/>
    <tableColumn id="55" name="Technician" dataDxfId="161"/>
    <tableColumn id="30" name="Technical Unit Director" dataDxfId="160"/>
    <tableColumn id="31" name="Technical Unit Manager" dataDxfId="159"/>
    <tableColumn id="32" name="Team Manager" dataDxfId="158"/>
    <tableColumn id="33" name="Team Leader" dataDxfId="157"/>
    <tableColumn id="34" name="Solution Director" dataDxfId="156"/>
    <tableColumn id="35" name="Senior Solution Manager" dataDxfId="155"/>
    <tableColumn id="36" name="Advanced Solution Manager" dataDxfId="154"/>
    <tableColumn id="37" name="Solution Manager" dataDxfId="153"/>
    <tableColumn id="38" name="Division Director/COO (NC)/ Deputy COO" dataDxfId="152"/>
    <tableColumn id="39" name="Operation Unit Director" dataDxfId="151"/>
    <tableColumn id="40" name="Business Unit Director" dataDxfId="150"/>
    <tableColumn id="41" name="Business Unit Manager" dataDxfId="149"/>
    <tableColumn id="42" name="Senior Business Manager" dataDxfId="148"/>
    <tableColumn id="43" name="Advanced Business Manager" dataDxfId="147"/>
    <tableColumn id="44" name="Business Manager" dataDxfId="146"/>
    <tableColumn id="45" name="Global Account Director" dataDxfId="145"/>
    <tableColumn id="46" name="Global Account Manager" dataDxfId="144"/>
    <tableColumn id="47" name="Key Account Manager II" dataDxfId="143"/>
    <tableColumn id="54" name="Key Account Manager I" dataDxfId="142"/>
    <tableColumn id="48" name="Account Manager" dataDxfId="141"/>
    <tableColumn id="49" name="Business Development Director" dataDxfId="140"/>
    <tableColumn id="50" name="Senior Business Development Manager" dataDxfId="139"/>
    <tableColumn id="51" name="Advanced Business Development Manager" dataDxfId="138"/>
    <tableColumn id="53" name="Business Development Manager II" dataDxfId="137"/>
    <tableColumn id="52" name="Business Development Manager I" dataDxfId="136"/>
  </tableColumns>
  <tableStyleInfo name="TableStyleMedium9" showFirstColumn="0" showLastColumn="0" showRowStripes="1" showColumnStripes="0"/>
</table>
</file>

<file path=xl/tables/table6.xml><?xml version="1.0" encoding="utf-8"?>
<table xmlns="http://schemas.openxmlformats.org/spreadsheetml/2006/main" id="1" name="Table_project" displayName="Table_project" ref="C2:BF23" totalsRowShown="0" headerRowDxfId="119" dataDxfId="118" tableBorderDxfId="117">
  <autoFilter ref="C2:BF23">
    <filterColumn colId="28">
      <customFilters>
        <customFilter operator="greaterThan" val="0"/>
      </customFilters>
    </filterColumn>
  </autoFilter>
  <tableColumns count="56">
    <tableColumn id="1" name="Project" dataDxfId="116"/>
    <tableColumn id="2" name="Program Director" dataDxfId="115"/>
    <tableColumn id="3" name="Project Director" dataDxfId="114"/>
    <tableColumn id="4" name="Senior Project Manager" dataDxfId="113"/>
    <tableColumn id="5" name="Project Manager II" dataDxfId="112"/>
    <tableColumn id="6" name="Project Manager I" dataDxfId="111"/>
    <tableColumn id="7" name="Project Leader" dataDxfId="110"/>
    <tableColumn id="8" name="Work Package Leader" dataDxfId="109"/>
    <tableColumn id="9" name="Geo Services Director" dataDxfId="108"/>
    <tableColumn id="10" name="Geo Services Manager" dataDxfId="107"/>
    <tableColumn id="11" name="Geo Services Staff" dataDxfId="106"/>
    <tableColumn id="12" name="Group Services Director" dataDxfId="105"/>
    <tableColumn id="13" name="Group Services Manager" dataDxfId="104"/>
    <tableColumn id="14" name="Group Services Staff" dataDxfId="103"/>
    <tableColumn id="15" name="Global System Architect Director" dataDxfId="102"/>
    <tableColumn id="16" name="Global System Architect" dataDxfId="101"/>
    <tableColumn id="17" name="Senior System Architect" dataDxfId="100"/>
    <tableColumn id="18" name="System Architect" dataDxfId="99"/>
    <tableColumn id="19" name="Architect" dataDxfId="98"/>
    <tableColumn id="20" name="Research &amp; Development Director" dataDxfId="97"/>
    <tableColumn id="21" name="Scientific Director" dataDxfId="96"/>
    <tableColumn id="22" name="Global Expert" dataDxfId="95"/>
    <tableColumn id="23" name="Senior Expert" dataDxfId="94"/>
    <tableColumn id="24" name="Expert" dataDxfId="93"/>
    <tableColumn id="25" name="Specialist" dataDxfId="92"/>
    <tableColumn id="26" name="Senior Consultant / Engineer" dataDxfId="91"/>
    <tableColumn id="27" name="Advanced Consultant / Engineer" dataDxfId="90"/>
    <tableColumn id="28" name="Consultant / Engineer" dataDxfId="89"/>
    <tableColumn id="29" name="Junior Consultant / Engineer" dataDxfId="88"/>
    <tableColumn id="56" name="Advanced Technician" dataDxfId="87"/>
    <tableColumn id="55" name="Technician" dataDxfId="86"/>
    <tableColumn id="30" name="Technical Unit Director" dataDxfId="85"/>
    <tableColumn id="31" name="Technical Unit Manager" dataDxfId="84"/>
    <tableColumn id="32" name="Team Manager" dataDxfId="83"/>
    <tableColumn id="33" name="Team Leader" dataDxfId="82"/>
    <tableColumn id="34" name="Solution Director" dataDxfId="81"/>
    <tableColumn id="35" name="Senior Solution Manager" dataDxfId="80"/>
    <tableColumn id="36" name="Advanced Solution Manager" dataDxfId="79"/>
    <tableColumn id="37" name="Solution Manager" dataDxfId="78"/>
    <tableColumn id="38" name="Division Director/COO (NC)/ Deputy COO" dataDxfId="77"/>
    <tableColumn id="39" name="Operation Unit Director" dataDxfId="76"/>
    <tableColumn id="40" name="Business Unit Director" dataDxfId="75"/>
    <tableColumn id="41" name="Business Unit Manager" dataDxfId="74"/>
    <tableColumn id="42" name="Senior Business Manager" dataDxfId="73"/>
    <tableColumn id="43" name="Advanced Business Manager" dataDxfId="72"/>
    <tableColumn id="44" name="Business Manager" dataDxfId="71"/>
    <tableColumn id="45" name="Global Account Director" dataDxfId="70"/>
    <tableColumn id="46" name="Global Account Manager" dataDxfId="69"/>
    <tableColumn id="47" name="Key Account Manager II" dataDxfId="68"/>
    <tableColumn id="54" name="Key Account Manager I" dataDxfId="67"/>
    <tableColumn id="48" name="Account Manager" dataDxfId="66"/>
    <tableColumn id="49" name="Business Development Director" dataDxfId="65"/>
    <tableColumn id="50" name="Senior Business Development Manager" dataDxfId="64"/>
    <tableColumn id="51" name="Advanced Business Development Manager" dataDxfId="63"/>
    <tableColumn id="52" name="Business Development Manager II" dataDxfId="62"/>
    <tableColumn id="53" name="Business Development Manager I" dataDxfId="61"/>
  </tableColumns>
  <tableStyleInfo name="TableStyleMedium9" showFirstColumn="0" showLastColumn="0" showRowStripes="1" showColumnStripes="0"/>
</table>
</file>

<file path=xl/tables/table7.xml><?xml version="1.0" encoding="utf-8"?>
<table xmlns="http://schemas.openxmlformats.org/spreadsheetml/2006/main" id="5" name="Table_business" displayName="Table_business" ref="C3:BF24" totalsRowShown="0" headerRowDxfId="59" dataDxfId="58" tableBorderDxfId="57">
  <autoFilter ref="C3:BF24">
    <filterColumn colId="28">
      <customFilters>
        <customFilter operator="greaterThan" val="0"/>
      </customFilters>
    </filterColumn>
  </autoFilter>
  <tableColumns count="56">
    <tableColumn id="1" name="Business" dataDxfId="56"/>
    <tableColumn id="2" name="Program Director" dataDxfId="55"/>
    <tableColumn id="3" name="Project Director" dataDxfId="54"/>
    <tableColumn id="4" name="Senior Project Manager" dataDxfId="53"/>
    <tableColumn id="5" name="Project Manager II" dataDxfId="52"/>
    <tableColumn id="6" name="Project Manager I" dataDxfId="51"/>
    <tableColumn id="7" name="Project Leader" dataDxfId="50"/>
    <tableColumn id="8" name="Work Package Leader" dataDxfId="49"/>
    <tableColumn id="9" name="Geo Services Director" dataDxfId="48"/>
    <tableColumn id="10" name="Geo Services Manager" dataDxfId="47"/>
    <tableColumn id="11" name="Geo Services Staff" dataDxfId="46"/>
    <tableColumn id="12" name="Group Services Director" dataDxfId="45"/>
    <tableColumn id="13" name="Group Services Manager" dataDxfId="44"/>
    <tableColumn id="14" name="Group Services Staff" dataDxfId="43"/>
    <tableColumn id="15" name="Global System Architect Director" dataDxfId="42"/>
    <tableColumn id="16" name="Global System Architect" dataDxfId="41"/>
    <tableColumn id="17" name="Senior System Architect" dataDxfId="40"/>
    <tableColumn id="18" name="System Architect" dataDxfId="39"/>
    <tableColumn id="19" name="Architect" dataDxfId="38"/>
    <tableColumn id="20" name="Research &amp; Development Director" dataDxfId="37"/>
    <tableColumn id="21" name="Scientific Director" dataDxfId="36"/>
    <tableColumn id="22" name="Global Expert" dataDxfId="35"/>
    <tableColumn id="23" name="Senior Expert" dataDxfId="34"/>
    <tableColumn id="24" name="Expert" dataDxfId="33"/>
    <tableColumn id="25" name="Specialist" dataDxfId="32"/>
    <tableColumn id="26" name="Senior Consultant / Engineer" dataDxfId="31"/>
    <tableColumn id="27" name="Advanced Consultant / Engineer" dataDxfId="30"/>
    <tableColumn id="28" name="Consultant / Engineer" dataDxfId="29"/>
    <tableColumn id="29" name="Junior Consultant / Engineer" dataDxfId="28"/>
    <tableColumn id="56" name="Advanced Technician" dataDxfId="27"/>
    <tableColumn id="54" name="Technician" dataDxfId="26"/>
    <tableColumn id="30" name="Technical Unit Director" dataDxfId="25"/>
    <tableColumn id="31" name="Technical Unit Manager" dataDxfId="24"/>
    <tableColumn id="32" name="Team Manager" dataDxfId="23"/>
    <tableColumn id="33" name="Team Leader" dataDxfId="22"/>
    <tableColumn id="34" name="Solution Director" dataDxfId="21"/>
    <tableColumn id="35" name="Senior Solution Manager" dataDxfId="20"/>
    <tableColumn id="36" name="Advanced Solution Manager" dataDxfId="19"/>
    <tableColumn id="37" name="Solution Manager" dataDxfId="18"/>
    <tableColumn id="38" name="Division Director/COO (NC)/ Deputy COO" dataDxfId="17"/>
    <tableColumn id="39" name="Operation Unit Director" dataDxfId="16"/>
    <tableColumn id="40" name="Business Unit Director" dataDxfId="15"/>
    <tableColumn id="41" name="Business Unit Manager" dataDxfId="14"/>
    <tableColumn id="42" name="Senior Business Manager" dataDxfId="13"/>
    <tableColumn id="43" name="Advanced Business Manager" dataDxfId="12"/>
    <tableColumn id="44" name="Business Manager" dataDxfId="11"/>
    <tableColumn id="45" name="Global Account Director" dataDxfId="10"/>
    <tableColumn id="46" name="Global Account Manager" dataDxfId="9"/>
    <tableColumn id="55" name="Key Account Manager II" dataDxfId="8"/>
    <tableColumn id="47" name="Key Account Manager I" dataDxfId="7"/>
    <tableColumn id="48" name="Account Manager" dataDxfId="6"/>
    <tableColumn id="49" name="Business Development Director" dataDxfId="5"/>
    <tableColumn id="50" name="Senior Business Development Manager" dataDxfId="4"/>
    <tableColumn id="51" name="Advanced Business Development Manager" dataDxfId="3"/>
    <tableColumn id="53" name="Business Development Manager II" dataDxfId="2"/>
    <tableColumn id="52" name="Business Development Manager I" dataDxfId="1"/>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7.v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8.v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9.v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10.vml"/><Relationship Id="rId1" Type="http://schemas.openxmlformats.org/officeDocument/2006/relationships/printerSettings" Target="../printerSettings/printerSettings12.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11.vml"/><Relationship Id="rId1" Type="http://schemas.openxmlformats.org/officeDocument/2006/relationships/printerSettings" Target="../printerSettings/printerSettings13.bin"/><Relationship Id="rId4"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4.bin"/><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1.xml"/><Relationship Id="rId1" Type="http://schemas.openxmlformats.org/officeDocument/2006/relationships/printerSettings" Target="../printerSettings/printerSettings16.bin"/><Relationship Id="rId4" Type="http://schemas.openxmlformats.org/officeDocument/2006/relationships/comments" Target="../comments1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8.bin"/><Relationship Id="rId6" Type="http://schemas.openxmlformats.org/officeDocument/2006/relationships/comments" Target="../comments1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9"/>
  <dimension ref="A1:CB100"/>
  <sheetViews>
    <sheetView showGridLines="0" tabSelected="1" showWhiteSpace="0" zoomScale="80" zoomScaleNormal="80" zoomScaleSheetLayoutView="70" zoomScalePageLayoutView="80" workbookViewId="0">
      <selection activeCell="G10" sqref="G10:M35"/>
    </sheetView>
  </sheetViews>
  <sheetFormatPr baseColWidth="10" defaultColWidth="9.140625" defaultRowHeight="16.5" customHeight="1"/>
  <cols>
    <col min="1" max="1" width="24.5703125" style="232" customWidth="1"/>
    <col min="2" max="2" width="25.140625" style="232" customWidth="1"/>
    <col min="3" max="3" width="25" style="232" customWidth="1"/>
    <col min="4" max="4" width="20.140625" style="232" customWidth="1"/>
    <col min="5" max="5" width="1.28515625" style="256" hidden="1" customWidth="1"/>
    <col min="6" max="6" width="1.140625" style="256" hidden="1" customWidth="1"/>
    <col min="7" max="9" width="9.5703125" style="232" customWidth="1"/>
    <col min="10" max="10" width="19.5703125" style="232" customWidth="1"/>
    <col min="11" max="12" width="9.5703125" style="232" customWidth="1"/>
    <col min="13" max="13" width="22" style="232" customWidth="1"/>
    <col min="14" max="14" width="1" style="232" hidden="1" customWidth="1"/>
    <col min="15" max="15" width="3.5703125" style="231" customWidth="1"/>
    <col min="16" max="16" width="11.5703125" style="256" customWidth="1"/>
    <col min="17" max="17" width="4.7109375" style="232" customWidth="1"/>
    <col min="18" max="18" width="16.42578125" style="232" customWidth="1"/>
    <col min="19" max="19" width="14.7109375" style="232" customWidth="1"/>
    <col min="20" max="20" width="13.28515625" style="232" customWidth="1"/>
    <col min="21" max="21" width="10.28515625" style="232" customWidth="1"/>
    <col min="22" max="22" width="32.140625" style="232" hidden="1" customWidth="1"/>
    <col min="23" max="23" width="9.5703125" style="232" customWidth="1"/>
    <col min="24" max="24" width="4.7109375" style="232" customWidth="1"/>
    <col min="25" max="25" width="6.140625" style="256" customWidth="1"/>
    <col min="26" max="26" width="2" style="231" hidden="1" customWidth="1"/>
    <col min="27" max="27" width="3.5703125" style="868" hidden="1" customWidth="1"/>
    <col min="28" max="28" width="11.5703125" style="868" hidden="1" customWidth="1"/>
    <col min="29" max="29" width="4.7109375" style="868" hidden="1" customWidth="1"/>
    <col min="30" max="30" width="16.42578125" style="868" hidden="1" customWidth="1"/>
    <col min="31" max="31" width="16.85546875" style="868" hidden="1" customWidth="1"/>
    <col min="32" max="32" width="14.7109375" style="868" hidden="1" customWidth="1"/>
    <col min="33" max="33" width="8.140625" style="868" hidden="1" customWidth="1"/>
    <col min="34" max="34" width="9" style="868" hidden="1" customWidth="1"/>
    <col min="35" max="35" width="4.7109375" style="868" hidden="1" customWidth="1"/>
    <col min="36" max="36" width="6.140625" style="868" hidden="1" customWidth="1"/>
    <col min="37" max="37" width="5.7109375" style="868" hidden="1" customWidth="1"/>
    <col min="38" max="38" width="51.42578125" style="232" customWidth="1"/>
    <col min="39" max="39" width="10.140625" style="232" customWidth="1"/>
    <col min="40" max="40" width="10.140625" style="232" hidden="1" customWidth="1"/>
    <col min="41" max="41" width="11" style="232" customWidth="1"/>
    <col min="42" max="42" width="10.140625" style="232" hidden="1" customWidth="1"/>
    <col min="43" max="43" width="10.140625" style="232" customWidth="1"/>
    <col min="44" max="44" width="32.28515625" style="232" customWidth="1"/>
    <col min="45" max="45" width="0.5703125" style="230" customWidth="1"/>
    <col min="46" max="46" width="9" style="256" customWidth="1"/>
    <col min="47" max="47" width="15.7109375" style="232" customWidth="1"/>
    <col min="48" max="48" width="28.7109375" style="232" customWidth="1"/>
    <col min="49" max="49" width="14.85546875" style="232" customWidth="1"/>
    <col min="50" max="50" width="12.5703125" style="232" customWidth="1"/>
    <col min="51" max="51" width="10.28515625" style="232" customWidth="1"/>
    <col min="52" max="52" width="18" style="231" customWidth="1"/>
    <col min="53" max="53" width="9" style="442" hidden="1" customWidth="1"/>
    <col min="54" max="54" width="15.7109375" style="442" hidden="1" customWidth="1"/>
    <col min="55" max="55" width="28.7109375" style="442" hidden="1" customWidth="1"/>
    <col min="56" max="56" width="14.85546875" style="442" hidden="1" customWidth="1"/>
    <col min="57" max="57" width="12.5703125" style="442" hidden="1" customWidth="1"/>
    <col min="58" max="58" width="10.28515625" style="442" hidden="1" customWidth="1"/>
    <col min="59" max="60" width="18" style="442" hidden="1" customWidth="1"/>
    <col min="61" max="61" width="36.28515625" style="232" hidden="1" customWidth="1"/>
    <col min="62" max="62" width="32.140625" style="232" hidden="1" customWidth="1"/>
    <col min="63" max="63" width="12.42578125" style="232" hidden="1" customWidth="1"/>
    <col min="64" max="64" width="5.140625" style="232" hidden="1" customWidth="1"/>
    <col min="65" max="65" width="13.42578125" style="232" hidden="1" customWidth="1"/>
    <col min="66" max="67" width="20.42578125" style="232" hidden="1" customWidth="1"/>
    <col min="68" max="68" width="36.28515625" style="232" customWidth="1"/>
    <col min="69" max="69" width="32.140625" style="232" customWidth="1"/>
    <col min="70" max="70" width="12.42578125" style="232" customWidth="1"/>
    <col min="71" max="71" width="5.140625" style="232" hidden="1" customWidth="1"/>
    <col min="72" max="72" width="13.42578125" style="232" customWidth="1"/>
    <col min="73" max="73" width="20.42578125" style="232" customWidth="1"/>
    <col min="74" max="74" width="0.7109375" style="231" customWidth="1"/>
    <col min="75" max="75" width="85.7109375" style="232" hidden="1" customWidth="1"/>
    <col min="76" max="76" width="0.85546875" style="256" customWidth="1"/>
    <col min="77" max="16384" width="9.140625" style="232"/>
  </cols>
  <sheetData>
    <row r="1" spans="1:80" ht="2.25" customHeight="1">
      <c r="A1" s="230"/>
      <c r="B1" s="230"/>
      <c r="C1" s="230"/>
      <c r="D1" s="230"/>
      <c r="E1" s="231"/>
      <c r="F1" s="231"/>
      <c r="G1" s="230"/>
      <c r="H1" s="230"/>
      <c r="I1" s="230"/>
      <c r="J1" s="230"/>
      <c r="K1" s="230"/>
      <c r="L1" s="230"/>
      <c r="M1" s="230"/>
      <c r="N1" s="230"/>
      <c r="P1" s="231"/>
      <c r="Q1" s="230"/>
      <c r="R1" s="230"/>
      <c r="S1" s="230"/>
      <c r="T1" s="230"/>
      <c r="U1" s="230"/>
      <c r="V1" s="230"/>
      <c r="W1" s="230"/>
      <c r="X1" s="230"/>
      <c r="Y1" s="231"/>
      <c r="AL1" s="409"/>
      <c r="AM1" s="409"/>
      <c r="AN1" s="409"/>
      <c r="AO1" s="409"/>
      <c r="AP1" s="409"/>
      <c r="AQ1" s="409"/>
      <c r="AR1" s="409"/>
      <c r="AS1" s="409"/>
      <c r="AT1" s="255"/>
      <c r="AU1" s="409"/>
      <c r="AV1" s="409"/>
      <c r="AW1" s="409"/>
      <c r="AX1" s="409"/>
      <c r="AY1" s="409"/>
      <c r="AZ1" s="255"/>
      <c r="BA1" s="255"/>
      <c r="BB1" s="255"/>
      <c r="BC1" s="255"/>
      <c r="BD1" s="255"/>
      <c r="BE1" s="255"/>
      <c r="BF1" s="255"/>
      <c r="BG1" s="255"/>
      <c r="BH1" s="255"/>
      <c r="BI1" s="255"/>
      <c r="BJ1" s="255"/>
      <c r="BK1" s="255"/>
      <c r="BL1" s="255"/>
      <c r="BM1" s="255"/>
      <c r="BN1" s="255"/>
      <c r="BO1" s="255"/>
      <c r="BP1" s="255"/>
      <c r="BQ1" s="255"/>
      <c r="BR1" s="255"/>
      <c r="BS1" s="255"/>
      <c r="BT1" s="255"/>
      <c r="BU1" s="255"/>
      <c r="BV1" s="255"/>
      <c r="BW1" s="409"/>
      <c r="BX1" s="231"/>
      <c r="BY1" s="230"/>
      <c r="BZ1" s="230"/>
      <c r="CA1" s="230"/>
      <c r="CB1" s="230"/>
    </row>
    <row r="2" spans="1:80" ht="8.25" customHeight="1">
      <c r="A2" s="230"/>
      <c r="B2" s="230"/>
      <c r="C2" s="230"/>
      <c r="D2" s="230"/>
      <c r="E2" s="231"/>
      <c r="F2" s="231"/>
      <c r="G2" s="1148" t="s">
        <v>609</v>
      </c>
      <c r="H2" s="1148"/>
      <c r="I2" s="1148"/>
      <c r="J2" s="1148"/>
      <c r="K2" s="1148"/>
      <c r="L2" s="1148"/>
      <c r="M2" s="1148"/>
      <c r="N2" s="233"/>
      <c r="O2" s="1148" t="s">
        <v>610</v>
      </c>
      <c r="P2" s="1148"/>
      <c r="Q2" s="1148"/>
      <c r="R2" s="1148"/>
      <c r="S2" s="1148"/>
      <c r="T2" s="1148"/>
      <c r="U2" s="1148"/>
      <c r="V2" s="1148"/>
      <c r="W2" s="1148"/>
      <c r="X2" s="1148"/>
      <c r="Y2" s="1148"/>
      <c r="AL2" s="1148" t="s">
        <v>546</v>
      </c>
      <c r="AM2" s="1148"/>
      <c r="AN2" s="1148"/>
      <c r="AO2" s="1148"/>
      <c r="AP2" s="1148"/>
      <c r="AQ2" s="1148"/>
      <c r="AR2" s="1148"/>
      <c r="AS2" s="410"/>
      <c r="AT2" s="1148" t="s">
        <v>611</v>
      </c>
      <c r="AU2" s="1148"/>
      <c r="AV2" s="1148"/>
      <c r="AW2" s="1148"/>
      <c r="AX2" s="1148"/>
      <c r="AY2" s="1148"/>
      <c r="AZ2" s="1148"/>
      <c r="BA2" s="811"/>
      <c r="BB2" s="811"/>
      <c r="BC2" s="811"/>
      <c r="BD2" s="811"/>
      <c r="BE2" s="811"/>
      <c r="BF2" s="811"/>
      <c r="BG2" s="811"/>
      <c r="BH2" s="811"/>
      <c r="BI2" s="1286"/>
      <c r="BJ2" s="1286"/>
      <c r="BK2" s="1286"/>
      <c r="BL2" s="1286"/>
      <c r="BM2" s="1286"/>
      <c r="BN2" s="1286"/>
      <c r="BO2" s="812"/>
      <c r="BP2" s="1182"/>
      <c r="BQ2" s="1182"/>
      <c r="BR2" s="1182"/>
      <c r="BS2" s="1182"/>
      <c r="BT2" s="1182"/>
      <c r="BU2" s="1182"/>
      <c r="BV2" s="411"/>
      <c r="BW2" s="1173" t="s">
        <v>11</v>
      </c>
      <c r="BX2" s="234"/>
      <c r="BY2" s="234"/>
      <c r="BZ2" s="234"/>
      <c r="CA2" s="234"/>
      <c r="CB2" s="234"/>
    </row>
    <row r="3" spans="1:80" ht="10.5" customHeight="1">
      <c r="A3" s="502"/>
      <c r="B3" s="502"/>
      <c r="C3" s="502"/>
      <c r="D3" s="502"/>
      <c r="E3" s="235"/>
      <c r="F3" s="235"/>
      <c r="G3" s="1148"/>
      <c r="H3" s="1148"/>
      <c r="I3" s="1148"/>
      <c r="J3" s="1148"/>
      <c r="K3" s="1148"/>
      <c r="L3" s="1148"/>
      <c r="M3" s="1148"/>
      <c r="N3" s="233"/>
      <c r="O3" s="1148"/>
      <c r="P3" s="1148"/>
      <c r="Q3" s="1148"/>
      <c r="R3" s="1148"/>
      <c r="S3" s="1148"/>
      <c r="T3" s="1148"/>
      <c r="U3" s="1148"/>
      <c r="V3" s="1148"/>
      <c r="W3" s="1148"/>
      <c r="X3" s="1148"/>
      <c r="Y3" s="1148"/>
      <c r="Z3" s="235"/>
      <c r="AA3" s="869"/>
      <c r="AB3" s="869"/>
      <c r="AC3" s="869"/>
      <c r="AD3" s="869"/>
      <c r="AE3" s="869"/>
      <c r="AF3" s="869"/>
      <c r="AG3" s="869"/>
      <c r="AH3" s="869"/>
      <c r="AI3" s="869"/>
      <c r="AJ3" s="869"/>
      <c r="AK3" s="869"/>
      <c r="AL3" s="1148"/>
      <c r="AM3" s="1148"/>
      <c r="AN3" s="1148"/>
      <c r="AO3" s="1148"/>
      <c r="AP3" s="1148"/>
      <c r="AQ3" s="1148"/>
      <c r="AR3" s="1148"/>
      <c r="AS3" s="410"/>
      <c r="AT3" s="1148"/>
      <c r="AU3" s="1148"/>
      <c r="AV3" s="1148"/>
      <c r="AW3" s="1148"/>
      <c r="AX3" s="1148"/>
      <c r="AY3" s="1148"/>
      <c r="AZ3" s="1148"/>
      <c r="BA3" s="811"/>
      <c r="BB3" s="811"/>
      <c r="BC3" s="811"/>
      <c r="BD3" s="811"/>
      <c r="BE3" s="811"/>
      <c r="BF3" s="811"/>
      <c r="BG3" s="811"/>
      <c r="BH3" s="811"/>
      <c r="BI3" s="1286"/>
      <c r="BJ3" s="1286"/>
      <c r="BK3" s="1286"/>
      <c r="BL3" s="1286"/>
      <c r="BM3" s="1286"/>
      <c r="BN3" s="1286"/>
      <c r="BO3" s="812"/>
      <c r="BP3" s="1182"/>
      <c r="BQ3" s="1182"/>
      <c r="BR3" s="1182"/>
      <c r="BS3" s="1182"/>
      <c r="BT3" s="1182"/>
      <c r="BU3" s="1182"/>
      <c r="BV3" s="411"/>
      <c r="BW3" s="1173"/>
      <c r="BX3" s="234"/>
      <c r="BY3" s="234"/>
      <c r="BZ3" s="234"/>
      <c r="CA3" s="234"/>
      <c r="CB3" s="234"/>
    </row>
    <row r="4" spans="1:80" ht="3.75" customHeight="1" thickBot="1">
      <c r="A4" s="502"/>
      <c r="B4" s="502"/>
      <c r="C4" s="502"/>
      <c r="D4" s="502"/>
      <c r="E4" s="235"/>
      <c r="F4" s="235"/>
      <c r="G4" s="236"/>
      <c r="H4" s="236"/>
      <c r="I4" s="236"/>
      <c r="J4" s="236"/>
      <c r="K4" s="236"/>
      <c r="L4" s="236"/>
      <c r="M4" s="236"/>
      <c r="N4" s="230"/>
      <c r="P4" s="235"/>
      <c r="Q4" s="230"/>
      <c r="R4" s="230"/>
      <c r="S4" s="230"/>
      <c r="T4" s="230"/>
      <c r="U4" s="230"/>
      <c r="V4" s="230"/>
      <c r="W4" s="230"/>
      <c r="X4" s="230"/>
      <c r="Y4" s="235"/>
      <c r="Z4" s="235"/>
      <c r="AA4" s="869"/>
      <c r="AB4" s="869"/>
      <c r="AC4" s="869"/>
      <c r="AD4" s="869"/>
      <c r="AE4" s="869"/>
      <c r="AF4" s="869"/>
      <c r="AG4" s="869"/>
      <c r="AH4" s="869"/>
      <c r="AI4" s="869"/>
      <c r="AJ4" s="869"/>
      <c r="AK4" s="869"/>
      <c r="AL4" s="231"/>
      <c r="AM4" s="231"/>
      <c r="AN4" s="231"/>
      <c r="AO4" s="231"/>
      <c r="AP4" s="231"/>
      <c r="AQ4" s="231"/>
      <c r="AR4" s="231"/>
      <c r="AT4" s="235"/>
      <c r="AU4" s="230"/>
      <c r="AV4" s="230"/>
      <c r="AW4" s="230"/>
      <c r="AX4" s="230"/>
      <c r="AY4" s="230"/>
      <c r="AZ4" s="235"/>
      <c r="BA4" s="235"/>
      <c r="BB4" s="235"/>
      <c r="BC4" s="235"/>
      <c r="BD4" s="235"/>
      <c r="BE4" s="235"/>
      <c r="BF4" s="235"/>
      <c r="BG4" s="235"/>
      <c r="BH4" s="235"/>
      <c r="BI4" s="868"/>
      <c r="BJ4" s="868"/>
      <c r="BK4" s="868"/>
      <c r="BL4" s="868"/>
      <c r="BM4" s="868"/>
      <c r="BN4" s="868"/>
      <c r="BO4" s="442"/>
      <c r="BP4" s="442"/>
      <c r="BQ4" s="442"/>
      <c r="BR4" s="442"/>
      <c r="BS4" s="442"/>
      <c r="BT4" s="442"/>
      <c r="BU4" s="442"/>
      <c r="BV4" s="442"/>
      <c r="BW4" s="230"/>
      <c r="BX4" s="235"/>
      <c r="BY4" s="230"/>
      <c r="BZ4" s="230"/>
      <c r="CA4" s="230"/>
      <c r="CB4" s="230"/>
    </row>
    <row r="5" spans="1:80" ht="24.75" customHeight="1" thickBot="1">
      <c r="A5" s="502"/>
      <c r="B5" s="502"/>
      <c r="C5" s="502"/>
      <c r="D5" s="502"/>
      <c r="E5" s="235"/>
      <c r="F5" s="235"/>
      <c r="G5" s="1149" t="str">
        <f ca="1">OFFSET('Corresp Table Titles'!C23,0,Lang_offset)</f>
        <v>1. BILAN - Evénements significatifs :</v>
      </c>
      <c r="H5" s="1150"/>
      <c r="I5" s="1150"/>
      <c r="J5" s="1150"/>
      <c r="K5" s="1150"/>
      <c r="L5" s="1150"/>
      <c r="M5" s="1151"/>
      <c r="N5" s="250"/>
      <c r="O5" s="1174" t="str">
        <f ca="1">OFFSET('Corresp Table Titles'!C25,0,Lang_offset)</f>
        <v xml:space="preserve">2. BILAN - Réalisation des objectifs quantitatifs et qualitatifs et réalisations complémentaires de l’année écoulée.
</v>
      </c>
      <c r="P5" s="1175"/>
      <c r="Q5" s="1175"/>
      <c r="R5" s="1175"/>
      <c r="S5" s="1175"/>
      <c r="T5" s="1175"/>
      <c r="U5" s="1175"/>
      <c r="V5" s="1175"/>
      <c r="W5" s="1175"/>
      <c r="X5" s="1175"/>
      <c r="Y5" s="1176"/>
      <c r="Z5" s="237"/>
      <c r="AA5" s="1240" t="str">
        <f ca="1">OFFSET('Corresp Table Titles'!C28,0,Lang_offset)</f>
        <v>NE PAS UTILISER CES CHAMPS</v>
      </c>
      <c r="AB5" s="1240"/>
      <c r="AC5" s="1240"/>
      <c r="AD5" s="1240"/>
      <c r="AE5" s="1240"/>
      <c r="AF5" s="1240"/>
      <c r="AG5" s="1240"/>
      <c r="AH5" s="1240"/>
      <c r="AI5" s="1240"/>
      <c r="AJ5" s="1240"/>
      <c r="AK5" s="1240"/>
      <c r="AL5" s="880" t="str">
        <f ca="1">OFFSET('Corresp Table Titles'!C32,0,Lang_offset)</f>
        <v xml:space="preserve">3. Evaluation du niveau de compétences attendues dans la fonction occupée (fonction du référentiel Career Paths)
   </v>
      </c>
      <c r="AM5" s="1191" t="str">
        <f ca="1">OFFSET('Corresp Table Titles'!D32,0,Lang_offset)</f>
        <v>1. Débutant 2. Qualifié 3. Expérimenté 4. Expert</v>
      </c>
      <c r="AN5" s="1191"/>
      <c r="AO5" s="1191"/>
      <c r="AP5" s="1191"/>
      <c r="AQ5" s="1191"/>
      <c r="AR5" s="1191"/>
      <c r="AS5" s="237"/>
      <c r="AT5" s="1145" t="str">
        <f ca="1">OFFSET('Corresp Table Titles'!C49,0,Lang_offset)</f>
        <v>4 . Les points forts et les points à améliorer</v>
      </c>
      <c r="AU5" s="1146"/>
      <c r="AV5" s="1146"/>
      <c r="AW5" s="1146"/>
      <c r="AX5" s="1146"/>
      <c r="AY5" s="1146"/>
      <c r="AZ5" s="1147"/>
      <c r="BA5" s="1238" t="str">
        <f ca="1">OFFSET('Corresp Table Titles'!C53,0,Lang_offset)</f>
        <v>NE PAS UTILISER CES CHAMPS</v>
      </c>
      <c r="BB5" s="1238"/>
      <c r="BC5" s="1238"/>
      <c r="BD5" s="1238"/>
      <c r="BE5" s="1238"/>
      <c r="BF5" s="1238"/>
      <c r="BG5" s="1238"/>
      <c r="BH5" s="814"/>
      <c r="BI5" s="1238" t="str">
        <f ca="1">OFFSET('Corresp Table Titles'!C58,0,Lang_offset)</f>
        <v>NE PAS UTILISER CES CHAMPS</v>
      </c>
      <c r="BJ5" s="1238"/>
      <c r="BK5" s="1238"/>
      <c r="BL5" s="1238"/>
      <c r="BM5" s="1238"/>
      <c r="BN5" s="1238"/>
      <c r="BO5" s="814"/>
      <c r="BP5" s="1126" t="str">
        <f ca="1">OFFSET('Corresp Table Titles'!C60,0,Lang_offset)</f>
        <v>6 . Performance globale et commentaires finaux</v>
      </c>
      <c r="BQ5" s="1127"/>
      <c r="BR5" s="1127"/>
      <c r="BS5" s="1127"/>
      <c r="BT5" s="1127"/>
      <c r="BU5" s="1128"/>
      <c r="BV5" s="238"/>
      <c r="BW5" s="1177" t="s">
        <v>113</v>
      </c>
      <c r="BX5" s="239"/>
      <c r="BY5" s="230"/>
      <c r="BZ5" s="230"/>
      <c r="CA5" s="230"/>
      <c r="CB5" s="230"/>
    </row>
    <row r="6" spans="1:80" ht="13.5" customHeight="1" thickBot="1">
      <c r="A6" s="502"/>
      <c r="B6" s="502"/>
      <c r="C6" s="502"/>
      <c r="D6" s="502"/>
      <c r="E6" s="235"/>
      <c r="F6" s="235"/>
      <c r="G6" s="1193" t="str">
        <f ca="1">OFFSET('Corresp Table Content'!C75,0,Lang_offset)</f>
        <v>• Quel bilan faites-vous de cette année de manière globale et au travers des activités principales ? (sur projet ou mission)
• Quelles sont les difficultés rencontrées de manière globale cette année ainsi que les difficultés inhérentes au projet ou à la mission qui pourraient le/la mettre en péril ?</v>
      </c>
      <c r="H6" s="1194"/>
      <c r="I6" s="1194"/>
      <c r="J6" s="1194"/>
      <c r="K6" s="1194"/>
      <c r="L6" s="1194"/>
      <c r="M6" s="1195"/>
      <c r="N6" s="250"/>
      <c r="O6" s="1209" t="str">
        <f ca="1">OFFSET('Corresp Table Titles'!C26,0,Lang_offset)</f>
        <v>1. Pas atteints (&lt; 80%) 2. Atteints (≥80% &amp; &lt; 100%) 3. Dépassés (≥ 100% &amp; &lt; 105%) 4. A sur-Performé (≥105%)</v>
      </c>
      <c r="P6" s="1210"/>
      <c r="Q6" s="1210"/>
      <c r="R6" s="1210"/>
      <c r="S6" s="1210"/>
      <c r="T6" s="1210"/>
      <c r="U6" s="1210"/>
      <c r="V6" s="1210"/>
      <c r="W6" s="1210"/>
      <c r="X6" s="1210"/>
      <c r="Y6" s="1211"/>
      <c r="Z6" s="237"/>
      <c r="AA6" s="1241" t="str">
        <f ca="1">OFFSET('Corresp Table Content'!C98,0,Lang_offset)</f>
        <v xml:space="preserve">Titre </v>
      </c>
      <c r="AB6" s="1241"/>
      <c r="AC6" s="1241"/>
      <c r="AD6" s="1241" t="str">
        <f ca="1">OFFSET('Corresp Table Content'!F98,0,Lang_offset)</f>
        <v xml:space="preserve">Type de Formation F.O.C.U.S. </v>
      </c>
      <c r="AE6" s="1242" t="str">
        <f ca="1">OFFSET('Corresp Table Content'!G98,0,Lang_offset)</f>
        <v xml:space="preserve">Efficacité :
1 : Pas du tout efficace
2 : Peu efficace
3 : Plutôt efficace
4 : Très efficace
</v>
      </c>
      <c r="AF6" s="1241" t="str">
        <f ca="1">OFFSET('Corresp Table Content'!H98,0,Lang_offset)</f>
        <v xml:space="preserve">Commentaire </v>
      </c>
      <c r="AG6" s="1241" t="str">
        <f ca="1">OFFSET('Corresp Table Content'!I98,0,Lang_offset)</f>
        <v>Description</v>
      </c>
      <c r="AH6" s="1241"/>
      <c r="AI6" s="1241"/>
      <c r="AJ6" s="1241"/>
      <c r="AK6" s="1241"/>
      <c r="AL6" s="1274" t="str">
        <f ca="1">OFFSET('Corresp Table Titles'!C33,0,Lang_offset)</f>
        <v xml:space="preserve">Pré-rempli par le collaborateur en auto-évaluation - mis à jour par le manager en évaluation finale   </v>
      </c>
      <c r="AM6" s="1275"/>
      <c r="AN6" s="1275"/>
      <c r="AO6" s="1275"/>
      <c r="AP6" s="1275"/>
      <c r="AQ6" s="1275"/>
      <c r="AR6" s="1275"/>
      <c r="AS6" s="237"/>
      <c r="AT6" s="1278" t="str">
        <f ca="1">OFFSET('Corresp Table Content'!C108,0,Lang_offset)</f>
        <v>Points forts</v>
      </c>
      <c r="AU6" s="1279"/>
      <c r="AV6" s="1280"/>
      <c r="AW6" s="1281" t="str">
        <f ca="1">OFFSET('Corresp Table Content'!C109,0,Lang_offset)</f>
        <v>Points à améliorer</v>
      </c>
      <c r="AX6" s="1279"/>
      <c r="AY6" s="1279"/>
      <c r="AZ6" s="1282"/>
      <c r="BA6" s="1239" t="str">
        <f ca="1">OFFSET('Corresp Table Titles'!C54,0,Lang_offset)</f>
        <v>7.1  Souhaits d'évolution professionnelle à court ou à moyen terme (coefficient/position,  rémunération, rôles additionnels etc...)</v>
      </c>
      <c r="BB6" s="1239"/>
      <c r="BC6" s="1239"/>
      <c r="BD6" s="1239"/>
      <c r="BE6" s="1239"/>
      <c r="BF6" s="1239"/>
      <c r="BG6" s="1239"/>
      <c r="BH6" s="826"/>
      <c r="BI6" s="1241" t="str">
        <f ca="1">OFFSET('Corresp Table Content'!C131,0,Lang_offset)</f>
        <v>Objectifs formation et développement</v>
      </c>
      <c r="BJ6" s="1241" t="str">
        <f ca="1">OFFSET('Corresp Table Content'!C134,0,Lang_offset)</f>
        <v xml:space="preserve">Propositions formation et développement </v>
      </c>
      <c r="BK6" s="1241" t="str">
        <f ca="1">OFFSET('Corresp Table Content'!C137,0,Lang_offset)</f>
        <v xml:space="preserve"> Type de formation (F.O.C.U.S.)</v>
      </c>
      <c r="BL6" s="1241"/>
      <c r="BM6" s="1241" t="str">
        <f ca="1">OFFSET('Corresp Table Content'!C140,0,Lang_offset)</f>
        <v xml:space="preserve">Priorité </v>
      </c>
      <c r="BN6" s="1241" t="str">
        <f ca="1">OFFSET('Corresp Table Content'!C143,0,Lang_offset)</f>
        <v>Commentaires</v>
      </c>
      <c r="BO6" s="809"/>
      <c r="BP6" s="735" t="str">
        <f ca="1">OFFSET('Corresp Table Content'!C147,0,Lang_offset)</f>
        <v>Manager :</v>
      </c>
      <c r="BQ6" s="1183" t="str">
        <f ca="1">OFFSET('Corresp Table Content'!C148,0,Lang_offset)</f>
        <v>Performance globale :</v>
      </c>
      <c r="BR6" s="1184"/>
      <c r="BS6" s="1184"/>
      <c r="BT6" s="1185"/>
      <c r="BU6" s="736">
        <v>3</v>
      </c>
      <c r="BV6" s="240"/>
      <c r="BW6" s="1178"/>
      <c r="BX6" s="235"/>
      <c r="BY6" s="230"/>
      <c r="BZ6" s="230"/>
      <c r="CA6" s="230"/>
      <c r="CB6" s="230"/>
    </row>
    <row r="7" spans="1:80" ht="16.5" customHeight="1" thickBot="1">
      <c r="A7" s="502"/>
      <c r="B7" s="502"/>
      <c r="C7" s="502"/>
      <c r="D7" s="502"/>
      <c r="E7" s="235"/>
      <c r="F7" s="235"/>
      <c r="G7" s="1196"/>
      <c r="H7" s="1197"/>
      <c r="I7" s="1197"/>
      <c r="J7" s="1197"/>
      <c r="K7" s="1197"/>
      <c r="L7" s="1197"/>
      <c r="M7" s="1198"/>
      <c r="N7" s="250"/>
      <c r="O7" s="1162" t="s">
        <v>598</v>
      </c>
      <c r="P7" s="1164" t="str">
        <f ca="1">OFFSET('Corresp Table Content'!C81,0,Lang_offset)</f>
        <v>Type d'objectif</v>
      </c>
      <c r="Q7" s="1219"/>
      <c r="R7" s="1164" t="str">
        <f ca="1">OFFSET('Corresp Table Content'!C84,0,Lang_offset)</f>
        <v>Description</v>
      </c>
      <c r="S7" s="1165"/>
      <c r="T7" s="1141" t="str">
        <f ca="1">OFFSET('Corresp Table Content'!C87,0,Lang_offset)</f>
        <v>Facteur de pondération (%)</v>
      </c>
      <c r="U7" s="1222" t="str">
        <f ca="1">OFFSET('Corresp Table Content'!C90,0,Lang_offset)</f>
        <v xml:space="preserve">% d'atteinte </v>
      </c>
      <c r="V7" s="1155" t="s">
        <v>223</v>
      </c>
      <c r="W7" s="1213" t="str">
        <f ca="1">OFFSET('Corresp Table Content'!C93,0,Lang_offset)</f>
        <v xml:space="preserve">Résultat pondéré = % d'atteinte X facteur de pondération </v>
      </c>
      <c r="X7" s="1214"/>
      <c r="Y7" s="1206" t="s">
        <v>10</v>
      </c>
      <c r="Z7" s="871"/>
      <c r="AA7" s="1241"/>
      <c r="AB7" s="1241"/>
      <c r="AC7" s="1241"/>
      <c r="AD7" s="1241"/>
      <c r="AE7" s="1243"/>
      <c r="AF7" s="1241"/>
      <c r="AG7" s="1241"/>
      <c r="AH7" s="1241"/>
      <c r="AI7" s="1241"/>
      <c r="AJ7" s="1241"/>
      <c r="AK7" s="1241"/>
      <c r="AL7" s="881" t="str">
        <f ca="1">OFFSET('Corresp Table Titles'!C35,0,Lang_offset)</f>
        <v>Compétences générales</v>
      </c>
      <c r="AM7" s="788" t="str">
        <f ca="1">OFFSET('Corresp Table Content'!C103,0,Lang_offset)</f>
        <v xml:space="preserve">Requis </v>
      </c>
      <c r="AN7" s="589" t="s">
        <v>116</v>
      </c>
      <c r="AO7" s="789" t="str">
        <f ca="1">OFFSET('Corresp Table Content'!C104,0,Lang_offset)</f>
        <v>Evaluation</v>
      </c>
      <c r="AP7" s="589" t="s">
        <v>224</v>
      </c>
      <c r="AQ7" s="1273" t="str">
        <f ca="1">O23</f>
        <v>COMMENTAIRES</v>
      </c>
      <c r="AR7" s="1273"/>
      <c r="AS7" s="237"/>
      <c r="AT7" s="1283" t="str">
        <f ca="1">OFFSET('Corresp Table Content'!C110,0,Lang_offset)</f>
        <v>Evaluation par le collaborateur :</v>
      </c>
      <c r="AU7" s="1284"/>
      <c r="AV7" s="1284"/>
      <c r="AW7" s="1284"/>
      <c r="AX7" s="1284"/>
      <c r="AY7" s="1284"/>
      <c r="AZ7" s="1285"/>
      <c r="BA7" s="1081" t="s">
        <v>12</v>
      </c>
      <c r="BB7" s="1081"/>
      <c r="BC7" s="1081"/>
      <c r="BD7" s="1081"/>
      <c r="BE7" s="1081"/>
      <c r="BF7" s="1081"/>
      <c r="BG7" s="1081"/>
      <c r="BH7" s="807"/>
      <c r="BI7" s="1241"/>
      <c r="BJ7" s="1241"/>
      <c r="BK7" s="1241"/>
      <c r="BL7" s="1241"/>
      <c r="BM7" s="1241"/>
      <c r="BN7" s="1241"/>
      <c r="BO7" s="809"/>
      <c r="BP7" s="1105" t="s">
        <v>12</v>
      </c>
      <c r="BQ7" s="1106"/>
      <c r="BR7" s="1106"/>
      <c r="BS7" s="1106"/>
      <c r="BT7" s="1106"/>
      <c r="BU7" s="1107"/>
      <c r="BV7" s="240"/>
      <c r="BW7" s="1179" t="s">
        <v>237</v>
      </c>
      <c r="BX7" s="235"/>
      <c r="BY7" s="230"/>
      <c r="BZ7" s="230"/>
      <c r="CA7" s="230"/>
      <c r="CB7" s="230"/>
    </row>
    <row r="8" spans="1:80" ht="16.5" customHeight="1">
      <c r="A8" s="502"/>
      <c r="B8" s="502"/>
      <c r="C8" s="502"/>
      <c r="D8" s="502"/>
      <c r="E8" s="235"/>
      <c r="F8" s="235"/>
      <c r="G8" s="1199"/>
      <c r="H8" s="1200"/>
      <c r="I8" s="1200"/>
      <c r="J8" s="1200"/>
      <c r="K8" s="1200"/>
      <c r="L8" s="1200"/>
      <c r="M8" s="1201"/>
      <c r="N8" s="250"/>
      <c r="O8" s="1162"/>
      <c r="P8" s="1166"/>
      <c r="Q8" s="1220"/>
      <c r="R8" s="1166"/>
      <c r="S8" s="1167"/>
      <c r="T8" s="1141"/>
      <c r="U8" s="1223"/>
      <c r="V8" s="1155"/>
      <c r="W8" s="1215"/>
      <c r="X8" s="1216"/>
      <c r="Y8" s="1207"/>
      <c r="Z8" s="305"/>
      <c r="AA8" s="1241"/>
      <c r="AB8" s="1241"/>
      <c r="AC8" s="1241"/>
      <c r="AD8" s="1241"/>
      <c r="AE8" s="1243"/>
      <c r="AF8" s="1241"/>
      <c r="AG8" s="1241"/>
      <c r="AH8" s="1241"/>
      <c r="AI8" s="1241"/>
      <c r="AJ8" s="1241"/>
      <c r="AK8" s="1241"/>
      <c r="AL8" s="882" t="s">
        <v>532</v>
      </c>
      <c r="AM8" s="588">
        <v>2</v>
      </c>
      <c r="AN8" s="566"/>
      <c r="AO8" s="314">
        <v>2</v>
      </c>
      <c r="AP8" s="566"/>
      <c r="AQ8" s="1276"/>
      <c r="AR8" s="1277"/>
      <c r="AS8" s="245"/>
      <c r="AT8" s="1252" t="s">
        <v>749</v>
      </c>
      <c r="AU8" s="1253"/>
      <c r="AV8" s="1254"/>
      <c r="AW8" s="1257"/>
      <c r="AX8" s="1253"/>
      <c r="AY8" s="1253"/>
      <c r="AZ8" s="1258"/>
      <c r="BA8" s="1081"/>
      <c r="BB8" s="1081"/>
      <c r="BC8" s="1081"/>
      <c r="BD8" s="1081"/>
      <c r="BE8" s="1081"/>
      <c r="BF8" s="1081"/>
      <c r="BG8" s="1081"/>
      <c r="BH8" s="807"/>
      <c r="BI8" s="1241"/>
      <c r="BJ8" s="1241"/>
      <c r="BK8" s="1241"/>
      <c r="BL8" s="1241"/>
      <c r="BM8" s="1241"/>
      <c r="BN8" s="1241"/>
      <c r="BO8" s="809"/>
      <c r="BP8" s="1108"/>
      <c r="BQ8" s="1109"/>
      <c r="BR8" s="1109"/>
      <c r="BS8" s="1109"/>
      <c r="BT8" s="1109"/>
      <c r="BU8" s="1110"/>
      <c r="BV8" s="240"/>
      <c r="BW8" s="1180"/>
      <c r="BX8" s="235"/>
      <c r="BY8" s="230"/>
      <c r="BZ8" s="230"/>
      <c r="CA8" s="230"/>
      <c r="CB8" s="230"/>
    </row>
    <row r="9" spans="1:80" ht="17.25" customHeight="1">
      <c r="A9" s="502"/>
      <c r="B9" s="502"/>
      <c r="C9" s="502"/>
      <c r="D9" s="502"/>
      <c r="E9" s="235"/>
      <c r="F9" s="235"/>
      <c r="G9" s="1202" t="str">
        <f ca="1">OFFSET('Corresp Table Content'!C78,0,Lang_offset)</f>
        <v>Collaborateur :</v>
      </c>
      <c r="H9" s="1203"/>
      <c r="I9" s="1204"/>
      <c r="J9" s="537"/>
      <c r="K9" s="537"/>
      <c r="L9" s="537"/>
      <c r="M9" s="538"/>
      <c r="N9" s="250"/>
      <c r="O9" s="1163"/>
      <c r="P9" s="1168"/>
      <c r="Q9" s="1221"/>
      <c r="R9" s="1168"/>
      <c r="S9" s="1169"/>
      <c r="T9" s="1141"/>
      <c r="U9" s="1223"/>
      <c r="V9" s="1155"/>
      <c r="W9" s="1217"/>
      <c r="X9" s="1218"/>
      <c r="Y9" s="1208"/>
      <c r="Z9" s="305"/>
      <c r="AA9" s="1241"/>
      <c r="AB9" s="1241"/>
      <c r="AC9" s="1241"/>
      <c r="AD9" s="1241"/>
      <c r="AE9" s="1243"/>
      <c r="AF9" s="1241"/>
      <c r="AG9" s="1241"/>
      <c r="AH9" s="1241"/>
      <c r="AI9" s="1241"/>
      <c r="AJ9" s="1241"/>
      <c r="AK9" s="1241"/>
      <c r="AL9" s="882" t="s">
        <v>225</v>
      </c>
      <c r="AM9" s="320">
        <v>1</v>
      </c>
      <c r="AN9" s="566"/>
      <c r="AO9" s="314">
        <v>1</v>
      </c>
      <c r="AP9" s="566"/>
      <c r="AQ9" s="1060"/>
      <c r="AR9" s="1061"/>
      <c r="AS9" s="245"/>
      <c r="AT9" s="1255"/>
      <c r="AU9" s="1109"/>
      <c r="AV9" s="1256"/>
      <c r="AW9" s="1259"/>
      <c r="AX9" s="1109"/>
      <c r="AY9" s="1109"/>
      <c r="AZ9" s="1260"/>
      <c r="BA9" s="1081"/>
      <c r="BB9" s="1081"/>
      <c r="BC9" s="1081"/>
      <c r="BD9" s="1081"/>
      <c r="BE9" s="1081"/>
      <c r="BF9" s="1081"/>
      <c r="BG9" s="1081"/>
      <c r="BH9" s="807"/>
      <c r="BI9" s="878" t="s">
        <v>649</v>
      </c>
      <c r="BJ9" s="876"/>
      <c r="BK9" s="879" t="s">
        <v>248</v>
      </c>
      <c r="BL9" s="879"/>
      <c r="BM9" s="879" t="s">
        <v>650</v>
      </c>
      <c r="BN9" s="876"/>
      <c r="BO9" s="853"/>
      <c r="BP9" s="1108"/>
      <c r="BQ9" s="1109"/>
      <c r="BR9" s="1109"/>
      <c r="BS9" s="1109"/>
      <c r="BT9" s="1109"/>
      <c r="BU9" s="1110"/>
      <c r="BV9" s="241"/>
      <c r="BW9" s="1180"/>
      <c r="BX9" s="235"/>
      <c r="BY9" s="230"/>
      <c r="BZ9" s="230"/>
      <c r="CA9" s="230"/>
      <c r="CB9" s="230"/>
    </row>
    <row r="10" spans="1:80" ht="16.5" customHeight="1">
      <c r="A10" s="502"/>
      <c r="B10" s="502"/>
      <c r="C10" s="502"/>
      <c r="D10" s="502"/>
      <c r="E10" s="235"/>
      <c r="F10" s="235"/>
      <c r="G10" s="1037" t="s">
        <v>745</v>
      </c>
      <c r="H10" s="1038"/>
      <c r="I10" s="1038"/>
      <c r="J10" s="1038"/>
      <c r="K10" s="1038"/>
      <c r="L10" s="1038"/>
      <c r="M10" s="1039"/>
      <c r="N10" s="250"/>
      <c r="O10" s="1158">
        <v>1</v>
      </c>
      <c r="P10" s="1075" t="s">
        <v>558</v>
      </c>
      <c r="Q10" s="1076"/>
      <c r="R10" s="1160" t="s">
        <v>746</v>
      </c>
      <c r="S10" s="1160"/>
      <c r="T10" s="1086">
        <v>1</v>
      </c>
      <c r="U10" s="1073">
        <v>1</v>
      </c>
      <c r="V10" s="1156" t="s">
        <v>249</v>
      </c>
      <c r="W10" s="1187">
        <f t="shared" ref="W10" si="0">T10*U10</f>
        <v>1</v>
      </c>
      <c r="X10" s="1188"/>
      <c r="Y10" s="1152">
        <f>IF(U10="","",IF(U10&lt;0.8,1,IF(U10&lt;1,2,IF(U10&lt;1.05,3,4))))</f>
        <v>3</v>
      </c>
      <c r="AA10" s="1081" t="s">
        <v>258</v>
      </c>
      <c r="AB10" s="1081"/>
      <c r="AC10" s="1081"/>
      <c r="AD10" s="1082" t="s">
        <v>248</v>
      </c>
      <c r="AE10" s="1083">
        <v>1</v>
      </c>
      <c r="AF10" s="1082" t="s">
        <v>259</v>
      </c>
      <c r="AG10" s="1083" t="s">
        <v>276</v>
      </c>
      <c r="AH10" s="1083"/>
      <c r="AI10" s="1083"/>
      <c r="AJ10" s="1083"/>
      <c r="AK10" s="1083"/>
      <c r="AL10" s="882" t="s">
        <v>0</v>
      </c>
      <c r="AM10" s="320">
        <v>1</v>
      </c>
      <c r="AN10" s="566"/>
      <c r="AO10" s="314">
        <v>3</v>
      </c>
      <c r="AP10" s="566"/>
      <c r="AQ10" s="1060"/>
      <c r="AR10" s="1061"/>
      <c r="AS10" s="1272"/>
      <c r="AT10" s="1255"/>
      <c r="AU10" s="1109"/>
      <c r="AV10" s="1256"/>
      <c r="AW10" s="1259"/>
      <c r="AX10" s="1109"/>
      <c r="AY10" s="1109"/>
      <c r="AZ10" s="1260"/>
      <c r="BA10" s="1081"/>
      <c r="BB10" s="1081"/>
      <c r="BC10" s="1081"/>
      <c r="BD10" s="1081"/>
      <c r="BE10" s="1081"/>
      <c r="BF10" s="1081"/>
      <c r="BG10" s="1081"/>
      <c r="BH10" s="807"/>
      <c r="BI10" s="878"/>
      <c r="BJ10" s="876"/>
      <c r="BK10" s="879"/>
      <c r="BL10" s="879"/>
      <c r="BM10" s="879"/>
      <c r="BN10" s="876"/>
      <c r="BO10" s="853"/>
      <c r="BP10" s="1108"/>
      <c r="BQ10" s="1109"/>
      <c r="BR10" s="1109"/>
      <c r="BS10" s="1109"/>
      <c r="BT10" s="1109"/>
      <c r="BU10" s="1110"/>
      <c r="BV10" s="241"/>
      <c r="BW10" s="1180"/>
      <c r="BX10" s="235"/>
      <c r="BY10" s="230"/>
      <c r="BZ10" s="230"/>
      <c r="CA10" s="230"/>
      <c r="CB10" s="230"/>
    </row>
    <row r="11" spans="1:80" ht="16.5" customHeight="1">
      <c r="A11" s="242"/>
      <c r="B11" s="242"/>
      <c r="C11" s="242"/>
      <c r="D11" s="242"/>
      <c r="E11" s="235"/>
      <c r="F11" s="235"/>
      <c r="G11" s="1040"/>
      <c r="H11" s="1041"/>
      <c r="I11" s="1041"/>
      <c r="J11" s="1041"/>
      <c r="K11" s="1041"/>
      <c r="L11" s="1041"/>
      <c r="M11" s="1042"/>
      <c r="N11" s="250"/>
      <c r="O11" s="1212"/>
      <c r="P11" s="1084"/>
      <c r="Q11" s="1085"/>
      <c r="R11" s="1160"/>
      <c r="S11" s="1160"/>
      <c r="T11" s="1074"/>
      <c r="U11" s="1074"/>
      <c r="V11" s="1157"/>
      <c r="W11" s="1189"/>
      <c r="X11" s="1190"/>
      <c r="Y11" s="1153"/>
      <c r="Z11" s="237"/>
      <c r="AA11" s="1081"/>
      <c r="AB11" s="1081"/>
      <c r="AC11" s="1081"/>
      <c r="AD11" s="1082"/>
      <c r="AE11" s="1083"/>
      <c r="AF11" s="1082"/>
      <c r="AG11" s="1083"/>
      <c r="AH11" s="1083"/>
      <c r="AI11" s="1083"/>
      <c r="AJ11" s="1083"/>
      <c r="AK11" s="1083"/>
      <c r="AL11" s="882" t="s">
        <v>533</v>
      </c>
      <c r="AM11" s="320">
        <v>1</v>
      </c>
      <c r="AN11" s="566"/>
      <c r="AO11" s="314">
        <v>3</v>
      </c>
      <c r="AP11" s="566"/>
      <c r="AQ11" s="1060"/>
      <c r="AR11" s="1061"/>
      <c r="AS11" s="1100"/>
      <c r="AT11" s="1255"/>
      <c r="AU11" s="1109"/>
      <c r="AV11" s="1256"/>
      <c r="AW11" s="1259"/>
      <c r="AX11" s="1109"/>
      <c r="AY11" s="1109"/>
      <c r="AZ11" s="1260"/>
      <c r="BA11" s="1081"/>
      <c r="BB11" s="1081"/>
      <c r="BC11" s="1081"/>
      <c r="BD11" s="1081"/>
      <c r="BE11" s="1081"/>
      <c r="BF11" s="1081"/>
      <c r="BG11" s="1081"/>
      <c r="BH11" s="807"/>
      <c r="BI11" s="878"/>
      <c r="BJ11" s="876"/>
      <c r="BK11" s="879"/>
      <c r="BL11" s="879"/>
      <c r="BM11" s="879"/>
      <c r="BN11" s="876"/>
      <c r="BO11" s="853"/>
      <c r="BP11" s="1108"/>
      <c r="BQ11" s="1109"/>
      <c r="BR11" s="1109"/>
      <c r="BS11" s="1109"/>
      <c r="BT11" s="1109"/>
      <c r="BU11" s="1110"/>
      <c r="BV11" s="241"/>
      <c r="BW11" s="1180"/>
      <c r="BX11" s="235"/>
      <c r="BY11" s="230"/>
      <c r="BZ11" s="230"/>
      <c r="CA11" s="230"/>
      <c r="CB11" s="230"/>
    </row>
    <row r="12" spans="1:80" ht="16.5" customHeight="1">
      <c r="A12" s="242"/>
      <c r="B12" s="242"/>
      <c r="C12" s="242"/>
      <c r="D12" s="242"/>
      <c r="E12" s="235"/>
      <c r="F12" s="235"/>
      <c r="G12" s="1040"/>
      <c r="H12" s="1041"/>
      <c r="I12" s="1041"/>
      <c r="J12" s="1041"/>
      <c r="K12" s="1041"/>
      <c r="L12" s="1041"/>
      <c r="M12" s="1042"/>
      <c r="N12" s="250"/>
      <c r="O12" s="1158">
        <v>2</v>
      </c>
      <c r="P12" s="1075"/>
      <c r="Q12" s="1076"/>
      <c r="R12" s="1160"/>
      <c r="S12" s="1160"/>
      <c r="T12" s="1224"/>
      <c r="U12" s="1073"/>
      <c r="V12" s="1156" t="s">
        <v>250</v>
      </c>
      <c r="W12" s="1187">
        <f t="shared" ref="W12" si="1">T12*U12</f>
        <v>0</v>
      </c>
      <c r="X12" s="1188"/>
      <c r="Y12" s="1152" t="str">
        <f t="shared" ref="Y12" si="2">IF(U12="","",IF(U12&lt;0.8,1,IF(U12&lt;1,2,IF(U12&lt;1.05,3,4))))</f>
        <v/>
      </c>
      <c r="Z12" s="245"/>
      <c r="AA12" s="1081" t="s">
        <v>275</v>
      </c>
      <c r="AB12" s="1081"/>
      <c r="AC12" s="1081"/>
      <c r="AD12" s="1082" t="s">
        <v>257</v>
      </c>
      <c r="AE12" s="1083">
        <v>2</v>
      </c>
      <c r="AF12" s="1082" t="s">
        <v>565</v>
      </c>
      <c r="AG12" s="1083" t="s">
        <v>260</v>
      </c>
      <c r="AH12" s="1083"/>
      <c r="AI12" s="1083"/>
      <c r="AJ12" s="1083"/>
      <c r="AK12" s="1083"/>
      <c r="AL12" s="882" t="s">
        <v>534</v>
      </c>
      <c r="AM12" s="320">
        <v>1</v>
      </c>
      <c r="AN12" s="566"/>
      <c r="AO12" s="314">
        <v>1</v>
      </c>
      <c r="AP12" s="566"/>
      <c r="AQ12" s="1060"/>
      <c r="AR12" s="1061"/>
      <c r="AS12" s="309"/>
      <c r="AT12" s="1255"/>
      <c r="AU12" s="1109"/>
      <c r="AV12" s="1256"/>
      <c r="AW12" s="1259"/>
      <c r="AX12" s="1109"/>
      <c r="AY12" s="1109"/>
      <c r="AZ12" s="1260"/>
      <c r="BA12" s="1081"/>
      <c r="BB12" s="1081"/>
      <c r="BC12" s="1081"/>
      <c r="BD12" s="1081"/>
      <c r="BE12" s="1081"/>
      <c r="BF12" s="1081"/>
      <c r="BG12" s="1081"/>
      <c r="BH12" s="807"/>
      <c r="BI12" s="878"/>
      <c r="BJ12" s="876"/>
      <c r="BK12" s="879"/>
      <c r="BL12" s="879"/>
      <c r="BM12" s="879"/>
      <c r="BN12" s="876"/>
      <c r="BO12" s="853"/>
      <c r="BP12" s="1108"/>
      <c r="BQ12" s="1109"/>
      <c r="BR12" s="1109"/>
      <c r="BS12" s="1109"/>
      <c r="BT12" s="1109"/>
      <c r="BU12" s="1110"/>
      <c r="BV12" s="241"/>
      <c r="BW12" s="1180"/>
      <c r="BX12" s="1100"/>
      <c r="BY12" s="230"/>
      <c r="BZ12" s="230"/>
      <c r="CA12" s="230"/>
      <c r="CB12" s="230"/>
    </row>
    <row r="13" spans="1:80" ht="16.5" customHeight="1" thickBot="1">
      <c r="C13" s="243"/>
      <c r="D13" s="244"/>
      <c r="E13" s="245"/>
      <c r="F13" s="245"/>
      <c r="G13" s="1040"/>
      <c r="H13" s="1041"/>
      <c r="I13" s="1041"/>
      <c r="J13" s="1041"/>
      <c r="K13" s="1041"/>
      <c r="L13" s="1041"/>
      <c r="M13" s="1042"/>
      <c r="N13" s="250"/>
      <c r="O13" s="1159"/>
      <c r="P13" s="1084"/>
      <c r="Q13" s="1085"/>
      <c r="R13" s="1160"/>
      <c r="S13" s="1160"/>
      <c r="T13" s="1224"/>
      <c r="U13" s="1074"/>
      <c r="V13" s="1157"/>
      <c r="W13" s="1189"/>
      <c r="X13" s="1190"/>
      <c r="Y13" s="1153"/>
      <c r="Z13" s="245"/>
      <c r="AA13" s="1081"/>
      <c r="AB13" s="1081"/>
      <c r="AC13" s="1081"/>
      <c r="AD13" s="1082"/>
      <c r="AE13" s="1083"/>
      <c r="AF13" s="1082"/>
      <c r="AG13" s="1083"/>
      <c r="AH13" s="1083"/>
      <c r="AI13" s="1083"/>
      <c r="AJ13" s="1083"/>
      <c r="AK13" s="1083"/>
      <c r="AL13" s="882" t="s">
        <v>535</v>
      </c>
      <c r="AM13" s="320">
        <v>1</v>
      </c>
      <c r="AN13" s="566"/>
      <c r="AO13" s="314">
        <v>3</v>
      </c>
      <c r="AP13" s="566"/>
      <c r="AQ13" s="1060"/>
      <c r="AR13" s="1061"/>
      <c r="AS13" s="309"/>
      <c r="AT13" s="1255"/>
      <c r="AU13" s="1109"/>
      <c r="AV13" s="1256"/>
      <c r="AW13" s="1259"/>
      <c r="AX13" s="1109"/>
      <c r="AY13" s="1109"/>
      <c r="AZ13" s="1260"/>
      <c r="BA13" s="1081"/>
      <c r="BB13" s="1081"/>
      <c r="BC13" s="1081"/>
      <c r="BD13" s="1081"/>
      <c r="BE13" s="1081"/>
      <c r="BF13" s="1081"/>
      <c r="BG13" s="1081"/>
      <c r="BH13" s="807"/>
      <c r="BI13" s="878"/>
      <c r="BJ13" s="876"/>
      <c r="BK13" s="879"/>
      <c r="BL13" s="879"/>
      <c r="BM13" s="879"/>
      <c r="BN13" s="876"/>
      <c r="BO13" s="853"/>
      <c r="BP13" s="1108"/>
      <c r="BQ13" s="1109"/>
      <c r="BR13" s="1109"/>
      <c r="BS13" s="1109"/>
      <c r="BT13" s="1109"/>
      <c r="BU13" s="1110"/>
      <c r="BV13" s="241"/>
      <c r="BW13" s="1180"/>
      <c r="BX13" s="1100"/>
      <c r="BY13" s="230"/>
      <c r="BZ13" s="230"/>
      <c r="CA13" s="230"/>
      <c r="CB13" s="230"/>
    </row>
    <row r="14" spans="1:80" ht="16.5" customHeight="1" thickBot="1">
      <c r="A14" s="574" t="str">
        <f ca="1">OFFSET('Corresp Table Titles'!C6,0,Lang_offset)</f>
        <v>Période de validité :</v>
      </c>
      <c r="B14" s="752">
        <v>42512</v>
      </c>
      <c r="C14" s="752">
        <v>42876</v>
      </c>
      <c r="D14" s="243"/>
      <c r="E14" s="246"/>
      <c r="F14" s="246"/>
      <c r="G14" s="1040"/>
      <c r="H14" s="1041"/>
      <c r="I14" s="1041"/>
      <c r="J14" s="1041"/>
      <c r="K14" s="1041"/>
      <c r="L14" s="1041"/>
      <c r="M14" s="1042"/>
      <c r="N14" s="250"/>
      <c r="O14" s="1158">
        <v>3</v>
      </c>
      <c r="P14" s="1075"/>
      <c r="Q14" s="1076"/>
      <c r="R14" s="1160"/>
      <c r="S14" s="1160"/>
      <c r="T14" s="1224"/>
      <c r="U14" s="1073"/>
      <c r="V14" s="1156" t="s">
        <v>251</v>
      </c>
      <c r="W14" s="1187">
        <f t="shared" ref="W14" si="3">T14*U14</f>
        <v>0</v>
      </c>
      <c r="X14" s="1188"/>
      <c r="Y14" s="1152" t="str">
        <f t="shared" ref="Y14" si="4">IF(U14="","",IF(U14&lt;0.8,1,IF(U14&lt;1,2,IF(U14&lt;1.05,3,4))))</f>
        <v/>
      </c>
      <c r="Z14" s="245"/>
      <c r="AA14" s="1081"/>
      <c r="AB14" s="1081"/>
      <c r="AC14" s="1081"/>
      <c r="AD14" s="1082"/>
      <c r="AE14" s="1083"/>
      <c r="AF14" s="1082"/>
      <c r="AG14" s="1083"/>
      <c r="AH14" s="1083"/>
      <c r="AI14" s="1083"/>
      <c r="AJ14" s="1083"/>
      <c r="AK14" s="1083"/>
      <c r="AL14" s="882" t="s">
        <v>536</v>
      </c>
      <c r="AM14" s="320">
        <v>1</v>
      </c>
      <c r="AN14" s="566"/>
      <c r="AO14" s="314">
        <v>3</v>
      </c>
      <c r="AP14" s="566"/>
      <c r="AQ14" s="1060"/>
      <c r="AR14" s="1061"/>
      <c r="AS14" s="309"/>
      <c r="AT14" s="1255"/>
      <c r="AU14" s="1109"/>
      <c r="AV14" s="1256"/>
      <c r="AW14" s="1259"/>
      <c r="AX14" s="1109"/>
      <c r="AY14" s="1109"/>
      <c r="AZ14" s="1260"/>
      <c r="BA14" s="1081"/>
      <c r="BB14" s="1081"/>
      <c r="BC14" s="1081"/>
      <c r="BD14" s="1081"/>
      <c r="BE14" s="1081"/>
      <c r="BF14" s="1081"/>
      <c r="BG14" s="1081"/>
      <c r="BH14" s="807"/>
      <c r="BI14" s="878"/>
      <c r="BJ14" s="876"/>
      <c r="BK14" s="879"/>
      <c r="BL14" s="879"/>
      <c r="BM14" s="879"/>
      <c r="BN14" s="876"/>
      <c r="BO14" s="853"/>
      <c r="BP14" s="1108"/>
      <c r="BQ14" s="1109"/>
      <c r="BR14" s="1109"/>
      <c r="BS14" s="1109"/>
      <c r="BT14" s="1109"/>
      <c r="BU14" s="1110"/>
      <c r="BV14" s="241"/>
      <c r="BW14" s="1180"/>
      <c r="BX14" s="1100"/>
      <c r="BY14" s="230"/>
      <c r="BZ14" s="230"/>
      <c r="CA14" s="230"/>
      <c r="CB14" s="230"/>
    </row>
    <row r="15" spans="1:80" ht="16.5" customHeight="1" thickBot="1">
      <c r="A15" s="574" t="str">
        <f ca="1">OFFSET('Corresp Table Titles'!C7,0,Lang_offset)</f>
        <v>Nom / Prénom :</v>
      </c>
      <c r="B15" s="555" t="s">
        <v>748</v>
      </c>
      <c r="C15" s="575" t="str">
        <f ca="1">OFFSET('Corresp Table Titles'!C14,0,Lang_offset)</f>
        <v>Date d'entrée chez Altran :</v>
      </c>
      <c r="D15" s="752">
        <v>42145</v>
      </c>
      <c r="E15" s="247"/>
      <c r="F15" s="247"/>
      <c r="G15" s="1040"/>
      <c r="H15" s="1041"/>
      <c r="I15" s="1041"/>
      <c r="J15" s="1041"/>
      <c r="K15" s="1041"/>
      <c r="L15" s="1041"/>
      <c r="M15" s="1042"/>
      <c r="N15" s="231"/>
      <c r="O15" s="1159"/>
      <c r="P15" s="1084"/>
      <c r="Q15" s="1085"/>
      <c r="R15" s="1160"/>
      <c r="S15" s="1160"/>
      <c r="T15" s="1224"/>
      <c r="U15" s="1074"/>
      <c r="V15" s="1157"/>
      <c r="W15" s="1189"/>
      <c r="X15" s="1190"/>
      <c r="Y15" s="1153"/>
      <c r="Z15" s="245"/>
      <c r="AA15" s="1081"/>
      <c r="AB15" s="1081"/>
      <c r="AC15" s="1081"/>
      <c r="AD15" s="1082"/>
      <c r="AE15" s="1083"/>
      <c r="AF15" s="1082"/>
      <c r="AG15" s="1083"/>
      <c r="AH15" s="1083"/>
      <c r="AI15" s="1083"/>
      <c r="AJ15" s="1083"/>
      <c r="AK15" s="1083"/>
      <c r="AL15" s="882" t="s">
        <v>537</v>
      </c>
      <c r="AM15" s="320">
        <v>1</v>
      </c>
      <c r="AN15" s="566"/>
      <c r="AO15" s="314">
        <v>2</v>
      </c>
      <c r="AP15" s="566"/>
      <c r="AQ15" s="1060"/>
      <c r="AR15" s="1061"/>
      <c r="AS15" s="309"/>
      <c r="AT15" s="1255"/>
      <c r="AU15" s="1109"/>
      <c r="AV15" s="1256"/>
      <c r="AW15" s="1259"/>
      <c r="AX15" s="1109"/>
      <c r="AY15" s="1109"/>
      <c r="AZ15" s="1260"/>
      <c r="BA15" s="1081"/>
      <c r="BB15" s="1081"/>
      <c r="BC15" s="1081"/>
      <c r="BD15" s="1081"/>
      <c r="BE15" s="1081"/>
      <c r="BF15" s="1081"/>
      <c r="BG15" s="1081"/>
      <c r="BH15" s="807"/>
      <c r="BI15" s="878"/>
      <c r="BJ15" s="876"/>
      <c r="BK15" s="879"/>
      <c r="BL15" s="879"/>
      <c r="BM15" s="879"/>
      <c r="BN15" s="876"/>
      <c r="BO15" s="853"/>
      <c r="BP15" s="1108"/>
      <c r="BQ15" s="1109"/>
      <c r="BR15" s="1109"/>
      <c r="BS15" s="1109"/>
      <c r="BT15" s="1109"/>
      <c r="BU15" s="1110"/>
      <c r="BW15" s="1180"/>
      <c r="BX15" s="1100"/>
      <c r="BY15" s="230"/>
      <c r="BZ15" s="230"/>
      <c r="CA15" s="230"/>
      <c r="CB15" s="230"/>
    </row>
    <row r="16" spans="1:80" ht="16.5" customHeight="1" thickBot="1">
      <c r="A16" s="574" t="str">
        <f ca="1">OFFSET('Corresp Table Titles'!C8,0,Lang_offset)</f>
        <v>Famille professionnelle :</v>
      </c>
      <c r="B16" s="549" t="s">
        <v>305</v>
      </c>
      <c r="C16" s="575" t="str">
        <f ca="1">OFFSET('Corresp Table Titles'!C15,0,Lang_offset)</f>
        <v>Date d'entrée dans la fonction :</v>
      </c>
      <c r="D16" s="752">
        <v>42876</v>
      </c>
      <c r="E16" s="247"/>
      <c r="F16" s="247"/>
      <c r="G16" s="1040"/>
      <c r="H16" s="1041"/>
      <c r="I16" s="1041"/>
      <c r="J16" s="1041"/>
      <c r="K16" s="1041"/>
      <c r="L16" s="1041"/>
      <c r="M16" s="1042"/>
      <c r="N16" s="231"/>
      <c r="O16" s="1158">
        <v>4</v>
      </c>
      <c r="P16" s="1075"/>
      <c r="Q16" s="1076"/>
      <c r="R16" s="1075"/>
      <c r="S16" s="1076"/>
      <c r="T16" s="1073"/>
      <c r="U16" s="1073"/>
      <c r="V16" s="1236"/>
      <c r="W16" s="1187">
        <f t="shared" ref="W16" si="5">T16*U16</f>
        <v>0</v>
      </c>
      <c r="X16" s="1188"/>
      <c r="Y16" s="1152" t="str">
        <f t="shared" ref="Y16" si="6">IF(U16="","",IF(U16&lt;0.8,1,IF(U16&lt;1,2,IF(U16&lt;1.05,3,4))))</f>
        <v/>
      </c>
      <c r="Z16" s="245"/>
      <c r="AA16" s="1081"/>
      <c r="AB16" s="1081"/>
      <c r="AC16" s="1081"/>
      <c r="AD16" s="1082"/>
      <c r="AE16" s="1083"/>
      <c r="AF16" s="1082"/>
      <c r="AG16" s="1083"/>
      <c r="AH16" s="1083"/>
      <c r="AI16" s="1083"/>
      <c r="AJ16" s="1083"/>
      <c r="AK16" s="1083"/>
      <c r="AL16" s="882" t="s">
        <v>538</v>
      </c>
      <c r="AM16" s="320">
        <v>2</v>
      </c>
      <c r="AN16" s="566"/>
      <c r="AO16" s="314">
        <v>3</v>
      </c>
      <c r="AP16" s="566"/>
      <c r="AQ16" s="1060"/>
      <c r="AR16" s="1061"/>
      <c r="AS16" s="309"/>
      <c r="AT16" s="1268" t="str">
        <f ca="1">OFFSET('Corresp Table Content'!C111,0,Lang_offset)</f>
        <v>Evaluation par le manager :</v>
      </c>
      <c r="AU16" s="1269"/>
      <c r="AV16" s="1269"/>
      <c r="AW16" s="1270"/>
      <c r="AX16" s="1270"/>
      <c r="AY16" s="1270"/>
      <c r="AZ16" s="1271"/>
      <c r="BA16" s="1081"/>
      <c r="BB16" s="1081"/>
      <c r="BC16" s="1081"/>
      <c r="BD16" s="1081"/>
      <c r="BE16" s="1081"/>
      <c r="BF16" s="1081"/>
      <c r="BG16" s="1081"/>
      <c r="BH16" s="807"/>
      <c r="BI16" s="1238"/>
      <c r="BJ16" s="1238"/>
      <c r="BK16" s="1238"/>
      <c r="BL16" s="1238"/>
      <c r="BM16" s="1238"/>
      <c r="BN16" s="1238"/>
      <c r="BO16" s="631"/>
      <c r="BP16" s="1108"/>
      <c r="BQ16" s="1109"/>
      <c r="BR16" s="1109"/>
      <c r="BS16" s="1109"/>
      <c r="BT16" s="1109"/>
      <c r="BU16" s="1110"/>
      <c r="BV16" s="238"/>
      <c r="BW16" s="1180"/>
      <c r="BX16" s="1100"/>
      <c r="BY16" s="230"/>
      <c r="BZ16" s="230"/>
      <c r="CA16" s="230"/>
      <c r="CB16" s="230"/>
    </row>
    <row r="17" spans="1:80" ht="16.5" customHeight="1" thickBot="1">
      <c r="A17" s="574" t="str">
        <f ca="1">OFFSET('Corresp Table Titles'!C9,0,Lang_offset)</f>
        <v>Titre fonction :</v>
      </c>
      <c r="B17" s="556" t="s">
        <v>37</v>
      </c>
      <c r="C17" s="575" t="str">
        <f ca="1">OFFSET('Corresp Table Titles'!C16,0,Lang_offset)</f>
        <v>Date dernier EAP :</v>
      </c>
      <c r="D17" s="753">
        <v>42186</v>
      </c>
      <c r="E17" s="247"/>
      <c r="F17" s="247"/>
      <c r="G17" s="1040"/>
      <c r="H17" s="1041"/>
      <c r="I17" s="1041"/>
      <c r="J17" s="1041"/>
      <c r="K17" s="1041"/>
      <c r="L17" s="1041"/>
      <c r="M17" s="1042"/>
      <c r="N17" s="249"/>
      <c r="O17" s="1159"/>
      <c r="P17" s="1084"/>
      <c r="Q17" s="1085"/>
      <c r="R17" s="1084"/>
      <c r="S17" s="1085"/>
      <c r="T17" s="1074"/>
      <c r="U17" s="1074"/>
      <c r="V17" s="1136"/>
      <c r="W17" s="1189"/>
      <c r="X17" s="1190"/>
      <c r="Y17" s="1153"/>
      <c r="Z17" s="245"/>
      <c r="AA17" s="1081"/>
      <c r="AB17" s="1081"/>
      <c r="AC17" s="1081"/>
      <c r="AD17" s="1082"/>
      <c r="AE17" s="1083"/>
      <c r="AF17" s="1082"/>
      <c r="AG17" s="1083"/>
      <c r="AH17" s="1083"/>
      <c r="AI17" s="1083"/>
      <c r="AJ17" s="1083"/>
      <c r="AK17" s="1083"/>
      <c r="AL17" s="883"/>
      <c r="AM17" s="320"/>
      <c r="AN17" s="321"/>
      <c r="AO17" s="314"/>
      <c r="AP17" s="321"/>
      <c r="AQ17" s="1060"/>
      <c r="AR17" s="1061"/>
      <c r="AS17" s="309"/>
      <c r="AT17" s="1252" t="s">
        <v>12</v>
      </c>
      <c r="AU17" s="1253"/>
      <c r="AV17" s="1254"/>
      <c r="AW17" s="1257" t="s">
        <v>12</v>
      </c>
      <c r="AX17" s="1253"/>
      <c r="AY17" s="1253"/>
      <c r="AZ17" s="1258"/>
      <c r="BA17" s="1081"/>
      <c r="BB17" s="1081"/>
      <c r="BC17" s="1081"/>
      <c r="BD17" s="1081"/>
      <c r="BE17" s="1081"/>
      <c r="BF17" s="1081"/>
      <c r="BG17" s="1081"/>
      <c r="BH17" s="807"/>
      <c r="BI17" s="1287" t="str">
        <f ca="1">OFFSET('Corresp Table Content'!C96,0,Lang_offset)</f>
        <v>COMMENTAIRES</v>
      </c>
      <c r="BJ17" s="1287"/>
      <c r="BK17" s="1287"/>
      <c r="BL17" s="1287"/>
      <c r="BM17" s="1287"/>
      <c r="BN17" s="1287"/>
      <c r="BO17" s="854"/>
      <c r="BP17" s="1108"/>
      <c r="BQ17" s="1109"/>
      <c r="BR17" s="1109"/>
      <c r="BS17" s="1109"/>
      <c r="BT17" s="1109"/>
      <c r="BU17" s="1110"/>
      <c r="BW17" s="1180"/>
      <c r="BX17" s="1100"/>
      <c r="BY17" s="230"/>
      <c r="BZ17" s="230"/>
      <c r="CA17" s="230"/>
      <c r="CB17" s="230"/>
    </row>
    <row r="18" spans="1:80" ht="16.5" customHeight="1" thickBot="1">
      <c r="A18" s="574" t="str">
        <f ca="1">OFFSET('Corresp Table Titles'!C10,0,Lang_offset)</f>
        <v>OBS id :</v>
      </c>
      <c r="B18" s="557"/>
      <c r="C18" s="575" t="str">
        <f ca="1">OFFSET('Corresp Table Titles'!C17,0,Lang_offset)</f>
        <v>Date de l'entretien :</v>
      </c>
      <c r="D18" s="753">
        <v>42835</v>
      </c>
      <c r="E18" s="247"/>
      <c r="F18" s="247"/>
      <c r="G18" s="1040"/>
      <c r="H18" s="1041"/>
      <c r="I18" s="1041"/>
      <c r="J18" s="1041"/>
      <c r="K18" s="1041"/>
      <c r="L18" s="1041"/>
      <c r="M18" s="1042"/>
      <c r="N18" s="250"/>
      <c r="O18" s="1158">
        <v>5</v>
      </c>
      <c r="P18" s="1075"/>
      <c r="Q18" s="1076"/>
      <c r="R18" s="1075"/>
      <c r="S18" s="1076"/>
      <c r="T18" s="1073"/>
      <c r="U18" s="1073"/>
      <c r="V18" s="1236"/>
      <c r="W18" s="1187">
        <f t="shared" ref="W18" si="7">T18*U18</f>
        <v>0</v>
      </c>
      <c r="X18" s="1188"/>
      <c r="Y18" s="1152" t="str">
        <f t="shared" ref="Y18" si="8">IF(U18="","",IF(U18&lt;0.8,1,IF(U18&lt;1,2,IF(U18&lt;1.05,3,4))))</f>
        <v/>
      </c>
      <c r="Z18" s="306"/>
      <c r="AA18" s="1081"/>
      <c r="AB18" s="1081"/>
      <c r="AC18" s="1081"/>
      <c r="AD18" s="1082"/>
      <c r="AE18" s="1083"/>
      <c r="AF18" s="1082"/>
      <c r="AG18" s="1083"/>
      <c r="AH18" s="1083"/>
      <c r="AI18" s="1083"/>
      <c r="AJ18" s="1083"/>
      <c r="AK18" s="1083"/>
      <c r="AL18" s="883"/>
      <c r="AM18" s="320"/>
      <c r="AN18" s="321"/>
      <c r="AO18" s="323"/>
      <c r="AP18" s="321"/>
      <c r="AQ18" s="1060"/>
      <c r="AR18" s="1061"/>
      <c r="AS18" s="309"/>
      <c r="AT18" s="1255"/>
      <c r="AU18" s="1109"/>
      <c r="AV18" s="1256"/>
      <c r="AW18" s="1259"/>
      <c r="AX18" s="1109"/>
      <c r="AY18" s="1109"/>
      <c r="AZ18" s="1260"/>
      <c r="BA18" s="1081"/>
      <c r="BB18" s="1081"/>
      <c r="BC18" s="1081"/>
      <c r="BD18" s="1081"/>
      <c r="BE18" s="1081"/>
      <c r="BF18" s="1081"/>
      <c r="BG18" s="1081"/>
      <c r="BH18" s="807"/>
      <c r="BI18" s="1081" t="s">
        <v>12</v>
      </c>
      <c r="BJ18" s="1081"/>
      <c r="BK18" s="1081"/>
      <c r="BL18" s="1081"/>
      <c r="BM18" s="1081"/>
      <c r="BN18" s="1081"/>
      <c r="BO18" s="807"/>
      <c r="BP18" s="1108"/>
      <c r="BQ18" s="1109"/>
      <c r="BR18" s="1109"/>
      <c r="BS18" s="1109"/>
      <c r="BT18" s="1109"/>
      <c r="BU18" s="1110"/>
      <c r="BV18" s="251"/>
      <c r="BW18" s="1180"/>
      <c r="BX18" s="1100"/>
      <c r="BY18" s="230"/>
      <c r="BZ18" s="230"/>
      <c r="CA18" s="230"/>
      <c r="CB18" s="230"/>
    </row>
    <row r="19" spans="1:80" ht="16.5" customHeight="1" thickBot="1">
      <c r="A19" s="574" t="str">
        <f ca="1">OFFSET('Corresp Table Titles'!C11,0,Lang_offset)</f>
        <v>Manager :</v>
      </c>
      <c r="B19" s="557" t="s">
        <v>747</v>
      </c>
      <c r="C19" s="575" t="str">
        <f ca="1">OFFSET('Corresp Table Titles'!C18,0,Lang_offset)</f>
        <v>Date de revue intermédiaire :</v>
      </c>
      <c r="D19" s="579" t="s">
        <v>65</v>
      </c>
      <c r="E19" s="247"/>
      <c r="F19" s="247"/>
      <c r="G19" s="1040"/>
      <c r="H19" s="1041"/>
      <c r="I19" s="1041"/>
      <c r="J19" s="1041"/>
      <c r="K19" s="1041"/>
      <c r="L19" s="1041"/>
      <c r="M19" s="1042"/>
      <c r="N19" s="250"/>
      <c r="O19" s="1159"/>
      <c r="P19" s="1084"/>
      <c r="Q19" s="1085"/>
      <c r="R19" s="1084"/>
      <c r="S19" s="1085"/>
      <c r="T19" s="1074"/>
      <c r="U19" s="1074"/>
      <c r="V19" s="1136"/>
      <c r="W19" s="1189"/>
      <c r="X19" s="1190"/>
      <c r="Y19" s="1153"/>
      <c r="Z19" s="245"/>
      <c r="AA19" s="1081"/>
      <c r="AB19" s="1081"/>
      <c r="AC19" s="1081"/>
      <c r="AD19" s="1082"/>
      <c r="AE19" s="1083"/>
      <c r="AF19" s="1082"/>
      <c r="AG19" s="1083"/>
      <c r="AH19" s="1083"/>
      <c r="AI19" s="1083"/>
      <c r="AJ19" s="1083"/>
      <c r="AK19" s="1083"/>
      <c r="AL19" s="884" t="str">
        <f ca="1">OFFSET('Corresp Table Content'!C105,0,Lang_offset)</f>
        <v>Moyenne sur les compétences générales</v>
      </c>
      <c r="AM19" s="551">
        <f t="shared" ref="AM19:AP19" si="9">SUM(AM8:AM18)/MAX(1,COUNT(AM8:AM18))</f>
        <v>1.2222222222222223</v>
      </c>
      <c r="AN19" s="503">
        <f t="shared" si="9"/>
        <v>0</v>
      </c>
      <c r="AO19" s="551">
        <f t="shared" si="9"/>
        <v>2.3333333333333335</v>
      </c>
      <c r="AP19" s="503">
        <f t="shared" si="9"/>
        <v>0</v>
      </c>
      <c r="AQ19" s="1062"/>
      <c r="AR19" s="1063"/>
      <c r="AS19" s="309"/>
      <c r="AT19" s="1255"/>
      <c r="AU19" s="1109"/>
      <c r="AV19" s="1256"/>
      <c r="AW19" s="1259"/>
      <c r="AX19" s="1109"/>
      <c r="AY19" s="1109"/>
      <c r="AZ19" s="1260"/>
      <c r="BA19" s="1081"/>
      <c r="BB19" s="1081"/>
      <c r="BC19" s="1081"/>
      <c r="BD19" s="1081"/>
      <c r="BE19" s="1081"/>
      <c r="BF19" s="1081"/>
      <c r="BG19" s="1081"/>
      <c r="BH19" s="807"/>
      <c r="BI19" s="1081"/>
      <c r="BJ19" s="1081"/>
      <c r="BK19" s="1081"/>
      <c r="BL19" s="1081"/>
      <c r="BM19" s="1081"/>
      <c r="BN19" s="1081"/>
      <c r="BO19" s="807"/>
      <c r="BP19" s="1108"/>
      <c r="BQ19" s="1109"/>
      <c r="BR19" s="1109"/>
      <c r="BS19" s="1109"/>
      <c r="BT19" s="1109"/>
      <c r="BU19" s="1110"/>
      <c r="BV19" s="251"/>
      <c r="BW19" s="1180"/>
      <c r="BX19" s="1100"/>
      <c r="BY19" s="230"/>
      <c r="BZ19" s="230"/>
      <c r="CA19" s="230"/>
      <c r="CB19" s="230"/>
    </row>
    <row r="20" spans="1:80" ht="16.5" customHeight="1" thickBot="1">
      <c r="A20" s="574" t="str">
        <f ca="1">OFFSET('Corresp Table Titles'!C12,0,Lang_offset)</f>
        <v>Code fonction :</v>
      </c>
      <c r="B20" s="558" t="str">
        <f>IFERROR(INDEX(CareerPathID_List,MATCH('Altran Annual Appraisal'!B17,Funtion_List,0),1),"")</f>
        <v>2CLE1B</v>
      </c>
      <c r="C20" s="576"/>
      <c r="D20" s="721"/>
      <c r="E20" s="247"/>
      <c r="F20" s="247"/>
      <c r="G20" s="1040"/>
      <c r="H20" s="1041"/>
      <c r="I20" s="1041"/>
      <c r="J20" s="1041"/>
      <c r="K20" s="1041"/>
      <c r="L20" s="1041"/>
      <c r="M20" s="1042"/>
      <c r="N20" s="250"/>
      <c r="O20" s="1158">
        <v>6</v>
      </c>
      <c r="P20" s="1075"/>
      <c r="Q20" s="1076"/>
      <c r="R20" s="1075"/>
      <c r="S20" s="1076"/>
      <c r="T20" s="1073"/>
      <c r="U20" s="1073"/>
      <c r="V20" s="1236"/>
      <c r="W20" s="1187">
        <f t="shared" ref="W20" si="10">T20*U20</f>
        <v>0</v>
      </c>
      <c r="X20" s="1188"/>
      <c r="Y20" s="1152" t="str">
        <f t="shared" ref="Y20" si="11">IF(U20="","",IF(U20&lt;0.8,1,IF(U20&lt;1,2,IF(U20&lt;1.05,3,4))))</f>
        <v/>
      </c>
      <c r="Z20" s="245"/>
      <c r="AA20" s="1081"/>
      <c r="AB20" s="1081"/>
      <c r="AC20" s="1081"/>
      <c r="AD20" s="1082"/>
      <c r="AE20" s="1083"/>
      <c r="AF20" s="1082"/>
      <c r="AG20" s="1083"/>
      <c r="AH20" s="1083"/>
      <c r="AI20" s="1083"/>
      <c r="AJ20" s="1083"/>
      <c r="AK20" s="1083"/>
      <c r="AL20" s="1230" t="str">
        <f ca="1">OFFSET('Corresp Table Titles'!C36,0,Lang_offset)</f>
        <v>Expertise projet : les compétences requises et leurs niveaux sont paramétrés ci-dessous, vous pouvez les modifier</v>
      </c>
      <c r="AM20" s="1231">
        <f ca="1">OFFSET('Corresp Table Titles'!D48,0,Lang_offset)</f>
        <v>0</v>
      </c>
      <c r="AN20" s="1231">
        <f ca="1">OFFSET('Corresp Table Titles'!E48,0,Lang_offset)</f>
        <v>0</v>
      </c>
      <c r="AO20" s="1231">
        <f ca="1">OFFSET('Corresp Table Titles'!F48,0,Lang_offset)</f>
        <v>0</v>
      </c>
      <c r="AP20" s="1231">
        <f ca="1">OFFSET('Corresp Table Titles'!G48,0,Lang_offset)</f>
        <v>0</v>
      </c>
      <c r="AQ20" s="1231">
        <f ca="1">OFFSET('Corresp Table Titles'!H48,0,Lang_offset)</f>
        <v>0</v>
      </c>
      <c r="AR20" s="1232">
        <f ca="1">OFFSET('Corresp Table Titles'!I48,0,Lang_offset)</f>
        <v>0</v>
      </c>
      <c r="AS20" s="309"/>
      <c r="AT20" s="1255"/>
      <c r="AU20" s="1109"/>
      <c r="AV20" s="1256"/>
      <c r="AW20" s="1259"/>
      <c r="AX20" s="1109"/>
      <c r="AY20" s="1109"/>
      <c r="AZ20" s="1260"/>
      <c r="BA20" s="1081"/>
      <c r="BB20" s="1081"/>
      <c r="BC20" s="1081"/>
      <c r="BD20" s="1081"/>
      <c r="BE20" s="1081"/>
      <c r="BF20" s="1081"/>
      <c r="BG20" s="1081"/>
      <c r="BH20" s="807"/>
      <c r="BI20" s="1081"/>
      <c r="BJ20" s="1081"/>
      <c r="BK20" s="1081"/>
      <c r="BL20" s="1081"/>
      <c r="BM20" s="1081"/>
      <c r="BN20" s="1081"/>
      <c r="BO20" s="807"/>
      <c r="BP20" s="1108"/>
      <c r="BQ20" s="1109"/>
      <c r="BR20" s="1109"/>
      <c r="BS20" s="1109"/>
      <c r="BT20" s="1109"/>
      <c r="BU20" s="1110"/>
      <c r="BV20" s="251"/>
      <c r="BW20" s="1180"/>
      <c r="BX20" s="1100"/>
      <c r="BY20" s="230"/>
      <c r="BZ20" s="230"/>
      <c r="CA20" s="230"/>
      <c r="CB20" s="230"/>
    </row>
    <row r="21" spans="1:80" ht="16.5" customHeight="1" thickBot="1">
      <c r="A21" s="574" t="str">
        <f ca="1">OFFSET('Corresp Table Titles'!C13,0,Lang_offset)</f>
        <v>Rôle additionnel (opt.)  :</v>
      </c>
      <c r="B21" s="577" t="s">
        <v>734</v>
      </c>
      <c r="C21" s="578"/>
      <c r="D21" s="720"/>
      <c r="E21" s="252"/>
      <c r="F21" s="252"/>
      <c r="G21" s="1040"/>
      <c r="H21" s="1041"/>
      <c r="I21" s="1041"/>
      <c r="J21" s="1041"/>
      <c r="K21" s="1041"/>
      <c r="L21" s="1041"/>
      <c r="M21" s="1042"/>
      <c r="N21" s="250"/>
      <c r="O21" s="1161"/>
      <c r="P21" s="1077"/>
      <c r="Q21" s="1078"/>
      <c r="R21" s="1077"/>
      <c r="S21" s="1078"/>
      <c r="T21" s="1086"/>
      <c r="U21" s="1205"/>
      <c r="V21" s="1237"/>
      <c r="W21" s="1228"/>
      <c r="X21" s="1229"/>
      <c r="Y21" s="1153"/>
      <c r="Z21" s="245"/>
      <c r="AA21" s="1081"/>
      <c r="AB21" s="1081"/>
      <c r="AC21" s="1081"/>
      <c r="AD21" s="1082"/>
      <c r="AE21" s="1083"/>
      <c r="AF21" s="1082"/>
      <c r="AG21" s="1083"/>
      <c r="AH21" s="1083"/>
      <c r="AI21" s="1083"/>
      <c r="AJ21" s="1083"/>
      <c r="AK21" s="1083"/>
      <c r="AL21" s="1033" t="s">
        <v>516</v>
      </c>
      <c r="AM21" s="314">
        <v>2</v>
      </c>
      <c r="AN21" s="321"/>
      <c r="AO21" s="314"/>
      <c r="AP21" s="322"/>
      <c r="AQ21" s="1060"/>
      <c r="AR21" s="1061"/>
      <c r="AS21" s="309"/>
      <c r="AT21" s="1255"/>
      <c r="AU21" s="1109"/>
      <c r="AV21" s="1256"/>
      <c r="AW21" s="1259"/>
      <c r="AX21" s="1109"/>
      <c r="AY21" s="1109"/>
      <c r="AZ21" s="1260"/>
      <c r="BA21" s="1081"/>
      <c r="BB21" s="1081"/>
      <c r="BC21" s="1081"/>
      <c r="BD21" s="1081"/>
      <c r="BE21" s="1081"/>
      <c r="BF21" s="1081"/>
      <c r="BG21" s="1081"/>
      <c r="BH21" s="807"/>
      <c r="BI21" s="1081"/>
      <c r="BJ21" s="1081"/>
      <c r="BK21" s="1081"/>
      <c r="BL21" s="1081"/>
      <c r="BM21" s="1081"/>
      <c r="BN21" s="1081"/>
      <c r="BO21" s="807"/>
      <c r="BP21" s="1108"/>
      <c r="BQ21" s="1109"/>
      <c r="BR21" s="1109"/>
      <c r="BS21" s="1109"/>
      <c r="BT21" s="1109"/>
      <c r="BU21" s="1110"/>
      <c r="BV21" s="251"/>
      <c r="BW21" s="1180"/>
      <c r="BX21" s="1100"/>
      <c r="BY21" s="230"/>
      <c r="BZ21" s="230"/>
      <c r="CA21" s="230"/>
      <c r="CB21" s="230"/>
    </row>
    <row r="22" spans="1:80" ht="16.5" customHeight="1">
      <c r="A22" s="570"/>
      <c r="B22" s="571"/>
      <c r="C22" s="570"/>
      <c r="D22" s="572"/>
      <c r="E22" s="248"/>
      <c r="F22" s="248"/>
      <c r="G22" s="1040"/>
      <c r="H22" s="1041"/>
      <c r="I22" s="1041"/>
      <c r="J22" s="1041"/>
      <c r="K22" s="1041"/>
      <c r="L22" s="1041"/>
      <c r="M22" s="1042"/>
      <c r="N22" s="253"/>
      <c r="O22" s="1079" t="s">
        <v>601</v>
      </c>
      <c r="P22" s="1080"/>
      <c r="Q22" s="1080"/>
      <c r="R22" s="1080"/>
      <c r="S22" s="1080"/>
      <c r="T22" s="819">
        <f>SUM(Objectives_Weight_Factors)</f>
        <v>1</v>
      </c>
      <c r="U22" s="442"/>
      <c r="V22" s="229" t="s">
        <v>138</v>
      </c>
      <c r="W22" s="1235">
        <f>SUM(W10:X21)</f>
        <v>1</v>
      </c>
      <c r="X22" s="1235"/>
      <c r="Y22" s="820">
        <f>SUMIFS(Mapping!$Q$4:$Q$7,Mapping!$O$4:$O$7,"&lt;="&amp;W22*100,Mapping!P4:P7,"&gt;"&amp;W22*100)</f>
        <v>3</v>
      </c>
      <c r="Z22" s="245"/>
      <c r="AA22" s="249"/>
      <c r="AB22" s="249"/>
      <c r="AC22" s="249"/>
      <c r="AD22" s="249"/>
      <c r="AE22" s="249"/>
      <c r="AF22" s="249"/>
      <c r="AG22" s="249"/>
      <c r="AH22" s="249"/>
      <c r="AI22" s="249"/>
      <c r="AJ22" s="249"/>
      <c r="AK22" s="249"/>
      <c r="AL22" s="885"/>
      <c r="AM22" s="314"/>
      <c r="AN22" s="321"/>
      <c r="AO22" s="314"/>
      <c r="AP22" s="322"/>
      <c r="AQ22" s="1060"/>
      <c r="AR22" s="1061"/>
      <c r="AS22" s="309"/>
      <c r="AT22" s="1255"/>
      <c r="AU22" s="1109"/>
      <c r="AV22" s="1256"/>
      <c r="AW22" s="1259"/>
      <c r="AX22" s="1109"/>
      <c r="AY22" s="1109"/>
      <c r="AZ22" s="1260"/>
      <c r="BA22" s="1104" t="str">
        <f ca="1">OFFSET('Corresp Table Titles'!C55,0,Lang_offset)</f>
        <v>7.2  Prochaines fonctions possibles</v>
      </c>
      <c r="BB22" s="1104"/>
      <c r="BC22" s="1104"/>
      <c r="BD22" s="1104"/>
      <c r="BE22" s="1104"/>
      <c r="BF22" s="1104"/>
      <c r="BG22" s="1104"/>
      <c r="BH22" s="822"/>
      <c r="BI22" s="1081"/>
      <c r="BJ22" s="1081"/>
      <c r="BK22" s="1081"/>
      <c r="BL22" s="1081"/>
      <c r="BM22" s="1081"/>
      <c r="BN22" s="1081"/>
      <c r="BO22" s="807"/>
      <c r="BP22" s="1108"/>
      <c r="BQ22" s="1109"/>
      <c r="BR22" s="1109"/>
      <c r="BS22" s="1109"/>
      <c r="BT22" s="1109"/>
      <c r="BU22" s="1110"/>
      <c r="BV22" s="251"/>
      <c r="BW22" s="1180"/>
      <c r="BX22" s="1100"/>
      <c r="BY22" s="230"/>
      <c r="BZ22" s="230"/>
      <c r="CA22" s="230"/>
      <c r="CB22" s="230"/>
    </row>
    <row r="23" spans="1:80" ht="16.5" customHeight="1">
      <c r="A23" s="573"/>
      <c r="B23" s="573"/>
      <c r="C23" s="570"/>
      <c r="D23" s="572"/>
      <c r="E23" s="248"/>
      <c r="F23" s="248"/>
      <c r="G23" s="1040"/>
      <c r="H23" s="1041"/>
      <c r="I23" s="1041"/>
      <c r="J23" s="1041"/>
      <c r="K23" s="1041"/>
      <c r="L23" s="1041"/>
      <c r="M23" s="1042"/>
      <c r="N23" s="253"/>
      <c r="O23" s="1054" t="str">
        <f ca="1">OFFSET('Corresp Table Content'!C96,0,Lang_offset)</f>
        <v>COMMENTAIRES</v>
      </c>
      <c r="P23" s="1055"/>
      <c r="Q23" s="1055"/>
      <c r="R23" s="1055"/>
      <c r="S23" s="1055"/>
      <c r="T23" s="1055"/>
      <c r="U23" s="1055"/>
      <c r="V23" s="1055"/>
      <c r="W23" s="1055"/>
      <c r="X23" s="1055"/>
      <c r="Y23" s="1056"/>
      <c r="Z23" s="245"/>
      <c r="AA23" s="249"/>
      <c r="AB23" s="249"/>
      <c r="AC23" s="249"/>
      <c r="AD23" s="249"/>
      <c r="AE23" s="249"/>
      <c r="AF23" s="249"/>
      <c r="AG23" s="249"/>
      <c r="AH23" s="249"/>
      <c r="AI23" s="249"/>
      <c r="AJ23" s="249"/>
      <c r="AK23" s="249"/>
      <c r="AL23" s="1033"/>
      <c r="AM23" s="314"/>
      <c r="AN23" s="321"/>
      <c r="AO23" s="314"/>
      <c r="AP23" s="322"/>
      <c r="AQ23" s="1060"/>
      <c r="AR23" s="1061"/>
      <c r="AS23" s="309"/>
      <c r="AT23" s="1255"/>
      <c r="AU23" s="1109"/>
      <c r="AV23" s="1256"/>
      <c r="AW23" s="1259"/>
      <c r="AX23" s="1109"/>
      <c r="AY23" s="1109"/>
      <c r="AZ23" s="1260"/>
      <c r="BA23" s="1104" t="str">
        <f ca="1">OFFSET('Corresp Table Content'!C122,0,Lang_offset)</f>
        <v>Lister  les fonctions Altran possibles par ordre de priorité</v>
      </c>
      <c r="BB23" s="1104"/>
      <c r="BC23" s="1104"/>
      <c r="BD23" s="1104"/>
      <c r="BE23" s="1104"/>
      <c r="BF23" s="1104"/>
      <c r="BG23" s="1104"/>
      <c r="BH23" s="810"/>
      <c r="BI23" s="1081"/>
      <c r="BJ23" s="1081"/>
      <c r="BK23" s="1081"/>
      <c r="BL23" s="1081"/>
      <c r="BM23" s="1081"/>
      <c r="BN23" s="1081"/>
      <c r="BO23" s="807"/>
      <c r="BP23" s="1108"/>
      <c r="BQ23" s="1109"/>
      <c r="BR23" s="1109"/>
      <c r="BS23" s="1109"/>
      <c r="BT23" s="1109"/>
      <c r="BU23" s="1110"/>
      <c r="BV23" s="251"/>
      <c r="BW23" s="1180"/>
      <c r="BX23" s="1100"/>
      <c r="BY23" s="230"/>
      <c r="BZ23" s="230"/>
      <c r="CA23" s="230"/>
      <c r="CB23" s="230"/>
    </row>
    <row r="24" spans="1:80" ht="16.5" customHeight="1" thickBot="1">
      <c r="A24" s="798"/>
      <c r="B24" s="799" t="str">
        <f>VLOOKUP($B$16,Mapping!$T$4:$U$8,2,FALSE)</f>
        <v>TechnicalManagement</v>
      </c>
      <c r="C24" s="798"/>
      <c r="D24" s="799" t="str">
        <f>INDEX(SeniorityLevel_List,MATCH('Altran Annual Appraisal'!B17,Funtion_List,0),1)</f>
        <v>1B</v>
      </c>
      <c r="E24" s="248"/>
      <c r="F24" s="248"/>
      <c r="G24" s="1040"/>
      <c r="H24" s="1041"/>
      <c r="I24" s="1041"/>
      <c r="J24" s="1041"/>
      <c r="K24" s="1041"/>
      <c r="L24" s="1041"/>
      <c r="M24" s="1042"/>
      <c r="N24" s="253"/>
      <c r="O24" s="1064" t="s">
        <v>12</v>
      </c>
      <c r="P24" s="1065"/>
      <c r="Q24" s="1065"/>
      <c r="R24" s="1065"/>
      <c r="S24" s="1065"/>
      <c r="T24" s="1065"/>
      <c r="U24" s="1065"/>
      <c r="V24" s="1065"/>
      <c r="W24" s="1065"/>
      <c r="X24" s="1065"/>
      <c r="Y24" s="1066"/>
      <c r="Z24" s="245"/>
      <c r="AA24" s="249"/>
      <c r="AB24" s="249"/>
      <c r="AC24" s="249"/>
      <c r="AD24" s="249"/>
      <c r="AE24" s="249"/>
      <c r="AF24" s="249"/>
      <c r="AG24" s="249"/>
      <c r="AH24" s="249"/>
      <c r="AI24" s="249"/>
      <c r="AJ24" s="249"/>
      <c r="AK24" s="249"/>
      <c r="AL24" s="1033"/>
      <c r="AM24" s="314"/>
      <c r="AN24" s="321"/>
      <c r="AO24" s="314"/>
      <c r="AP24" s="322"/>
      <c r="AQ24" s="1060"/>
      <c r="AR24" s="1061"/>
      <c r="AS24" s="309"/>
      <c r="AT24" s="1261"/>
      <c r="AU24" s="1118"/>
      <c r="AV24" s="1262"/>
      <c r="AW24" s="1263"/>
      <c r="AX24" s="1118"/>
      <c r="AY24" s="1118"/>
      <c r="AZ24" s="1264"/>
      <c r="BA24" s="1104"/>
      <c r="BB24" s="1104"/>
      <c r="BC24" s="1104"/>
      <c r="BD24" s="1104"/>
      <c r="BE24" s="1104"/>
      <c r="BF24" s="1104"/>
      <c r="BG24" s="1104"/>
      <c r="BH24" s="810"/>
      <c r="BI24" s="1081"/>
      <c r="BJ24" s="1081"/>
      <c r="BK24" s="1081"/>
      <c r="BL24" s="1081"/>
      <c r="BM24" s="1081"/>
      <c r="BN24" s="1081"/>
      <c r="BO24" s="807"/>
      <c r="BP24" s="1108"/>
      <c r="BQ24" s="1109"/>
      <c r="BR24" s="1109"/>
      <c r="BS24" s="1109"/>
      <c r="BT24" s="1109"/>
      <c r="BU24" s="1110"/>
      <c r="BW24" s="1180"/>
      <c r="BX24" s="1100"/>
      <c r="BY24" s="230"/>
      <c r="BZ24" s="230"/>
      <c r="CA24" s="230"/>
      <c r="CB24" s="230"/>
    </row>
    <row r="25" spans="1:80" ht="16.5" customHeight="1" thickBot="1">
      <c r="A25" s="1087" t="str">
        <f ca="1">OFFSET('Corresp Table Content'!C5,0,Lang_offset)</f>
        <v xml:space="preserve">L’entretien annuel est une étape clé dans le parcours professionnel. Il doit faire l’objet d’un échange constructif entre le collaborateur et son manager.
Pourquoi faire un entretien annuel?
* Faire le bilan de la période écoulée,
* Identifier les forces et les axes d’amélioration,
* Définir les objectifs pour l’année à venir,
* Donner sa perception sur la collaboration avec le manger
</v>
      </c>
      <c r="B25" s="1088"/>
      <c r="C25" s="1088"/>
      <c r="D25" s="1089"/>
      <c r="E25" s="248"/>
      <c r="F25" s="248"/>
      <c r="G25" s="1040"/>
      <c r="H25" s="1041"/>
      <c r="I25" s="1041"/>
      <c r="J25" s="1041"/>
      <c r="K25" s="1041"/>
      <c r="L25" s="1041"/>
      <c r="M25" s="1042"/>
      <c r="N25" s="253"/>
      <c r="O25" s="1067"/>
      <c r="P25" s="1068"/>
      <c r="Q25" s="1068"/>
      <c r="R25" s="1068"/>
      <c r="S25" s="1068"/>
      <c r="T25" s="1068"/>
      <c r="U25" s="1068"/>
      <c r="V25" s="1068"/>
      <c r="W25" s="1068"/>
      <c r="X25" s="1068"/>
      <c r="Y25" s="1069"/>
      <c r="Z25" s="245"/>
      <c r="AA25" s="249"/>
      <c r="AB25" s="249"/>
      <c r="AC25" s="249"/>
      <c r="AD25" s="249"/>
      <c r="AE25" s="249"/>
      <c r="AF25" s="249"/>
      <c r="AG25" s="249"/>
      <c r="AH25" s="249"/>
      <c r="AI25" s="249"/>
      <c r="AJ25" s="249"/>
      <c r="AK25" s="249"/>
      <c r="AL25" s="1033"/>
      <c r="AM25" s="314"/>
      <c r="AN25" s="321"/>
      <c r="AO25" s="314"/>
      <c r="AP25" s="322"/>
      <c r="AQ25" s="1060"/>
      <c r="AR25" s="1061"/>
      <c r="AS25" s="309"/>
      <c r="AT25" s="235"/>
      <c r="AU25" s="442"/>
      <c r="AV25" s="442"/>
      <c r="AW25" s="442"/>
      <c r="AX25" s="442"/>
      <c r="AY25" s="442"/>
      <c r="AZ25" s="895"/>
      <c r="BA25" s="872">
        <v>1</v>
      </c>
      <c r="BB25" s="873" t="str">
        <f ca="1">OFFSET('Corresp Table Content'!C124,0,Lang_offset)</f>
        <v>fonction :</v>
      </c>
      <c r="BC25" s="1082" t="s">
        <v>20</v>
      </c>
      <c r="BD25" s="1082"/>
      <c r="BE25" s="1082"/>
      <c r="BF25" s="874" t="str">
        <f ca="1">OFFSET('Corresp Table Content'!C125,0,Lang_offset)</f>
        <v>échéance :</v>
      </c>
      <c r="BG25" s="875" t="s">
        <v>559</v>
      </c>
      <c r="BH25" s="823"/>
      <c r="BI25" s="1081"/>
      <c r="BJ25" s="1081"/>
      <c r="BK25" s="1081"/>
      <c r="BL25" s="1081"/>
      <c r="BM25" s="1081"/>
      <c r="BN25" s="1081"/>
      <c r="BO25" s="807"/>
      <c r="BP25" s="1108"/>
      <c r="BQ25" s="1109"/>
      <c r="BR25" s="1109"/>
      <c r="BS25" s="1109"/>
      <c r="BT25" s="1109"/>
      <c r="BU25" s="1110"/>
      <c r="BV25" s="251"/>
      <c r="BW25" s="1180"/>
      <c r="BX25" s="1100"/>
      <c r="BY25" s="230"/>
      <c r="BZ25" s="230"/>
      <c r="CA25" s="230"/>
      <c r="CB25" s="230"/>
    </row>
    <row r="26" spans="1:80" ht="16.5" customHeight="1" thickBot="1">
      <c r="A26" s="1090"/>
      <c r="B26" s="1091"/>
      <c r="C26" s="1091"/>
      <c r="D26" s="1092"/>
      <c r="E26" s="248"/>
      <c r="F26" s="248"/>
      <c r="G26" s="1040"/>
      <c r="H26" s="1041"/>
      <c r="I26" s="1041"/>
      <c r="J26" s="1041"/>
      <c r="K26" s="1041"/>
      <c r="L26" s="1041"/>
      <c r="M26" s="1042"/>
      <c r="N26" s="253"/>
      <c r="O26" s="1067"/>
      <c r="P26" s="1068"/>
      <c r="Q26" s="1068"/>
      <c r="R26" s="1068"/>
      <c r="S26" s="1068"/>
      <c r="T26" s="1068"/>
      <c r="U26" s="1068"/>
      <c r="V26" s="1068"/>
      <c r="W26" s="1068"/>
      <c r="X26" s="1068"/>
      <c r="Y26" s="1069"/>
      <c r="Z26" s="245"/>
      <c r="AA26" s="249"/>
      <c r="AB26" s="249"/>
      <c r="AC26" s="249"/>
      <c r="AD26" s="249"/>
      <c r="AE26" s="249"/>
      <c r="AF26" s="249"/>
      <c r="AG26" s="249"/>
      <c r="AH26" s="249"/>
      <c r="AI26" s="249"/>
      <c r="AJ26" s="249"/>
      <c r="AK26" s="249"/>
      <c r="AL26" s="1033"/>
      <c r="AM26" s="314"/>
      <c r="AN26" s="321"/>
      <c r="AO26" s="314"/>
      <c r="AP26" s="322"/>
      <c r="AQ26" s="1060"/>
      <c r="AR26" s="1061"/>
      <c r="AS26" s="309"/>
      <c r="AT26" s="1133" t="str">
        <f ca="1">OFFSET('Corresp Table Titles'!C51,0,Lang_offset)</f>
        <v>5 . Objectif à atteindre pour l’année à venir</v>
      </c>
      <c r="AU26" s="1134"/>
      <c r="AV26" s="1134"/>
      <c r="AW26" s="1134"/>
      <c r="AX26" s="1134"/>
      <c r="AY26" s="1134"/>
      <c r="AZ26" s="1135"/>
      <c r="BA26" s="872">
        <v>2</v>
      </c>
      <c r="BB26" s="873" t="str">
        <f ca="1">BB25</f>
        <v>fonction :</v>
      </c>
      <c r="BC26" s="1082" t="s">
        <v>19</v>
      </c>
      <c r="BD26" s="1082"/>
      <c r="BE26" s="1082"/>
      <c r="BF26" s="874" t="str">
        <f ca="1">BF25</f>
        <v>échéance :</v>
      </c>
      <c r="BG26" s="875" t="s">
        <v>560</v>
      </c>
      <c r="BH26" s="823"/>
      <c r="BI26" s="1081"/>
      <c r="BJ26" s="1081"/>
      <c r="BK26" s="1081"/>
      <c r="BL26" s="1081"/>
      <c r="BM26" s="1081"/>
      <c r="BN26" s="1081"/>
      <c r="BO26" s="807"/>
      <c r="BP26" s="1111"/>
      <c r="BQ26" s="1112"/>
      <c r="BR26" s="1112"/>
      <c r="BS26" s="1112"/>
      <c r="BT26" s="1112"/>
      <c r="BU26" s="1113"/>
      <c r="BV26" s="251"/>
      <c r="BW26" s="1180"/>
      <c r="BX26" s="1100"/>
      <c r="BY26" s="230"/>
      <c r="BZ26" s="230"/>
      <c r="CA26" s="230"/>
      <c r="CB26" s="230"/>
    </row>
    <row r="27" spans="1:80" ht="16.5" customHeight="1">
      <c r="A27" s="1090"/>
      <c r="B27" s="1091"/>
      <c r="C27" s="1091"/>
      <c r="D27" s="1092"/>
      <c r="E27" s="248"/>
      <c r="F27" s="248"/>
      <c r="G27" s="1040"/>
      <c r="H27" s="1041"/>
      <c r="I27" s="1041"/>
      <c r="J27" s="1041"/>
      <c r="K27" s="1041"/>
      <c r="L27" s="1041"/>
      <c r="M27" s="1042"/>
      <c r="N27" s="253"/>
      <c r="O27" s="1067"/>
      <c r="P27" s="1068"/>
      <c r="Q27" s="1068"/>
      <c r="R27" s="1068"/>
      <c r="S27" s="1068"/>
      <c r="T27" s="1068"/>
      <c r="U27" s="1068"/>
      <c r="V27" s="1068"/>
      <c r="W27" s="1068"/>
      <c r="X27" s="1068"/>
      <c r="Y27" s="1069"/>
      <c r="Z27" s="245"/>
      <c r="AA27" s="249"/>
      <c r="AB27" s="249"/>
      <c r="AC27" s="249"/>
      <c r="AD27" s="249"/>
      <c r="AE27" s="249"/>
      <c r="AF27" s="249"/>
      <c r="AG27" s="249"/>
      <c r="AH27" s="249"/>
      <c r="AI27" s="249"/>
      <c r="AJ27" s="249"/>
      <c r="AK27" s="249"/>
      <c r="AL27" s="1033"/>
      <c r="AM27" s="314"/>
      <c r="AN27" s="321"/>
      <c r="AO27" s="314"/>
      <c r="AP27" s="322"/>
      <c r="AQ27" s="1060"/>
      <c r="AR27" s="1061"/>
      <c r="AS27" s="309"/>
      <c r="AT27" s="1129" t="s">
        <v>266</v>
      </c>
      <c r="AU27" s="1131" t="str">
        <f ca="1">OFFSET('Corresp Table Content'!C113,0,Lang_offset)</f>
        <v>Type d'objectif</v>
      </c>
      <c r="AV27" s="1131" t="str">
        <f ca="1">OFFSET('Corresp Table Content'!C115,0,Lang_offset)</f>
        <v>Description</v>
      </c>
      <c r="AW27" s="1131"/>
      <c r="AX27" s="1137" t="str">
        <f ca="1">OFFSET('Corresp Table Content'!C117,0,Lang_offset)</f>
        <v>Facteur de pondération (%)</v>
      </c>
      <c r="AY27" s="1139" t="str">
        <f ca="1">OFFSET('Corresp Table Content'!C119,0,Lang_offset)</f>
        <v>Indicateurs</v>
      </c>
      <c r="AZ27" s="1140"/>
      <c r="BA27" s="872">
        <v>3</v>
      </c>
      <c r="BB27" s="873" t="str">
        <f ca="1">BB25</f>
        <v>fonction :</v>
      </c>
      <c r="BC27" s="1082" t="s">
        <v>15</v>
      </c>
      <c r="BD27" s="1082"/>
      <c r="BE27" s="1082"/>
      <c r="BF27" s="874" t="str">
        <f ca="1">BF26</f>
        <v>échéance :</v>
      </c>
      <c r="BG27" s="875"/>
      <c r="BH27" s="823"/>
      <c r="BI27" s="1081"/>
      <c r="BJ27" s="1081"/>
      <c r="BK27" s="1081"/>
      <c r="BL27" s="1081"/>
      <c r="BM27" s="1081"/>
      <c r="BN27" s="1081"/>
      <c r="BO27" s="807"/>
      <c r="BP27" s="850" t="str">
        <f ca="1">OFFSET('Corresp Table Content'!C149,0,Lang_offset)</f>
        <v>Collaborateur :</v>
      </c>
      <c r="BQ27" s="255"/>
      <c r="BR27" s="255"/>
      <c r="BS27" s="442"/>
      <c r="BT27" s="442"/>
      <c r="BU27" s="711"/>
      <c r="BV27" s="251"/>
      <c r="BW27" s="1180"/>
      <c r="BX27" s="1100"/>
      <c r="BY27" s="230"/>
      <c r="BZ27" s="230"/>
      <c r="CA27" s="230"/>
      <c r="CB27" s="230"/>
    </row>
    <row r="28" spans="1:80" ht="16.5" customHeight="1">
      <c r="A28" s="1090"/>
      <c r="B28" s="1091"/>
      <c r="C28" s="1091"/>
      <c r="D28" s="1092"/>
      <c r="E28" s="248"/>
      <c r="F28" s="248"/>
      <c r="G28" s="1040"/>
      <c r="H28" s="1041"/>
      <c r="I28" s="1041"/>
      <c r="J28" s="1041"/>
      <c r="K28" s="1041"/>
      <c r="L28" s="1041"/>
      <c r="M28" s="1042"/>
      <c r="N28" s="253"/>
      <c r="O28" s="1067"/>
      <c r="P28" s="1068"/>
      <c r="Q28" s="1068"/>
      <c r="R28" s="1068"/>
      <c r="S28" s="1068"/>
      <c r="T28" s="1068"/>
      <c r="U28" s="1068"/>
      <c r="V28" s="1068"/>
      <c r="W28" s="1068"/>
      <c r="X28" s="1068"/>
      <c r="Y28" s="1069"/>
      <c r="Z28" s="245"/>
      <c r="AA28" s="249"/>
      <c r="AB28" s="249"/>
      <c r="AC28" s="249"/>
      <c r="AD28" s="249"/>
      <c r="AE28" s="249"/>
      <c r="AF28" s="249"/>
      <c r="AG28" s="249"/>
      <c r="AH28" s="249"/>
      <c r="AI28" s="249"/>
      <c r="AJ28" s="249"/>
      <c r="AK28" s="249"/>
      <c r="AL28" s="1033"/>
      <c r="AM28" s="314"/>
      <c r="AN28" s="321"/>
      <c r="AO28" s="323"/>
      <c r="AP28" s="322"/>
      <c r="AQ28" s="1060"/>
      <c r="AR28" s="1061"/>
      <c r="AS28" s="309"/>
      <c r="AT28" s="1130"/>
      <c r="AU28" s="1132"/>
      <c r="AV28" s="1132"/>
      <c r="AW28" s="1132"/>
      <c r="AX28" s="1138"/>
      <c r="AY28" s="1141"/>
      <c r="AZ28" s="1142"/>
      <c r="BA28" s="868"/>
      <c r="BB28" s="868"/>
      <c r="BC28" s="868"/>
      <c r="BD28" s="868"/>
      <c r="BE28" s="868"/>
      <c r="BF28" s="868"/>
      <c r="BG28" s="868"/>
      <c r="BI28" s="1081"/>
      <c r="BJ28" s="1081"/>
      <c r="BK28" s="1081"/>
      <c r="BL28" s="1081"/>
      <c r="BM28" s="1081"/>
      <c r="BN28" s="1081"/>
      <c r="BO28" s="807"/>
      <c r="BP28" s="1114" t="s">
        <v>12</v>
      </c>
      <c r="BQ28" s="1115"/>
      <c r="BR28" s="1115"/>
      <c r="BS28" s="1115"/>
      <c r="BT28" s="1115"/>
      <c r="BU28" s="1116"/>
      <c r="BV28" s="251"/>
      <c r="BW28" s="1180"/>
      <c r="BX28" s="1100"/>
      <c r="BY28" s="230"/>
      <c r="BZ28" s="230"/>
      <c r="CA28" s="230"/>
      <c r="CB28" s="230"/>
    </row>
    <row r="29" spans="1:80" ht="14.45" customHeight="1">
      <c r="A29" s="1090"/>
      <c r="B29" s="1091"/>
      <c r="C29" s="1091"/>
      <c r="D29" s="1092"/>
      <c r="E29" s="248"/>
      <c r="F29" s="248"/>
      <c r="G29" s="1040"/>
      <c r="H29" s="1041"/>
      <c r="I29" s="1041"/>
      <c r="J29" s="1041"/>
      <c r="K29" s="1041"/>
      <c r="L29" s="1041"/>
      <c r="M29" s="1042"/>
      <c r="N29" s="253"/>
      <c r="O29" s="1067"/>
      <c r="P29" s="1068"/>
      <c r="Q29" s="1068"/>
      <c r="R29" s="1068"/>
      <c r="S29" s="1068"/>
      <c r="T29" s="1068"/>
      <c r="U29" s="1068"/>
      <c r="V29" s="1068"/>
      <c r="W29" s="1068"/>
      <c r="X29" s="1068"/>
      <c r="Y29" s="1069"/>
      <c r="Z29" s="245"/>
      <c r="AA29" s="249"/>
      <c r="AB29" s="249"/>
      <c r="AC29" s="249"/>
      <c r="AD29" s="249"/>
      <c r="AE29" s="870"/>
      <c r="AF29" s="1233"/>
      <c r="AG29" s="1233"/>
      <c r="AH29" s="249"/>
      <c r="AI29" s="249"/>
      <c r="AJ29" s="249"/>
      <c r="AK29" s="249"/>
      <c r="AL29" s="1097" t="str">
        <f ca="1">OFFSET('Corresp Table Titles'!C37,0,Lang_offset)</f>
        <v>Expertise management : les compétences requises et leurs niveaux sont paramétrés ci-dessous, vous pouvez les modifier</v>
      </c>
      <c r="AM29" s="1098">
        <f ca="1">OFFSET('Corresp Table Titles'!D57,0,Lang_offset)</f>
        <v>0</v>
      </c>
      <c r="AN29" s="1098">
        <f ca="1">OFFSET('Corresp Table Titles'!E57,0,Lang_offset)</f>
        <v>0</v>
      </c>
      <c r="AO29" s="1098">
        <f ca="1">OFFSET('Corresp Table Titles'!F57,0,Lang_offset)</f>
        <v>0</v>
      </c>
      <c r="AP29" s="1098">
        <f ca="1">OFFSET('Corresp Table Titles'!G57,0,Lang_offset)</f>
        <v>0</v>
      </c>
      <c r="AQ29" s="1098">
        <f ca="1">OFFSET('Corresp Table Titles'!H57,0,Lang_offset)</f>
        <v>0</v>
      </c>
      <c r="AR29" s="1099">
        <f ca="1">OFFSET('Corresp Table Titles'!I57,0,Lang_offset)</f>
        <v>0</v>
      </c>
      <c r="AS29" s="309"/>
      <c r="AT29" s="1121">
        <v>1</v>
      </c>
      <c r="AU29" s="1136" t="s">
        <v>558</v>
      </c>
      <c r="AV29" s="1102" t="s">
        <v>648</v>
      </c>
      <c r="AW29" s="1103"/>
      <c r="AX29" s="1086">
        <v>1</v>
      </c>
      <c r="AY29" s="1143"/>
      <c r="AZ29" s="1144"/>
      <c r="BA29" s="1104" t="str">
        <f ca="1">OFFSET('Corresp Table Titles'!C56,0,Lang_offset)</f>
        <v>7.3  Souhaits de mobilité</v>
      </c>
      <c r="BB29" s="1104"/>
      <c r="BC29" s="1104"/>
      <c r="BD29" s="1104"/>
      <c r="BE29" s="1104"/>
      <c r="BF29" s="1104"/>
      <c r="BG29" s="1104"/>
      <c r="BH29" s="822"/>
      <c r="BI29" s="1081"/>
      <c r="BJ29" s="1081"/>
      <c r="BK29" s="1081"/>
      <c r="BL29" s="1081"/>
      <c r="BM29" s="1081"/>
      <c r="BN29" s="1081"/>
      <c r="BO29" s="807"/>
      <c r="BP29" s="1108"/>
      <c r="BQ29" s="1109"/>
      <c r="BR29" s="1109"/>
      <c r="BS29" s="1109"/>
      <c r="BT29" s="1109"/>
      <c r="BU29" s="1110"/>
      <c r="BV29" s="251"/>
      <c r="BW29" s="1180"/>
      <c r="BX29" s="1100"/>
      <c r="BY29" s="230"/>
      <c r="BZ29" s="230"/>
      <c r="CA29" s="230"/>
      <c r="CB29" s="230"/>
    </row>
    <row r="30" spans="1:80" ht="16.5" customHeight="1">
      <c r="A30" s="1090"/>
      <c r="B30" s="1091"/>
      <c r="C30" s="1091"/>
      <c r="D30" s="1092"/>
      <c r="E30" s="254"/>
      <c r="F30" s="254"/>
      <c r="G30" s="1040"/>
      <c r="H30" s="1041"/>
      <c r="I30" s="1041"/>
      <c r="J30" s="1041"/>
      <c r="K30" s="1041"/>
      <c r="L30" s="1041"/>
      <c r="M30" s="1042"/>
      <c r="N30" s="253"/>
      <c r="O30" s="1067"/>
      <c r="P30" s="1068"/>
      <c r="Q30" s="1068"/>
      <c r="R30" s="1068"/>
      <c r="S30" s="1068"/>
      <c r="T30" s="1068"/>
      <c r="U30" s="1068"/>
      <c r="V30" s="1068"/>
      <c r="W30" s="1068"/>
      <c r="X30" s="1068"/>
      <c r="Y30" s="1069"/>
      <c r="Z30" s="245"/>
      <c r="AA30" s="1234" t="str">
        <f ca="1">OFFSET('Corresp Table Content'!C96,0,Lang_offset)</f>
        <v>COMMENTAIRES</v>
      </c>
      <c r="AB30" s="1234"/>
      <c r="AC30" s="1234"/>
      <c r="AD30" s="1234"/>
      <c r="AE30" s="1234"/>
      <c r="AF30" s="1234"/>
      <c r="AG30" s="1234"/>
      <c r="AH30" s="1234"/>
      <c r="AI30" s="1234"/>
      <c r="AJ30" s="1234"/>
      <c r="AK30" s="1234"/>
      <c r="AL30" s="885" t="s">
        <v>539</v>
      </c>
      <c r="AM30" s="314">
        <v>1</v>
      </c>
      <c r="AN30" s="321"/>
      <c r="AO30" s="314"/>
      <c r="AP30" s="322"/>
      <c r="AQ30" s="1060"/>
      <c r="AR30" s="1061"/>
      <c r="AS30" s="309"/>
      <c r="AT30" s="1121"/>
      <c r="AU30" s="1120"/>
      <c r="AV30" s="1084"/>
      <c r="AW30" s="1085"/>
      <c r="AX30" s="1074"/>
      <c r="AY30" s="1124"/>
      <c r="AZ30" s="1125"/>
      <c r="BA30" s="1104" t="str">
        <f ca="1">OFFSET('Corresp Table Content'!C126,0,Lang_offset)</f>
        <v>Mobilité géographique et / ou fonctionnelle</v>
      </c>
      <c r="BB30" s="1104"/>
      <c r="BC30" s="1104"/>
      <c r="BD30" s="1104"/>
      <c r="BE30" s="1104"/>
      <c r="BF30" s="1104"/>
      <c r="BG30" s="1104"/>
      <c r="BH30" s="810"/>
      <c r="BI30" s="1081"/>
      <c r="BJ30" s="1081"/>
      <c r="BK30" s="1081"/>
      <c r="BL30" s="1081"/>
      <c r="BM30" s="1081"/>
      <c r="BN30" s="1081"/>
      <c r="BO30" s="807"/>
      <c r="BP30" s="1108"/>
      <c r="BQ30" s="1109"/>
      <c r="BR30" s="1109"/>
      <c r="BS30" s="1109"/>
      <c r="BT30" s="1109"/>
      <c r="BU30" s="1110"/>
      <c r="BV30" s="251"/>
      <c r="BW30" s="1180"/>
      <c r="BX30" s="254"/>
      <c r="BY30" s="230"/>
      <c r="BZ30" s="230"/>
      <c r="CA30" s="230"/>
      <c r="CB30" s="230"/>
    </row>
    <row r="31" spans="1:80" ht="16.5" customHeight="1">
      <c r="A31" s="1090"/>
      <c r="B31" s="1091"/>
      <c r="C31" s="1091"/>
      <c r="D31" s="1092"/>
      <c r="E31" s="254"/>
      <c r="F31" s="254"/>
      <c r="G31" s="1040"/>
      <c r="H31" s="1041"/>
      <c r="I31" s="1041"/>
      <c r="J31" s="1041"/>
      <c r="K31" s="1041"/>
      <c r="L31" s="1041"/>
      <c r="M31" s="1042"/>
      <c r="N31" s="253"/>
      <c r="O31" s="1067"/>
      <c r="P31" s="1068"/>
      <c r="Q31" s="1068"/>
      <c r="R31" s="1068"/>
      <c r="S31" s="1068"/>
      <c r="T31" s="1068"/>
      <c r="U31" s="1068"/>
      <c r="V31" s="1068"/>
      <c r="W31" s="1068"/>
      <c r="X31" s="1068"/>
      <c r="Y31" s="1069"/>
      <c r="Z31" s="308"/>
      <c r="AA31" s="1192" t="s">
        <v>12</v>
      </c>
      <c r="AB31" s="1192"/>
      <c r="AC31" s="1192"/>
      <c r="AD31" s="1192"/>
      <c r="AE31" s="1192"/>
      <c r="AF31" s="1192"/>
      <c r="AG31" s="1192"/>
      <c r="AH31" s="1192"/>
      <c r="AI31" s="1192"/>
      <c r="AJ31" s="1192"/>
      <c r="AK31" s="1192"/>
      <c r="AL31" s="885"/>
      <c r="AM31" s="733"/>
      <c r="AN31" s="734"/>
      <c r="AO31" s="733"/>
      <c r="AP31" s="322"/>
      <c r="AQ31" s="1060"/>
      <c r="AR31" s="1061"/>
      <c r="AS31" s="309"/>
      <c r="AT31" s="1121">
        <v>2</v>
      </c>
      <c r="AU31" s="1120"/>
      <c r="AV31" s="1075"/>
      <c r="AW31" s="1076"/>
      <c r="AX31" s="1073"/>
      <c r="AY31" s="1122"/>
      <c r="AZ31" s="1123"/>
      <c r="BA31" s="1104"/>
      <c r="BB31" s="1104"/>
      <c r="BC31" s="1104"/>
      <c r="BD31" s="1104"/>
      <c r="BE31" s="1104"/>
      <c r="BF31" s="1104"/>
      <c r="BG31" s="1104"/>
      <c r="BH31" s="810"/>
      <c r="BI31" s="1081"/>
      <c r="BJ31" s="1081"/>
      <c r="BK31" s="1081"/>
      <c r="BL31" s="1081"/>
      <c r="BM31" s="1081"/>
      <c r="BN31" s="1081"/>
      <c r="BO31" s="807"/>
      <c r="BP31" s="1108"/>
      <c r="BQ31" s="1109"/>
      <c r="BR31" s="1109"/>
      <c r="BS31" s="1109"/>
      <c r="BT31" s="1109"/>
      <c r="BU31" s="1110"/>
      <c r="BW31" s="1180"/>
      <c r="BX31" s="254"/>
      <c r="BY31" s="230"/>
      <c r="BZ31" s="230"/>
      <c r="CA31" s="230"/>
      <c r="CB31" s="230"/>
    </row>
    <row r="32" spans="1:80" ht="23.45" customHeight="1">
      <c r="A32" s="1090"/>
      <c r="B32" s="1091"/>
      <c r="C32" s="1091"/>
      <c r="D32" s="1092"/>
      <c r="E32" s="254"/>
      <c r="F32" s="254"/>
      <c r="G32" s="1040"/>
      <c r="H32" s="1041"/>
      <c r="I32" s="1041"/>
      <c r="J32" s="1041"/>
      <c r="K32" s="1041"/>
      <c r="L32" s="1041"/>
      <c r="M32" s="1042"/>
      <c r="N32" s="253"/>
      <c r="O32" s="1067"/>
      <c r="P32" s="1068"/>
      <c r="Q32" s="1068"/>
      <c r="R32" s="1068"/>
      <c r="S32" s="1068"/>
      <c r="T32" s="1068"/>
      <c r="U32" s="1068"/>
      <c r="V32" s="1068"/>
      <c r="W32" s="1068"/>
      <c r="X32" s="1068"/>
      <c r="Y32" s="1069"/>
      <c r="Z32" s="254"/>
      <c r="AA32" s="1192"/>
      <c r="AB32" s="1192"/>
      <c r="AC32" s="1192"/>
      <c r="AD32" s="1192"/>
      <c r="AE32" s="1192"/>
      <c r="AF32" s="1192"/>
      <c r="AG32" s="1192"/>
      <c r="AH32" s="1192"/>
      <c r="AI32" s="1192"/>
      <c r="AJ32" s="1192"/>
      <c r="AK32" s="1192"/>
      <c r="AL32" s="1033"/>
      <c r="AM32" s="314"/>
      <c r="AN32" s="321"/>
      <c r="AO32" s="314"/>
      <c r="AP32" s="322"/>
      <c r="AQ32" s="1060"/>
      <c r="AR32" s="1061"/>
      <c r="AS32" s="309"/>
      <c r="AT32" s="1121"/>
      <c r="AU32" s="1120"/>
      <c r="AV32" s="1084"/>
      <c r="AW32" s="1085"/>
      <c r="AX32" s="1074"/>
      <c r="AY32" s="1124"/>
      <c r="AZ32" s="1125"/>
      <c r="BA32" s="1244" t="str">
        <f ca="1">OFFSET('Corresp Table Content'!C128,0,Lang_offset)</f>
        <v xml:space="preserve">Géographique  : </v>
      </c>
      <c r="BB32" s="1244"/>
      <c r="BC32" s="876" t="s">
        <v>241</v>
      </c>
      <c r="BD32" s="877" t="str">
        <f ca="1">OFFSET('Corresp Table Content'!C129,0,Lang_offset)</f>
        <v>Fonctionnelle :</v>
      </c>
      <c r="BE32" s="1245"/>
      <c r="BF32" s="1245"/>
      <c r="BG32" s="1245"/>
      <c r="BH32" s="813"/>
      <c r="BI32" s="1081"/>
      <c r="BJ32" s="1081"/>
      <c r="BK32" s="1081"/>
      <c r="BL32" s="1081"/>
      <c r="BM32" s="1081"/>
      <c r="BN32" s="1081"/>
      <c r="BO32" s="807"/>
      <c r="BP32" s="1108"/>
      <c r="BQ32" s="1109"/>
      <c r="BR32" s="1109"/>
      <c r="BS32" s="1109"/>
      <c r="BT32" s="1109"/>
      <c r="BU32" s="1110"/>
      <c r="BW32" s="1180"/>
      <c r="BX32" s="254"/>
      <c r="BY32" s="230"/>
      <c r="BZ32" s="230"/>
      <c r="CA32" s="230"/>
      <c r="CB32" s="230"/>
    </row>
    <row r="33" spans="1:80" ht="16.5" customHeight="1">
      <c r="A33" s="1090"/>
      <c r="B33" s="1091"/>
      <c r="C33" s="1091"/>
      <c r="D33" s="1092"/>
      <c r="E33" s="254"/>
      <c r="F33" s="254"/>
      <c r="G33" s="1040"/>
      <c r="H33" s="1041"/>
      <c r="I33" s="1041"/>
      <c r="J33" s="1041"/>
      <c r="K33" s="1041"/>
      <c r="L33" s="1041"/>
      <c r="M33" s="1042"/>
      <c r="N33" s="253"/>
      <c r="O33" s="1067"/>
      <c r="P33" s="1068"/>
      <c r="Q33" s="1068"/>
      <c r="R33" s="1068"/>
      <c r="S33" s="1068"/>
      <c r="T33" s="1068"/>
      <c r="U33" s="1068"/>
      <c r="V33" s="1068"/>
      <c r="W33" s="1068"/>
      <c r="X33" s="1068"/>
      <c r="Y33" s="1069"/>
      <c r="Z33" s="237"/>
      <c r="AA33" s="1192"/>
      <c r="AB33" s="1192"/>
      <c r="AC33" s="1192"/>
      <c r="AD33" s="1192"/>
      <c r="AE33" s="1192"/>
      <c r="AF33" s="1192"/>
      <c r="AG33" s="1192"/>
      <c r="AH33" s="1192"/>
      <c r="AI33" s="1192"/>
      <c r="AJ33" s="1192"/>
      <c r="AK33" s="1192"/>
      <c r="AL33" s="1033"/>
      <c r="AM33" s="733"/>
      <c r="AN33" s="734"/>
      <c r="AO33" s="733"/>
      <c r="AP33" s="322"/>
      <c r="AQ33" s="1060"/>
      <c r="AR33" s="1061"/>
      <c r="AS33" s="309"/>
      <c r="AT33" s="1121">
        <v>3</v>
      </c>
      <c r="AU33" s="1120"/>
      <c r="AV33" s="1075"/>
      <c r="AW33" s="1076"/>
      <c r="AX33" s="1073"/>
      <c r="AY33" s="1122"/>
      <c r="AZ33" s="1123"/>
      <c r="BA33" s="1192" t="s">
        <v>12</v>
      </c>
      <c r="BB33" s="1192"/>
      <c r="BC33" s="1192"/>
      <c r="BD33" s="1192"/>
      <c r="BE33" s="1192"/>
      <c r="BF33" s="1192"/>
      <c r="BG33" s="1192"/>
      <c r="BH33" s="827"/>
      <c r="BI33" s="1081"/>
      <c r="BJ33" s="1081"/>
      <c r="BK33" s="1081"/>
      <c r="BL33" s="1081"/>
      <c r="BM33" s="1081"/>
      <c r="BN33" s="1081"/>
      <c r="BO33" s="807"/>
      <c r="BP33" s="1108"/>
      <c r="BQ33" s="1109"/>
      <c r="BR33" s="1109"/>
      <c r="BS33" s="1109"/>
      <c r="BT33" s="1109"/>
      <c r="BU33" s="1110"/>
      <c r="BW33" s="1180"/>
      <c r="BX33" s="254"/>
      <c r="BY33" s="230"/>
      <c r="BZ33" s="230"/>
      <c r="CA33" s="230"/>
      <c r="CB33" s="230"/>
    </row>
    <row r="34" spans="1:80" ht="16.5" customHeight="1">
      <c r="A34" s="1090"/>
      <c r="B34" s="1091"/>
      <c r="C34" s="1091"/>
      <c r="D34" s="1092"/>
      <c r="E34" s="254"/>
      <c r="F34" s="254"/>
      <c r="G34" s="1040"/>
      <c r="H34" s="1041"/>
      <c r="I34" s="1041"/>
      <c r="J34" s="1041"/>
      <c r="K34" s="1041"/>
      <c r="L34" s="1041"/>
      <c r="M34" s="1042"/>
      <c r="N34" s="253"/>
      <c r="O34" s="1067"/>
      <c r="P34" s="1068"/>
      <c r="Q34" s="1068"/>
      <c r="R34" s="1068"/>
      <c r="S34" s="1068"/>
      <c r="T34" s="1068"/>
      <c r="U34" s="1068"/>
      <c r="V34" s="1068"/>
      <c r="W34" s="1068"/>
      <c r="X34" s="1068"/>
      <c r="Y34" s="1069"/>
      <c r="Z34" s="307"/>
      <c r="AA34" s="1192"/>
      <c r="AB34" s="1192"/>
      <c r="AC34" s="1192"/>
      <c r="AD34" s="1192"/>
      <c r="AE34" s="1192"/>
      <c r="AF34" s="1192"/>
      <c r="AG34" s="1192"/>
      <c r="AH34" s="1192"/>
      <c r="AI34" s="1192"/>
      <c r="AJ34" s="1192"/>
      <c r="AK34" s="1192"/>
      <c r="AL34" s="1033"/>
      <c r="AM34" s="733"/>
      <c r="AN34" s="734"/>
      <c r="AO34" s="733"/>
      <c r="AP34" s="322"/>
      <c r="AQ34" s="1060"/>
      <c r="AR34" s="1061"/>
      <c r="AS34" s="309"/>
      <c r="AT34" s="1121"/>
      <c r="AU34" s="1120"/>
      <c r="AV34" s="1084"/>
      <c r="AW34" s="1085"/>
      <c r="AX34" s="1074"/>
      <c r="AY34" s="1124"/>
      <c r="AZ34" s="1125"/>
      <c r="BA34" s="1192"/>
      <c r="BB34" s="1192"/>
      <c r="BC34" s="1192"/>
      <c r="BD34" s="1192"/>
      <c r="BE34" s="1192"/>
      <c r="BF34" s="1192"/>
      <c r="BG34" s="1192"/>
      <c r="BH34" s="827"/>
      <c r="BI34" s="1081"/>
      <c r="BJ34" s="1081"/>
      <c r="BK34" s="1081"/>
      <c r="BL34" s="1081"/>
      <c r="BM34" s="1081"/>
      <c r="BN34" s="1081"/>
      <c r="BO34" s="807"/>
      <c r="BP34" s="1108"/>
      <c r="BQ34" s="1109"/>
      <c r="BR34" s="1109"/>
      <c r="BS34" s="1109"/>
      <c r="BT34" s="1109"/>
      <c r="BU34" s="1110"/>
      <c r="BV34" s="255"/>
      <c r="BW34" s="1180"/>
      <c r="BX34" s="254"/>
      <c r="BY34" s="230"/>
      <c r="BZ34" s="230"/>
      <c r="CA34" s="230"/>
      <c r="CB34" s="230"/>
    </row>
    <row r="35" spans="1:80" ht="16.5" customHeight="1">
      <c r="A35" s="1090"/>
      <c r="B35" s="1091"/>
      <c r="C35" s="1091"/>
      <c r="D35" s="1092"/>
      <c r="E35" s="254"/>
      <c r="F35" s="254"/>
      <c r="G35" s="1043"/>
      <c r="H35" s="1044"/>
      <c r="I35" s="1044"/>
      <c r="J35" s="1044"/>
      <c r="K35" s="1044"/>
      <c r="L35" s="1044"/>
      <c r="M35" s="1045"/>
      <c r="N35" s="253"/>
      <c r="O35" s="1067"/>
      <c r="P35" s="1068"/>
      <c r="Q35" s="1068"/>
      <c r="R35" s="1068"/>
      <c r="S35" s="1068"/>
      <c r="T35" s="1068"/>
      <c r="U35" s="1068"/>
      <c r="V35" s="1068"/>
      <c r="W35" s="1068"/>
      <c r="X35" s="1068"/>
      <c r="Y35" s="1069"/>
      <c r="Z35" s="245"/>
      <c r="AA35" s="1192"/>
      <c r="AB35" s="1192"/>
      <c r="AC35" s="1192"/>
      <c r="AD35" s="1192"/>
      <c r="AE35" s="1192"/>
      <c r="AF35" s="1192"/>
      <c r="AG35" s="1192"/>
      <c r="AH35" s="1192"/>
      <c r="AI35" s="1192"/>
      <c r="AJ35" s="1192"/>
      <c r="AK35" s="1192"/>
      <c r="AL35" s="1033"/>
      <c r="AM35" s="314"/>
      <c r="AN35" s="321"/>
      <c r="AO35" s="323"/>
      <c r="AP35" s="322"/>
      <c r="AQ35" s="1060"/>
      <c r="AR35" s="1061"/>
      <c r="AS35" s="309"/>
      <c r="AT35" s="1121">
        <v>4</v>
      </c>
      <c r="AU35" s="1120"/>
      <c r="AV35" s="1075"/>
      <c r="AW35" s="1076"/>
      <c r="AX35" s="1073"/>
      <c r="AY35" s="1122"/>
      <c r="AZ35" s="1123"/>
      <c r="BA35" s="1192"/>
      <c r="BB35" s="1192"/>
      <c r="BC35" s="1192"/>
      <c r="BD35" s="1192"/>
      <c r="BE35" s="1192"/>
      <c r="BF35" s="1192"/>
      <c r="BG35" s="1192"/>
      <c r="BH35" s="827"/>
      <c r="BI35" s="1081"/>
      <c r="BJ35" s="1081"/>
      <c r="BK35" s="1081"/>
      <c r="BL35" s="1081"/>
      <c r="BM35" s="1081"/>
      <c r="BN35" s="1081"/>
      <c r="BO35" s="807"/>
      <c r="BP35" s="1108"/>
      <c r="BQ35" s="1109"/>
      <c r="BR35" s="1109"/>
      <c r="BS35" s="1109"/>
      <c r="BT35" s="1109"/>
      <c r="BU35" s="1110"/>
      <c r="BV35" s="255"/>
      <c r="BW35" s="1180"/>
      <c r="BX35" s="254"/>
      <c r="BY35" s="230"/>
      <c r="BZ35" s="230"/>
      <c r="CA35" s="230"/>
      <c r="CB35" s="230"/>
    </row>
    <row r="36" spans="1:80" ht="16.5" customHeight="1">
      <c r="A36" s="1090"/>
      <c r="B36" s="1091"/>
      <c r="C36" s="1091"/>
      <c r="D36" s="1092"/>
      <c r="E36" s="254"/>
      <c r="F36" s="254"/>
      <c r="G36" s="1034" t="str">
        <f ca="1">OFFSET('Corresp Table Content'!C79,0,Lang_offset)</f>
        <v>Manager :</v>
      </c>
      <c r="H36" s="1035"/>
      <c r="I36" s="1036"/>
      <c r="J36" s="816"/>
      <c r="K36" s="817"/>
      <c r="L36" s="817"/>
      <c r="M36" s="818"/>
      <c r="N36" s="253"/>
      <c r="O36" s="1067"/>
      <c r="P36" s="1068"/>
      <c r="Q36" s="1068"/>
      <c r="R36" s="1068"/>
      <c r="S36" s="1068"/>
      <c r="T36" s="1068"/>
      <c r="U36" s="1068"/>
      <c r="V36" s="1068"/>
      <c r="W36" s="1068"/>
      <c r="X36" s="1068"/>
      <c r="Y36" s="1069"/>
      <c r="Z36" s="245"/>
      <c r="AA36" s="1192"/>
      <c r="AB36" s="1192"/>
      <c r="AC36" s="1192"/>
      <c r="AD36" s="1192"/>
      <c r="AE36" s="1192"/>
      <c r="AF36" s="1192"/>
      <c r="AG36" s="1192"/>
      <c r="AH36" s="1192"/>
      <c r="AI36" s="1192"/>
      <c r="AJ36" s="1192"/>
      <c r="AK36" s="1192"/>
      <c r="AL36" s="885"/>
      <c r="AM36" s="314"/>
      <c r="AN36" s="321"/>
      <c r="AO36" s="323"/>
      <c r="AP36" s="322"/>
      <c r="AQ36" s="1060"/>
      <c r="AR36" s="1061"/>
      <c r="AS36" s="309"/>
      <c r="AT36" s="1121"/>
      <c r="AU36" s="1120"/>
      <c r="AV36" s="1084"/>
      <c r="AW36" s="1085"/>
      <c r="AX36" s="1074"/>
      <c r="AY36" s="1124"/>
      <c r="AZ36" s="1125"/>
      <c r="BA36" s="1192"/>
      <c r="BB36" s="1192"/>
      <c r="BC36" s="1192"/>
      <c r="BD36" s="1192"/>
      <c r="BE36" s="1192"/>
      <c r="BF36" s="1192"/>
      <c r="BG36" s="1192"/>
      <c r="BH36" s="827"/>
      <c r="BI36" s="1081"/>
      <c r="BJ36" s="1081"/>
      <c r="BK36" s="1081"/>
      <c r="BL36" s="1081"/>
      <c r="BM36" s="1081"/>
      <c r="BN36" s="1081"/>
      <c r="BO36" s="807"/>
      <c r="BP36" s="1108"/>
      <c r="BQ36" s="1109"/>
      <c r="BR36" s="1109"/>
      <c r="BS36" s="1109"/>
      <c r="BT36" s="1109"/>
      <c r="BU36" s="1110"/>
      <c r="BV36" s="326"/>
      <c r="BW36" s="1180"/>
      <c r="BX36" s="254"/>
      <c r="BY36" s="230"/>
      <c r="BZ36" s="230"/>
      <c r="CA36" s="230"/>
      <c r="CB36" s="230"/>
    </row>
    <row r="37" spans="1:80" ht="16.5" customHeight="1">
      <c r="A37" s="1090"/>
      <c r="B37" s="1091"/>
      <c r="C37" s="1091"/>
      <c r="D37" s="1092"/>
      <c r="E37" s="254"/>
      <c r="F37" s="254"/>
      <c r="G37" s="1046" t="s">
        <v>12</v>
      </c>
      <c r="H37" s="1047"/>
      <c r="I37" s="1047"/>
      <c r="J37" s="1047"/>
      <c r="K37" s="1047"/>
      <c r="L37" s="1047"/>
      <c r="M37" s="1048"/>
      <c r="N37" s="253"/>
      <c r="O37" s="1067"/>
      <c r="P37" s="1068"/>
      <c r="Q37" s="1068"/>
      <c r="R37" s="1068"/>
      <c r="S37" s="1068"/>
      <c r="T37" s="1068"/>
      <c r="U37" s="1068"/>
      <c r="V37" s="1068"/>
      <c r="W37" s="1068"/>
      <c r="X37" s="1068"/>
      <c r="Y37" s="1069"/>
      <c r="Z37" s="245"/>
      <c r="AA37" s="1192"/>
      <c r="AB37" s="1192"/>
      <c r="AC37" s="1192"/>
      <c r="AD37" s="1192"/>
      <c r="AE37" s="1192"/>
      <c r="AF37" s="1192"/>
      <c r="AG37" s="1192"/>
      <c r="AH37" s="1192"/>
      <c r="AI37" s="1192"/>
      <c r="AJ37" s="1192"/>
      <c r="AK37" s="1192"/>
      <c r="AL37" s="885"/>
      <c r="AM37" s="314"/>
      <c r="AN37" s="321"/>
      <c r="AO37" s="323"/>
      <c r="AP37" s="322"/>
      <c r="AQ37" s="1060"/>
      <c r="AR37" s="1061"/>
      <c r="AS37" s="309"/>
      <c r="AT37" s="1121">
        <v>5</v>
      </c>
      <c r="AU37" s="1120"/>
      <c r="AV37" s="1075"/>
      <c r="AW37" s="1076"/>
      <c r="AX37" s="1073"/>
      <c r="AY37" s="1122"/>
      <c r="AZ37" s="1123"/>
      <c r="BA37" s="1192"/>
      <c r="BB37" s="1192"/>
      <c r="BC37" s="1192"/>
      <c r="BD37" s="1192"/>
      <c r="BE37" s="1192"/>
      <c r="BF37" s="1192"/>
      <c r="BG37" s="1192"/>
      <c r="BH37" s="827"/>
      <c r="BI37" s="1081"/>
      <c r="BJ37" s="1081"/>
      <c r="BK37" s="1081"/>
      <c r="BL37" s="1081"/>
      <c r="BM37" s="1081"/>
      <c r="BN37" s="1081"/>
      <c r="BO37" s="807"/>
      <c r="BP37" s="1108"/>
      <c r="BQ37" s="1109"/>
      <c r="BR37" s="1109"/>
      <c r="BS37" s="1109"/>
      <c r="BT37" s="1109"/>
      <c r="BU37" s="1110"/>
      <c r="BV37" s="255"/>
      <c r="BW37" s="1180"/>
      <c r="BX37" s="254"/>
      <c r="BY37" s="230"/>
      <c r="BZ37" s="230"/>
      <c r="CA37" s="230"/>
      <c r="CB37" s="230"/>
    </row>
    <row r="38" spans="1:80" ht="16.5" customHeight="1">
      <c r="A38" s="1090"/>
      <c r="B38" s="1091"/>
      <c r="C38" s="1091"/>
      <c r="D38" s="1092"/>
      <c r="E38" s="252"/>
      <c r="F38" s="252"/>
      <c r="G38" s="1049"/>
      <c r="H38" s="1041"/>
      <c r="I38" s="1041"/>
      <c r="J38" s="1041"/>
      <c r="K38" s="1041"/>
      <c r="L38" s="1041"/>
      <c r="M38" s="1050"/>
      <c r="N38" s="253"/>
      <c r="O38" s="1067"/>
      <c r="P38" s="1068"/>
      <c r="Q38" s="1068"/>
      <c r="R38" s="1068"/>
      <c r="S38" s="1068"/>
      <c r="T38" s="1068"/>
      <c r="U38" s="1068"/>
      <c r="V38" s="1068"/>
      <c r="W38" s="1068"/>
      <c r="X38" s="1068"/>
      <c r="Y38" s="1069"/>
      <c r="Z38" s="245"/>
      <c r="AA38" s="1192"/>
      <c r="AB38" s="1192"/>
      <c r="AC38" s="1192"/>
      <c r="AD38" s="1192"/>
      <c r="AE38" s="1192"/>
      <c r="AF38" s="1192"/>
      <c r="AG38" s="1192"/>
      <c r="AH38" s="1192"/>
      <c r="AI38" s="1192"/>
      <c r="AJ38" s="1192"/>
      <c r="AK38" s="1192"/>
      <c r="AL38" s="885"/>
      <c r="AM38" s="314"/>
      <c r="AN38" s="321"/>
      <c r="AO38" s="323"/>
      <c r="AP38" s="322"/>
      <c r="AQ38" s="1060"/>
      <c r="AR38" s="1061"/>
      <c r="AS38" s="309"/>
      <c r="AT38" s="1121"/>
      <c r="AU38" s="1120"/>
      <c r="AV38" s="1084"/>
      <c r="AW38" s="1085"/>
      <c r="AX38" s="1074"/>
      <c r="AY38" s="1124"/>
      <c r="AZ38" s="1125"/>
      <c r="BA38" s="1192"/>
      <c r="BB38" s="1192"/>
      <c r="BC38" s="1192"/>
      <c r="BD38" s="1192"/>
      <c r="BE38" s="1192"/>
      <c r="BF38" s="1192"/>
      <c r="BG38" s="1192"/>
      <c r="BH38" s="827"/>
      <c r="BI38" s="1081"/>
      <c r="BJ38" s="1081"/>
      <c r="BK38" s="1081"/>
      <c r="BL38" s="1081"/>
      <c r="BM38" s="1081"/>
      <c r="BN38" s="1081"/>
      <c r="BO38" s="807"/>
      <c r="BP38" s="1108"/>
      <c r="BQ38" s="1109"/>
      <c r="BR38" s="1109"/>
      <c r="BS38" s="1109"/>
      <c r="BT38" s="1109"/>
      <c r="BU38" s="1110"/>
      <c r="BV38" s="255"/>
      <c r="BW38" s="1180"/>
      <c r="BX38" s="252"/>
      <c r="BY38" s="230"/>
      <c r="BZ38" s="230"/>
      <c r="CA38" s="230"/>
      <c r="CB38" s="230"/>
    </row>
    <row r="39" spans="1:80" ht="16.5" customHeight="1">
      <c r="A39" s="1090"/>
      <c r="B39" s="1091"/>
      <c r="C39" s="1091"/>
      <c r="D39" s="1092"/>
      <c r="E39" s="252"/>
      <c r="F39" s="252"/>
      <c r="G39" s="1049"/>
      <c r="H39" s="1041"/>
      <c r="I39" s="1041"/>
      <c r="J39" s="1041"/>
      <c r="K39" s="1041"/>
      <c r="L39" s="1041"/>
      <c r="M39" s="1050"/>
      <c r="N39" s="253"/>
      <c r="O39" s="1067"/>
      <c r="P39" s="1068"/>
      <c r="Q39" s="1068"/>
      <c r="R39" s="1068"/>
      <c r="S39" s="1068"/>
      <c r="T39" s="1068"/>
      <c r="U39" s="1068"/>
      <c r="V39" s="1068"/>
      <c r="W39" s="1068"/>
      <c r="X39" s="1068"/>
      <c r="Y39" s="1069"/>
      <c r="Z39" s="245"/>
      <c r="AA39" s="1192"/>
      <c r="AB39" s="1192"/>
      <c r="AC39" s="1192"/>
      <c r="AD39" s="1192"/>
      <c r="AE39" s="1192"/>
      <c r="AF39" s="1192"/>
      <c r="AG39" s="1192"/>
      <c r="AH39" s="1192"/>
      <c r="AI39" s="1192"/>
      <c r="AJ39" s="1192"/>
      <c r="AK39" s="1192"/>
      <c r="AL39" s="885"/>
      <c r="AM39" s="314"/>
      <c r="AN39" s="321"/>
      <c r="AO39" s="323"/>
      <c r="AP39" s="322"/>
      <c r="AQ39" s="1060"/>
      <c r="AR39" s="1061"/>
      <c r="AS39" s="257"/>
      <c r="AT39" s="1121">
        <v>6</v>
      </c>
      <c r="AU39" s="1120"/>
      <c r="AV39" s="1075"/>
      <c r="AW39" s="1076"/>
      <c r="AX39" s="1073"/>
      <c r="AY39" s="1122"/>
      <c r="AZ39" s="1123"/>
      <c r="BA39" s="1192"/>
      <c r="BB39" s="1192"/>
      <c r="BC39" s="1192"/>
      <c r="BD39" s="1192"/>
      <c r="BE39" s="1192"/>
      <c r="BF39" s="1192"/>
      <c r="BG39" s="1192"/>
      <c r="BH39" s="827"/>
      <c r="BI39" s="1081"/>
      <c r="BJ39" s="1081"/>
      <c r="BK39" s="1081"/>
      <c r="BL39" s="1081"/>
      <c r="BM39" s="1081"/>
      <c r="BN39" s="1081"/>
      <c r="BO39" s="807"/>
      <c r="BP39" s="1108"/>
      <c r="BQ39" s="1109"/>
      <c r="BR39" s="1109"/>
      <c r="BS39" s="1109"/>
      <c r="BT39" s="1109"/>
      <c r="BU39" s="1110"/>
      <c r="BV39" s="255"/>
      <c r="BW39" s="1180"/>
      <c r="BX39" s="252"/>
      <c r="BY39" s="230"/>
      <c r="BZ39" s="230"/>
      <c r="CA39" s="230"/>
      <c r="CB39" s="230"/>
    </row>
    <row r="40" spans="1:80" ht="16.5" customHeight="1" thickBot="1">
      <c r="A40" s="1090"/>
      <c r="B40" s="1091"/>
      <c r="C40" s="1091"/>
      <c r="D40" s="1092"/>
      <c r="E40" s="252"/>
      <c r="F40" s="252"/>
      <c r="G40" s="1049"/>
      <c r="H40" s="1041"/>
      <c r="I40" s="1041"/>
      <c r="J40" s="1041"/>
      <c r="K40" s="1041"/>
      <c r="L40" s="1041"/>
      <c r="M40" s="1050"/>
      <c r="N40" s="253"/>
      <c r="O40" s="1067"/>
      <c r="P40" s="1068"/>
      <c r="Q40" s="1068"/>
      <c r="R40" s="1068"/>
      <c r="S40" s="1068"/>
      <c r="T40" s="1068"/>
      <c r="U40" s="1068"/>
      <c r="V40" s="1068"/>
      <c r="W40" s="1068"/>
      <c r="X40" s="1068"/>
      <c r="Y40" s="1069"/>
      <c r="Z40" s="245"/>
      <c r="AA40" s="1192"/>
      <c r="AB40" s="1192"/>
      <c r="AC40" s="1192"/>
      <c r="AD40" s="1192"/>
      <c r="AE40" s="1192"/>
      <c r="AF40" s="1192"/>
      <c r="AG40" s="1192"/>
      <c r="AH40" s="1192"/>
      <c r="AI40" s="1192"/>
      <c r="AJ40" s="1192"/>
      <c r="AK40" s="1192"/>
      <c r="AL40" s="1097" t="str">
        <f ca="1">OFFSET('Corresp Table Titles'!C38,0,Lang_offset)</f>
        <v>Expertise business : les compétences requises et leurs niveaux sont paramétrés ci-dessous, vous pouvez les modifier</v>
      </c>
      <c r="AM40" s="1098"/>
      <c r="AN40" s="1098"/>
      <c r="AO40" s="1098"/>
      <c r="AP40" s="1098"/>
      <c r="AQ40" s="1098"/>
      <c r="AR40" s="1099"/>
      <c r="AS40" s="231"/>
      <c r="AT40" s="1170"/>
      <c r="AU40" s="1186"/>
      <c r="AV40" s="1077"/>
      <c r="AW40" s="1078"/>
      <c r="AX40" s="1154"/>
      <c r="AY40" s="1171"/>
      <c r="AZ40" s="1172"/>
      <c r="BA40" s="1192"/>
      <c r="BB40" s="1192"/>
      <c r="BC40" s="1192"/>
      <c r="BD40" s="1192"/>
      <c r="BE40" s="1192"/>
      <c r="BF40" s="1192"/>
      <c r="BG40" s="1192"/>
      <c r="BH40" s="827"/>
      <c r="BI40" s="1081"/>
      <c r="BJ40" s="1081"/>
      <c r="BK40" s="1081"/>
      <c r="BL40" s="1081"/>
      <c r="BM40" s="1081"/>
      <c r="BN40" s="1081"/>
      <c r="BO40" s="807"/>
      <c r="BP40" s="1108"/>
      <c r="BQ40" s="1109"/>
      <c r="BR40" s="1109"/>
      <c r="BS40" s="1109"/>
      <c r="BT40" s="1109"/>
      <c r="BU40" s="1110"/>
      <c r="BV40" s="255"/>
      <c r="BW40" s="1180"/>
      <c r="BX40" s="252"/>
      <c r="BY40" s="230"/>
      <c r="BZ40" s="230"/>
      <c r="CA40" s="230"/>
      <c r="CB40" s="230"/>
    </row>
    <row r="41" spans="1:80" ht="16.5" customHeight="1" thickBot="1">
      <c r="A41" s="1090"/>
      <c r="B41" s="1091"/>
      <c r="C41" s="1091"/>
      <c r="D41" s="1092"/>
      <c r="E41" s="252"/>
      <c r="F41" s="252"/>
      <c r="G41" s="1049"/>
      <c r="H41" s="1041"/>
      <c r="I41" s="1041"/>
      <c r="J41" s="1041"/>
      <c r="K41" s="1041"/>
      <c r="L41" s="1041"/>
      <c r="M41" s="1050"/>
      <c r="N41" s="253"/>
      <c r="O41" s="1067"/>
      <c r="P41" s="1068"/>
      <c r="Q41" s="1068"/>
      <c r="R41" s="1068"/>
      <c r="S41" s="1068"/>
      <c r="T41" s="1068"/>
      <c r="U41" s="1068"/>
      <c r="V41" s="1068"/>
      <c r="W41" s="1068"/>
      <c r="X41" s="1068"/>
      <c r="Y41" s="1069"/>
      <c r="Z41" s="245"/>
      <c r="AA41" s="1192"/>
      <c r="AB41" s="1192"/>
      <c r="AC41" s="1192"/>
      <c r="AD41" s="1192"/>
      <c r="AE41" s="1192"/>
      <c r="AF41" s="1192"/>
      <c r="AG41" s="1192"/>
      <c r="AH41" s="1192"/>
      <c r="AI41" s="1192"/>
      <c r="AJ41" s="1192"/>
      <c r="AK41" s="1192"/>
      <c r="AL41" s="1033" t="s">
        <v>525</v>
      </c>
      <c r="AM41" s="314">
        <v>1</v>
      </c>
      <c r="AN41" s="321"/>
      <c r="AO41" s="314"/>
      <c r="AP41" s="322"/>
      <c r="AQ41" s="1060"/>
      <c r="AR41" s="1061"/>
      <c r="AS41" s="258"/>
      <c r="AT41" s="586"/>
      <c r="AU41" s="828"/>
      <c r="AV41" s="829" t="s">
        <v>138</v>
      </c>
      <c r="AW41" s="830"/>
      <c r="AX41" s="559">
        <f>SUM(AX29:AX40)</f>
        <v>1</v>
      </c>
      <c r="AY41" s="831"/>
      <c r="AZ41" s="896"/>
      <c r="BA41" s="1192"/>
      <c r="BB41" s="1192"/>
      <c r="BC41" s="1192"/>
      <c r="BD41" s="1192"/>
      <c r="BE41" s="1192"/>
      <c r="BF41" s="1192"/>
      <c r="BG41" s="1192"/>
      <c r="BH41" s="827"/>
      <c r="BI41" s="1081"/>
      <c r="BJ41" s="1081"/>
      <c r="BK41" s="1081"/>
      <c r="BL41" s="1081"/>
      <c r="BM41" s="1081"/>
      <c r="BN41" s="1081"/>
      <c r="BO41" s="807"/>
      <c r="BP41" s="1108"/>
      <c r="BQ41" s="1109"/>
      <c r="BR41" s="1109"/>
      <c r="BS41" s="1109"/>
      <c r="BT41" s="1109"/>
      <c r="BU41" s="1110"/>
      <c r="BV41" s="255"/>
      <c r="BW41" s="1180"/>
      <c r="BX41" s="252"/>
      <c r="BY41" s="230"/>
      <c r="BZ41" s="230"/>
      <c r="CA41" s="230"/>
      <c r="CB41" s="230"/>
    </row>
    <row r="42" spans="1:80" ht="20.25" customHeight="1" thickBot="1">
      <c r="A42" s="1090"/>
      <c r="B42" s="1091"/>
      <c r="C42" s="1091"/>
      <c r="D42" s="1092"/>
      <c r="E42" s="252"/>
      <c r="F42" s="252"/>
      <c r="G42" s="1049"/>
      <c r="H42" s="1041"/>
      <c r="I42" s="1041"/>
      <c r="J42" s="1041"/>
      <c r="K42" s="1041"/>
      <c r="L42" s="1041"/>
      <c r="M42" s="1050"/>
      <c r="N42" s="253"/>
      <c r="O42" s="1067"/>
      <c r="P42" s="1068"/>
      <c r="Q42" s="1068"/>
      <c r="R42" s="1068"/>
      <c r="S42" s="1068"/>
      <c r="T42" s="1068"/>
      <c r="U42" s="1068"/>
      <c r="V42" s="1068"/>
      <c r="W42" s="1068"/>
      <c r="X42" s="1068"/>
      <c r="Y42" s="1069"/>
      <c r="Z42" s="245"/>
      <c r="AA42" s="1192"/>
      <c r="AB42" s="1192"/>
      <c r="AC42" s="1192"/>
      <c r="AD42" s="1192"/>
      <c r="AE42" s="1192"/>
      <c r="AF42" s="1192"/>
      <c r="AG42" s="1192"/>
      <c r="AH42" s="1192"/>
      <c r="AI42" s="1192"/>
      <c r="AJ42" s="1192"/>
      <c r="AK42" s="1192"/>
      <c r="AL42" s="1033"/>
      <c r="AM42" s="314"/>
      <c r="AN42" s="321"/>
      <c r="AO42" s="314"/>
      <c r="AP42" s="322"/>
      <c r="AQ42" s="1060"/>
      <c r="AR42" s="1061"/>
      <c r="AS42" s="231"/>
      <c r="AT42" s="821"/>
      <c r="AU42" s="821"/>
      <c r="AV42" s="821"/>
      <c r="AW42" s="821"/>
      <c r="AX42" s="821"/>
      <c r="AY42" s="821"/>
      <c r="AZ42" s="897"/>
      <c r="BA42" s="1192"/>
      <c r="BB42" s="1192"/>
      <c r="BC42" s="1192"/>
      <c r="BD42" s="1192"/>
      <c r="BE42" s="1192"/>
      <c r="BF42" s="1192"/>
      <c r="BG42" s="1192"/>
      <c r="BH42" s="827"/>
      <c r="BI42" s="1081"/>
      <c r="BJ42" s="1081"/>
      <c r="BK42" s="1081"/>
      <c r="BL42" s="1081"/>
      <c r="BM42" s="1081"/>
      <c r="BN42" s="1081"/>
      <c r="BO42" s="807"/>
      <c r="BP42" s="1108"/>
      <c r="BQ42" s="1109"/>
      <c r="BR42" s="1109"/>
      <c r="BS42" s="1109"/>
      <c r="BT42" s="1109"/>
      <c r="BU42" s="1110"/>
      <c r="BV42" s="255"/>
      <c r="BW42" s="1181"/>
      <c r="BX42" s="252"/>
      <c r="BY42" s="230"/>
      <c r="BZ42" s="230"/>
      <c r="CA42" s="230"/>
      <c r="CB42" s="230"/>
    </row>
    <row r="43" spans="1:80" ht="16.5" customHeight="1">
      <c r="A43" s="1090"/>
      <c r="B43" s="1091"/>
      <c r="C43" s="1091"/>
      <c r="D43" s="1092"/>
      <c r="E43" s="252"/>
      <c r="F43" s="252"/>
      <c r="G43" s="1049"/>
      <c r="H43" s="1041"/>
      <c r="I43" s="1041"/>
      <c r="J43" s="1041"/>
      <c r="K43" s="1041"/>
      <c r="L43" s="1041"/>
      <c r="M43" s="1050"/>
      <c r="N43" s="230"/>
      <c r="O43" s="1067"/>
      <c r="P43" s="1068"/>
      <c r="Q43" s="1068"/>
      <c r="R43" s="1068"/>
      <c r="S43" s="1068"/>
      <c r="T43" s="1068"/>
      <c r="U43" s="1068"/>
      <c r="V43" s="1068"/>
      <c r="W43" s="1068"/>
      <c r="X43" s="1068"/>
      <c r="Y43" s="1069"/>
      <c r="Z43" s="245"/>
      <c r="AA43" s="1192"/>
      <c r="AB43" s="1192"/>
      <c r="AC43" s="1192"/>
      <c r="AD43" s="1192"/>
      <c r="AE43" s="1192"/>
      <c r="AF43" s="1192"/>
      <c r="AG43" s="1192"/>
      <c r="AH43" s="1192"/>
      <c r="AI43" s="1192"/>
      <c r="AJ43" s="1192"/>
      <c r="AK43" s="1192"/>
      <c r="AL43" s="1033"/>
      <c r="AM43" s="314"/>
      <c r="AN43" s="321"/>
      <c r="AO43" s="314"/>
      <c r="AP43" s="322"/>
      <c r="AQ43" s="1060"/>
      <c r="AR43" s="1061"/>
      <c r="AS43" s="231"/>
      <c r="AT43" s="1246" t="str">
        <f ca="1">OFFSET('Corresp Table Content'!C96,0,Lang_offset)</f>
        <v>COMMENTAIRES</v>
      </c>
      <c r="AU43" s="1247"/>
      <c r="AV43" s="1247"/>
      <c r="AW43" s="1247"/>
      <c r="AX43" s="1247"/>
      <c r="AY43" s="1247"/>
      <c r="AZ43" s="1248"/>
      <c r="BA43" s="1192"/>
      <c r="BB43" s="1192"/>
      <c r="BC43" s="1192"/>
      <c r="BD43" s="1192"/>
      <c r="BE43" s="1192"/>
      <c r="BF43" s="1192"/>
      <c r="BG43" s="1192"/>
      <c r="BH43" s="827"/>
      <c r="BI43" s="1081"/>
      <c r="BJ43" s="1081"/>
      <c r="BK43" s="1081"/>
      <c r="BL43" s="1081"/>
      <c r="BM43" s="1081"/>
      <c r="BN43" s="1081"/>
      <c r="BO43" s="807"/>
      <c r="BP43" s="1108"/>
      <c r="BQ43" s="1109"/>
      <c r="BR43" s="1109"/>
      <c r="BS43" s="1109"/>
      <c r="BT43" s="1109"/>
      <c r="BU43" s="1110"/>
      <c r="BV43" s="255"/>
      <c r="BW43" s="230"/>
      <c r="BX43" s="231"/>
      <c r="BY43" s="230"/>
      <c r="BZ43" s="230"/>
      <c r="CA43" s="230"/>
      <c r="CB43" s="230"/>
    </row>
    <row r="44" spans="1:80" ht="16.5" customHeight="1">
      <c r="A44" s="1090"/>
      <c r="B44" s="1091"/>
      <c r="C44" s="1091"/>
      <c r="D44" s="1092"/>
      <c r="E44" s="231"/>
      <c r="F44" s="231"/>
      <c r="G44" s="1049"/>
      <c r="H44" s="1041"/>
      <c r="I44" s="1041"/>
      <c r="J44" s="1041"/>
      <c r="K44" s="1041"/>
      <c r="L44" s="1041"/>
      <c r="M44" s="1050"/>
      <c r="N44" s="230"/>
      <c r="O44" s="1067"/>
      <c r="P44" s="1068"/>
      <c r="Q44" s="1068"/>
      <c r="R44" s="1068"/>
      <c r="S44" s="1068"/>
      <c r="T44" s="1068"/>
      <c r="U44" s="1068"/>
      <c r="V44" s="1068"/>
      <c r="W44" s="1068"/>
      <c r="X44" s="1068"/>
      <c r="Y44" s="1069"/>
      <c r="Z44" s="245"/>
      <c r="AA44" s="1192"/>
      <c r="AB44" s="1192"/>
      <c r="AC44" s="1192"/>
      <c r="AD44" s="1192"/>
      <c r="AE44" s="1192"/>
      <c r="AF44" s="1192"/>
      <c r="AG44" s="1192"/>
      <c r="AH44" s="1192"/>
      <c r="AI44" s="1192"/>
      <c r="AJ44" s="1192"/>
      <c r="AK44" s="1192"/>
      <c r="AL44" s="1033"/>
      <c r="AM44" s="314"/>
      <c r="AN44" s="321"/>
      <c r="AO44" s="314"/>
      <c r="AP44" s="322"/>
      <c r="AQ44" s="1060"/>
      <c r="AR44" s="1061"/>
      <c r="AS44" s="259"/>
      <c r="AT44" s="1249"/>
      <c r="AU44" s="1250"/>
      <c r="AV44" s="1250"/>
      <c r="AW44" s="1250"/>
      <c r="AX44" s="1250"/>
      <c r="AY44" s="1250"/>
      <c r="AZ44" s="1251"/>
      <c r="BA44" s="1192"/>
      <c r="BB44" s="1192"/>
      <c r="BC44" s="1192"/>
      <c r="BD44" s="1192"/>
      <c r="BE44" s="1192"/>
      <c r="BF44" s="1192"/>
      <c r="BG44" s="1192"/>
      <c r="BH44" s="827"/>
      <c r="BI44" s="1081"/>
      <c r="BJ44" s="1081"/>
      <c r="BK44" s="1081"/>
      <c r="BL44" s="1081"/>
      <c r="BM44" s="1081"/>
      <c r="BN44" s="1081"/>
      <c r="BO44" s="807"/>
      <c r="BP44" s="1108"/>
      <c r="BQ44" s="1109"/>
      <c r="BR44" s="1109"/>
      <c r="BS44" s="1109"/>
      <c r="BT44" s="1109"/>
      <c r="BU44" s="1110"/>
      <c r="BW44" s="230"/>
      <c r="BX44" s="231"/>
      <c r="BY44" s="230"/>
      <c r="BZ44" s="230"/>
      <c r="CA44" s="230"/>
      <c r="CB44" s="230"/>
    </row>
    <row r="45" spans="1:80" ht="16.5" customHeight="1">
      <c r="A45" s="1090"/>
      <c r="B45" s="1091"/>
      <c r="C45" s="1091"/>
      <c r="D45" s="1092"/>
      <c r="E45" s="231"/>
      <c r="F45" s="231"/>
      <c r="G45" s="1049"/>
      <c r="H45" s="1041"/>
      <c r="I45" s="1041"/>
      <c r="J45" s="1041"/>
      <c r="K45" s="1041"/>
      <c r="L45" s="1041"/>
      <c r="M45" s="1050"/>
      <c r="N45" s="230"/>
      <c r="O45" s="1067"/>
      <c r="P45" s="1068"/>
      <c r="Q45" s="1068"/>
      <c r="R45" s="1068"/>
      <c r="S45" s="1068"/>
      <c r="T45" s="1068"/>
      <c r="U45" s="1068"/>
      <c r="V45" s="1068"/>
      <c r="W45" s="1068"/>
      <c r="X45" s="1068"/>
      <c r="Y45" s="1069"/>
      <c r="Z45" s="245"/>
      <c r="AA45" s="1192"/>
      <c r="AB45" s="1192"/>
      <c r="AC45" s="1192"/>
      <c r="AD45" s="1192"/>
      <c r="AE45" s="1192"/>
      <c r="AF45" s="1192"/>
      <c r="AG45" s="1192"/>
      <c r="AH45" s="1192"/>
      <c r="AI45" s="1192"/>
      <c r="AJ45" s="1192"/>
      <c r="AK45" s="1192"/>
      <c r="AL45" s="1033"/>
      <c r="AM45" s="314"/>
      <c r="AN45" s="321"/>
      <c r="AO45" s="314"/>
      <c r="AP45" s="322"/>
      <c r="AQ45" s="1060"/>
      <c r="AR45" s="1061"/>
      <c r="AT45" s="1046" t="s">
        <v>12</v>
      </c>
      <c r="AU45" s="1047"/>
      <c r="AV45" s="1047"/>
      <c r="AW45" s="1047"/>
      <c r="AX45" s="1047"/>
      <c r="AY45" s="1047"/>
      <c r="AZ45" s="1265"/>
      <c r="BA45" s="1192"/>
      <c r="BB45" s="1192"/>
      <c r="BC45" s="1192"/>
      <c r="BD45" s="1192"/>
      <c r="BE45" s="1192"/>
      <c r="BF45" s="1192"/>
      <c r="BG45" s="1192"/>
      <c r="BH45" s="827"/>
      <c r="BI45" s="1081"/>
      <c r="BJ45" s="1081"/>
      <c r="BK45" s="1081"/>
      <c r="BL45" s="1081"/>
      <c r="BM45" s="1081"/>
      <c r="BN45" s="1081"/>
      <c r="BO45" s="807"/>
      <c r="BP45" s="1108"/>
      <c r="BQ45" s="1109"/>
      <c r="BR45" s="1109"/>
      <c r="BS45" s="1109"/>
      <c r="BT45" s="1109"/>
      <c r="BU45" s="1110"/>
      <c r="BW45" s="230"/>
      <c r="BX45" s="231"/>
      <c r="BY45" s="230"/>
      <c r="BZ45" s="230"/>
      <c r="CA45" s="230"/>
      <c r="CB45" s="230"/>
    </row>
    <row r="46" spans="1:80" ht="14.25" customHeight="1" thickBot="1">
      <c r="A46" s="1090"/>
      <c r="B46" s="1091"/>
      <c r="C46" s="1091"/>
      <c r="D46" s="1092"/>
      <c r="E46" s="231"/>
      <c r="F46" s="231"/>
      <c r="G46" s="1049"/>
      <c r="H46" s="1041"/>
      <c r="I46" s="1041"/>
      <c r="J46" s="1041"/>
      <c r="K46" s="1041"/>
      <c r="L46" s="1041"/>
      <c r="M46" s="1050"/>
      <c r="N46" s="230"/>
      <c r="O46" s="1067"/>
      <c r="P46" s="1068"/>
      <c r="Q46" s="1068"/>
      <c r="R46" s="1068"/>
      <c r="S46" s="1068"/>
      <c r="T46" s="1068"/>
      <c r="U46" s="1068"/>
      <c r="V46" s="1068"/>
      <c r="W46" s="1068"/>
      <c r="X46" s="1068"/>
      <c r="Y46" s="1069"/>
      <c r="Z46" s="245"/>
      <c r="AA46" s="1192"/>
      <c r="AB46" s="1192"/>
      <c r="AC46" s="1192"/>
      <c r="AD46" s="1192"/>
      <c r="AE46" s="1192"/>
      <c r="AF46" s="1192"/>
      <c r="AG46" s="1192"/>
      <c r="AH46" s="1192"/>
      <c r="AI46" s="1192"/>
      <c r="AJ46" s="1192"/>
      <c r="AK46" s="1192"/>
      <c r="AL46" s="1033"/>
      <c r="AM46" s="314"/>
      <c r="AN46" s="321"/>
      <c r="AO46" s="323"/>
      <c r="AP46" s="322"/>
      <c r="AQ46" s="1060"/>
      <c r="AR46" s="1061"/>
      <c r="AT46" s="1049"/>
      <c r="AU46" s="1041"/>
      <c r="AV46" s="1041"/>
      <c r="AW46" s="1041"/>
      <c r="AX46" s="1041"/>
      <c r="AY46" s="1041"/>
      <c r="AZ46" s="1266"/>
      <c r="BA46" s="1192"/>
      <c r="BB46" s="1192"/>
      <c r="BC46" s="1192"/>
      <c r="BD46" s="1192"/>
      <c r="BE46" s="1192"/>
      <c r="BF46" s="1192"/>
      <c r="BG46" s="1192"/>
      <c r="BH46" s="827"/>
      <c r="BI46" s="1081"/>
      <c r="BJ46" s="1081"/>
      <c r="BK46" s="1081"/>
      <c r="BL46" s="1081"/>
      <c r="BM46" s="1081"/>
      <c r="BN46" s="1081"/>
      <c r="BO46" s="807"/>
      <c r="BP46" s="1117"/>
      <c r="BQ46" s="1118"/>
      <c r="BR46" s="1118"/>
      <c r="BS46" s="1118"/>
      <c r="BT46" s="1118"/>
      <c r="BU46" s="1119"/>
      <c r="BW46" s="230"/>
      <c r="BX46" s="231"/>
      <c r="BY46" s="230"/>
      <c r="BZ46" s="230"/>
      <c r="CA46" s="230"/>
      <c r="CB46" s="230"/>
    </row>
    <row r="47" spans="1:80" ht="16.5" customHeight="1" thickBot="1">
      <c r="A47" s="1090"/>
      <c r="B47" s="1091"/>
      <c r="C47" s="1091"/>
      <c r="D47" s="1092"/>
      <c r="E47" s="231"/>
      <c r="F47" s="231"/>
      <c r="G47" s="1049"/>
      <c r="H47" s="1041"/>
      <c r="I47" s="1041"/>
      <c r="J47" s="1041"/>
      <c r="K47" s="1041"/>
      <c r="L47" s="1041"/>
      <c r="M47" s="1050"/>
      <c r="N47" s="230"/>
      <c r="O47" s="1067"/>
      <c r="P47" s="1068"/>
      <c r="Q47" s="1068"/>
      <c r="R47" s="1068"/>
      <c r="S47" s="1068"/>
      <c r="T47" s="1068"/>
      <c r="U47" s="1068"/>
      <c r="V47" s="1068"/>
      <c r="W47" s="1068"/>
      <c r="X47" s="1068"/>
      <c r="Y47" s="1069"/>
      <c r="Z47" s="245"/>
      <c r="AA47" s="1192"/>
      <c r="AB47" s="1192"/>
      <c r="AC47" s="1192"/>
      <c r="AD47" s="1192"/>
      <c r="AE47" s="1192"/>
      <c r="AF47" s="1192"/>
      <c r="AG47" s="1192"/>
      <c r="AH47" s="1192"/>
      <c r="AI47" s="1192"/>
      <c r="AJ47" s="1192"/>
      <c r="AK47" s="1192"/>
      <c r="AL47" s="885"/>
      <c r="AM47" s="314"/>
      <c r="AN47" s="321"/>
      <c r="AO47" s="323"/>
      <c r="AP47" s="322"/>
      <c r="AQ47" s="1060"/>
      <c r="AR47" s="1061"/>
      <c r="AT47" s="1049"/>
      <c r="AU47" s="1041"/>
      <c r="AV47" s="1041"/>
      <c r="AW47" s="1041"/>
      <c r="AX47" s="1041"/>
      <c r="AY47" s="1041"/>
      <c r="AZ47" s="1266"/>
      <c r="BA47" s="1192"/>
      <c r="BB47" s="1192"/>
      <c r="BC47" s="1192"/>
      <c r="BD47" s="1192"/>
      <c r="BE47" s="1192"/>
      <c r="BF47" s="1192"/>
      <c r="BG47" s="1192"/>
      <c r="BH47" s="827"/>
      <c r="BI47" s="1081"/>
      <c r="BJ47" s="1081"/>
      <c r="BK47" s="1081"/>
      <c r="BL47" s="1081"/>
      <c r="BM47" s="1081"/>
      <c r="BN47" s="1081"/>
      <c r="BO47" s="807"/>
      <c r="BP47" s="843"/>
      <c r="BQ47" s="539"/>
      <c r="BR47" s="539"/>
      <c r="BS47" s="539"/>
      <c r="BT47" s="539"/>
      <c r="BU47" s="844"/>
      <c r="BW47" s="230"/>
      <c r="BX47" s="231"/>
      <c r="BY47" s="230"/>
      <c r="BZ47" s="230"/>
      <c r="CA47" s="230"/>
      <c r="CB47" s="230"/>
    </row>
    <row r="48" spans="1:80" ht="17.25" customHeight="1">
      <c r="A48" s="1090"/>
      <c r="B48" s="1091"/>
      <c r="C48" s="1091"/>
      <c r="D48" s="1092"/>
      <c r="E48" s="231"/>
      <c r="F48" s="231"/>
      <c r="G48" s="1049"/>
      <c r="H48" s="1041"/>
      <c r="I48" s="1041"/>
      <c r="J48" s="1041"/>
      <c r="K48" s="1041"/>
      <c r="L48" s="1041"/>
      <c r="M48" s="1050"/>
      <c r="N48" s="230"/>
      <c r="O48" s="1067"/>
      <c r="P48" s="1068"/>
      <c r="Q48" s="1068"/>
      <c r="R48" s="1068"/>
      <c r="S48" s="1068"/>
      <c r="T48" s="1068"/>
      <c r="U48" s="1068"/>
      <c r="V48" s="1068"/>
      <c r="W48" s="1068"/>
      <c r="X48" s="1068"/>
      <c r="Y48" s="1069"/>
      <c r="Z48" s="237"/>
      <c r="AA48" s="1192"/>
      <c r="AB48" s="1192"/>
      <c r="AC48" s="1192"/>
      <c r="AD48" s="1192"/>
      <c r="AE48" s="1192"/>
      <c r="AF48" s="1192"/>
      <c r="AG48" s="1192"/>
      <c r="AH48" s="1192"/>
      <c r="AI48" s="1192"/>
      <c r="AJ48" s="1192"/>
      <c r="AK48" s="1192"/>
      <c r="AL48" s="885"/>
      <c r="AM48" s="314"/>
      <c r="AN48" s="321"/>
      <c r="AO48" s="323"/>
      <c r="AP48" s="322"/>
      <c r="AQ48" s="1060"/>
      <c r="AR48" s="1061"/>
      <c r="AT48" s="1049"/>
      <c r="AU48" s="1041"/>
      <c r="AV48" s="1041"/>
      <c r="AW48" s="1041"/>
      <c r="AX48" s="1041"/>
      <c r="AY48" s="1041"/>
      <c r="AZ48" s="1266"/>
      <c r="BA48" s="1192"/>
      <c r="BB48" s="1192"/>
      <c r="BC48" s="1192"/>
      <c r="BD48" s="1192"/>
      <c r="BE48" s="1192"/>
      <c r="BF48" s="1192"/>
      <c r="BG48" s="1192"/>
      <c r="BH48" s="827"/>
      <c r="BI48" s="1081"/>
      <c r="BJ48" s="1081"/>
      <c r="BK48" s="1081"/>
      <c r="BL48" s="1081"/>
      <c r="BM48" s="1081"/>
      <c r="BN48" s="1081"/>
      <c r="BO48" s="807"/>
      <c r="BP48" s="851"/>
      <c r="BQ48" s="805" t="str">
        <f ca="1">OFFSET('Corresp Table Titles'!C61,0,Lang_offset)</f>
        <v>Date :</v>
      </c>
      <c r="BR48" s="1101">
        <f>D18</f>
        <v>42835</v>
      </c>
      <c r="BS48" s="1101"/>
      <c r="BT48" s="1101"/>
      <c r="BU48" s="852"/>
      <c r="BW48" s="230"/>
      <c r="BX48" s="231"/>
      <c r="BY48" s="230"/>
      <c r="BZ48" s="230"/>
      <c r="CA48" s="230"/>
      <c r="CB48" s="230"/>
    </row>
    <row r="49" spans="1:80" ht="15.6" customHeight="1">
      <c r="A49" s="1090"/>
      <c r="B49" s="1091"/>
      <c r="C49" s="1091"/>
      <c r="D49" s="1092"/>
      <c r="E49" s="231"/>
      <c r="F49" s="231"/>
      <c r="G49" s="1049"/>
      <c r="H49" s="1041"/>
      <c r="I49" s="1041"/>
      <c r="J49" s="1041"/>
      <c r="K49" s="1041"/>
      <c r="L49" s="1041"/>
      <c r="M49" s="1050"/>
      <c r="N49" s="230"/>
      <c r="O49" s="1067"/>
      <c r="P49" s="1068"/>
      <c r="Q49" s="1068"/>
      <c r="R49" s="1068"/>
      <c r="S49" s="1068"/>
      <c r="T49" s="1068"/>
      <c r="U49" s="1068"/>
      <c r="V49" s="1068"/>
      <c r="W49" s="1068"/>
      <c r="X49" s="1068"/>
      <c r="Y49" s="1069"/>
      <c r="Z49" s="245"/>
      <c r="AA49" s="1192"/>
      <c r="AB49" s="1192"/>
      <c r="AC49" s="1192"/>
      <c r="AD49" s="1192"/>
      <c r="AE49" s="1192"/>
      <c r="AF49" s="1192"/>
      <c r="AG49" s="1192"/>
      <c r="AH49" s="1192"/>
      <c r="AI49" s="1192"/>
      <c r="AJ49" s="1192"/>
      <c r="AK49" s="1192"/>
      <c r="AL49" s="1097" t="str">
        <f ca="1">OFFSET('Corresp Table Titles'!C39,0,Lang_offset)</f>
        <v>Expertise technique :  les compétences requises et leurs niveaux sont paramétrés ci-dessous, vous pouvez les modifier</v>
      </c>
      <c r="AM49" s="1098"/>
      <c r="AN49" s="1098"/>
      <c r="AO49" s="1098"/>
      <c r="AP49" s="1098"/>
      <c r="AQ49" s="1098"/>
      <c r="AR49" s="1099"/>
      <c r="AT49" s="1049"/>
      <c r="AU49" s="1041"/>
      <c r="AV49" s="1041"/>
      <c r="AW49" s="1041"/>
      <c r="AX49" s="1041"/>
      <c r="AY49" s="1041"/>
      <c r="AZ49" s="1266"/>
      <c r="BA49" s="1192"/>
      <c r="BB49" s="1192"/>
      <c r="BC49" s="1192"/>
      <c r="BD49" s="1192"/>
      <c r="BE49" s="1192"/>
      <c r="BF49" s="1192"/>
      <c r="BG49" s="1192"/>
      <c r="BH49" s="827"/>
      <c r="BI49" s="1081"/>
      <c r="BJ49" s="1081"/>
      <c r="BK49" s="1081"/>
      <c r="BL49" s="1081"/>
      <c r="BM49" s="1081"/>
      <c r="BN49" s="1081"/>
      <c r="BO49" s="807"/>
      <c r="BP49" s="835"/>
      <c r="BQ49" s="553"/>
      <c r="BR49" s="553"/>
      <c r="BS49" s="553"/>
      <c r="BT49" s="553"/>
      <c r="BU49" s="836"/>
      <c r="BW49" s="230"/>
      <c r="BX49" s="231"/>
      <c r="BY49" s="230"/>
      <c r="BZ49" s="230"/>
      <c r="CA49" s="230"/>
      <c r="CB49" s="230"/>
    </row>
    <row r="50" spans="1:80" ht="13.9" customHeight="1">
      <c r="A50" s="1090"/>
      <c r="B50" s="1091"/>
      <c r="C50" s="1091"/>
      <c r="D50" s="1092"/>
      <c r="E50" s="231"/>
      <c r="F50" s="231"/>
      <c r="G50" s="1049"/>
      <c r="H50" s="1041"/>
      <c r="I50" s="1041"/>
      <c r="J50" s="1041"/>
      <c r="K50" s="1041"/>
      <c r="L50" s="1041"/>
      <c r="M50" s="1050"/>
      <c r="N50" s="230"/>
      <c r="O50" s="1067"/>
      <c r="P50" s="1068"/>
      <c r="Q50" s="1068"/>
      <c r="R50" s="1068"/>
      <c r="S50" s="1068"/>
      <c r="T50" s="1068"/>
      <c r="U50" s="1068"/>
      <c r="V50" s="1068"/>
      <c r="W50" s="1068"/>
      <c r="X50" s="1068"/>
      <c r="Y50" s="1069"/>
      <c r="Z50" s="245"/>
      <c r="AA50" s="1192"/>
      <c r="AB50" s="1192"/>
      <c r="AC50" s="1192"/>
      <c r="AD50" s="1192"/>
      <c r="AE50" s="1192"/>
      <c r="AF50" s="1192"/>
      <c r="AG50" s="1192"/>
      <c r="AH50" s="1192"/>
      <c r="AI50" s="1192"/>
      <c r="AJ50" s="1192"/>
      <c r="AK50" s="1192"/>
      <c r="AL50" s="886" t="s">
        <v>512</v>
      </c>
      <c r="AM50" s="550">
        <v>1</v>
      </c>
      <c r="AN50" s="321"/>
      <c r="AO50" s="323"/>
      <c r="AP50" s="322"/>
      <c r="AQ50" s="1060"/>
      <c r="AR50" s="1061"/>
      <c r="AT50" s="1049"/>
      <c r="AU50" s="1041"/>
      <c r="AV50" s="1041"/>
      <c r="AW50" s="1041"/>
      <c r="AX50" s="1041"/>
      <c r="AY50" s="1041"/>
      <c r="AZ50" s="1266"/>
      <c r="BA50" s="1192"/>
      <c r="BB50" s="1192"/>
      <c r="BC50" s="1192"/>
      <c r="BD50" s="1192"/>
      <c r="BE50" s="1192"/>
      <c r="BF50" s="1192"/>
      <c r="BG50" s="1192"/>
      <c r="BH50" s="827"/>
      <c r="BI50" s="1081"/>
      <c r="BJ50" s="1081"/>
      <c r="BK50" s="1081"/>
      <c r="BL50" s="1081"/>
      <c r="BM50" s="1081"/>
      <c r="BN50" s="1081"/>
      <c r="BO50" s="807"/>
      <c r="BP50" s="837" t="str">
        <f ca="1">OFFSET('Corresp Table Content'!C152,0,Lang_offset)</f>
        <v>Signature du manager :</v>
      </c>
      <c r="BQ50" s="255"/>
      <c r="BR50" s="255"/>
      <c r="BS50" s="540"/>
      <c r="BT50" s="539" t="str">
        <f ca="1">OFFSET('Corresp Table Content'!C155,0,Lang_offset)</f>
        <v>Signature du collaborateur :</v>
      </c>
      <c r="BU50" s="838"/>
      <c r="BW50" s="230"/>
      <c r="BX50" s="231"/>
      <c r="BY50" s="230"/>
      <c r="BZ50" s="230"/>
      <c r="CA50" s="230"/>
      <c r="CB50" s="230"/>
    </row>
    <row r="51" spans="1:80" ht="12.6" customHeight="1">
      <c r="A51" s="1090"/>
      <c r="B51" s="1091"/>
      <c r="C51" s="1091"/>
      <c r="D51" s="1092"/>
      <c r="E51" s="231"/>
      <c r="F51" s="231"/>
      <c r="G51" s="1049"/>
      <c r="H51" s="1041"/>
      <c r="I51" s="1041"/>
      <c r="J51" s="1041"/>
      <c r="K51" s="1041"/>
      <c r="L51" s="1041"/>
      <c r="M51" s="1050"/>
      <c r="N51" s="230"/>
      <c r="O51" s="1067"/>
      <c r="P51" s="1068"/>
      <c r="Q51" s="1068"/>
      <c r="R51" s="1068"/>
      <c r="S51" s="1068"/>
      <c r="T51" s="1068"/>
      <c r="U51" s="1068"/>
      <c r="V51" s="1068"/>
      <c r="W51" s="1068"/>
      <c r="X51" s="1068"/>
      <c r="Y51" s="1069"/>
      <c r="Z51" s="245"/>
      <c r="AA51" s="1192"/>
      <c r="AB51" s="1192"/>
      <c r="AC51" s="1192"/>
      <c r="AD51" s="1192"/>
      <c r="AE51" s="1192"/>
      <c r="AF51" s="1192"/>
      <c r="AG51" s="1192"/>
      <c r="AH51" s="1192"/>
      <c r="AI51" s="1192"/>
      <c r="AJ51" s="1192"/>
      <c r="AK51" s="1192"/>
      <c r="AL51" s="887"/>
      <c r="AM51" s="550"/>
      <c r="AN51" s="321"/>
      <c r="AO51" s="323"/>
      <c r="AP51" s="322"/>
      <c r="AQ51" s="1060"/>
      <c r="AR51" s="1061"/>
      <c r="AT51" s="1049"/>
      <c r="AU51" s="1041"/>
      <c r="AV51" s="1041"/>
      <c r="AW51" s="1041"/>
      <c r="AX51" s="1041"/>
      <c r="AY51" s="1041"/>
      <c r="AZ51" s="1266"/>
      <c r="BA51" s="1192"/>
      <c r="BB51" s="1192"/>
      <c r="BC51" s="1192"/>
      <c r="BD51" s="1192"/>
      <c r="BE51" s="1192"/>
      <c r="BF51" s="1192"/>
      <c r="BG51" s="1192"/>
      <c r="BH51" s="827"/>
      <c r="BI51" s="1081"/>
      <c r="BJ51" s="1081"/>
      <c r="BK51" s="1081"/>
      <c r="BL51" s="1081"/>
      <c r="BM51" s="1081"/>
      <c r="BN51" s="1081"/>
      <c r="BO51" s="807"/>
      <c r="BP51" s="839" t="s">
        <v>65</v>
      </c>
      <c r="BQ51" s="309"/>
      <c r="BR51" s="255"/>
      <c r="BS51" s="255"/>
      <c r="BT51" s="255"/>
      <c r="BU51" s="838"/>
      <c r="BW51" s="230"/>
      <c r="BX51" s="231"/>
      <c r="BY51" s="230"/>
      <c r="BZ51" s="230"/>
      <c r="CA51" s="230"/>
      <c r="CB51" s="230"/>
    </row>
    <row r="52" spans="1:80" ht="14.45" customHeight="1">
      <c r="A52" s="1090"/>
      <c r="B52" s="1091"/>
      <c r="C52" s="1091"/>
      <c r="D52" s="1092"/>
      <c r="E52" s="231"/>
      <c r="F52" s="231"/>
      <c r="G52" s="1049"/>
      <c r="H52" s="1041"/>
      <c r="I52" s="1041"/>
      <c r="J52" s="1041"/>
      <c r="K52" s="1041"/>
      <c r="L52" s="1041"/>
      <c r="M52" s="1050"/>
      <c r="N52" s="230"/>
      <c r="O52" s="1067"/>
      <c r="P52" s="1068"/>
      <c r="Q52" s="1068"/>
      <c r="R52" s="1068"/>
      <c r="S52" s="1068"/>
      <c r="T52" s="1068"/>
      <c r="U52" s="1068"/>
      <c r="V52" s="1068"/>
      <c r="W52" s="1068"/>
      <c r="X52" s="1068"/>
      <c r="Y52" s="1069"/>
      <c r="Z52" s="245"/>
      <c r="AA52" s="1192"/>
      <c r="AB52" s="1192"/>
      <c r="AC52" s="1192"/>
      <c r="AD52" s="1192"/>
      <c r="AE52" s="1192"/>
      <c r="AF52" s="1192"/>
      <c r="AG52" s="1192"/>
      <c r="AH52" s="1192"/>
      <c r="AI52" s="1192"/>
      <c r="AJ52" s="1192"/>
      <c r="AK52" s="1192"/>
      <c r="AL52" s="887"/>
      <c r="AM52" s="550"/>
      <c r="AN52" s="321"/>
      <c r="AO52" s="323"/>
      <c r="AP52" s="322"/>
      <c r="AQ52" s="1060"/>
      <c r="AR52" s="1061"/>
      <c r="AT52" s="1049"/>
      <c r="AU52" s="1041"/>
      <c r="AV52" s="1041"/>
      <c r="AW52" s="1041"/>
      <c r="AX52" s="1041"/>
      <c r="AY52" s="1041"/>
      <c r="AZ52" s="1266"/>
      <c r="BA52" s="1192"/>
      <c r="BB52" s="1192"/>
      <c r="BC52" s="1192"/>
      <c r="BD52" s="1192"/>
      <c r="BE52" s="1192"/>
      <c r="BF52" s="1192"/>
      <c r="BG52" s="1192"/>
      <c r="BH52" s="827"/>
      <c r="BI52" s="1081"/>
      <c r="BJ52" s="1081"/>
      <c r="BK52" s="1081"/>
      <c r="BL52" s="1081"/>
      <c r="BM52" s="1081"/>
      <c r="BN52" s="1081"/>
      <c r="BO52" s="807"/>
      <c r="BP52" s="840" t="str">
        <f ca="1">OFFSET('Corresp Table Content'!C153,0,Lang_offset)</f>
        <v xml:space="preserve">Date de l'entretien : </v>
      </c>
      <c r="BQ52" s="442"/>
      <c r="BR52" s="442"/>
      <c r="BS52" s="539"/>
      <c r="BT52" s="554" t="str">
        <f ca="1">OFFSET('Corresp Table Content'!C156,0,Lang_offset)</f>
        <v xml:space="preserve"> </v>
      </c>
      <c r="BU52" s="711"/>
      <c r="BW52" s="230"/>
      <c r="BX52" s="231"/>
      <c r="BY52" s="230"/>
      <c r="BZ52" s="230"/>
      <c r="CA52" s="230"/>
      <c r="CB52" s="230"/>
    </row>
    <row r="53" spans="1:80" ht="16.5" customHeight="1">
      <c r="A53" s="1090"/>
      <c r="B53" s="1091"/>
      <c r="C53" s="1091"/>
      <c r="D53" s="1092"/>
      <c r="E53" s="231"/>
      <c r="F53" s="231"/>
      <c r="G53" s="1049"/>
      <c r="H53" s="1041"/>
      <c r="I53" s="1041"/>
      <c r="J53" s="1041"/>
      <c r="K53" s="1041"/>
      <c r="L53" s="1041"/>
      <c r="M53" s="1050"/>
      <c r="N53" s="230"/>
      <c r="O53" s="1067"/>
      <c r="P53" s="1068"/>
      <c r="Q53" s="1068"/>
      <c r="R53" s="1068"/>
      <c r="S53" s="1068"/>
      <c r="T53" s="1068"/>
      <c r="U53" s="1068"/>
      <c r="V53" s="1068"/>
      <c r="W53" s="1068"/>
      <c r="X53" s="1068"/>
      <c r="Y53" s="1069"/>
      <c r="Z53" s="245"/>
      <c r="AA53" s="1192"/>
      <c r="AB53" s="1192"/>
      <c r="AC53" s="1192"/>
      <c r="AD53" s="1192"/>
      <c r="AE53" s="1192"/>
      <c r="AF53" s="1192"/>
      <c r="AG53" s="1192"/>
      <c r="AH53" s="1192"/>
      <c r="AI53" s="1192"/>
      <c r="AJ53" s="1192"/>
      <c r="AK53" s="1192"/>
      <c r="AL53" s="887"/>
      <c r="AM53" s="550"/>
      <c r="AN53" s="321"/>
      <c r="AO53" s="323"/>
      <c r="AP53" s="322"/>
      <c r="AQ53" s="1060"/>
      <c r="AR53" s="1061"/>
      <c r="AT53" s="1049"/>
      <c r="AU53" s="1041"/>
      <c r="AV53" s="1041"/>
      <c r="AW53" s="1041"/>
      <c r="AX53" s="1041"/>
      <c r="AY53" s="1041"/>
      <c r="AZ53" s="1266"/>
      <c r="BA53" s="1192"/>
      <c r="BB53" s="1192"/>
      <c r="BC53" s="1192"/>
      <c r="BD53" s="1192"/>
      <c r="BE53" s="1192"/>
      <c r="BF53" s="1192"/>
      <c r="BG53" s="1192"/>
      <c r="BH53" s="827"/>
      <c r="BI53" s="1081"/>
      <c r="BJ53" s="1081"/>
      <c r="BK53" s="1081"/>
      <c r="BL53" s="1081"/>
      <c r="BM53" s="1081"/>
      <c r="BN53" s="1081"/>
      <c r="BO53" s="807"/>
      <c r="BP53" s="841"/>
      <c r="BQ53" s="255"/>
      <c r="BR53" s="255"/>
      <c r="BS53" s="255"/>
      <c r="BT53" s="255"/>
      <c r="BU53" s="838"/>
      <c r="BW53" s="230"/>
      <c r="BX53" s="231"/>
      <c r="BY53" s="230"/>
      <c r="BZ53" s="230"/>
      <c r="CA53" s="230"/>
      <c r="CB53" s="230"/>
    </row>
    <row r="54" spans="1:80" ht="16.5" customHeight="1" thickBot="1">
      <c r="A54" s="1093"/>
      <c r="B54" s="1094"/>
      <c r="C54" s="1094"/>
      <c r="D54" s="1095"/>
      <c r="E54" s="231"/>
      <c r="F54" s="231"/>
      <c r="G54" s="1049"/>
      <c r="H54" s="1041"/>
      <c r="I54" s="1041"/>
      <c r="J54" s="1041"/>
      <c r="K54" s="1041"/>
      <c r="L54" s="1041"/>
      <c r="M54" s="1050"/>
      <c r="N54" s="230"/>
      <c r="O54" s="1067"/>
      <c r="P54" s="1068"/>
      <c r="Q54" s="1068"/>
      <c r="R54" s="1068"/>
      <c r="S54" s="1068"/>
      <c r="T54" s="1068"/>
      <c r="U54" s="1068"/>
      <c r="V54" s="1068"/>
      <c r="W54" s="1068"/>
      <c r="X54" s="1068"/>
      <c r="Y54" s="1069"/>
      <c r="Z54" s="309"/>
      <c r="AA54" s="1192"/>
      <c r="AB54" s="1192"/>
      <c r="AC54" s="1192"/>
      <c r="AD54" s="1192"/>
      <c r="AE54" s="1192"/>
      <c r="AF54" s="1192"/>
      <c r="AG54" s="1192"/>
      <c r="AH54" s="1192"/>
      <c r="AI54" s="1192"/>
      <c r="AJ54" s="1192"/>
      <c r="AK54" s="1192"/>
      <c r="AL54" s="887"/>
      <c r="AM54" s="550"/>
      <c r="AN54" s="321"/>
      <c r="AO54" s="323"/>
      <c r="AP54" s="322"/>
      <c r="AQ54" s="1060"/>
      <c r="AR54" s="1061"/>
      <c r="AT54" s="1049"/>
      <c r="AU54" s="1041"/>
      <c r="AV54" s="1041"/>
      <c r="AW54" s="1041"/>
      <c r="AX54" s="1041"/>
      <c r="AY54" s="1041"/>
      <c r="AZ54" s="1266"/>
      <c r="BA54" s="1192"/>
      <c r="BB54" s="1192"/>
      <c r="BC54" s="1192"/>
      <c r="BD54" s="1192"/>
      <c r="BE54" s="1192"/>
      <c r="BF54" s="1192"/>
      <c r="BG54" s="1192"/>
      <c r="BH54" s="827"/>
      <c r="BI54" s="1081"/>
      <c r="BJ54" s="1081"/>
      <c r="BK54" s="1081"/>
      <c r="BL54" s="1081"/>
      <c r="BM54" s="1081"/>
      <c r="BN54" s="1081"/>
      <c r="BO54" s="807"/>
      <c r="BP54" s="840" t="str">
        <f ca="1">OFFSET('Corresp Table Content'!C154,0,Lang_offset)</f>
        <v>Date revue à mi-année (opt.)</v>
      </c>
      <c r="BQ54" s="442"/>
      <c r="BR54" s="442"/>
      <c r="BS54" s="442"/>
      <c r="BT54" s="554" t="str">
        <f ca="1">OFFSET('Corresp Table Content'!C157,0,Lang_offset)</f>
        <v xml:space="preserve"> </v>
      </c>
      <c r="BU54" s="842"/>
      <c r="BW54" s="230"/>
      <c r="BX54" s="231"/>
      <c r="BY54" s="230"/>
      <c r="BZ54" s="230"/>
      <c r="CA54" s="230"/>
      <c r="CB54" s="230"/>
    </row>
    <row r="55" spans="1:80" ht="16.5" hidden="1" customHeight="1">
      <c r="A55" s="800"/>
      <c r="B55" s="797"/>
      <c r="C55" s="797"/>
      <c r="D55" s="801"/>
      <c r="E55" s="231"/>
      <c r="F55" s="231"/>
      <c r="G55" s="1049"/>
      <c r="H55" s="1041"/>
      <c r="I55" s="1041"/>
      <c r="J55" s="1041"/>
      <c r="K55" s="1041"/>
      <c r="L55" s="1041"/>
      <c r="M55" s="1050"/>
      <c r="N55" s="230"/>
      <c r="O55" s="1067"/>
      <c r="P55" s="1068"/>
      <c r="Q55" s="1068"/>
      <c r="R55" s="1068"/>
      <c r="S55" s="1068"/>
      <c r="T55" s="1068"/>
      <c r="U55" s="1068"/>
      <c r="V55" s="1068"/>
      <c r="W55" s="1068"/>
      <c r="X55" s="1068"/>
      <c r="Y55" s="1069"/>
      <c r="AA55" s="1192"/>
      <c r="AB55" s="1192"/>
      <c r="AC55" s="1192"/>
      <c r="AD55" s="1192"/>
      <c r="AE55" s="1192"/>
      <c r="AF55" s="1192"/>
      <c r="AG55" s="1192"/>
      <c r="AH55" s="1192"/>
      <c r="AI55" s="1192"/>
      <c r="AJ55" s="1192"/>
      <c r="AK55" s="1192"/>
      <c r="AL55" s="888"/>
      <c r="AM55" s="550"/>
      <c r="AN55" s="321"/>
      <c r="AO55" s="323"/>
      <c r="AP55" s="322"/>
      <c r="AQ55" s="314"/>
      <c r="AR55" s="560"/>
      <c r="AT55" s="1049"/>
      <c r="AU55" s="1041"/>
      <c r="AV55" s="1041"/>
      <c r="AW55" s="1041"/>
      <c r="AX55" s="1041"/>
      <c r="AY55" s="1041"/>
      <c r="AZ55" s="1266"/>
      <c r="BA55" s="1192"/>
      <c r="BB55" s="1192"/>
      <c r="BC55" s="1192"/>
      <c r="BD55" s="1192"/>
      <c r="BE55" s="1192"/>
      <c r="BF55" s="1192"/>
      <c r="BG55" s="1192"/>
      <c r="BH55" s="827"/>
      <c r="BI55" s="1081"/>
      <c r="BJ55" s="1081"/>
      <c r="BK55" s="1081"/>
      <c r="BL55" s="1081"/>
      <c r="BM55" s="1081"/>
      <c r="BN55" s="1081"/>
      <c r="BO55" s="807"/>
      <c r="BP55" s="843"/>
      <c r="BQ55" s="539"/>
      <c r="BR55" s="539"/>
      <c r="BS55" s="539"/>
      <c r="BT55" s="539"/>
      <c r="BU55" s="844"/>
      <c r="BW55" s="230"/>
      <c r="BX55" s="231"/>
      <c r="BY55" s="230"/>
      <c r="BZ55" s="230"/>
      <c r="CA55" s="230"/>
      <c r="CB55" s="230"/>
    </row>
    <row r="56" spans="1:80" ht="16.5" hidden="1" customHeight="1">
      <c r="A56" s="800"/>
      <c r="B56" s="797"/>
      <c r="C56" s="797"/>
      <c r="D56" s="801"/>
      <c r="E56" s="231"/>
      <c r="F56" s="231"/>
      <c r="G56" s="1049"/>
      <c r="H56" s="1041"/>
      <c r="I56" s="1041"/>
      <c r="J56" s="1041"/>
      <c r="K56" s="1041"/>
      <c r="L56" s="1041"/>
      <c r="M56" s="1050"/>
      <c r="N56" s="230"/>
      <c r="O56" s="1067"/>
      <c r="P56" s="1068"/>
      <c r="Q56" s="1068"/>
      <c r="R56" s="1068"/>
      <c r="S56" s="1068"/>
      <c r="T56" s="1068"/>
      <c r="U56" s="1068"/>
      <c r="V56" s="1068"/>
      <c r="W56" s="1068"/>
      <c r="X56" s="1068"/>
      <c r="Y56" s="1069"/>
      <c r="AA56" s="1192"/>
      <c r="AB56" s="1192"/>
      <c r="AC56" s="1192"/>
      <c r="AD56" s="1192"/>
      <c r="AE56" s="1192"/>
      <c r="AF56" s="1192"/>
      <c r="AG56" s="1192"/>
      <c r="AH56" s="1192"/>
      <c r="AI56" s="1192"/>
      <c r="AJ56" s="1192"/>
      <c r="AK56" s="1192"/>
      <c r="AL56" s="888"/>
      <c r="AM56" s="550"/>
      <c r="AN56" s="321"/>
      <c r="AO56" s="323"/>
      <c r="AP56" s="322"/>
      <c r="AQ56" s="314"/>
      <c r="AR56" s="560"/>
      <c r="AT56" s="1049"/>
      <c r="AU56" s="1041"/>
      <c r="AV56" s="1041"/>
      <c r="AW56" s="1041"/>
      <c r="AX56" s="1041"/>
      <c r="AY56" s="1041"/>
      <c r="AZ56" s="1266"/>
      <c r="BA56" s="1192"/>
      <c r="BB56" s="1192"/>
      <c r="BC56" s="1192"/>
      <c r="BD56" s="1192"/>
      <c r="BE56" s="1192"/>
      <c r="BF56" s="1192"/>
      <c r="BG56" s="1192"/>
      <c r="BH56" s="827"/>
      <c r="BI56" s="1081"/>
      <c r="BJ56" s="1081"/>
      <c r="BK56" s="1081"/>
      <c r="BL56" s="1081"/>
      <c r="BM56" s="1081"/>
      <c r="BN56" s="1081"/>
      <c r="BO56" s="807"/>
      <c r="BP56" s="845"/>
      <c r="BQ56" s="565"/>
      <c r="BR56" s="565"/>
      <c r="BS56" s="565"/>
      <c r="BT56" s="565"/>
      <c r="BU56" s="846"/>
      <c r="BW56" s="230"/>
      <c r="BX56" s="231"/>
      <c r="BY56" s="230"/>
      <c r="BZ56" s="230"/>
      <c r="CA56" s="230"/>
      <c r="CB56" s="230"/>
    </row>
    <row r="57" spans="1:80" ht="16.5" hidden="1" customHeight="1">
      <c r="A57" s="800"/>
      <c r="B57" s="797"/>
      <c r="C57" s="797"/>
      <c r="D57" s="801"/>
      <c r="E57" s="231"/>
      <c r="F57" s="231"/>
      <c r="G57" s="1049"/>
      <c r="H57" s="1041"/>
      <c r="I57" s="1041"/>
      <c r="J57" s="1041"/>
      <c r="K57" s="1041"/>
      <c r="L57" s="1041"/>
      <c r="M57" s="1050"/>
      <c r="N57" s="230"/>
      <c r="O57" s="1067"/>
      <c r="P57" s="1068"/>
      <c r="Q57" s="1068"/>
      <c r="R57" s="1068"/>
      <c r="S57" s="1068"/>
      <c r="T57" s="1068"/>
      <c r="U57" s="1068"/>
      <c r="V57" s="1068"/>
      <c r="W57" s="1068"/>
      <c r="X57" s="1068"/>
      <c r="Y57" s="1069"/>
      <c r="AA57" s="1192"/>
      <c r="AB57" s="1192"/>
      <c r="AC57" s="1192"/>
      <c r="AD57" s="1192"/>
      <c r="AE57" s="1192"/>
      <c r="AF57" s="1192"/>
      <c r="AG57" s="1192"/>
      <c r="AH57" s="1192"/>
      <c r="AI57" s="1192"/>
      <c r="AJ57" s="1192"/>
      <c r="AK57" s="1192"/>
      <c r="AL57" s="888"/>
      <c r="AM57" s="550"/>
      <c r="AN57" s="321"/>
      <c r="AO57" s="323"/>
      <c r="AP57" s="322"/>
      <c r="AQ57" s="314"/>
      <c r="AR57" s="560"/>
      <c r="AT57" s="1049"/>
      <c r="AU57" s="1041"/>
      <c r="AV57" s="1041"/>
      <c r="AW57" s="1041"/>
      <c r="AX57" s="1041"/>
      <c r="AY57" s="1041"/>
      <c r="AZ57" s="1266"/>
      <c r="BA57" s="1192"/>
      <c r="BB57" s="1192"/>
      <c r="BC57" s="1192"/>
      <c r="BD57" s="1192"/>
      <c r="BE57" s="1192"/>
      <c r="BF57" s="1192"/>
      <c r="BG57" s="1192"/>
      <c r="BH57" s="827"/>
      <c r="BI57" s="1081"/>
      <c r="BJ57" s="1081"/>
      <c r="BK57" s="1081"/>
      <c r="BL57" s="1081"/>
      <c r="BM57" s="1081"/>
      <c r="BN57" s="1081"/>
      <c r="BO57" s="807"/>
      <c r="BP57" s="843"/>
      <c r="BQ57" s="539"/>
      <c r="BR57" s="539"/>
      <c r="BS57" s="539"/>
      <c r="BT57" s="539"/>
      <c r="BU57" s="844"/>
      <c r="BW57" s="230"/>
      <c r="BX57" s="231"/>
      <c r="BY57" s="230"/>
      <c r="BZ57" s="230"/>
      <c r="CA57" s="230"/>
      <c r="CB57" s="230"/>
    </row>
    <row r="58" spans="1:80" ht="16.5" hidden="1" customHeight="1">
      <c r="A58" s="800"/>
      <c r="B58" s="797"/>
      <c r="C58" s="797"/>
      <c r="D58" s="801"/>
      <c r="E58" s="231"/>
      <c r="F58" s="231"/>
      <c r="G58" s="1049"/>
      <c r="H58" s="1041"/>
      <c r="I58" s="1041"/>
      <c r="J58" s="1041"/>
      <c r="K58" s="1041"/>
      <c r="L58" s="1041"/>
      <c r="M58" s="1050"/>
      <c r="N58" s="230"/>
      <c r="O58" s="1067"/>
      <c r="P58" s="1068"/>
      <c r="Q58" s="1068"/>
      <c r="R58" s="1068"/>
      <c r="S58" s="1068"/>
      <c r="T58" s="1068"/>
      <c r="U58" s="1068"/>
      <c r="V58" s="1068"/>
      <c r="W58" s="1068"/>
      <c r="X58" s="1068"/>
      <c r="Y58" s="1069"/>
      <c r="AA58" s="1192"/>
      <c r="AB58" s="1192"/>
      <c r="AC58" s="1192"/>
      <c r="AD58" s="1192"/>
      <c r="AE58" s="1192"/>
      <c r="AF58" s="1192"/>
      <c r="AG58" s="1192"/>
      <c r="AH58" s="1192"/>
      <c r="AI58" s="1192"/>
      <c r="AJ58" s="1192"/>
      <c r="AK58" s="1192"/>
      <c r="AL58" s="889" t="s">
        <v>171</v>
      </c>
      <c r="AM58" s="1057"/>
      <c r="AN58" s="1058"/>
      <c r="AO58" s="1058"/>
      <c r="AP58" s="1058"/>
      <c r="AQ58" s="1058"/>
      <c r="AR58" s="1059"/>
      <c r="AT58" s="1049"/>
      <c r="AU58" s="1041"/>
      <c r="AV58" s="1041"/>
      <c r="AW58" s="1041"/>
      <c r="AX58" s="1041"/>
      <c r="AY58" s="1041"/>
      <c r="AZ58" s="1266"/>
      <c r="BA58" s="1192"/>
      <c r="BB58" s="1192"/>
      <c r="BC58" s="1192"/>
      <c r="BD58" s="1192"/>
      <c r="BE58" s="1192"/>
      <c r="BF58" s="1192"/>
      <c r="BG58" s="1192"/>
      <c r="BH58" s="827"/>
      <c r="BI58" s="1081"/>
      <c r="BJ58" s="1081"/>
      <c r="BK58" s="1081"/>
      <c r="BL58" s="1081"/>
      <c r="BM58" s="1081"/>
      <c r="BN58" s="1081"/>
      <c r="BO58" s="807"/>
      <c r="BP58" s="843"/>
      <c r="BQ58" s="539"/>
      <c r="BR58" s="539"/>
      <c r="BS58" s="539"/>
      <c r="BT58" s="539"/>
      <c r="BU58" s="844"/>
      <c r="BW58" s="230"/>
      <c r="BX58" s="231"/>
      <c r="BY58" s="230"/>
      <c r="BZ58" s="230"/>
      <c r="CA58" s="230"/>
      <c r="CB58" s="230"/>
    </row>
    <row r="59" spans="1:80" ht="16.5" hidden="1" customHeight="1">
      <c r="A59" s="800"/>
      <c r="B59" s="797"/>
      <c r="C59" s="797"/>
      <c r="D59" s="801"/>
      <c r="E59" s="231"/>
      <c r="F59" s="231"/>
      <c r="G59" s="1049"/>
      <c r="H59" s="1041"/>
      <c r="I59" s="1041"/>
      <c r="J59" s="1041"/>
      <c r="K59" s="1041"/>
      <c r="L59" s="1041"/>
      <c r="M59" s="1050"/>
      <c r="N59" s="230"/>
      <c r="O59" s="1067"/>
      <c r="P59" s="1068"/>
      <c r="Q59" s="1068"/>
      <c r="R59" s="1068"/>
      <c r="S59" s="1068"/>
      <c r="T59" s="1068"/>
      <c r="U59" s="1068"/>
      <c r="V59" s="1068"/>
      <c r="W59" s="1068"/>
      <c r="X59" s="1068"/>
      <c r="Y59" s="1069"/>
      <c r="AA59" s="1192"/>
      <c r="AB59" s="1192"/>
      <c r="AC59" s="1192"/>
      <c r="AD59" s="1192"/>
      <c r="AE59" s="1192"/>
      <c r="AF59" s="1192"/>
      <c r="AG59" s="1192"/>
      <c r="AH59" s="1192"/>
      <c r="AI59" s="1192"/>
      <c r="AJ59" s="1192"/>
      <c r="AK59" s="1192"/>
      <c r="AL59" s="890"/>
      <c r="AM59" s="315"/>
      <c r="AN59" s="321"/>
      <c r="AO59" s="323"/>
      <c r="AP59" s="322"/>
      <c r="AQ59" s="314"/>
      <c r="AR59" s="560"/>
      <c r="AT59" s="1049"/>
      <c r="AU59" s="1041"/>
      <c r="AV59" s="1041"/>
      <c r="AW59" s="1041"/>
      <c r="AX59" s="1041"/>
      <c r="AY59" s="1041"/>
      <c r="AZ59" s="1266"/>
      <c r="BA59" s="1192"/>
      <c r="BB59" s="1192"/>
      <c r="BC59" s="1192"/>
      <c r="BD59" s="1192"/>
      <c r="BE59" s="1192"/>
      <c r="BF59" s="1192"/>
      <c r="BG59" s="1192"/>
      <c r="BH59" s="827"/>
      <c r="BI59" s="1081"/>
      <c r="BJ59" s="1081"/>
      <c r="BK59" s="1081"/>
      <c r="BL59" s="1081"/>
      <c r="BM59" s="1081"/>
      <c r="BN59" s="1081"/>
      <c r="BO59" s="807"/>
      <c r="BP59" s="843"/>
      <c r="BQ59" s="539"/>
      <c r="BR59" s="539"/>
      <c r="BS59" s="539"/>
      <c r="BT59" s="539"/>
      <c r="BU59" s="844"/>
      <c r="BW59" s="230"/>
      <c r="BX59" s="231"/>
      <c r="BY59" s="230"/>
      <c r="BZ59" s="230"/>
      <c r="CA59" s="230"/>
      <c r="CB59" s="230"/>
    </row>
    <row r="60" spans="1:80" ht="27" hidden="1" customHeight="1">
      <c r="A60" s="800"/>
      <c r="B60" s="797"/>
      <c r="C60" s="797"/>
      <c r="D60" s="801"/>
      <c r="E60" s="231"/>
      <c r="F60" s="231"/>
      <c r="G60" s="1049"/>
      <c r="H60" s="1041"/>
      <c r="I60" s="1041"/>
      <c r="J60" s="1041"/>
      <c r="K60" s="1041"/>
      <c r="L60" s="1041"/>
      <c r="M60" s="1050"/>
      <c r="N60" s="230"/>
      <c r="O60" s="1067"/>
      <c r="P60" s="1068"/>
      <c r="Q60" s="1068"/>
      <c r="R60" s="1068"/>
      <c r="S60" s="1068"/>
      <c r="T60" s="1068"/>
      <c r="U60" s="1068"/>
      <c r="V60" s="1068"/>
      <c r="W60" s="1068"/>
      <c r="X60" s="1068"/>
      <c r="Y60" s="1069"/>
      <c r="AA60" s="1192"/>
      <c r="AB60" s="1192"/>
      <c r="AC60" s="1192"/>
      <c r="AD60" s="1192"/>
      <c r="AE60" s="1192"/>
      <c r="AF60" s="1192"/>
      <c r="AG60" s="1192"/>
      <c r="AH60" s="1192"/>
      <c r="AI60" s="1192"/>
      <c r="AJ60" s="1192"/>
      <c r="AK60" s="1192"/>
      <c r="AL60" s="890"/>
      <c r="AM60" s="315"/>
      <c r="AN60" s="321"/>
      <c r="AO60" s="323"/>
      <c r="AP60" s="322"/>
      <c r="AQ60" s="314"/>
      <c r="AR60" s="560"/>
      <c r="AT60" s="1049"/>
      <c r="AU60" s="1041"/>
      <c r="AV60" s="1041"/>
      <c r="AW60" s="1041"/>
      <c r="AX60" s="1041"/>
      <c r="AY60" s="1041"/>
      <c r="AZ60" s="1266"/>
      <c r="BA60" s="1192"/>
      <c r="BB60" s="1192"/>
      <c r="BC60" s="1192"/>
      <c r="BD60" s="1192"/>
      <c r="BE60" s="1192"/>
      <c r="BF60" s="1192"/>
      <c r="BG60" s="1192"/>
      <c r="BH60" s="827"/>
      <c r="BI60" s="1081"/>
      <c r="BJ60" s="1081"/>
      <c r="BK60" s="1081"/>
      <c r="BL60" s="1081"/>
      <c r="BM60" s="1081"/>
      <c r="BN60" s="1081"/>
      <c r="BO60" s="807"/>
      <c r="BP60" s="843"/>
      <c r="BQ60" s="539"/>
      <c r="BR60" s="539"/>
      <c r="BS60" s="539"/>
      <c r="BT60" s="539"/>
      <c r="BU60" s="844"/>
      <c r="BW60" s="230"/>
      <c r="BX60" s="231"/>
      <c r="BY60" s="230"/>
      <c r="BZ60" s="230"/>
      <c r="CA60" s="230"/>
      <c r="CB60" s="230"/>
    </row>
    <row r="61" spans="1:80" ht="22.5" hidden="1" customHeight="1" thickBot="1">
      <c r="A61" s="802"/>
      <c r="B61" s="803"/>
      <c r="C61" s="803"/>
      <c r="D61" s="804"/>
      <c r="E61" s="231"/>
      <c r="F61" s="231"/>
      <c r="G61" s="1049"/>
      <c r="H61" s="1041"/>
      <c r="I61" s="1041"/>
      <c r="J61" s="1041"/>
      <c r="K61" s="1041"/>
      <c r="L61" s="1041"/>
      <c r="M61" s="1050"/>
      <c r="N61" s="230"/>
      <c r="O61" s="1067"/>
      <c r="P61" s="1068"/>
      <c r="Q61" s="1068"/>
      <c r="R61" s="1068"/>
      <c r="S61" s="1068"/>
      <c r="T61" s="1068"/>
      <c r="U61" s="1068"/>
      <c r="V61" s="1068"/>
      <c r="W61" s="1068"/>
      <c r="X61" s="1068"/>
      <c r="Y61" s="1069"/>
      <c r="Z61" s="231" t="s">
        <v>65</v>
      </c>
      <c r="AA61" s="1192"/>
      <c r="AB61" s="1192"/>
      <c r="AC61" s="1192"/>
      <c r="AD61" s="1192"/>
      <c r="AE61" s="1192"/>
      <c r="AF61" s="1192"/>
      <c r="AG61" s="1192"/>
      <c r="AH61" s="1192"/>
      <c r="AI61" s="1192"/>
      <c r="AJ61" s="1192"/>
      <c r="AK61" s="1192"/>
      <c r="AL61" s="890"/>
      <c r="AM61" s="315"/>
      <c r="AN61" s="321"/>
      <c r="AO61" s="325"/>
      <c r="AP61" s="322"/>
      <c r="AQ61" s="314"/>
      <c r="AR61" s="560"/>
      <c r="AT61" s="1049"/>
      <c r="AU61" s="1041"/>
      <c r="AV61" s="1041"/>
      <c r="AW61" s="1041"/>
      <c r="AX61" s="1041"/>
      <c r="AY61" s="1041"/>
      <c r="AZ61" s="1266"/>
      <c r="BA61" s="1192"/>
      <c r="BB61" s="1192"/>
      <c r="BC61" s="1192"/>
      <c r="BD61" s="1192"/>
      <c r="BE61" s="1192"/>
      <c r="BF61" s="1192"/>
      <c r="BG61" s="1192"/>
      <c r="BH61" s="827"/>
      <c r="BI61" s="1081"/>
      <c r="BJ61" s="1081"/>
      <c r="BK61" s="1081"/>
      <c r="BL61" s="1081"/>
      <c r="BM61" s="1081"/>
      <c r="BN61" s="1081"/>
      <c r="BO61" s="807"/>
      <c r="BP61" s="843"/>
      <c r="BQ61" s="539"/>
      <c r="BR61" s="539"/>
      <c r="BS61" s="539"/>
      <c r="BT61" s="539"/>
      <c r="BU61" s="844"/>
      <c r="BW61" s="230"/>
      <c r="BX61" s="231"/>
      <c r="BY61" s="230"/>
      <c r="BZ61" s="230"/>
      <c r="CA61" s="230"/>
      <c r="CB61" s="230"/>
    </row>
    <row r="62" spans="1:80" ht="29.45" customHeight="1" thickBot="1">
      <c r="A62" s="797"/>
      <c r="B62" s="797"/>
      <c r="C62" s="797"/>
      <c r="D62" s="797"/>
      <c r="E62" s="231"/>
      <c r="F62" s="231"/>
      <c r="G62" s="1049"/>
      <c r="H62" s="1041"/>
      <c r="I62" s="1041"/>
      <c r="J62" s="1041"/>
      <c r="K62" s="1041"/>
      <c r="L62" s="1041"/>
      <c r="M62" s="1050"/>
      <c r="N62" s="230"/>
      <c r="O62" s="1067"/>
      <c r="P62" s="1068"/>
      <c r="Q62" s="1068"/>
      <c r="R62" s="1068"/>
      <c r="S62" s="1068"/>
      <c r="T62" s="1068"/>
      <c r="U62" s="1068"/>
      <c r="V62" s="1068"/>
      <c r="W62" s="1068"/>
      <c r="X62" s="1068"/>
      <c r="Y62" s="1069"/>
      <c r="AA62" s="1192"/>
      <c r="AB62" s="1192"/>
      <c r="AC62" s="1192"/>
      <c r="AD62" s="1192"/>
      <c r="AE62" s="1192"/>
      <c r="AF62" s="1192"/>
      <c r="AG62" s="1192"/>
      <c r="AH62" s="1192"/>
      <c r="AI62" s="1192"/>
      <c r="AJ62" s="1192"/>
      <c r="AK62" s="1192"/>
      <c r="AL62" s="891" t="str">
        <f ca="1">OFFSET('Corresp Table Content'!C106,0,Lang_offset)</f>
        <v>Moyenne sur les compétences expertises (projet, management, business, technique)</v>
      </c>
      <c r="AM62" s="551">
        <f ca="1">SUM(AM21:AM57)/MAX(1,COUNTIF(AM21:AM57,"&gt;"&amp;0))</f>
        <v>1.25</v>
      </c>
      <c r="AN62" s="858">
        <f t="shared" ref="AN62:AR62" ca="1" si="12">SUM(AN21:AN57)/MAX(1,COUNT(AN21:AN57))</f>
        <v>0</v>
      </c>
      <c r="AO62" s="561">
        <f ca="1">SUM(AO21:AO57)/MAX(1,COUNTIF(AO21:AO57,"&gt;"&amp;0))</f>
        <v>0</v>
      </c>
      <c r="AP62" s="562">
        <f t="shared" ca="1" si="12"/>
        <v>0</v>
      </c>
      <c r="AQ62" s="731">
        <f t="shared" ca="1" si="12"/>
        <v>0</v>
      </c>
      <c r="AR62" s="859">
        <f t="shared" ca="1" si="12"/>
        <v>0</v>
      </c>
      <c r="AT62" s="1049"/>
      <c r="AU62" s="1041"/>
      <c r="AV62" s="1041"/>
      <c r="AW62" s="1041"/>
      <c r="AX62" s="1041"/>
      <c r="AY62" s="1041"/>
      <c r="AZ62" s="1266"/>
      <c r="BA62" s="1192"/>
      <c r="BB62" s="1192"/>
      <c r="BC62" s="1192"/>
      <c r="BD62" s="1192"/>
      <c r="BE62" s="1192"/>
      <c r="BF62" s="1192"/>
      <c r="BG62" s="1192"/>
      <c r="BH62" s="827"/>
      <c r="BI62" s="1081"/>
      <c r="BJ62" s="1081"/>
      <c r="BK62" s="1081"/>
      <c r="BL62" s="1081"/>
      <c r="BM62" s="1081"/>
      <c r="BN62" s="1081"/>
      <c r="BO62" s="807"/>
      <c r="BP62" s="843"/>
      <c r="BQ62" s="539"/>
      <c r="BR62" s="539"/>
      <c r="BS62" s="539"/>
      <c r="BT62" s="539"/>
      <c r="BU62" s="844"/>
      <c r="BW62" s="230"/>
      <c r="BX62" s="231"/>
      <c r="BY62" s="230"/>
      <c r="BZ62" s="230"/>
      <c r="CA62" s="230"/>
      <c r="CB62" s="230"/>
    </row>
    <row r="63" spans="1:80" ht="15" customHeight="1">
      <c r="A63" s="797"/>
      <c r="B63" s="797"/>
      <c r="C63" s="797"/>
      <c r="D63" s="797"/>
      <c r="E63" s="231"/>
      <c r="F63" s="231"/>
      <c r="G63" s="1049"/>
      <c r="H63" s="1041"/>
      <c r="I63" s="1041"/>
      <c r="J63" s="1041"/>
      <c r="K63" s="1041"/>
      <c r="L63" s="1041"/>
      <c r="M63" s="1050"/>
      <c r="N63" s="230"/>
      <c r="O63" s="1067"/>
      <c r="P63" s="1068"/>
      <c r="Q63" s="1068"/>
      <c r="R63" s="1068"/>
      <c r="S63" s="1068"/>
      <c r="T63" s="1068"/>
      <c r="U63" s="1068"/>
      <c r="V63" s="1068"/>
      <c r="W63" s="1068"/>
      <c r="X63" s="1068"/>
      <c r="Y63" s="1069"/>
      <c r="AA63" s="1192"/>
      <c r="AB63" s="1192"/>
      <c r="AC63" s="1192"/>
      <c r="AD63" s="1192"/>
      <c r="AE63" s="1192"/>
      <c r="AF63" s="1192"/>
      <c r="AG63" s="1192"/>
      <c r="AH63" s="1192"/>
      <c r="AI63" s="1192"/>
      <c r="AJ63" s="1192"/>
      <c r="AK63" s="1192"/>
      <c r="AL63" s="892"/>
      <c r="AM63" s="539"/>
      <c r="AN63" s="539"/>
      <c r="AO63" s="539"/>
      <c r="AP63" s="539"/>
      <c r="AQ63" s="539"/>
      <c r="AR63" s="539"/>
      <c r="AT63" s="1049"/>
      <c r="AU63" s="1041"/>
      <c r="AV63" s="1041"/>
      <c r="AW63" s="1041"/>
      <c r="AX63" s="1041"/>
      <c r="AY63" s="1041"/>
      <c r="AZ63" s="1266"/>
      <c r="BA63" s="1192"/>
      <c r="BB63" s="1192"/>
      <c r="BC63" s="1192"/>
      <c r="BD63" s="1192"/>
      <c r="BE63" s="1192"/>
      <c r="BF63" s="1192"/>
      <c r="BG63" s="1192"/>
      <c r="BH63" s="827"/>
      <c r="BI63" s="1081"/>
      <c r="BJ63" s="1081"/>
      <c r="BK63" s="1081"/>
      <c r="BL63" s="1081"/>
      <c r="BM63" s="1081"/>
      <c r="BN63" s="1081"/>
      <c r="BO63" s="807"/>
      <c r="BP63" s="843"/>
      <c r="BQ63" s="539"/>
      <c r="BR63" s="539"/>
      <c r="BS63" s="539"/>
      <c r="BT63" s="539"/>
      <c r="BU63" s="844"/>
      <c r="BW63" s="230"/>
      <c r="BX63" s="231"/>
      <c r="BY63" s="230"/>
      <c r="BZ63" s="230"/>
      <c r="CA63" s="230"/>
      <c r="CB63" s="230"/>
    </row>
    <row r="64" spans="1:80" ht="18.600000000000001" customHeight="1">
      <c r="A64" s="797"/>
      <c r="B64" s="797"/>
      <c r="C64" s="797"/>
      <c r="D64" s="797"/>
      <c r="G64" s="1049"/>
      <c r="H64" s="1041"/>
      <c r="I64" s="1041"/>
      <c r="J64" s="1041"/>
      <c r="K64" s="1041"/>
      <c r="L64" s="1041"/>
      <c r="M64" s="1050"/>
      <c r="O64" s="1067"/>
      <c r="P64" s="1068"/>
      <c r="Q64" s="1068"/>
      <c r="R64" s="1068"/>
      <c r="S64" s="1068"/>
      <c r="T64" s="1068"/>
      <c r="U64" s="1068"/>
      <c r="V64" s="1068"/>
      <c r="W64" s="1068"/>
      <c r="X64" s="1068"/>
      <c r="Y64" s="1069"/>
      <c r="AA64" s="1192"/>
      <c r="AB64" s="1192"/>
      <c r="AC64" s="1192"/>
      <c r="AD64" s="1192"/>
      <c r="AE64" s="1192"/>
      <c r="AF64" s="1192"/>
      <c r="AG64" s="1192"/>
      <c r="AH64" s="1192"/>
      <c r="AI64" s="1192"/>
      <c r="AJ64" s="1192"/>
      <c r="AK64" s="1192"/>
      <c r="AL64" s="893"/>
      <c r="AM64" s="539"/>
      <c r="AN64" s="539"/>
      <c r="AO64" s="539"/>
      <c r="AP64" s="539"/>
      <c r="AQ64" s="539"/>
      <c r="AR64" s="539"/>
      <c r="AT64" s="1049"/>
      <c r="AU64" s="1041"/>
      <c r="AV64" s="1041"/>
      <c r="AW64" s="1041"/>
      <c r="AX64" s="1041"/>
      <c r="AY64" s="1041"/>
      <c r="AZ64" s="1266"/>
      <c r="BA64" s="1192"/>
      <c r="BB64" s="1192"/>
      <c r="BC64" s="1192"/>
      <c r="BD64" s="1192"/>
      <c r="BE64" s="1192"/>
      <c r="BF64" s="1192"/>
      <c r="BG64" s="1192"/>
      <c r="BH64" s="827"/>
      <c r="BI64" s="1081"/>
      <c r="BJ64" s="1081"/>
      <c r="BK64" s="1081"/>
      <c r="BL64" s="1081"/>
      <c r="BM64" s="1081"/>
      <c r="BN64" s="1081"/>
      <c r="BO64" s="807"/>
      <c r="BP64" s="843"/>
      <c r="BQ64" s="539"/>
      <c r="BR64" s="539"/>
      <c r="BS64" s="539"/>
      <c r="BT64" s="539"/>
      <c r="BU64" s="844"/>
    </row>
    <row r="65" spans="1:73" ht="12.6" customHeight="1">
      <c r="A65" s="797"/>
      <c r="B65" s="797"/>
      <c r="C65" s="797"/>
      <c r="D65" s="797"/>
      <c r="G65" s="1049"/>
      <c r="H65" s="1041"/>
      <c r="I65" s="1041"/>
      <c r="J65" s="1041"/>
      <c r="K65" s="1041"/>
      <c r="L65" s="1041"/>
      <c r="M65" s="1050"/>
      <c r="O65" s="1067"/>
      <c r="P65" s="1068"/>
      <c r="Q65" s="1068"/>
      <c r="R65" s="1068"/>
      <c r="S65" s="1068"/>
      <c r="T65" s="1068"/>
      <c r="U65" s="1068"/>
      <c r="V65" s="1068"/>
      <c r="W65" s="1068"/>
      <c r="X65" s="1068"/>
      <c r="Y65" s="1069"/>
      <c r="AA65" s="1192"/>
      <c r="AB65" s="1192"/>
      <c r="AC65" s="1192"/>
      <c r="AD65" s="1192"/>
      <c r="AE65" s="1192"/>
      <c r="AF65" s="1192"/>
      <c r="AG65" s="1192"/>
      <c r="AH65" s="1192"/>
      <c r="AI65" s="1192"/>
      <c r="AJ65" s="1192"/>
      <c r="AK65" s="1192"/>
      <c r="AL65" s="893"/>
      <c r="AM65" s="539"/>
      <c r="AN65" s="539"/>
      <c r="AO65" s="539"/>
      <c r="AP65" s="539"/>
      <c r="AQ65" s="539"/>
      <c r="AR65" s="539"/>
      <c r="AT65" s="1049"/>
      <c r="AU65" s="1041"/>
      <c r="AV65" s="1041"/>
      <c r="AW65" s="1041"/>
      <c r="AX65" s="1041"/>
      <c r="AY65" s="1041"/>
      <c r="AZ65" s="1266"/>
      <c r="BA65" s="1192"/>
      <c r="BB65" s="1192"/>
      <c r="BC65" s="1192"/>
      <c r="BD65" s="1192"/>
      <c r="BE65" s="1192"/>
      <c r="BF65" s="1192"/>
      <c r="BG65" s="1192"/>
      <c r="BH65" s="827"/>
      <c r="BI65" s="1081"/>
      <c r="BJ65" s="1081"/>
      <c r="BK65" s="1081"/>
      <c r="BL65" s="1081"/>
      <c r="BM65" s="1081"/>
      <c r="BN65" s="1081"/>
      <c r="BO65" s="807"/>
      <c r="BP65" s="843"/>
      <c r="BQ65" s="539"/>
      <c r="BR65" s="539"/>
      <c r="BS65" s="539"/>
      <c r="BT65" s="539"/>
      <c r="BU65" s="844"/>
    </row>
    <row r="66" spans="1:73" ht="19.899999999999999" customHeight="1">
      <c r="A66" s="797"/>
      <c r="B66" s="797"/>
      <c r="C66" s="797"/>
      <c r="D66" s="797"/>
      <c r="G66" s="1049"/>
      <c r="H66" s="1041"/>
      <c r="I66" s="1041"/>
      <c r="J66" s="1041"/>
      <c r="K66" s="1041"/>
      <c r="L66" s="1041"/>
      <c r="M66" s="1050"/>
      <c r="O66" s="1067"/>
      <c r="P66" s="1068"/>
      <c r="Q66" s="1068"/>
      <c r="R66" s="1068"/>
      <c r="S66" s="1068"/>
      <c r="T66" s="1068"/>
      <c r="U66" s="1068"/>
      <c r="V66" s="1068"/>
      <c r="W66" s="1068"/>
      <c r="X66" s="1068"/>
      <c r="Y66" s="1069"/>
      <c r="AA66" s="1192"/>
      <c r="AB66" s="1192"/>
      <c r="AC66" s="1192"/>
      <c r="AD66" s="1192"/>
      <c r="AE66" s="1192"/>
      <c r="AF66" s="1192"/>
      <c r="AG66" s="1192"/>
      <c r="AH66" s="1192"/>
      <c r="AI66" s="1192"/>
      <c r="AJ66" s="1192"/>
      <c r="AK66" s="1192"/>
      <c r="AL66" s="893"/>
      <c r="AM66" s="539"/>
      <c r="AN66" s="539"/>
      <c r="AO66" s="539"/>
      <c r="AP66" s="539"/>
      <c r="AQ66" s="539"/>
      <c r="AR66" s="539"/>
      <c r="AT66" s="1049"/>
      <c r="AU66" s="1041"/>
      <c r="AV66" s="1041"/>
      <c r="AW66" s="1041"/>
      <c r="AX66" s="1041"/>
      <c r="AY66" s="1041"/>
      <c r="AZ66" s="1266"/>
      <c r="BA66" s="1192"/>
      <c r="BB66" s="1192"/>
      <c r="BC66" s="1192"/>
      <c r="BD66" s="1192"/>
      <c r="BE66" s="1192"/>
      <c r="BF66" s="1192"/>
      <c r="BG66" s="1192"/>
      <c r="BH66" s="827"/>
      <c r="BI66" s="1081"/>
      <c r="BJ66" s="1081"/>
      <c r="BK66" s="1081"/>
      <c r="BL66" s="1081"/>
      <c r="BM66" s="1081"/>
      <c r="BN66" s="1081"/>
      <c r="BO66" s="807"/>
      <c r="BP66" s="843"/>
      <c r="BQ66" s="539"/>
      <c r="BR66" s="539"/>
      <c r="BS66" s="539"/>
      <c r="BT66" s="539"/>
      <c r="BU66" s="844"/>
    </row>
    <row r="67" spans="1:73" ht="19.149999999999999" customHeight="1">
      <c r="A67" s="797"/>
      <c r="B67" s="797"/>
      <c r="C67" s="797"/>
      <c r="D67" s="797"/>
      <c r="G67" s="1049"/>
      <c r="H67" s="1041"/>
      <c r="I67" s="1041"/>
      <c r="J67" s="1041"/>
      <c r="K67" s="1041"/>
      <c r="L67" s="1041"/>
      <c r="M67" s="1050"/>
      <c r="O67" s="1067"/>
      <c r="P67" s="1068"/>
      <c r="Q67" s="1068"/>
      <c r="R67" s="1068"/>
      <c r="S67" s="1068"/>
      <c r="T67" s="1068"/>
      <c r="U67" s="1068"/>
      <c r="V67" s="1068"/>
      <c r="W67" s="1068"/>
      <c r="X67" s="1068"/>
      <c r="Y67" s="1069"/>
      <c r="AA67" s="1192"/>
      <c r="AB67" s="1192"/>
      <c r="AC67" s="1192"/>
      <c r="AD67" s="1192"/>
      <c r="AE67" s="1192"/>
      <c r="AF67" s="1192"/>
      <c r="AG67" s="1192"/>
      <c r="AH67" s="1192"/>
      <c r="AI67" s="1192"/>
      <c r="AJ67" s="1192"/>
      <c r="AK67" s="1192"/>
      <c r="AL67" s="893"/>
      <c r="AM67" s="539"/>
      <c r="AN67" s="539"/>
      <c r="AO67" s="539"/>
      <c r="AP67" s="539"/>
      <c r="AQ67" s="539"/>
      <c r="AR67" s="539"/>
      <c r="AT67" s="1049"/>
      <c r="AU67" s="1041"/>
      <c r="AV67" s="1041"/>
      <c r="AW67" s="1041"/>
      <c r="AX67" s="1041"/>
      <c r="AY67" s="1041"/>
      <c r="AZ67" s="1266"/>
      <c r="BA67" s="1192"/>
      <c r="BB67" s="1192"/>
      <c r="BC67" s="1192"/>
      <c r="BD67" s="1192"/>
      <c r="BE67" s="1192"/>
      <c r="BF67" s="1192"/>
      <c r="BG67" s="1192"/>
      <c r="BH67" s="827"/>
      <c r="BI67" s="1081"/>
      <c r="BJ67" s="1081"/>
      <c r="BK67" s="1081"/>
      <c r="BL67" s="1081"/>
      <c r="BM67" s="1081"/>
      <c r="BN67" s="1081"/>
      <c r="BO67" s="807"/>
      <c r="BP67" s="843"/>
      <c r="BQ67" s="539"/>
      <c r="BR67" s="539"/>
      <c r="BS67" s="539"/>
      <c r="BT67" s="539"/>
      <c r="BU67" s="844"/>
    </row>
    <row r="68" spans="1:73" ht="16.5" customHeight="1" thickBot="1">
      <c r="A68" s="797"/>
      <c r="B68" s="797"/>
      <c r="C68" s="797"/>
      <c r="D68" s="797"/>
      <c r="G68" s="1051"/>
      <c r="H68" s="1052"/>
      <c r="I68" s="1052"/>
      <c r="J68" s="1052"/>
      <c r="K68" s="1052"/>
      <c r="L68" s="1052"/>
      <c r="M68" s="1053"/>
      <c r="O68" s="1070"/>
      <c r="P68" s="1071"/>
      <c r="Q68" s="1071"/>
      <c r="R68" s="1071"/>
      <c r="S68" s="1071"/>
      <c r="T68" s="1071"/>
      <c r="U68" s="1071"/>
      <c r="V68" s="1071"/>
      <c r="W68" s="1071"/>
      <c r="X68" s="1071"/>
      <c r="Y68" s="1072"/>
      <c r="AA68" s="1192"/>
      <c r="AB68" s="1192"/>
      <c r="AC68" s="1192"/>
      <c r="AD68" s="1192"/>
      <c r="AE68" s="1192"/>
      <c r="AF68" s="1192"/>
      <c r="AG68" s="1192"/>
      <c r="AH68" s="1192"/>
      <c r="AI68" s="1192"/>
      <c r="AJ68" s="1192"/>
      <c r="AK68" s="1192"/>
      <c r="AL68" s="894" t="str">
        <f ca="1">OFFSET('Corresp Table Titles'!C40,0,Lang_offset)&amp;" GS vs ES : "&amp;TEXT('HR - Tools'!D6,"0%")</f>
        <v>Facteur de pondération compétences générales vs compétences expertises GS vs ES : 50%</v>
      </c>
      <c r="AM68" s="539"/>
      <c r="AN68" s="539"/>
      <c r="AO68" s="539"/>
      <c r="AP68" s="539"/>
      <c r="AQ68" s="539"/>
      <c r="AR68" s="539"/>
      <c r="AT68" s="1051"/>
      <c r="AU68" s="1052"/>
      <c r="AV68" s="1052"/>
      <c r="AW68" s="1052"/>
      <c r="AX68" s="1052"/>
      <c r="AY68" s="1052"/>
      <c r="AZ68" s="1267"/>
      <c r="BA68" s="1192"/>
      <c r="BB68" s="1192"/>
      <c r="BC68" s="1192"/>
      <c r="BD68" s="1192"/>
      <c r="BE68" s="1192"/>
      <c r="BF68" s="1192"/>
      <c r="BG68" s="1192"/>
      <c r="BH68" s="827"/>
      <c r="BI68" s="1081"/>
      <c r="BJ68" s="1081"/>
      <c r="BK68" s="1081"/>
      <c r="BL68" s="1081"/>
      <c r="BM68" s="1081"/>
      <c r="BN68" s="1081"/>
      <c r="BO68" s="808"/>
      <c r="BP68" s="847"/>
      <c r="BQ68" s="848"/>
      <c r="BR68" s="848"/>
      <c r="BS68" s="848"/>
      <c r="BT68" s="848"/>
      <c r="BU68" s="849"/>
    </row>
    <row r="69" spans="1:73" ht="5.45" customHeight="1" thickBot="1">
      <c r="A69" s="717"/>
      <c r="B69" s="718"/>
      <c r="C69" s="718"/>
      <c r="D69" s="719"/>
      <c r="AT69" s="832"/>
      <c r="AU69" s="833"/>
      <c r="AV69" s="833"/>
      <c r="AW69" s="833"/>
      <c r="AX69" s="833"/>
      <c r="AY69" s="833"/>
      <c r="AZ69" s="834"/>
      <c r="BA69" s="815"/>
      <c r="BB69" s="815"/>
      <c r="BC69" s="815"/>
      <c r="BD69" s="815"/>
      <c r="BE69" s="815"/>
      <c r="BF69" s="815"/>
      <c r="BG69" s="807"/>
      <c r="BH69" s="807"/>
    </row>
    <row r="70" spans="1:73" ht="16.5" customHeight="1" thickBot="1">
      <c r="A70" s="718"/>
      <c r="B70" s="718"/>
      <c r="C70" s="718"/>
      <c r="D70" s="718"/>
      <c r="AL70" s="1225" t="str">
        <f ca="1">AO78</f>
        <v xml:space="preserve">Se referer aux radars de l'appendix </v>
      </c>
      <c r="AM70" s="1226"/>
      <c r="AN70" s="1226"/>
      <c r="AO70" s="1226"/>
      <c r="AP70" s="1226"/>
      <c r="AQ70" s="1226"/>
      <c r="AR70" s="1227"/>
      <c r="AT70" s="833"/>
      <c r="AU70" s="833"/>
      <c r="AV70" s="833"/>
      <c r="AW70" s="833"/>
      <c r="AX70" s="833"/>
      <c r="AY70" s="833"/>
      <c r="AZ70" s="833"/>
      <c r="BA70" s="815"/>
      <c r="BB70" s="815"/>
      <c r="BC70" s="815"/>
      <c r="BD70" s="815"/>
      <c r="BE70" s="815"/>
      <c r="BF70" s="815"/>
      <c r="BG70" s="807"/>
      <c r="BH70" s="807"/>
    </row>
    <row r="71" spans="1:73" ht="16.5" customHeight="1">
      <c r="A71" s="718"/>
      <c r="B71" s="718"/>
      <c r="C71" s="718"/>
      <c r="D71" s="718"/>
      <c r="AT71" s="833"/>
      <c r="AU71" s="833"/>
      <c r="AV71" s="833"/>
      <c r="AW71" s="833"/>
      <c r="AX71" s="833"/>
      <c r="AY71" s="833"/>
      <c r="AZ71" s="833"/>
      <c r="BA71" s="815"/>
      <c r="BB71" s="815"/>
      <c r="BC71" s="815"/>
      <c r="BD71" s="815"/>
      <c r="BE71" s="815"/>
      <c r="BF71" s="815"/>
      <c r="BG71" s="807"/>
      <c r="BH71" s="807"/>
    </row>
    <row r="72" spans="1:73" ht="16.5" customHeight="1">
      <c r="A72" s="718"/>
      <c r="B72" s="718"/>
      <c r="C72" s="718"/>
      <c r="D72" s="718"/>
      <c r="AR72" s="806">
        <f ca="1">IF(COUNTA(GenTarget,ProjTarget,ManTarget,BusTarget,AO50:AO55)=0,0,IFERROR('A.A.A. Appendix'!$U$1,0))</f>
        <v>1.1666666666666667</v>
      </c>
      <c r="AT72" s="833"/>
      <c r="AU72" s="833"/>
      <c r="AV72" s="833"/>
      <c r="AW72" s="833"/>
      <c r="AX72" s="833"/>
      <c r="AY72" s="833"/>
      <c r="AZ72" s="833"/>
      <c r="BA72" s="815"/>
      <c r="BB72" s="815"/>
      <c r="BC72" s="815"/>
      <c r="BD72" s="815"/>
      <c r="BE72" s="815"/>
      <c r="BF72" s="815"/>
      <c r="BG72" s="807"/>
      <c r="BH72" s="807"/>
    </row>
    <row r="73" spans="1:73" ht="16.5" customHeight="1">
      <c r="A73" s="718"/>
      <c r="B73" s="718"/>
      <c r="C73" s="718"/>
      <c r="D73" s="718"/>
      <c r="AO73" s="675" t="str">
        <f ca="1">OFFSET('Corresp Table Titles'!C41,0,Lang_offset)</f>
        <v xml:space="preserve">Définir le facteur </v>
      </c>
      <c r="AR73" s="567">
        <f>IF(COUNTA(GenTarget,ProjTarget,ManTarget,BusTarget,AO50:AO55)=0,0,IFERROR('A.A.A. Appendix'!$AB$7,0))</f>
        <v>0.5</v>
      </c>
      <c r="AT73" s="833"/>
      <c r="AU73" s="833"/>
      <c r="AV73" s="833"/>
      <c r="AW73" s="833"/>
      <c r="AX73" s="833"/>
      <c r="AY73" s="833"/>
      <c r="AZ73" s="833"/>
      <c r="BA73" s="815"/>
      <c r="BB73" s="815"/>
      <c r="BC73" s="815"/>
      <c r="BD73" s="815"/>
      <c r="BE73" s="815"/>
      <c r="BF73" s="815"/>
      <c r="BG73" s="807"/>
      <c r="BH73" s="807"/>
    </row>
    <row r="74" spans="1:73" ht="16.5" customHeight="1">
      <c r="A74" s="718"/>
      <c r="B74" s="718"/>
      <c r="C74" s="718"/>
      <c r="D74" s="718"/>
      <c r="AM74" s="496">
        <f>IF(COUNT(AM8:AM18,ProjExpertScore,ManExpertScore,BusExpertScore,AM50:AM54)=COUNT(GenTarget,ProjTarget,ManTarget,BusTarget,AO50:AO54),1,0)</f>
        <v>0</v>
      </c>
      <c r="AO74" s="675" t="str">
        <f ca="1">OFFSET('Corresp Table Titles'!C42,0,Lang_offset)</f>
        <v xml:space="preserve">Evaluation globale des compétences </v>
      </c>
      <c r="AR74" s="567">
        <f>IF(COUNTA(GenTarget)=0,0,IFERROR('A.A.A. Appendix'!$U$13,0))</f>
        <v>1</v>
      </c>
      <c r="AT74" s="833"/>
      <c r="AU74" s="833"/>
      <c r="AV74" s="833"/>
      <c r="AW74" s="833"/>
      <c r="AX74" s="833"/>
      <c r="AY74" s="833"/>
      <c r="AZ74" s="833"/>
      <c r="BA74" s="815"/>
      <c r="BB74" s="815"/>
      <c r="BC74" s="815"/>
      <c r="BD74" s="815"/>
      <c r="BE74" s="815"/>
      <c r="BF74" s="815"/>
      <c r="BG74" s="807"/>
      <c r="BH74" s="807"/>
    </row>
    <row r="75" spans="1:73" ht="16.5" customHeight="1">
      <c r="A75" s="718"/>
      <c r="B75" s="718"/>
      <c r="C75" s="718"/>
      <c r="D75" s="718"/>
      <c r="AO75" s="675" t="str">
        <f ca="1">OFFSET('Corresp Table Titles'!C43,0,Lang_offset)</f>
        <v xml:space="preserve">Atteinte globale des niveaux requis  </v>
      </c>
      <c r="AR75" s="567">
        <f>IF(COUNTA(ProjTarget,ManTarget,BusTarget,AO50:AO55)=0,0,IFERROR('A.A.A. Appendix'!$AF$176,0))</f>
        <v>0</v>
      </c>
      <c r="AT75" s="833"/>
      <c r="AU75" s="833"/>
      <c r="AV75" s="833"/>
      <c r="AW75" s="833"/>
      <c r="AX75" s="833"/>
      <c r="AY75" s="833"/>
      <c r="AZ75" s="833"/>
      <c r="BA75" s="815"/>
      <c r="BB75" s="815"/>
      <c r="BC75" s="815"/>
      <c r="BD75" s="815"/>
      <c r="BE75" s="815"/>
      <c r="BF75" s="815"/>
      <c r="BG75" s="807"/>
      <c r="BH75" s="807"/>
    </row>
    <row r="76" spans="1:73" ht="16.5" customHeight="1">
      <c r="A76" s="718"/>
      <c r="B76" s="718"/>
      <c r="C76" s="718"/>
      <c r="D76" s="718"/>
      <c r="AO76" s="675" t="str">
        <f ca="1">OFFSET('Corresp Table Titles'!C44,0,Lang_offset)</f>
        <v>Compétences générales</v>
      </c>
      <c r="AT76" s="833"/>
      <c r="AU76" s="833"/>
      <c r="AV76" s="833"/>
      <c r="AW76" s="833"/>
      <c r="AX76" s="833"/>
      <c r="AY76" s="833"/>
      <c r="AZ76" s="833"/>
      <c r="BA76" s="815"/>
      <c r="BB76" s="815"/>
      <c r="BC76" s="815"/>
      <c r="BD76" s="815"/>
      <c r="BE76" s="815"/>
      <c r="BF76" s="815"/>
      <c r="BG76" s="807"/>
      <c r="BH76" s="807"/>
      <c r="BI76" s="732" t="s">
        <v>444</v>
      </c>
      <c r="BK76" s="1096" t="s">
        <v>248</v>
      </c>
      <c r="BL76" s="1096"/>
    </row>
    <row r="77" spans="1:73" ht="16.5" customHeight="1">
      <c r="A77" s="718"/>
      <c r="B77" s="718"/>
      <c r="C77" s="718"/>
      <c r="D77" s="718"/>
      <c r="S77" s="496" t="str">
        <f ca="1">OFFSET('Corresp Table Titles'!C95,0,Lang_offset)</f>
        <v>Programme formel</v>
      </c>
      <c r="AO77" s="675" t="str">
        <f ca="1">OFFSET('Corresp Table Titles'!C45,0,Lang_offset)</f>
        <v>Compétences expertises</v>
      </c>
      <c r="AT77" s="833"/>
      <c r="AU77" s="833"/>
      <c r="AV77" s="833"/>
      <c r="AW77" s="833"/>
      <c r="AX77" s="833"/>
      <c r="AY77" s="833"/>
      <c r="AZ77" s="833"/>
      <c r="BA77" s="815"/>
      <c r="BB77" s="815"/>
      <c r="BC77" s="815"/>
      <c r="BD77" s="815"/>
      <c r="BE77" s="815"/>
      <c r="BF77" s="815"/>
      <c r="BG77" s="807"/>
      <c r="BH77" s="807"/>
      <c r="BI77" s="732" t="s">
        <v>443</v>
      </c>
      <c r="BK77" s="1096" t="s">
        <v>248</v>
      </c>
      <c r="BL77" s="1096"/>
    </row>
    <row r="78" spans="1:73" ht="16.5" customHeight="1">
      <c r="A78" s="718"/>
      <c r="B78" s="718"/>
      <c r="C78" s="718"/>
      <c r="D78" s="718"/>
      <c r="S78" s="496" t="str">
        <f ca="1">OFFSET('Corresp Table Titles'!C96,0,Lang_offset)</f>
        <v>Apprentissage sur le tas</v>
      </c>
      <c r="AO78" s="675" t="str">
        <f ca="1">OFFSET('Corresp Table Titles'!C46,0,Lang_offset)</f>
        <v xml:space="preserve">Se referer aux radars de l'appendix </v>
      </c>
      <c r="AT78" s="833"/>
      <c r="AU78" s="833"/>
      <c r="AV78" s="833"/>
      <c r="AW78" s="833"/>
      <c r="AX78" s="833"/>
      <c r="AY78" s="833"/>
      <c r="AZ78" s="833"/>
      <c r="BA78" s="825"/>
      <c r="BB78" s="825"/>
      <c r="BC78" s="825"/>
      <c r="BD78" s="825"/>
      <c r="BE78" s="825"/>
      <c r="BF78" s="825"/>
      <c r="BG78" s="824"/>
      <c r="BH78" s="824"/>
      <c r="BI78" s="732"/>
      <c r="BK78" s="1096"/>
      <c r="BL78" s="1096"/>
      <c r="BP78" s="732" t="s">
        <v>444</v>
      </c>
      <c r="BR78" s="1096" t="s">
        <v>248</v>
      </c>
      <c r="BS78" s="1096"/>
    </row>
    <row r="79" spans="1:73" ht="16.5" customHeight="1">
      <c r="A79" s="718"/>
      <c r="B79" s="718"/>
      <c r="C79" s="718"/>
      <c r="D79" s="718"/>
      <c r="S79" s="496" t="str">
        <f ca="1">OFFSET('Corresp Table Titles'!C97,0,Lang_offset)</f>
        <v>Coaching et mentoring</v>
      </c>
      <c r="AT79" s="833"/>
      <c r="AU79" s="833"/>
      <c r="AV79" s="833"/>
      <c r="AW79" s="833"/>
      <c r="AX79" s="833"/>
      <c r="AY79" s="833"/>
      <c r="AZ79" s="833"/>
      <c r="BA79" s="255"/>
      <c r="BB79" s="255"/>
      <c r="BC79" s="255"/>
      <c r="BD79" s="255"/>
      <c r="BE79" s="255"/>
      <c r="BF79" s="255"/>
      <c r="BG79" s="255"/>
      <c r="BH79" s="255"/>
      <c r="BK79" s="1096"/>
      <c r="BL79" s="1096"/>
      <c r="BP79" s="732" t="s">
        <v>443</v>
      </c>
      <c r="BR79" s="1096" t="s">
        <v>248</v>
      </c>
      <c r="BS79" s="1096"/>
    </row>
    <row r="80" spans="1:73" ht="16.5" customHeight="1">
      <c r="A80" s="718"/>
      <c r="B80" s="718"/>
      <c r="C80" s="718"/>
      <c r="D80" s="718"/>
      <c r="S80" s="496" t="str">
        <f ca="1">OFFSET('Corresp Table Titles'!C98,0,Lang_offset)</f>
        <v>Apprentissage informel</v>
      </c>
      <c r="AT80" s="833"/>
      <c r="AU80" s="833"/>
      <c r="AV80" s="833"/>
      <c r="AW80" s="833"/>
      <c r="AX80" s="833"/>
      <c r="AY80" s="833"/>
      <c r="AZ80" s="833"/>
      <c r="BA80" s="255"/>
      <c r="BB80" s="255"/>
      <c r="BC80" s="255"/>
      <c r="BD80" s="255"/>
      <c r="BE80" s="255"/>
      <c r="BF80" s="255"/>
      <c r="BG80" s="255"/>
      <c r="BH80" s="255"/>
      <c r="BK80" s="1096"/>
      <c r="BL80" s="1096"/>
      <c r="BP80" s="732"/>
      <c r="BR80" s="1096"/>
      <c r="BS80" s="1096"/>
    </row>
    <row r="81" spans="1:71" ht="16.5" customHeight="1">
      <c r="A81" s="718"/>
      <c r="B81" s="718"/>
      <c r="C81" s="718"/>
      <c r="D81" s="718"/>
      <c r="S81" s="496" t="str">
        <f ca="1">OFFSET('Corresp Table Titles'!C99,0,Lang_offset)</f>
        <v>Projets spéciaux et détachements</v>
      </c>
      <c r="AT81" s="255"/>
      <c r="AU81" s="255"/>
      <c r="AV81" s="255"/>
      <c r="AW81" s="255"/>
      <c r="AX81" s="255"/>
      <c r="AY81" s="255"/>
      <c r="AZ81" s="255"/>
      <c r="BA81" s="255"/>
      <c r="BB81" s="255"/>
      <c r="BC81" s="255"/>
      <c r="BD81" s="255"/>
      <c r="BE81" s="255"/>
      <c r="BF81" s="255"/>
      <c r="BG81" s="255"/>
      <c r="BH81" s="255"/>
      <c r="BK81" s="1096"/>
      <c r="BL81" s="1096"/>
      <c r="BR81" s="1096"/>
      <c r="BS81" s="1096"/>
    </row>
    <row r="82" spans="1:71" ht="16.5" customHeight="1">
      <c r="A82" s="718"/>
      <c r="B82" s="718"/>
      <c r="C82" s="718"/>
      <c r="D82" s="718"/>
      <c r="AT82" s="255"/>
      <c r="AU82" s="255"/>
      <c r="AV82" s="255"/>
      <c r="AW82" s="255"/>
      <c r="AX82" s="255"/>
      <c r="AY82" s="255"/>
      <c r="AZ82" s="255"/>
      <c r="BK82" s="1096"/>
      <c r="BL82" s="1096"/>
      <c r="BR82" s="1096"/>
      <c r="BS82" s="1096"/>
    </row>
    <row r="83" spans="1:71" ht="16.5" customHeight="1">
      <c r="A83" s="718"/>
      <c r="B83" s="718"/>
      <c r="C83" s="718"/>
      <c r="D83" s="718"/>
      <c r="AT83" s="255"/>
      <c r="AU83" s="255"/>
      <c r="AV83" s="255"/>
      <c r="AW83" s="255"/>
      <c r="AX83" s="255"/>
      <c r="AY83" s="255"/>
      <c r="AZ83" s="255"/>
      <c r="BK83" s="1096"/>
      <c r="BL83" s="1096"/>
      <c r="BR83" s="1096"/>
      <c r="BS83" s="1096"/>
    </row>
    <row r="84" spans="1:71" ht="16.5" customHeight="1">
      <c r="A84" s="718"/>
      <c r="B84" s="718"/>
      <c r="C84" s="718"/>
      <c r="D84" s="718"/>
      <c r="AT84" s="231"/>
      <c r="AU84" s="230"/>
      <c r="AW84" s="230"/>
      <c r="AX84" s="230"/>
      <c r="AY84" s="230"/>
      <c r="BK84" s="1096"/>
      <c r="BL84" s="1096"/>
      <c r="BR84" s="1096"/>
      <c r="BS84" s="1096"/>
    </row>
    <row r="85" spans="1:71" ht="16.5" customHeight="1">
      <c r="A85" s="718"/>
      <c r="B85" s="718"/>
      <c r="C85" s="718"/>
      <c r="D85" s="718"/>
      <c r="BK85" s="1096"/>
      <c r="BL85" s="1096"/>
      <c r="BR85" s="1096"/>
      <c r="BS85" s="1096"/>
    </row>
    <row r="86" spans="1:71" ht="16.5" customHeight="1">
      <c r="A86" s="718"/>
      <c r="B86" s="718"/>
      <c r="C86" s="718"/>
      <c r="D86" s="718"/>
      <c r="BK86" s="1096"/>
      <c r="BL86" s="1096"/>
      <c r="BR86" s="1096"/>
      <c r="BS86" s="1096"/>
    </row>
    <row r="87" spans="1:71" ht="16.5" customHeight="1">
      <c r="A87" s="718"/>
      <c r="B87" s="718"/>
      <c r="C87" s="718"/>
      <c r="D87" s="718"/>
      <c r="BK87" s="1096"/>
      <c r="BL87" s="1096"/>
      <c r="BR87" s="1096"/>
      <c r="BS87" s="1096"/>
    </row>
    <row r="88" spans="1:71" ht="16.5" customHeight="1">
      <c r="A88" s="718"/>
      <c r="B88" s="718"/>
      <c r="C88" s="718"/>
      <c r="D88" s="718"/>
      <c r="BK88" s="1096"/>
      <c r="BL88" s="1096"/>
      <c r="BR88" s="1096"/>
      <c r="BS88" s="1096"/>
    </row>
    <row r="89" spans="1:71" ht="16.5" customHeight="1">
      <c r="A89" s="718"/>
      <c r="B89" s="718"/>
      <c r="C89" s="718"/>
      <c r="D89" s="718"/>
      <c r="BK89" s="1096"/>
      <c r="BL89" s="1096"/>
      <c r="BR89" s="1096"/>
      <c r="BS89" s="1096"/>
    </row>
    <row r="90" spans="1:71" ht="16.5" customHeight="1">
      <c r="A90" s="539"/>
      <c r="B90" s="539"/>
      <c r="C90" s="539"/>
      <c r="D90" s="539"/>
      <c r="BK90" s="1096"/>
      <c r="BL90" s="1096"/>
      <c r="BR90" s="1096"/>
      <c r="BS90" s="1096"/>
    </row>
    <row r="91" spans="1:71" ht="16.5" customHeight="1">
      <c r="A91" s="539"/>
      <c r="B91" s="539"/>
      <c r="C91" s="539"/>
      <c r="D91" s="539"/>
      <c r="BR91" s="1096"/>
      <c r="BS91" s="1096"/>
    </row>
    <row r="92" spans="1:71" ht="16.5" customHeight="1">
      <c r="A92" s="539"/>
      <c r="B92" s="539"/>
      <c r="C92" s="539"/>
      <c r="D92" s="539"/>
      <c r="BR92" s="1096"/>
      <c r="BS92" s="1096"/>
    </row>
    <row r="93" spans="1:71" ht="16.5" customHeight="1">
      <c r="A93" s="539"/>
      <c r="B93" s="539"/>
      <c r="C93" s="539"/>
      <c r="D93" s="539"/>
    </row>
    <row r="94" spans="1:71" ht="16.5" customHeight="1">
      <c r="A94" s="539"/>
      <c r="B94" s="539"/>
      <c r="C94" s="539"/>
      <c r="D94" s="539"/>
      <c r="AV94" s="495" t="s">
        <v>240</v>
      </c>
    </row>
    <row r="95" spans="1:71" ht="16.5" customHeight="1">
      <c r="A95" s="539"/>
      <c r="B95" s="539"/>
      <c r="C95" s="539"/>
      <c r="D95" s="539"/>
      <c r="AV95" s="495" t="s">
        <v>241</v>
      </c>
      <c r="AY95" s="539"/>
    </row>
    <row r="96" spans="1:71" ht="16.5" customHeight="1">
      <c r="A96" s="539"/>
      <c r="B96" s="539"/>
      <c r="C96" s="539"/>
      <c r="D96" s="539"/>
      <c r="AV96" s="495" t="s">
        <v>242</v>
      </c>
    </row>
    <row r="97" spans="1:48" ht="16.5" customHeight="1">
      <c r="A97" s="539"/>
      <c r="B97" s="539"/>
      <c r="C97" s="539"/>
      <c r="D97" s="539"/>
      <c r="AV97" s="495" t="s">
        <v>243</v>
      </c>
    </row>
    <row r="98" spans="1:48" ht="16.5" customHeight="1">
      <c r="A98" s="539"/>
      <c r="B98" s="539"/>
      <c r="C98" s="539"/>
      <c r="D98" s="539"/>
      <c r="AV98" s="496" t="s">
        <v>244</v>
      </c>
    </row>
    <row r="99" spans="1:48" ht="16.5" customHeight="1">
      <c r="A99" s="539"/>
      <c r="B99" s="539"/>
      <c r="C99" s="539"/>
      <c r="D99" s="539"/>
      <c r="AV99" s="496" t="s">
        <v>245</v>
      </c>
    </row>
    <row r="100" spans="1:48" ht="16.5" customHeight="1">
      <c r="A100" s="539"/>
      <c r="B100" s="539"/>
      <c r="C100" s="539"/>
      <c r="D100" s="539"/>
    </row>
  </sheetData>
  <sheetProtection password="CF91" sheet="1" objects="1" scenarios="1" selectLockedCells="1"/>
  <protectedRanges>
    <protectedRange password="CC86" sqref="I9 I15 I20:I30 I35:I50" name="Plage1_1_1_1"/>
  </protectedRanges>
  <dataConsolidate/>
  <mergeCells count="280">
    <mergeCell ref="BK89:BL89"/>
    <mergeCell ref="BK90:BL90"/>
    <mergeCell ref="BK76:BL76"/>
    <mergeCell ref="BK77:BL77"/>
    <mergeCell ref="BK78:BL78"/>
    <mergeCell ref="BK79:BL79"/>
    <mergeCell ref="BK80:BL80"/>
    <mergeCell ref="BK81:BL81"/>
    <mergeCell ref="BI18:BN68"/>
    <mergeCell ref="BK82:BL82"/>
    <mergeCell ref="BK83:BL83"/>
    <mergeCell ref="BK84:BL84"/>
    <mergeCell ref="BK85:BL85"/>
    <mergeCell ref="BK86:BL86"/>
    <mergeCell ref="BK87:BL87"/>
    <mergeCell ref="BK88:BL88"/>
    <mergeCell ref="BI2:BN3"/>
    <mergeCell ref="BI5:BN5"/>
    <mergeCell ref="BI6:BI8"/>
    <mergeCell ref="BJ6:BJ8"/>
    <mergeCell ref="BK6:BL8"/>
    <mergeCell ref="BM6:BM8"/>
    <mergeCell ref="BN6:BN8"/>
    <mergeCell ref="BI16:BN16"/>
    <mergeCell ref="BI17:BN17"/>
    <mergeCell ref="AG6:AK9"/>
    <mergeCell ref="BA30:BG31"/>
    <mergeCell ref="BA32:BB32"/>
    <mergeCell ref="BE32:BG32"/>
    <mergeCell ref="BA33:BG68"/>
    <mergeCell ref="BA7:BG21"/>
    <mergeCell ref="AT43:AZ44"/>
    <mergeCell ref="AT8:AV15"/>
    <mergeCell ref="AW8:AZ15"/>
    <mergeCell ref="AT17:AV24"/>
    <mergeCell ref="AW17:AZ24"/>
    <mergeCell ref="AT45:AZ68"/>
    <mergeCell ref="AX35:AX36"/>
    <mergeCell ref="AT16:AZ16"/>
    <mergeCell ref="AS10:AS11"/>
    <mergeCell ref="AQ7:AR7"/>
    <mergeCell ref="AL6:AR6"/>
    <mergeCell ref="AQ8:AR8"/>
    <mergeCell ref="AQ9:AR9"/>
    <mergeCell ref="AQ10:AR10"/>
    <mergeCell ref="AQ11:AR11"/>
    <mergeCell ref="AT6:AV6"/>
    <mergeCell ref="AW6:AZ6"/>
    <mergeCell ref="AT7:AZ7"/>
    <mergeCell ref="P10:Q11"/>
    <mergeCell ref="P12:Q13"/>
    <mergeCell ref="BA5:BG5"/>
    <mergeCell ref="BA6:BG6"/>
    <mergeCell ref="BA22:BG22"/>
    <mergeCell ref="BA23:BG24"/>
    <mergeCell ref="BC25:BE25"/>
    <mergeCell ref="BC26:BE26"/>
    <mergeCell ref="BC27:BE27"/>
    <mergeCell ref="AA12:AC13"/>
    <mergeCell ref="AD12:AD13"/>
    <mergeCell ref="AE12:AE13"/>
    <mergeCell ref="AF12:AF13"/>
    <mergeCell ref="AG12:AK13"/>
    <mergeCell ref="AA14:AC15"/>
    <mergeCell ref="AD14:AD15"/>
    <mergeCell ref="AE14:AE15"/>
    <mergeCell ref="AF14:AF15"/>
    <mergeCell ref="AG14:AK15"/>
    <mergeCell ref="AA5:AK5"/>
    <mergeCell ref="AA6:AC9"/>
    <mergeCell ref="AD6:AD9"/>
    <mergeCell ref="AE6:AE9"/>
    <mergeCell ref="AF6:AF9"/>
    <mergeCell ref="O18:O19"/>
    <mergeCell ref="AA16:AC17"/>
    <mergeCell ref="AD16:AD17"/>
    <mergeCell ref="AE16:AE17"/>
    <mergeCell ref="AF16:AF17"/>
    <mergeCell ref="AG16:AK17"/>
    <mergeCell ref="P16:Q17"/>
    <mergeCell ref="W12:X13"/>
    <mergeCell ref="W14:X15"/>
    <mergeCell ref="R20:S21"/>
    <mergeCell ref="V20:V21"/>
    <mergeCell ref="AA10:AC11"/>
    <mergeCell ref="AD10:AD11"/>
    <mergeCell ref="AE10:AE11"/>
    <mergeCell ref="AF10:AF11"/>
    <mergeCell ref="AG10:AK11"/>
    <mergeCell ref="V16:V17"/>
    <mergeCell ref="V18:V19"/>
    <mergeCell ref="W18:X19"/>
    <mergeCell ref="AL70:AR70"/>
    <mergeCell ref="AQ45:AR45"/>
    <mergeCell ref="W20:X21"/>
    <mergeCell ref="AQ16:AR16"/>
    <mergeCell ref="AQ17:AR17"/>
    <mergeCell ref="AL20:AR20"/>
    <mergeCell ref="AQ54:AR54"/>
    <mergeCell ref="AQ47:AR47"/>
    <mergeCell ref="AQ50:AR50"/>
    <mergeCell ref="AL49:AR49"/>
    <mergeCell ref="AQ33:AR33"/>
    <mergeCell ref="AL29:AR29"/>
    <mergeCell ref="AQ46:AR46"/>
    <mergeCell ref="AQ34:AR34"/>
    <mergeCell ref="AQ35:AR35"/>
    <mergeCell ref="AF18:AF19"/>
    <mergeCell ref="AG18:AK19"/>
    <mergeCell ref="AG20:AK21"/>
    <mergeCell ref="AF29:AG29"/>
    <mergeCell ref="AA30:AK30"/>
    <mergeCell ref="W22:X22"/>
    <mergeCell ref="AQ25:AR25"/>
    <mergeCell ref="AQ26:AR26"/>
    <mergeCell ref="AQ18:AR18"/>
    <mergeCell ref="G6:M8"/>
    <mergeCell ref="G9:I9"/>
    <mergeCell ref="U20:U21"/>
    <mergeCell ref="Y7:Y9"/>
    <mergeCell ref="O6:Y6"/>
    <mergeCell ref="Y10:Y11"/>
    <mergeCell ref="Y12:Y13"/>
    <mergeCell ref="R14:S15"/>
    <mergeCell ref="Y14:Y15"/>
    <mergeCell ref="O14:O15"/>
    <mergeCell ref="O10:O11"/>
    <mergeCell ref="V10:V11"/>
    <mergeCell ref="R10:S11"/>
    <mergeCell ref="U12:U13"/>
    <mergeCell ref="W7:X9"/>
    <mergeCell ref="W10:X11"/>
    <mergeCell ref="P7:Q9"/>
    <mergeCell ref="U7:U9"/>
    <mergeCell ref="T10:T11"/>
    <mergeCell ref="T12:T13"/>
    <mergeCell ref="T14:T15"/>
    <mergeCell ref="T16:T17"/>
    <mergeCell ref="T18:T19"/>
    <mergeCell ref="R16:S17"/>
    <mergeCell ref="BW2:BW3"/>
    <mergeCell ref="O2:Y3"/>
    <mergeCell ref="O5:Y5"/>
    <mergeCell ref="U10:U11"/>
    <mergeCell ref="BW5:BW6"/>
    <mergeCell ref="BW7:BW42"/>
    <mergeCell ref="BP2:BU3"/>
    <mergeCell ref="BQ6:BT6"/>
    <mergeCell ref="AU39:AU40"/>
    <mergeCell ref="U14:U15"/>
    <mergeCell ref="P14:Q15"/>
    <mergeCell ref="W16:X17"/>
    <mergeCell ref="T7:T9"/>
    <mergeCell ref="AM5:AR5"/>
    <mergeCell ref="AX29:AX30"/>
    <mergeCell ref="AX33:AX34"/>
    <mergeCell ref="AQ24:AR24"/>
    <mergeCell ref="AA31:AK68"/>
    <mergeCell ref="AQ21:AR21"/>
    <mergeCell ref="AQ22:AR22"/>
    <mergeCell ref="AA20:AC21"/>
    <mergeCell ref="AD20:AD21"/>
    <mergeCell ref="AE20:AE21"/>
    <mergeCell ref="AF20:AF21"/>
    <mergeCell ref="G2:M3"/>
    <mergeCell ref="AL2:AR3"/>
    <mergeCell ref="G5:M5"/>
    <mergeCell ref="AU35:AU36"/>
    <mergeCell ref="Y16:Y17"/>
    <mergeCell ref="Y18:Y19"/>
    <mergeCell ref="Y20:Y21"/>
    <mergeCell ref="AX39:AX40"/>
    <mergeCell ref="V7:V9"/>
    <mergeCell ref="V14:V15"/>
    <mergeCell ref="V12:V13"/>
    <mergeCell ref="AT29:AT30"/>
    <mergeCell ref="AT31:AT32"/>
    <mergeCell ref="AT33:AT34"/>
    <mergeCell ref="O12:O13"/>
    <mergeCell ref="R12:S13"/>
    <mergeCell ref="O20:O21"/>
    <mergeCell ref="O7:O9"/>
    <mergeCell ref="O16:O17"/>
    <mergeCell ref="R18:S19"/>
    <mergeCell ref="R7:S9"/>
    <mergeCell ref="AT2:AZ3"/>
    <mergeCell ref="AT39:AT40"/>
    <mergeCell ref="AY39:AZ40"/>
    <mergeCell ref="AT37:AT38"/>
    <mergeCell ref="AY35:AZ36"/>
    <mergeCell ref="AY37:AZ38"/>
    <mergeCell ref="BP5:BU5"/>
    <mergeCell ref="AT27:AT28"/>
    <mergeCell ref="AU27:AU28"/>
    <mergeCell ref="AT26:AZ26"/>
    <mergeCell ref="AU29:AU30"/>
    <mergeCell ref="AX27:AX28"/>
    <mergeCell ref="AU31:AU32"/>
    <mergeCell ref="AY27:AZ28"/>
    <mergeCell ref="AY29:AZ30"/>
    <mergeCell ref="AY31:AZ32"/>
    <mergeCell ref="AY33:AZ34"/>
    <mergeCell ref="AX31:AX32"/>
    <mergeCell ref="AU33:AU34"/>
    <mergeCell ref="AX37:AX38"/>
    <mergeCell ref="AT35:AT36"/>
    <mergeCell ref="AV27:AW28"/>
    <mergeCell ref="AT5:AZ5"/>
    <mergeCell ref="BX27:BX29"/>
    <mergeCell ref="BX24:BX26"/>
    <mergeCell ref="AQ36:AR36"/>
    <mergeCell ref="AQ39:AR39"/>
    <mergeCell ref="AQ41:AR41"/>
    <mergeCell ref="AQ42:AR42"/>
    <mergeCell ref="AQ48:AR48"/>
    <mergeCell ref="AV35:AW36"/>
    <mergeCell ref="AV37:AW38"/>
    <mergeCell ref="AV39:AW40"/>
    <mergeCell ref="BR48:BT48"/>
    <mergeCell ref="AQ38:AR38"/>
    <mergeCell ref="AQ44:AR44"/>
    <mergeCell ref="AV29:AW30"/>
    <mergeCell ref="AV31:AW32"/>
    <mergeCell ref="AV33:AW34"/>
    <mergeCell ref="BA29:BG29"/>
    <mergeCell ref="BP7:BU26"/>
    <mergeCell ref="BP28:BU46"/>
    <mergeCell ref="BX12:BX14"/>
    <mergeCell ref="BX15:BX17"/>
    <mergeCell ref="BX18:BX20"/>
    <mergeCell ref="BX21:BX23"/>
    <mergeCell ref="AU37:AU38"/>
    <mergeCell ref="A25:D54"/>
    <mergeCell ref="BR91:BS91"/>
    <mergeCell ref="BR92:BS92"/>
    <mergeCell ref="BR78:BS78"/>
    <mergeCell ref="BR79:BS79"/>
    <mergeCell ref="BR80:BS80"/>
    <mergeCell ref="BR81:BS81"/>
    <mergeCell ref="BR82:BS82"/>
    <mergeCell ref="BR83:BS83"/>
    <mergeCell ref="BR84:BS84"/>
    <mergeCell ref="BR85:BS85"/>
    <mergeCell ref="BR86:BS86"/>
    <mergeCell ref="BR87:BS87"/>
    <mergeCell ref="BR88:BS88"/>
    <mergeCell ref="BR89:BS89"/>
    <mergeCell ref="BR90:BS90"/>
    <mergeCell ref="AQ37:AR37"/>
    <mergeCell ref="AL40:AR40"/>
    <mergeCell ref="AQ27:AR27"/>
    <mergeCell ref="AQ28:AR28"/>
    <mergeCell ref="AQ30:AR30"/>
    <mergeCell ref="AQ51:AR51"/>
    <mergeCell ref="AQ43:AR43"/>
    <mergeCell ref="AQ52:AR52"/>
    <mergeCell ref="G36:I36"/>
    <mergeCell ref="G10:M35"/>
    <mergeCell ref="G37:M68"/>
    <mergeCell ref="O23:Y23"/>
    <mergeCell ref="AM58:AR58"/>
    <mergeCell ref="AQ53:AR53"/>
    <mergeCell ref="AQ31:AR31"/>
    <mergeCell ref="AQ32:AR32"/>
    <mergeCell ref="AQ15:AR15"/>
    <mergeCell ref="AQ13:AR13"/>
    <mergeCell ref="AQ14:AR14"/>
    <mergeCell ref="AQ19:AR19"/>
    <mergeCell ref="O24:Y68"/>
    <mergeCell ref="AQ12:AR12"/>
    <mergeCell ref="U16:U17"/>
    <mergeCell ref="U18:U19"/>
    <mergeCell ref="P20:Q21"/>
    <mergeCell ref="O22:S22"/>
    <mergeCell ref="AQ23:AR23"/>
    <mergeCell ref="AA18:AC19"/>
    <mergeCell ref="AD18:AD19"/>
    <mergeCell ref="AE18:AE19"/>
    <mergeCell ref="P18:Q19"/>
    <mergeCell ref="T20:T21"/>
  </mergeCells>
  <conditionalFormatting sqref="V22">
    <cfRule type="expression" dxfId="420" priority="9">
      <formula>$W$22=100%</formula>
    </cfRule>
    <cfRule type="expression" dxfId="419" priority="10">
      <formula>$W$22&lt;&gt;100%</formula>
    </cfRule>
  </conditionalFormatting>
  <conditionalFormatting sqref="AV41">
    <cfRule type="expression" dxfId="418" priority="7">
      <formula>$AX$41=100%</formula>
    </cfRule>
    <cfRule type="expression" dxfId="417" priority="8">
      <formula>$AX$41&lt;&gt;100%</formula>
    </cfRule>
  </conditionalFormatting>
  <conditionalFormatting sqref="T22">
    <cfRule type="cellIs" dxfId="416" priority="3" operator="equal">
      <formula>100%</formula>
    </cfRule>
    <cfRule type="cellIs" dxfId="415" priority="4" operator="notEqual">
      <formula>100%</formula>
    </cfRule>
  </conditionalFormatting>
  <conditionalFormatting sqref="AX41">
    <cfRule type="cellIs" dxfId="414" priority="1" operator="equal">
      <formula>100%</formula>
    </cfRule>
    <cfRule type="cellIs" dxfId="413" priority="2" operator="notEqual">
      <formula>100%</formula>
    </cfRule>
  </conditionalFormatting>
  <dataValidations count="36">
    <dataValidation type="list" allowBlank="1" showInputMessage="1" showErrorMessage="1" sqref="AS44">
      <formula1>"Basic, Intermediate, Good, Excellent, Native"</formula1>
    </dataValidation>
    <dataValidation type="list" allowBlank="1" showInputMessage="1" showErrorMessage="1" sqref="AE12 AE20 AE10 AE14 AE16 AE18 AP8:AP18 BU6">
      <formula1>"1,2,3,4"</formula1>
    </dataValidation>
    <dataValidation type="list" allowBlank="1" showInputMessage="1" showErrorMessage="1" sqref="B17">
      <formula1>INDIRECT($B$24)</formula1>
    </dataValidation>
    <dataValidation type="list" allowBlank="1" showInputMessage="1" showErrorMessage="1" error="Entered Value not valid. Enter a score between 1 - 3" sqref="AM21:AM28 AP30:AP39 AM58 AM59:AQ61 AM50:AM54 AP21:AP28 AM30:AM39 AN55:AO57 AM41:AM48 AP41:AP48 AP50:AP57 AQ55:AQ57">
      <formula1>"1,2,3,4"</formula1>
    </dataValidation>
    <dataValidation type="list" allowBlank="1" showInputMessage="1" showErrorMessage="1" sqref="T12:T21">
      <formula1>ObjectivesScale</formula1>
    </dataValidation>
    <dataValidation type="list" allowBlank="1" showInputMessage="1" showErrorMessage="1" sqref="AL50:AL57">
      <formula1>Tech_list</formula1>
    </dataValidation>
    <dataValidation allowBlank="1" showInputMessage="1" showErrorMessage="1" error="Entered Value not valid. Enter a score between 1 - 3" sqref="AS29:AS38 AM55:AM57"/>
    <dataValidation type="date" operator="greaterThan" allowBlank="1" showInputMessage="1" showErrorMessage="1" errorTitle="Invalid Date of review" error="Date of Review must be a date_x000a_" sqref="D22:D23 B14:C14">
      <formula1>40179</formula1>
    </dataValidation>
    <dataValidation type="list" allowBlank="1" showInputMessage="1" showErrorMessage="1" sqref="AU29:AU40 P10:Q21">
      <formula1>"Qualitatif,Quantitatif"</formula1>
    </dataValidation>
    <dataValidation type="date" operator="greaterThanOrEqual" allowBlank="1" showInputMessage="1" showErrorMessage="1" errorTitle="Invalid Start Date at Altran" error="Start date at Altran should be a date" sqref="D17">
      <formula1>21916</formula1>
    </dataValidation>
    <dataValidation type="whole" operator="greaterThan" allowBlank="1" showInputMessage="1" showErrorMessage="1" errorTitle="Invalid Graduation Year" error="Graduation year should be a valid year" sqref="D18">
      <formula1>1950</formula1>
    </dataValidation>
    <dataValidation type="list" allowBlank="1" showInputMessage="1" showErrorMessage="1" errorTitle="Invalid Weight Factor" error="Weight factor should be a percentage (multiple of 5%)" sqref="T10:T11 W20 AX29:AX40 W12 W14 W16 W18 W10">
      <formula1>ObjectivesScale</formula1>
    </dataValidation>
    <dataValidation type="list" allowBlank="1" showInputMessage="1" showErrorMessage="1" errorTitle="Invalid Evaluation" error="Evaluation should be 1,2,3 or 4_x000a_" sqref="Y10:Y21">
      <formula1>"1,2,3,4"</formula1>
    </dataValidation>
    <dataValidation type="list" allowBlank="1" showInputMessage="1" showErrorMessage="1" errorTitle="Invalid Manager Evaluation" error="Evaluation should be 1,2,3 or 4_x000a_(4 being the best evaluation)" sqref="AO41:AO48 AO50:AO54 AO21:AO28 AO30:AO39 AO8:AO18">
      <formula1>"1,2,3,4"</formula1>
    </dataValidation>
    <dataValidation type="list" allowBlank="1" showInputMessage="1" showErrorMessage="1" errorTitle="Invalid Self Evaluation" error="Evaluation should be 1,2,3 or 4 _x000a_(4 being the best evaluation)" sqref="AN8:AN18 AN21:AN28 AN30:AN39 AN41:AN48 AN50:AN54">
      <formula1>"1,2,3,4"</formula1>
    </dataValidation>
    <dataValidation type="list" allowBlank="1" showInputMessage="1" showErrorMessage="1" sqref="BC32">
      <formula1>countries</formula1>
    </dataValidation>
    <dataValidation type="list" allowBlank="1" showInputMessage="1" showErrorMessage="1" sqref="BK9:BK15">
      <formula1>"F, O, C, U, S"</formula1>
    </dataValidation>
    <dataValidation type="list" allowBlank="1" showInputMessage="1" showErrorMessage="1" sqref="BM9:BM15">
      <formula1>"Basse,Moyenne,Haute"</formula1>
    </dataValidation>
    <dataValidation type="list" allowBlank="1" showInputMessage="1" showErrorMessage="1" sqref="AD12 AD14 AD16 AD18 AD20 AD10">
      <formula1>"F,O,C,U,S"</formula1>
    </dataValidation>
    <dataValidation type="list" allowBlank="1" showInputMessage="1" showErrorMessage="1" sqref="AF10 AF12 AF14 AF16 AF18 AF20">
      <formula1>TandD_comment</formula1>
    </dataValidation>
    <dataValidation type="list" allowBlank="1" showInputMessage="1" showErrorMessage="1" sqref="AT29:AT40">
      <formula1>Obj_type</formula1>
    </dataValidation>
    <dataValidation showInputMessage="1" showErrorMessage="1" sqref="O10:O21"/>
    <dataValidation type="decimal" allowBlank="1" showInputMessage="1" showErrorMessage="1" errorTitle="Invalid Weight Factor" error="Ratio factor should be a percentage between 0 and 1000%" sqref="U10 U12 U14 U16 U18 U20">
      <formula1>0</formula1>
      <formula2>10</formula2>
    </dataValidation>
    <dataValidation type="list" allowBlank="1" showInputMessage="1" showErrorMessage="1" sqref="BG25:BH25">
      <formula1>List_Evol</formula1>
    </dataValidation>
    <dataValidation type="list" allowBlank="1" showInputMessage="1" showErrorMessage="1" sqref="AL21:AL28">
      <formula1>List_ProjectRequ</formula1>
    </dataValidation>
    <dataValidation type="list" allowBlank="1" showInputMessage="1" showErrorMessage="1" sqref="AL30:AL39">
      <formula1>List_MgtRequ</formula1>
    </dataValidation>
    <dataValidation type="list" allowBlank="1" showInputMessage="1" showErrorMessage="1" sqref="AL41:AL48">
      <formula1>List_BusRequ</formula1>
    </dataValidation>
    <dataValidation type="list" allowBlank="1" showInputMessage="1" showErrorMessage="1" sqref="BG26:BH26">
      <formula1>List_Evol_2</formula1>
    </dataValidation>
    <dataValidation type="list" allowBlank="1" showInputMessage="1" showErrorMessage="1" sqref="BG27:BH27">
      <formula1>List_Evol_3</formula1>
    </dataValidation>
    <dataValidation type="list" allowBlank="1" showInputMessage="1" showErrorMessage="1" promptTitle="Career Path" sqref="B16">
      <formula1>Path_family</formula1>
    </dataValidation>
    <dataValidation type="list" allowBlank="1" showInputMessage="1" showErrorMessage="1" sqref="BC25:BE27">
      <formula1>Funtion_List2</formula1>
    </dataValidation>
    <dataValidation type="list" allowBlank="1" showInputMessage="1" showErrorMessage="1" sqref="Z49:Z53">
      <formula1>tech</formula1>
    </dataValidation>
    <dataValidation errorStyle="warning" operator="greaterThan" allowBlank="1" showInputMessage="1" errorTitle="Error Alert" error="Please do not exceed the comments limits._x000a_Only visible text would be printed._x000a_" promptTitle="Input Message" prompt="Please do not exceed the comments limits._x000a_Only visible text would be printed." sqref="G10:M35"/>
    <dataValidation allowBlank="1" showInputMessage="1" promptTitle="Input Message" prompt="Please do not exceed the comments limits._x000a_Only visible text would be printed." sqref="G37:M68 AT17:AV24 AW17:AZ24 AT45:AZ68 BA7:BG21 BA33:BG68 BI18:BN68 BP7:BU26 BP28:BU46"/>
    <dataValidation showInputMessage="1" promptTitle="Input Message" prompt="Please do not exceed the comments limits._x000a_Only visible text would be printed." sqref="O24:Y68"/>
    <dataValidation allowBlank="1" showErrorMessage="1" sqref="AA31:AK68"/>
  </dataValidations>
  <printOptions horizontalCentered="1" verticalCentered="1"/>
  <pageMargins left="0.70866141732283472" right="0.70866141732283472" top="0.74803149606299213" bottom="0.55118110236220474" header="0" footer="0.11811023622047245"/>
  <pageSetup paperSize="9" scale="75" fitToWidth="7" orientation="portrait" r:id="rId1"/>
  <headerFooter differentFirst="1" scaleWithDoc="0" alignWithMargins="0">
    <oddHeader>&amp;R&amp;8&amp;G</oddHeader>
    <oddFooter>&amp;L&amp;"Century Gothic,Normal"&amp;9AAA    Version 1.1&amp;C&amp;"Century Gothic,Normal"&amp;12Altran Confidential&amp;R&amp;"Century Gothic,Normal"&amp;P</oddFooter>
    <firstFooter>&amp;L&amp;"Century Gothic,Normal"&amp;9AAA    Version 1.1&amp;C&amp;"Century Gothic,Normal"&amp;12Altran Confidential&amp;R&amp;"Century Gothic,Normal"&amp;P</firstFooter>
  </headerFooter>
  <colBreaks count="7" manualBreakCount="7">
    <brk id="5" max="36" man="1"/>
    <brk id="13" max="36" man="1"/>
    <brk id="25" max="67" man="1"/>
    <brk id="37" max="36" man="1"/>
    <brk id="44" max="36" man="1"/>
    <brk id="67" max="36" man="1"/>
    <brk id="73" max="61" man="1"/>
  </colBreaks>
  <ignoredErrors>
    <ignoredError sqref="AO62" formula="1"/>
    <ignoredError sqref="D24" evalError="1"/>
  </ignoredError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90938" r:id="rId5" name="Check Box 3898">
              <controlPr locked="0" defaultSize="0" autoFill="0" autoLine="0" autoPict="0">
                <anchor moveWithCells="1" sizeWithCells="1">
                  <from>
                    <xdr:col>67</xdr:col>
                    <xdr:colOff>28575</xdr:colOff>
                    <xdr:row>30</xdr:row>
                    <xdr:rowOff>180975</xdr:rowOff>
                  </from>
                  <to>
                    <xdr:col>67</xdr:col>
                    <xdr:colOff>28575</xdr:colOff>
                    <xdr:row>32</xdr:row>
                    <xdr:rowOff>180975</xdr:rowOff>
                  </to>
                </anchor>
              </controlPr>
            </control>
          </mc:Choice>
        </mc:AlternateContent>
        <mc:AlternateContent xmlns:mc="http://schemas.openxmlformats.org/markup-compatibility/2006">
          <mc:Choice Requires="x14">
            <control shapeId="90939" r:id="rId6" name="Check Box 3899">
              <controlPr locked="0" defaultSize="0" autoFill="0" autoLine="0" autoPict="0">
                <anchor moveWithCells="1" sizeWithCells="1">
                  <from>
                    <xdr:col>67</xdr:col>
                    <xdr:colOff>28575</xdr:colOff>
                    <xdr:row>30</xdr:row>
                    <xdr:rowOff>190500</xdr:rowOff>
                  </from>
                  <to>
                    <xdr:col>67</xdr:col>
                    <xdr:colOff>28575</xdr:colOff>
                    <xdr:row>32</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dimension ref="A1:AT176"/>
  <sheetViews>
    <sheetView showGridLines="0" zoomScale="70" zoomScaleNormal="70" zoomScaleSheetLayoutView="40" workbookViewId="0">
      <selection activeCell="D6" sqref="D6:F6"/>
    </sheetView>
  </sheetViews>
  <sheetFormatPr baseColWidth="10" defaultColWidth="9.140625" defaultRowHeight="15"/>
  <cols>
    <col min="1" max="1" width="2.7109375" customWidth="1"/>
    <col min="2" max="2" width="4.7109375" customWidth="1"/>
    <col min="3" max="3" width="19.7109375" customWidth="1"/>
    <col min="4" max="4" width="12.28515625" customWidth="1"/>
    <col min="5" max="5" width="8.42578125" bestFit="1" customWidth="1"/>
    <col min="6" max="6" width="10.140625" customWidth="1"/>
    <col min="7" max="7" width="12" hidden="1" customWidth="1"/>
    <col min="8" max="9" width="10.5703125" hidden="1" customWidth="1"/>
    <col min="10" max="10" width="0.7109375" customWidth="1"/>
    <col min="11" max="11" width="36.5703125" style="83" customWidth="1"/>
    <col min="12" max="12" width="3.5703125" style="104" customWidth="1"/>
    <col min="13" max="13" width="7.85546875" style="104" customWidth="1"/>
    <col min="14" max="14" width="38.5703125" style="83" customWidth="1"/>
    <col min="15" max="15" width="48.140625" style="339" customWidth="1"/>
    <col min="16" max="16" width="39.85546875" style="99" hidden="1" customWidth="1"/>
    <col min="17" max="17" width="16.7109375" style="335" hidden="1" customWidth="1"/>
    <col min="18" max="18" width="22.7109375" style="335" hidden="1" customWidth="1"/>
    <col min="19" max="19" width="8.42578125" style="335" hidden="1" customWidth="1"/>
    <col min="20" max="20" width="24.85546875" style="99" hidden="1" customWidth="1"/>
    <col min="21" max="21" width="33" style="99" hidden="1" customWidth="1"/>
    <col min="22" max="22" width="24.85546875" style="99" hidden="1" customWidth="1"/>
    <col min="23" max="24" width="9.140625" style="99" hidden="1" customWidth="1"/>
    <col min="25" max="25" width="9.140625" style="101" hidden="1" customWidth="1"/>
    <col min="26" max="26" width="40.7109375" style="101" hidden="1" customWidth="1"/>
    <col min="27" max="27" width="44.5703125" style="101" hidden="1" customWidth="1"/>
    <col min="28" max="28" width="14.7109375" style="54" hidden="1" customWidth="1"/>
    <col min="29" max="29" width="20" style="54" hidden="1" customWidth="1"/>
    <col min="30" max="30" width="12.5703125" style="54" hidden="1" customWidth="1"/>
    <col min="31" max="31" width="2.42578125" style="54" hidden="1" customWidth="1"/>
    <col min="32" max="32" width="6.140625" style="54" hidden="1" customWidth="1"/>
    <col min="33" max="33" width="0.42578125" style="54" hidden="1" customWidth="1"/>
    <col min="34" max="34" width="9.140625" hidden="1" customWidth="1"/>
    <col min="35" max="35" width="9.140625" customWidth="1"/>
    <col min="36" max="36" width="2.28515625" customWidth="1"/>
    <col min="37" max="37" width="2.140625" customWidth="1"/>
    <col min="38" max="38" width="30.7109375" customWidth="1"/>
    <col min="39" max="39" width="1.7109375" customWidth="1"/>
    <col min="40" max="40" width="30.7109375" customWidth="1"/>
    <col min="41" max="41" width="1.7109375" customWidth="1"/>
    <col min="42" max="42" width="30.7109375" customWidth="1"/>
    <col min="43" max="43" width="1.7109375" customWidth="1"/>
    <col min="44" max="44" width="30.7109375" customWidth="1"/>
    <col min="45" max="45" width="1.7109375" customWidth="1"/>
    <col min="46" max="46" width="30.7109375" customWidth="1"/>
  </cols>
  <sheetData>
    <row r="1" spans="1:46" ht="52.5" customHeight="1">
      <c r="A1" s="1304" t="s">
        <v>547</v>
      </c>
      <c r="B1" s="1305"/>
      <c r="C1" s="1305"/>
      <c r="D1" s="1305"/>
      <c r="E1" s="1305"/>
      <c r="F1" s="1305"/>
      <c r="G1" s="1305"/>
      <c r="H1" s="1305"/>
      <c r="I1" s="1305"/>
      <c r="J1" s="1305"/>
      <c r="K1" s="1305"/>
      <c r="L1" s="1305"/>
      <c r="M1" s="1305"/>
      <c r="N1" s="1305"/>
      <c r="O1" s="1306"/>
      <c r="P1" s="348" t="s">
        <v>136</v>
      </c>
      <c r="Q1" s="345" t="str">
        <f>$D$4</f>
        <v>DIALLO ISSAGA</v>
      </c>
      <c r="R1" s="345" t="s">
        <v>85</v>
      </c>
      <c r="S1" s="345" t="s">
        <v>87</v>
      </c>
      <c r="U1" s="408">
        <f ca="1">'HR - Tools'!F8</f>
        <v>1.1666666666666667</v>
      </c>
      <c r="V1" s="99" t="str">
        <f>IFERROR(CONCATENATE("JOB FULFILMENT (",TEXT(ROUND(AB7,2),"0%"),")"),0)</f>
        <v>JOB FULFILMENT (50%)</v>
      </c>
      <c r="X1" s="99" t="s">
        <v>252</v>
      </c>
      <c r="Y1" s="99"/>
      <c r="AB1" s="55"/>
      <c r="AC1" s="55"/>
      <c r="AD1" s="55"/>
      <c r="AE1" s="55"/>
      <c r="AF1" s="55"/>
      <c r="AG1" s="55"/>
    </row>
    <row r="2" spans="1:46" ht="15" customHeight="1">
      <c r="A2" s="52"/>
      <c r="B2" s="52"/>
      <c r="C2" s="53"/>
      <c r="D2" s="1309"/>
      <c r="E2" s="1309"/>
      <c r="F2" s="1309"/>
      <c r="G2" s="53"/>
      <c r="H2" s="53"/>
      <c r="I2" s="53"/>
      <c r="J2" s="53"/>
      <c r="K2" s="86"/>
      <c r="L2" s="86"/>
      <c r="M2" s="498"/>
      <c r="N2" s="55"/>
      <c r="O2" s="500"/>
      <c r="P2" s="346" t="s">
        <v>532</v>
      </c>
      <c r="Q2" s="347">
        <f>IF($P2="","",IFERROR(INDEX('Altran Annual Appraisal'!$AO$8:$AO$22,MATCH('A.A.A. Appendix'!$P2,'Altran Annual Appraisal'!$AL$8:$AL$22,0),1),0))</f>
        <v>2</v>
      </c>
      <c r="R2" s="347">
        <f>IF($P2="","",IFERROR(INDEX(Table_Competence_Selection[],MATCH($P2,INDEX(Table_Competence_Selection[],,1),0),MATCH($D$6,Table_Competence_Selection[#Headers],0)),0))</f>
        <v>2</v>
      </c>
      <c r="S2" s="347">
        <f t="shared" ref="S2:S13" si="0">IFERROR($Q2-$R2,"")</f>
        <v>0</v>
      </c>
      <c r="T2" s="354" t="s">
        <v>171</v>
      </c>
      <c r="U2" s="99">
        <f>IF(Q2="","No Data",IF(Q2&gt;=R2,1,0))</f>
        <v>1</v>
      </c>
      <c r="V2" s="99" t="str">
        <f>CONCATENATE("OBJECTIVES (",Object_Achievement_Level,")")</f>
        <v>OBJECTIVES (3,25)</v>
      </c>
      <c r="X2" s="99">
        <f>'Altran Annual Appraisal'!AM8</f>
        <v>2</v>
      </c>
      <c r="Y2" s="99">
        <f>IF(Q2="","No Data",IF(Q2&gt;=X2,1,0))</f>
        <v>1</v>
      </c>
      <c r="AB2" s="55" t="s">
        <v>292</v>
      </c>
      <c r="AC2" s="55" t="s">
        <v>4</v>
      </c>
      <c r="AD2" s="55"/>
      <c r="AE2" s="55"/>
      <c r="AF2" s="55"/>
      <c r="AG2" s="55"/>
    </row>
    <row r="3" spans="1:46" ht="15.75" customHeight="1">
      <c r="A3" s="85"/>
      <c r="B3" s="85"/>
      <c r="C3" s="53"/>
      <c r="D3" s="53"/>
      <c r="E3" s="53"/>
      <c r="F3" s="53"/>
      <c r="G3" s="53"/>
      <c r="H3" s="53"/>
      <c r="I3" s="53"/>
      <c r="J3" s="53"/>
      <c r="K3" s="86"/>
      <c r="L3" s="86"/>
      <c r="M3" s="499"/>
      <c r="N3" s="227"/>
      <c r="O3" s="501"/>
      <c r="P3" s="346" t="s">
        <v>225</v>
      </c>
      <c r="Q3" s="347">
        <f>IF($P3="","",IFERROR(INDEX('Altran Annual Appraisal'!$AO$8:$AO$22,MATCH('A.A.A. Appendix'!$P3,'Altran Annual Appraisal'!$AL$8:$AL$22,0),1),0))</f>
        <v>1</v>
      </c>
      <c r="R3" s="347">
        <f>IF($P3="","",IFERROR(INDEX(Table_Competence_Selection[],MATCH($P3,INDEX(Table_Competence_Selection[],,1),0),MATCH($D$6,Table_Competence_Selection[#Headers],0)),0))</f>
        <v>1</v>
      </c>
      <c r="S3" s="347">
        <f t="shared" si="0"/>
        <v>0</v>
      </c>
      <c r="T3" s="1307" t="s">
        <v>246</v>
      </c>
      <c r="U3" s="99">
        <f t="shared" ref="U3:U12" si="1">IF(Q3="","No Data",IF(Q3&gt;=R3,1,0))</f>
        <v>1</v>
      </c>
      <c r="X3" s="99">
        <f>'Altran Annual Appraisal'!AM9</f>
        <v>1</v>
      </c>
      <c r="Y3" s="99">
        <f t="shared" ref="Y3:Y12" si="2">IF(Q3="","No Data",IF(Q3&gt;=X3,1,0))</f>
        <v>1</v>
      </c>
      <c r="AB3" s="362">
        <f>'HR - Tools'!D6</f>
        <v>0.5</v>
      </c>
      <c r="AC3" s="362">
        <f>'HR - Tools'!D10</f>
        <v>0.5</v>
      </c>
      <c r="AD3" s="55"/>
      <c r="AE3" s="55"/>
      <c r="AF3" s="55"/>
      <c r="AG3" s="55"/>
    </row>
    <row r="4" spans="1:46" ht="15" customHeight="1">
      <c r="A4" s="1292" t="s">
        <v>624</v>
      </c>
      <c r="B4" s="1293"/>
      <c r="C4" s="1293"/>
      <c r="D4" s="1300" t="str">
        <f>'Altran Annual Appraisal'!B15</f>
        <v>DIALLO ISSAGA</v>
      </c>
      <c r="E4" s="1300"/>
      <c r="F4" s="1300"/>
      <c r="G4" s="1310"/>
      <c r="H4" s="1310"/>
      <c r="I4" s="147"/>
      <c r="J4" s="108"/>
      <c r="K4" s="108"/>
      <c r="L4" s="108"/>
      <c r="M4" s="504">
        <v>3.25</v>
      </c>
      <c r="N4" s="98"/>
      <c r="O4" s="501"/>
      <c r="P4" s="346" t="s">
        <v>0</v>
      </c>
      <c r="Q4" s="347">
        <f>IF($P4="","",IFERROR(INDEX('Altran Annual Appraisal'!$AO$8:$AO$22,MATCH('A.A.A. Appendix'!$P4,'Altran Annual Appraisal'!$AL$8:$AL$22,0),1),0))</f>
        <v>3</v>
      </c>
      <c r="R4" s="347">
        <f>IF($P4="","",IFERROR(INDEX(Table_Competence_Selection[],MATCH($P4,INDEX(Table_Competence_Selection[],,1),0),MATCH($D$6,Table_Competence_Selection[#Headers],0)),0))</f>
        <v>1</v>
      </c>
      <c r="S4" s="347">
        <f t="shared" si="0"/>
        <v>2</v>
      </c>
      <c r="T4" s="1308"/>
      <c r="U4" s="99">
        <f t="shared" si="1"/>
        <v>1</v>
      </c>
      <c r="X4" s="99">
        <f>'Altran Annual Appraisal'!AM10</f>
        <v>1</v>
      </c>
      <c r="Y4" s="99">
        <f t="shared" si="2"/>
        <v>1</v>
      </c>
      <c r="AB4" s="362">
        <f>U13</f>
        <v>1</v>
      </c>
      <c r="AC4" s="362">
        <f>AF176</f>
        <v>0</v>
      </c>
      <c r="AD4" s="55"/>
      <c r="AE4" s="55"/>
      <c r="AF4" s="55"/>
      <c r="AG4" s="55"/>
    </row>
    <row r="5" spans="1:46" ht="15" customHeight="1">
      <c r="A5" s="1292" t="s">
        <v>614</v>
      </c>
      <c r="B5" s="1293"/>
      <c r="C5" s="1293"/>
      <c r="D5" s="1300" t="s">
        <v>37</v>
      </c>
      <c r="E5" s="1300"/>
      <c r="F5" s="1300"/>
      <c r="G5" s="68"/>
      <c r="H5" s="68"/>
      <c r="I5" s="68"/>
      <c r="J5" s="108"/>
      <c r="K5" s="108"/>
      <c r="L5" s="108"/>
      <c r="M5" s="108"/>
      <c r="N5" s="227"/>
      <c r="O5" s="332"/>
      <c r="P5" s="594" t="s">
        <v>533</v>
      </c>
      <c r="Q5" s="347">
        <f>IF($P5="","",IFERROR(INDEX('Altran Annual Appraisal'!$AO$8:$AO$22,MATCH('A.A.A. Appendix'!$P5,'Altran Annual Appraisal'!$AL$8:$AL$22,0),1),0))</f>
        <v>3</v>
      </c>
      <c r="R5" s="347">
        <f>IF($P5="","",IFERROR(INDEX(Table_Competence_Selection[],MATCH($P5,INDEX(Table_Competence_Selection[],,1),0),MATCH($D$6,Table_Competence_Selection[#Headers],0)),0))</f>
        <v>1</v>
      </c>
      <c r="S5" s="347">
        <f t="shared" si="0"/>
        <v>2</v>
      </c>
      <c r="T5" s="1308"/>
      <c r="U5" s="99">
        <f t="shared" si="1"/>
        <v>1</v>
      </c>
      <c r="X5" s="99">
        <f>'Altran Annual Appraisal'!AM11</f>
        <v>1</v>
      </c>
      <c r="Y5" s="99">
        <f t="shared" si="2"/>
        <v>1</v>
      </c>
      <c r="AB5" s="55"/>
      <c r="AC5" s="55"/>
      <c r="AD5" s="55"/>
      <c r="AE5" s="55"/>
      <c r="AF5" s="55"/>
      <c r="AG5" s="55"/>
    </row>
    <row r="6" spans="1:46" ht="15" customHeight="1">
      <c r="A6" s="1292" t="s">
        <v>612</v>
      </c>
      <c r="B6" s="1293"/>
      <c r="C6" s="1293"/>
      <c r="D6" s="1301" t="s">
        <v>37</v>
      </c>
      <c r="E6" s="1301"/>
      <c r="F6" s="1301"/>
      <c r="G6" s="1296"/>
      <c r="H6" s="1296"/>
      <c r="I6" s="1296"/>
      <c r="J6" s="1296"/>
      <c r="K6" s="1296"/>
      <c r="L6" s="109"/>
      <c r="M6" s="109"/>
      <c r="N6" s="676"/>
      <c r="O6" s="676"/>
      <c r="P6" s="594" t="s">
        <v>534</v>
      </c>
      <c r="Q6" s="347">
        <f>IF($P6="","",IFERROR(INDEX('Altran Annual Appraisal'!$AO$8:$AO$22,MATCH('A.A.A. Appendix'!$P6,'Altran Annual Appraisal'!$AL$8:$AL$22,0),1),0))</f>
        <v>1</v>
      </c>
      <c r="R6" s="347">
        <f>IF($P6="","",IFERROR(INDEX(Table_Competence_Selection[],MATCH($P6,INDEX(Table_Competence_Selection[],,1),0),MATCH($D$6,Table_Competence_Selection[#Headers],0)),0))</f>
        <v>1</v>
      </c>
      <c r="S6" s="347">
        <f t="shared" si="0"/>
        <v>0</v>
      </c>
      <c r="T6" s="1308"/>
      <c r="U6" s="99">
        <f t="shared" si="1"/>
        <v>1</v>
      </c>
      <c r="V6" s="340">
        <f ca="1">'Altran Annual Appraisal'!AM62</f>
        <v>1.25</v>
      </c>
      <c r="X6" s="99">
        <f>'Altran Annual Appraisal'!AM12</f>
        <v>1</v>
      </c>
      <c r="Y6" s="99">
        <f t="shared" si="2"/>
        <v>1</v>
      </c>
      <c r="AB6" s="55"/>
      <c r="AC6" s="55"/>
      <c r="AD6" s="55"/>
      <c r="AE6" s="55"/>
      <c r="AF6" s="55"/>
      <c r="AG6" s="55"/>
    </row>
    <row r="7" spans="1:46" ht="15" customHeight="1">
      <c r="A7" s="1292" t="s">
        <v>121</v>
      </c>
      <c r="B7" s="1293"/>
      <c r="C7" s="1293"/>
      <c r="D7" s="1294" t="str">
        <f>'Altran Annual Appraisal'!B19</f>
        <v>ROSELIER CECILE</v>
      </c>
      <c r="E7" s="1294"/>
      <c r="F7" s="1294"/>
      <c r="G7" s="1296"/>
      <c r="H7" s="1296"/>
      <c r="I7" s="1296"/>
      <c r="J7" s="1296"/>
      <c r="K7" s="1296"/>
      <c r="L7" s="109"/>
      <c r="M7" s="109"/>
      <c r="N7" s="100"/>
      <c r="O7" s="99"/>
      <c r="P7" s="595" t="s">
        <v>535</v>
      </c>
      <c r="Q7" s="347">
        <f>IF($P7="","",IFERROR(INDEX('Altran Annual Appraisal'!$AO$8:$AO$22,MATCH('A.A.A. Appendix'!$P7,'Altran Annual Appraisal'!$AL$8:$AL$22,0),1),0))</f>
        <v>3</v>
      </c>
      <c r="R7" s="347">
        <f>IF($P7="","",IFERROR(INDEX(Table_Competence_Selection[],MATCH($P7,INDEX(Table_Competence_Selection[],,1),0),MATCH($D$6,Table_Competence_Selection[#Headers],0)),0))</f>
        <v>1</v>
      </c>
      <c r="S7" s="347">
        <f t="shared" si="0"/>
        <v>2</v>
      </c>
      <c r="T7" s="1308"/>
      <c r="U7" s="99">
        <f t="shared" si="1"/>
        <v>1</v>
      </c>
      <c r="V7" s="340">
        <f ca="1">'Altran Annual Appraisal'!AO62</f>
        <v>0</v>
      </c>
      <c r="X7" s="99">
        <f>'Altran Annual Appraisal'!AM13</f>
        <v>1</v>
      </c>
      <c r="Y7" s="99">
        <f t="shared" si="2"/>
        <v>1</v>
      </c>
      <c r="AB7" s="362">
        <f>AB3*AB4+AC3*AC4</f>
        <v>0.5</v>
      </c>
      <c r="AC7" s="55"/>
      <c r="AD7" s="55"/>
      <c r="AE7" s="55"/>
      <c r="AF7" s="55"/>
      <c r="AG7" s="55"/>
    </row>
    <row r="8" spans="1:46" ht="15" customHeight="1">
      <c r="A8" s="1292" t="s">
        <v>613</v>
      </c>
      <c r="B8" s="1293"/>
      <c r="C8" s="1293"/>
      <c r="D8" s="1295">
        <f>'Altran Annual Appraisal'!D18</f>
        <v>42835</v>
      </c>
      <c r="E8" s="1295"/>
      <c r="F8" s="1295"/>
      <c r="G8" s="1296"/>
      <c r="H8" s="1296"/>
      <c r="I8" s="1296"/>
      <c r="J8" s="1296"/>
      <c r="K8" s="1296"/>
      <c r="L8" s="109"/>
      <c r="M8" s="109"/>
      <c r="N8" s="1290"/>
      <c r="O8" s="1291"/>
      <c r="P8" s="346" t="s">
        <v>536</v>
      </c>
      <c r="Q8" s="347">
        <f>IF($P8="","",IFERROR(INDEX('Altran Annual Appraisal'!$AO$8:$AO$22,MATCH('A.A.A. Appendix'!$P8,'Altran Annual Appraisal'!$AL$8:$AL$22,0),1),0))</f>
        <v>3</v>
      </c>
      <c r="R8" s="347">
        <f>IF($P8="","",IFERROR(INDEX(Table_Competence_Selection[],MATCH($P8,INDEX(Table_Competence_Selection[],,1),0),MATCH($D$6,Table_Competence_Selection[#Headers],0)),0))</f>
        <v>1</v>
      </c>
      <c r="S8" s="347">
        <f t="shared" si="0"/>
        <v>2</v>
      </c>
      <c r="T8" s="1308"/>
      <c r="U8" s="99">
        <f t="shared" si="1"/>
        <v>1</v>
      </c>
      <c r="V8" s="341">
        <f ca="1">V7/V6</f>
        <v>0</v>
      </c>
      <c r="X8" s="99">
        <f>'Altran Annual Appraisal'!AM14</f>
        <v>1</v>
      </c>
      <c r="Y8" s="99">
        <f t="shared" si="2"/>
        <v>1</v>
      </c>
      <c r="AB8" s="55"/>
      <c r="AC8" s="55"/>
      <c r="AD8" s="55"/>
      <c r="AE8" s="55"/>
      <c r="AF8" s="55"/>
      <c r="AG8" s="55"/>
      <c r="AJ8" s="1302"/>
      <c r="AK8" s="1302"/>
      <c r="AL8" s="1302"/>
      <c r="AM8" s="418"/>
      <c r="AN8" s="746" t="s">
        <v>142</v>
      </c>
      <c r="AO8" s="289"/>
      <c r="AP8" s="759" t="s">
        <v>523</v>
      </c>
      <c r="AQ8" s="418"/>
      <c r="AR8" s="762" t="s">
        <v>144</v>
      </c>
      <c r="AS8" s="418"/>
      <c r="AT8" s="765" t="s">
        <v>145</v>
      </c>
    </row>
    <row r="9" spans="1:46" ht="15" customHeight="1">
      <c r="A9" s="54"/>
      <c r="B9" s="54"/>
      <c r="C9" s="54"/>
      <c r="D9" s="54"/>
      <c r="E9" s="54"/>
      <c r="F9" s="54"/>
      <c r="G9" s="54"/>
      <c r="H9" s="54"/>
      <c r="I9" s="54"/>
      <c r="J9" s="54"/>
      <c r="K9" s="55"/>
      <c r="L9" s="55"/>
      <c r="M9" s="55"/>
      <c r="N9" s="152"/>
      <c r="O9" s="99"/>
      <c r="P9" s="346" t="s">
        <v>537</v>
      </c>
      <c r="Q9" s="347">
        <f>IF($P9="","",IFERROR(INDEX('Altran Annual Appraisal'!$AO$8:$AO$22,MATCH('A.A.A. Appendix'!$P9,'Altran Annual Appraisal'!$AL$8:$AL$22,0),1),0))</f>
        <v>2</v>
      </c>
      <c r="R9" s="347">
        <f>IF($P9="","",IFERROR(INDEX(Table_Competence_Selection[],MATCH($P9,INDEX(Table_Competence_Selection[],,1),0),MATCH($D$6,Table_Competence_Selection[#Headers],0)),0))</f>
        <v>1</v>
      </c>
      <c r="S9" s="347">
        <f t="shared" si="0"/>
        <v>1</v>
      </c>
      <c r="T9" s="1308"/>
      <c r="U9" s="99">
        <f t="shared" si="1"/>
        <v>1</v>
      </c>
      <c r="X9" s="99">
        <f>'Altran Annual Appraisal'!AM15</f>
        <v>1</v>
      </c>
      <c r="Y9" s="99">
        <f t="shared" si="2"/>
        <v>1</v>
      </c>
      <c r="Z9" s="329"/>
      <c r="AA9" s="331" t="s">
        <v>189</v>
      </c>
      <c r="AB9" s="380">
        <f>IF(AB7&gt;100%,1,0)</f>
        <v>0</v>
      </c>
      <c r="AC9" s="55"/>
      <c r="AD9" s="55"/>
      <c r="AE9" s="55"/>
      <c r="AF9" s="55"/>
      <c r="AG9" s="55"/>
      <c r="AJ9" s="286"/>
      <c r="AK9" s="286"/>
      <c r="AL9" s="417"/>
      <c r="AM9" s="418"/>
      <c r="AN9" s="418"/>
      <c r="AO9" s="286"/>
      <c r="AP9" s="417"/>
      <c r="AQ9" s="418"/>
      <c r="AR9" s="417"/>
      <c r="AS9" s="418"/>
      <c r="AT9" s="417"/>
    </row>
    <row r="10" spans="1:46" ht="15" customHeight="1">
      <c r="A10" s="54"/>
      <c r="B10" s="54"/>
      <c r="C10" s="54"/>
      <c r="D10" s="1289"/>
      <c r="E10" s="1289"/>
      <c r="F10" s="1289"/>
      <c r="G10" s="1289"/>
      <c r="H10" s="1289"/>
      <c r="I10" s="1289"/>
      <c r="J10" s="1289"/>
      <c r="K10" s="55"/>
      <c r="L10" s="55"/>
      <c r="M10" s="55"/>
      <c r="N10" s="153"/>
      <c r="O10" s="99"/>
      <c r="P10" s="346" t="s">
        <v>538</v>
      </c>
      <c r="Q10" s="347">
        <f>IF($P10="","",IFERROR(INDEX('Altran Annual Appraisal'!$AO$8:$AO$22,MATCH('A.A.A. Appendix'!$P10,'Altran Annual Appraisal'!$AL$8:$AL$22,0),1),0))</f>
        <v>3</v>
      </c>
      <c r="R10" s="347">
        <f>IF($P10="","",IFERROR(INDEX(Table_Competence_Selection[],MATCH($P10,INDEX(Table_Competence_Selection[],,1),0),MATCH($D$6,Table_Competence_Selection[#Headers],0)),0))</f>
        <v>2</v>
      </c>
      <c r="S10" s="347">
        <f t="shared" si="0"/>
        <v>1</v>
      </c>
      <c r="T10" s="497" t="s">
        <v>184</v>
      </c>
      <c r="U10" s="99">
        <f t="shared" si="1"/>
        <v>1</v>
      </c>
      <c r="X10" s="99">
        <f>'Altran Annual Appraisal'!AM16</f>
        <v>2</v>
      </c>
      <c r="Y10" s="99">
        <f t="shared" si="2"/>
        <v>1</v>
      </c>
      <c r="Z10" s="99"/>
      <c r="AA10" s="335" t="s">
        <v>190</v>
      </c>
      <c r="AB10" s="381">
        <f>IF(AB7&lt;40%,1,0)</f>
        <v>0</v>
      </c>
      <c r="AC10" s="55"/>
      <c r="AD10" s="55"/>
      <c r="AE10" s="55"/>
      <c r="AF10" s="55"/>
      <c r="AG10" s="55"/>
      <c r="AJ10" s="292"/>
      <c r="AK10" s="292"/>
      <c r="AL10" s="293"/>
      <c r="AM10" s="294"/>
      <c r="AN10" s="292"/>
      <c r="AO10" s="292"/>
      <c r="AP10" s="292"/>
      <c r="AQ10" s="747"/>
      <c r="AR10" s="292"/>
      <c r="AS10" s="747"/>
      <c r="AT10" s="292"/>
    </row>
    <row r="11" spans="1:46" ht="15" customHeight="1">
      <c r="A11" s="54"/>
      <c r="B11" s="54"/>
      <c r="C11" s="54"/>
      <c r="D11" s="54"/>
      <c r="E11" s="54"/>
      <c r="F11" s="54"/>
      <c r="G11" s="54"/>
      <c r="H11" s="54"/>
      <c r="I11" s="54"/>
      <c r="J11" s="54"/>
      <c r="K11" s="55"/>
      <c r="L11" s="55"/>
      <c r="M11" s="55"/>
      <c r="N11" s="55"/>
      <c r="O11" s="99"/>
      <c r="P11" s="346"/>
      <c r="Q11" s="347" t="str">
        <f>IF($P11="","",IFERROR(INDEX('Altran Annual Appraisal'!$AO$8:$AO$22,MATCH('A.A.A. Appendix'!$P11,'Altran Annual Appraisal'!$AL$8:$AL$22,0),1),0))</f>
        <v/>
      </c>
      <c r="R11" s="347" t="str">
        <f>IF($P11="","",IFERROR(INDEX(Table_Competence_Selection[],MATCH($P11,INDEX(Table_Competence_Selection[],,1),0),MATCH($D$6,Table_Competence_Selection[#Headers],0)),0))</f>
        <v/>
      </c>
      <c r="S11" s="347" t="str">
        <f t="shared" si="0"/>
        <v/>
      </c>
      <c r="T11" s="354" t="s">
        <v>168</v>
      </c>
      <c r="U11" s="99" t="str">
        <f t="shared" si="1"/>
        <v>No Data</v>
      </c>
      <c r="X11" s="99">
        <f>'Altran Annual Appraisal'!AM17</f>
        <v>0</v>
      </c>
      <c r="Y11" s="99" t="str">
        <f t="shared" si="2"/>
        <v>No Data</v>
      </c>
      <c r="Z11" s="99"/>
      <c r="AA11" s="335" t="s">
        <v>191</v>
      </c>
      <c r="AB11" s="362">
        <f>IF(AB9=1,100%,IF(AB9=0,IF(AB10=0,AB7,40%),))</f>
        <v>0.5</v>
      </c>
      <c r="AC11" s="55"/>
      <c r="AD11" s="55"/>
      <c r="AE11" s="55"/>
      <c r="AF11" s="55"/>
      <c r="AG11" s="55"/>
      <c r="AJ11" s="296"/>
      <c r="AK11" s="296"/>
      <c r="AL11" s="296"/>
      <c r="AM11" s="295"/>
      <c r="AN11" s="296"/>
      <c r="AO11" s="296"/>
      <c r="AP11" s="296"/>
      <c r="AQ11" s="295"/>
      <c r="AR11" s="296"/>
      <c r="AS11" s="295"/>
      <c r="AT11" s="296"/>
    </row>
    <row r="12" spans="1:46" ht="30" customHeight="1">
      <c r="A12" s="54"/>
      <c r="B12" s="54"/>
      <c r="C12" s="54"/>
      <c r="D12" s="54"/>
      <c r="E12" s="54"/>
      <c r="F12" s="54"/>
      <c r="G12" s="54"/>
      <c r="H12" s="54"/>
      <c r="I12" s="54"/>
      <c r="J12" s="54"/>
      <c r="K12" s="55"/>
      <c r="L12" s="55"/>
      <c r="M12" s="55"/>
      <c r="N12" s="55"/>
      <c r="O12" s="99"/>
      <c r="P12" s="329"/>
      <c r="Q12" s="330" t="str">
        <f>IF($P12="","",IFERROR(INDEX('Altran Annual Appraisal'!$AO$8:$AO$22,MATCH('A.A.A. Appendix'!$P12,'Altran Annual Appraisal'!$AL$8:$AL$22,0),1),0))</f>
        <v/>
      </c>
      <c r="R12" s="330" t="str">
        <f>IF($P12="","",IFERROR(INDEX(Table_Competence_Selection[],MATCH($P12,INDEX(Table_Competence_Selection[],,1),0),MATCH($D$6,Table_Competence_Selection[#Headers],0)),0))</f>
        <v/>
      </c>
      <c r="S12" s="330" t="str">
        <f t="shared" si="0"/>
        <v/>
      </c>
      <c r="T12" s="99" t="s">
        <v>246</v>
      </c>
      <c r="U12" s="99" t="str">
        <f t="shared" si="1"/>
        <v>No Data</v>
      </c>
      <c r="X12" s="99">
        <f>'Altran Annual Appraisal'!AM18</f>
        <v>0</v>
      </c>
      <c r="Y12" s="99" t="str">
        <f t="shared" si="2"/>
        <v>No Data</v>
      </c>
      <c r="Z12" s="99"/>
      <c r="AA12" s="99"/>
      <c r="AB12" s="55"/>
      <c r="AC12" s="55"/>
      <c r="AD12" s="55"/>
      <c r="AE12" s="55"/>
      <c r="AF12" s="55"/>
      <c r="AG12" s="55"/>
      <c r="AJ12" s="1303"/>
      <c r="AK12" s="419"/>
      <c r="AL12" s="763" t="s">
        <v>532</v>
      </c>
      <c r="AM12" s="418"/>
      <c r="AN12" s="754" t="s">
        <v>497</v>
      </c>
      <c r="AO12" s="678"/>
      <c r="AP12" s="756" t="s">
        <v>515</v>
      </c>
      <c r="AQ12" s="417"/>
      <c r="AR12" s="760" t="s">
        <v>524</v>
      </c>
      <c r="AS12" s="417"/>
      <c r="AT12" s="764" t="s">
        <v>539</v>
      </c>
    </row>
    <row r="13" spans="1:46" ht="30" customHeight="1">
      <c r="A13" s="54"/>
      <c r="B13" s="54"/>
      <c r="C13" s="54"/>
      <c r="D13" s="54"/>
      <c r="E13" s="54"/>
      <c r="F13" s="54"/>
      <c r="G13" s="54"/>
      <c r="H13" s="54"/>
      <c r="I13" s="54"/>
      <c r="J13" s="54"/>
      <c r="K13" s="55"/>
      <c r="L13" s="55"/>
      <c r="M13" s="55"/>
      <c r="N13" s="55"/>
      <c r="O13" s="99"/>
      <c r="P13" s="329" t="e">
        <v>#N/A</v>
      </c>
      <c r="Q13" s="330" t="e">
        <f>IF($P13="","",IFERROR(INDEX('Altran Annual Appraisal'!$AO$8:$AO$22,MATCH('A.A.A. Appendix'!$P13,'Altran Annual Appraisal'!$AL$8:$AL$22,0),1),0))</f>
        <v>#N/A</v>
      </c>
      <c r="R13" s="330" t="e">
        <f>IF($P13="","",IFERROR(INDEX(Table_Competence_Selection[],MATCH($P13,INDEX(Table_Competence_Selection[],,1),0),MATCH($D$6,Table_Competence_Selection[#Headers],0)),0))</f>
        <v>#N/A</v>
      </c>
      <c r="S13" s="330" t="str">
        <f t="shared" si="0"/>
        <v/>
      </c>
      <c r="U13" s="407">
        <f>COUNTIF(U2:U12,1)/COUNT(U2:U12)</f>
        <v>1</v>
      </c>
      <c r="Y13" s="407">
        <f>COUNTIF(Y2:Y12,1)/COUNT(Y2:Y12)</f>
        <v>1</v>
      </c>
      <c r="Z13" s="99"/>
      <c r="AA13" s="99"/>
      <c r="AB13" s="55"/>
      <c r="AC13" s="55"/>
      <c r="AD13" s="55"/>
      <c r="AE13" s="55"/>
      <c r="AF13" s="55"/>
      <c r="AG13" s="55"/>
      <c r="AJ13" s="1303"/>
      <c r="AK13" s="419"/>
      <c r="AL13" s="763" t="s">
        <v>225</v>
      </c>
      <c r="AM13" s="418"/>
      <c r="AN13" s="754" t="s">
        <v>498</v>
      </c>
      <c r="AO13" s="419"/>
      <c r="AP13" s="770" t="s">
        <v>516</v>
      </c>
      <c r="AQ13" s="418"/>
      <c r="AR13" s="761" t="s">
        <v>525</v>
      </c>
      <c r="AS13" s="418"/>
      <c r="AT13" s="764" t="s">
        <v>540</v>
      </c>
    </row>
    <row r="14" spans="1:46" ht="30" customHeight="1">
      <c r="A14" s="54"/>
      <c r="B14" s="54"/>
      <c r="C14" s="54"/>
      <c r="D14" s="54"/>
      <c r="E14" s="54"/>
      <c r="F14" s="54"/>
      <c r="G14" s="54"/>
      <c r="H14" s="54"/>
      <c r="I14" s="54"/>
      <c r="J14" s="54"/>
      <c r="K14" s="55"/>
      <c r="L14" s="55"/>
      <c r="M14" s="55"/>
      <c r="N14" s="55"/>
      <c r="O14" s="99"/>
      <c r="P14" s="329"/>
      <c r="Q14" s="330"/>
      <c r="R14" s="330"/>
      <c r="S14" s="330"/>
      <c r="Y14" s="99"/>
      <c r="Z14" s="99"/>
      <c r="AA14" s="99"/>
      <c r="AB14" s="55"/>
      <c r="AC14" s="55"/>
      <c r="AD14" s="55"/>
      <c r="AE14" s="55"/>
      <c r="AF14" s="55"/>
      <c r="AG14" s="55"/>
      <c r="AJ14" s="1303"/>
      <c r="AK14" s="419"/>
      <c r="AL14" s="763" t="s">
        <v>0</v>
      </c>
      <c r="AM14" s="418"/>
      <c r="AN14" s="754" t="s">
        <v>499</v>
      </c>
      <c r="AO14" s="419"/>
      <c r="AP14" s="770" t="s">
        <v>517</v>
      </c>
      <c r="AQ14" s="418"/>
      <c r="AR14" s="761" t="s">
        <v>526</v>
      </c>
      <c r="AS14" s="418"/>
      <c r="AT14" s="764" t="s">
        <v>541</v>
      </c>
    </row>
    <row r="15" spans="1:46" ht="30" customHeight="1">
      <c r="A15" s="54"/>
      <c r="B15" s="54"/>
      <c r="C15" s="54"/>
      <c r="D15" s="54"/>
      <c r="E15" s="54"/>
      <c r="F15" s="54"/>
      <c r="G15" s="54"/>
      <c r="H15" s="54"/>
      <c r="I15" s="54"/>
      <c r="J15" s="54"/>
      <c r="K15" s="55"/>
      <c r="L15" s="55"/>
      <c r="M15" s="55"/>
      <c r="N15" s="55"/>
      <c r="O15" s="99"/>
      <c r="P15" s="329"/>
      <c r="Q15" s="330"/>
      <c r="R15" s="330"/>
      <c r="S15" s="330"/>
      <c r="U15" s="333"/>
      <c r="V15" s="333"/>
      <c r="W15" s="333"/>
      <c r="X15" s="328"/>
      <c r="Y15" s="99"/>
      <c r="Z15" s="99"/>
      <c r="AA15" s="99"/>
      <c r="AB15" s="55"/>
      <c r="AC15" s="55"/>
      <c r="AD15" s="55"/>
      <c r="AE15" s="55"/>
      <c r="AF15" s="55"/>
      <c r="AG15" s="55"/>
      <c r="AJ15" s="1303"/>
      <c r="AK15" s="419"/>
      <c r="AL15" s="763" t="s">
        <v>533</v>
      </c>
      <c r="AM15" s="418"/>
      <c r="AN15" s="754" t="s">
        <v>500</v>
      </c>
      <c r="AO15" s="419"/>
      <c r="AP15" s="770" t="s">
        <v>518</v>
      </c>
      <c r="AQ15" s="418"/>
      <c r="AR15" s="761" t="s">
        <v>527</v>
      </c>
      <c r="AS15" s="418"/>
      <c r="AT15" s="764" t="s">
        <v>542</v>
      </c>
    </row>
    <row r="16" spans="1:46" ht="30" customHeight="1">
      <c r="A16" s="54"/>
      <c r="B16" s="54"/>
      <c r="C16" s="54"/>
      <c r="D16" s="54"/>
      <c r="E16" s="54"/>
      <c r="F16" s="54"/>
      <c r="G16" s="54"/>
      <c r="H16" s="54"/>
      <c r="I16" s="54"/>
      <c r="J16" s="54"/>
      <c r="K16" s="55"/>
      <c r="L16" s="55"/>
      <c r="M16" s="55"/>
      <c r="N16" s="55"/>
      <c r="O16" s="99"/>
      <c r="P16" s="329"/>
      <c r="Q16" s="330"/>
      <c r="R16" s="330"/>
      <c r="S16" s="330"/>
      <c r="U16" s="329"/>
      <c r="V16" s="331"/>
      <c r="W16" s="330"/>
      <c r="X16" s="331"/>
      <c r="Y16" s="99"/>
      <c r="Z16" s="99"/>
      <c r="AA16" s="99"/>
      <c r="AB16" s="55"/>
      <c r="AC16" s="55"/>
      <c r="AD16" s="55"/>
      <c r="AE16" s="55"/>
      <c r="AF16" s="55"/>
      <c r="AG16" s="55"/>
      <c r="AJ16" s="1303"/>
      <c r="AK16" s="419"/>
      <c r="AL16" s="763" t="s">
        <v>534</v>
      </c>
      <c r="AM16" s="418"/>
      <c r="AN16" s="754" t="s">
        <v>501</v>
      </c>
      <c r="AO16" s="419"/>
      <c r="AP16" s="770" t="s">
        <v>519</v>
      </c>
      <c r="AQ16" s="418"/>
      <c r="AR16" s="761" t="s">
        <v>528</v>
      </c>
      <c r="AS16" s="418"/>
      <c r="AT16" s="764" t="s">
        <v>543</v>
      </c>
    </row>
    <row r="17" spans="1:46" ht="30" customHeight="1">
      <c r="A17" s="54"/>
      <c r="B17" s="54"/>
      <c r="C17" s="54"/>
      <c r="D17" s="54"/>
      <c r="E17" s="54"/>
      <c r="F17" s="54"/>
      <c r="G17" s="54"/>
      <c r="H17" s="54"/>
      <c r="I17" s="54"/>
      <c r="J17" s="54"/>
      <c r="K17" s="55"/>
      <c r="L17" s="55"/>
      <c r="M17" s="55"/>
      <c r="N17" s="55"/>
      <c r="O17" s="99"/>
      <c r="P17" s="329"/>
      <c r="Q17" s="330"/>
      <c r="R17" s="330"/>
      <c r="S17" s="330"/>
      <c r="U17" s="329"/>
      <c r="V17" s="331"/>
      <c r="W17" s="330"/>
      <c r="X17" s="331"/>
      <c r="Y17" s="99"/>
      <c r="Z17" s="99"/>
      <c r="AA17" s="99"/>
      <c r="AB17" s="55"/>
      <c r="AC17" s="55"/>
      <c r="AD17" s="55"/>
      <c r="AE17" s="55"/>
      <c r="AF17" s="55"/>
      <c r="AG17" s="55"/>
      <c r="AJ17" s="1303"/>
      <c r="AK17" s="419"/>
      <c r="AL17" s="763" t="s">
        <v>535</v>
      </c>
      <c r="AM17" s="418"/>
      <c r="AN17" s="754" t="s">
        <v>502</v>
      </c>
      <c r="AO17" s="419"/>
      <c r="AP17" s="770" t="s">
        <v>520</v>
      </c>
      <c r="AQ17" s="418"/>
      <c r="AR17" s="761" t="s">
        <v>529</v>
      </c>
      <c r="AS17" s="418"/>
      <c r="AT17" s="764" t="s">
        <v>544</v>
      </c>
    </row>
    <row r="18" spans="1:46" ht="30" customHeight="1">
      <c r="A18" s="54"/>
      <c r="B18" s="54"/>
      <c r="C18" s="54"/>
      <c r="D18" s="54"/>
      <c r="E18" s="54"/>
      <c r="F18" s="54"/>
      <c r="G18" s="54"/>
      <c r="H18" s="54"/>
      <c r="I18" s="54"/>
      <c r="J18" s="54"/>
      <c r="K18" s="55"/>
      <c r="L18" s="55"/>
      <c r="M18" s="55"/>
      <c r="N18" s="55"/>
      <c r="O18" s="99"/>
      <c r="P18" s="329"/>
      <c r="Q18" s="330"/>
      <c r="R18" s="330"/>
      <c r="S18" s="330"/>
      <c r="U18" s="329"/>
      <c r="V18" s="331"/>
      <c r="W18" s="330"/>
      <c r="X18" s="331"/>
      <c r="Y18" s="99"/>
      <c r="Z18" s="99"/>
      <c r="AA18" s="99"/>
      <c r="AB18" s="55"/>
      <c r="AC18" s="55"/>
      <c r="AD18" s="55"/>
      <c r="AE18" s="55"/>
      <c r="AF18" s="55"/>
      <c r="AG18" s="55"/>
      <c r="AJ18" s="1303"/>
      <c r="AK18" s="419"/>
      <c r="AL18" s="763" t="s">
        <v>536</v>
      </c>
      <c r="AM18" s="418"/>
      <c r="AN18" s="754" t="s">
        <v>503</v>
      </c>
      <c r="AO18" s="419"/>
      <c r="AP18" s="770" t="s">
        <v>521</v>
      </c>
      <c r="AQ18" s="418"/>
      <c r="AR18" s="761" t="s">
        <v>530</v>
      </c>
      <c r="AS18" s="418"/>
      <c r="AT18" s="764" t="s">
        <v>545</v>
      </c>
    </row>
    <row r="19" spans="1:46" ht="30" customHeight="1">
      <c r="A19" s="54"/>
      <c r="B19" s="54"/>
      <c r="C19" s="54"/>
      <c r="D19" s="54"/>
      <c r="E19" s="54"/>
      <c r="F19" s="54"/>
      <c r="G19" s="54"/>
      <c r="H19" s="54"/>
      <c r="I19" s="54"/>
      <c r="J19" s="54"/>
      <c r="K19" s="55"/>
      <c r="L19" s="55"/>
      <c r="M19" s="55"/>
      <c r="N19" s="55"/>
      <c r="O19" s="99"/>
      <c r="P19" s="329"/>
      <c r="Q19" s="330"/>
      <c r="R19" s="330"/>
      <c r="S19" s="330"/>
      <c r="U19" s="329"/>
      <c r="V19" s="331"/>
      <c r="W19" s="330"/>
      <c r="X19" s="331"/>
      <c r="Y19" s="99"/>
      <c r="Z19" s="99"/>
      <c r="AA19" s="99"/>
      <c r="AB19" s="55"/>
      <c r="AC19" s="55"/>
      <c r="AD19" s="55"/>
      <c r="AE19" s="55"/>
      <c r="AF19" s="55"/>
      <c r="AG19" s="55"/>
      <c r="AJ19" s="1303"/>
      <c r="AK19" s="419"/>
      <c r="AL19" s="763" t="s">
        <v>537</v>
      </c>
      <c r="AM19" s="418"/>
      <c r="AN19" s="754" t="s">
        <v>504</v>
      </c>
      <c r="AO19" s="419"/>
      <c r="AP19" s="770" t="s">
        <v>522</v>
      </c>
      <c r="AQ19" s="418"/>
      <c r="AR19" s="761" t="s">
        <v>167</v>
      </c>
      <c r="AS19" s="418"/>
      <c r="AT19" s="299"/>
    </row>
    <row r="20" spans="1:46" ht="30" customHeight="1">
      <c r="A20" s="54"/>
      <c r="B20" s="54"/>
      <c r="C20" s="54"/>
      <c r="D20" s="54"/>
      <c r="E20" s="54"/>
      <c r="F20" s="54"/>
      <c r="G20" s="54"/>
      <c r="H20" s="54"/>
      <c r="I20" s="54"/>
      <c r="J20" s="54"/>
      <c r="K20" s="55"/>
      <c r="L20" s="55"/>
      <c r="M20" s="55"/>
      <c r="N20" s="55"/>
      <c r="O20" s="99"/>
      <c r="P20" s="329"/>
      <c r="Q20" s="330"/>
      <c r="R20" s="330"/>
      <c r="S20" s="330"/>
      <c r="U20" s="329"/>
      <c r="V20" s="331"/>
      <c r="W20" s="330"/>
      <c r="X20" s="331"/>
      <c r="Y20" s="99"/>
      <c r="Z20" s="99"/>
      <c r="AA20" s="99"/>
      <c r="AB20" s="55"/>
      <c r="AC20" s="55"/>
      <c r="AD20" s="55"/>
      <c r="AE20" s="55"/>
      <c r="AF20" s="55"/>
      <c r="AG20" s="55"/>
      <c r="AJ20" s="723"/>
      <c r="AK20" s="419"/>
      <c r="AL20" s="763" t="s">
        <v>538</v>
      </c>
      <c r="AM20" s="418"/>
      <c r="AN20" s="754" t="s">
        <v>505</v>
      </c>
      <c r="AO20" s="419"/>
      <c r="AP20" s="299"/>
      <c r="AQ20" s="418"/>
      <c r="AR20" s="761" t="s">
        <v>531</v>
      </c>
      <c r="AS20" s="418"/>
      <c r="AT20" s="299"/>
    </row>
    <row r="21" spans="1:46" ht="30" customHeight="1">
      <c r="A21" s="54"/>
      <c r="B21" s="54"/>
      <c r="C21" s="54"/>
      <c r="D21" s="54"/>
      <c r="E21" s="54"/>
      <c r="F21" s="54"/>
      <c r="G21" s="54"/>
      <c r="H21" s="54"/>
      <c r="I21" s="54"/>
      <c r="J21" s="54"/>
      <c r="K21" s="55"/>
      <c r="L21" s="55"/>
      <c r="M21" s="55"/>
      <c r="N21" s="55"/>
      <c r="O21" s="99"/>
      <c r="P21" s="329"/>
      <c r="Q21" s="330" t="str">
        <f>IF($P21="","",IFERROR(INDEX('Altran Annual Appraisal'!$AN$8:$AN$26,MATCH('A.A.A. Appendix'!$P21,'Altran Annual Appraisal'!$AL$8:$AL$26,0),1),0))</f>
        <v/>
      </c>
      <c r="R21" s="330" t="s">
        <v>111</v>
      </c>
      <c r="S21" s="330" t="str">
        <f>IFERROR($Q21-$R21,"")</f>
        <v/>
      </c>
      <c r="Y21" s="99"/>
      <c r="Z21" s="99"/>
      <c r="AA21" s="99"/>
      <c r="AB21" s="55"/>
      <c r="AC21" s="55"/>
      <c r="AD21" s="55"/>
      <c r="AE21" s="55"/>
      <c r="AF21" s="55"/>
      <c r="AG21" s="55"/>
      <c r="AJ21" s="723"/>
      <c r="AK21" s="419"/>
      <c r="AM21" s="418"/>
      <c r="AN21" s="754" t="s">
        <v>506</v>
      </c>
      <c r="AO21" s="419"/>
      <c r="AP21" s="299"/>
      <c r="AQ21" s="418"/>
      <c r="AS21" s="418"/>
      <c r="AT21" s="299"/>
    </row>
    <row r="22" spans="1:46" ht="30" customHeight="1">
      <c r="A22" s="54"/>
      <c r="B22" s="54"/>
      <c r="C22" s="54"/>
      <c r="D22" s="54"/>
      <c r="E22" s="54"/>
      <c r="F22" s="54"/>
      <c r="G22" s="54"/>
      <c r="H22" s="54"/>
      <c r="I22" s="54"/>
      <c r="J22" s="54"/>
      <c r="K22" s="55"/>
      <c r="L22" s="55"/>
      <c r="M22" s="55"/>
      <c r="N22" s="55"/>
      <c r="O22" s="99"/>
      <c r="P22" s="334"/>
      <c r="Q22" s="330" t="str">
        <f>IF($P22="","",IFERROR(INDEX('Altran Annual Appraisal'!$AN$8:$AN$26,MATCH('A.A.A. Appendix'!$P22,'Altran Annual Appraisal'!$AL$8:$AL$26,0),1),0))</f>
        <v/>
      </c>
      <c r="Y22" s="99"/>
      <c r="Z22" s="99"/>
      <c r="AA22" s="99"/>
      <c r="AB22" s="55"/>
      <c r="AC22" s="55"/>
      <c r="AD22" s="55"/>
      <c r="AE22" s="55"/>
      <c r="AF22" s="55"/>
      <c r="AG22" s="55"/>
      <c r="AJ22" s="723"/>
      <c r="AK22" s="419"/>
      <c r="AL22" s="299"/>
      <c r="AM22" s="418"/>
      <c r="AN22" s="754" t="s">
        <v>507</v>
      </c>
      <c r="AO22" s="419"/>
      <c r="AP22" s="712"/>
      <c r="AQ22" s="286"/>
      <c r="AR22" s="712"/>
      <c r="AS22" s="286"/>
      <c r="AT22" s="713"/>
    </row>
    <row r="23" spans="1:46" ht="30" customHeight="1">
      <c r="A23" s="54"/>
      <c r="B23" s="54"/>
      <c r="C23" s="54"/>
      <c r="D23" s="54"/>
      <c r="E23" s="54"/>
      <c r="F23" s="54"/>
      <c r="G23" s="54"/>
      <c r="H23" s="54"/>
      <c r="I23" s="54"/>
      <c r="J23" s="54"/>
      <c r="K23" s="55"/>
      <c r="L23" s="55"/>
      <c r="M23" s="55"/>
      <c r="N23" s="105"/>
      <c r="O23" s="336"/>
      <c r="P23" s="406"/>
      <c r="Q23" s="405"/>
      <c r="U23" s="1297" t="s">
        <v>82</v>
      </c>
      <c r="V23" s="1298"/>
      <c r="W23" s="1299"/>
      <c r="Y23" s="99"/>
      <c r="Z23" s="99"/>
      <c r="AA23" s="99"/>
      <c r="AB23" s="55"/>
      <c r="AC23" s="55"/>
      <c r="AD23" s="55"/>
      <c r="AE23" s="55"/>
      <c r="AF23" s="55"/>
      <c r="AG23" s="55"/>
      <c r="AJ23" s="344"/>
      <c r="AK23" s="419"/>
      <c r="AL23" s="299"/>
      <c r="AM23" s="418"/>
      <c r="AN23" s="754" t="s">
        <v>508</v>
      </c>
      <c r="AO23" s="419"/>
      <c r="AP23" s="714"/>
      <c r="AQ23" s="286"/>
      <c r="AR23" s="712"/>
      <c r="AS23" s="286"/>
      <c r="AT23" s="713"/>
    </row>
    <row r="24" spans="1:46" ht="30" customHeight="1">
      <c r="A24" s="54"/>
      <c r="B24" s="54"/>
      <c r="C24" s="54"/>
      <c r="D24" s="54"/>
      <c r="E24" s="54"/>
      <c r="F24" s="54"/>
      <c r="G24" s="54"/>
      <c r="H24" s="54"/>
      <c r="I24" s="54"/>
      <c r="J24" s="54"/>
      <c r="K24" s="55"/>
      <c r="L24" s="55"/>
      <c r="M24" s="55"/>
      <c r="N24" s="55"/>
      <c r="O24" s="99"/>
      <c r="P24" s="334"/>
      <c r="U24" s="346" t="s">
        <v>10</v>
      </c>
      <c r="V24" s="353"/>
      <c r="W24" s="352"/>
      <c r="Y24" s="99"/>
      <c r="Z24" s="99"/>
      <c r="AA24" s="99"/>
      <c r="AB24" s="55"/>
      <c r="AC24" s="55"/>
      <c r="AD24" s="55"/>
      <c r="AE24" s="55"/>
      <c r="AF24" s="55"/>
      <c r="AG24" s="55"/>
      <c r="AJ24" s="344"/>
      <c r="AK24" s="286"/>
      <c r="AL24" s="715"/>
      <c r="AM24" s="418"/>
      <c r="AN24" s="754" t="s">
        <v>509</v>
      </c>
      <c r="AO24" s="419"/>
      <c r="AP24" s="712"/>
      <c r="AQ24" s="286"/>
      <c r="AR24" s="712"/>
      <c r="AS24" s="286"/>
      <c r="AT24" s="716"/>
    </row>
    <row r="25" spans="1:46" ht="30" customHeight="1">
      <c r="A25" s="54"/>
      <c r="B25" s="54"/>
      <c r="C25" s="54"/>
      <c r="D25" s="54"/>
      <c r="E25" s="54"/>
      <c r="F25" s="54"/>
      <c r="G25" s="54"/>
      <c r="H25" s="54"/>
      <c r="I25" s="54"/>
      <c r="J25" s="54"/>
      <c r="K25" s="55"/>
      <c r="L25" s="55"/>
      <c r="M25" s="55"/>
      <c r="N25" s="55"/>
      <c r="O25" s="99"/>
      <c r="P25" s="334"/>
      <c r="U25" s="1297" t="s">
        <v>81</v>
      </c>
      <c r="V25" s="1298"/>
      <c r="W25" s="1299"/>
      <c r="Y25" s="99"/>
      <c r="Z25" s="99"/>
      <c r="AA25" s="99"/>
      <c r="AB25" s="55"/>
      <c r="AC25" s="55"/>
      <c r="AD25" s="55"/>
      <c r="AE25" s="55"/>
      <c r="AF25" s="55"/>
      <c r="AG25" s="55"/>
      <c r="AJ25" s="286"/>
      <c r="AK25" s="419"/>
      <c r="AL25" s="715"/>
      <c r="AM25" s="418"/>
      <c r="AN25" s="754" t="s">
        <v>510</v>
      </c>
      <c r="AO25" s="419"/>
      <c r="AP25" s="712"/>
      <c r="AQ25" s="286"/>
      <c r="AR25" s="712"/>
      <c r="AS25" s="286"/>
      <c r="AT25" s="716"/>
    </row>
    <row r="26" spans="1:46" ht="30" customHeight="1">
      <c r="A26" s="54"/>
      <c r="B26" s="102"/>
      <c r="C26" s="103"/>
      <c r="D26" s="110">
        <f>IFERROR(AVERAGE('Altran Annual Appraisal'!$AO$8:$AO$18),0)</f>
        <v>2.3333333333333335</v>
      </c>
      <c r="E26" s="54"/>
      <c r="F26" s="54"/>
      <c r="G26" s="54"/>
      <c r="H26" s="54"/>
      <c r="I26" s="54"/>
      <c r="J26" s="54"/>
      <c r="K26" s="55"/>
      <c r="L26" s="55"/>
      <c r="M26" s="55"/>
      <c r="N26" s="106"/>
      <c r="O26" s="99"/>
      <c r="P26" s="334"/>
      <c r="U26" s="353" t="s">
        <v>10</v>
      </c>
      <c r="V26" s="353"/>
      <c r="W26" s="352">
        <v>3.25</v>
      </c>
      <c r="Y26" s="99"/>
      <c r="Z26" s="99"/>
      <c r="AA26" s="99"/>
      <c r="AB26" s="55"/>
      <c r="AC26" s="55"/>
      <c r="AD26" s="55"/>
      <c r="AE26" s="55"/>
      <c r="AF26" s="55"/>
      <c r="AG26" s="55"/>
      <c r="AJ26" s="419"/>
      <c r="AK26" s="419"/>
      <c r="AL26" s="715"/>
      <c r="AM26" s="418"/>
      <c r="AN26" s="754" t="s">
        <v>511</v>
      </c>
      <c r="AO26" s="419"/>
      <c r="AP26" s="712"/>
      <c r="AQ26" s="286"/>
      <c r="AR26" s="712"/>
      <c r="AS26" s="286"/>
      <c r="AT26" s="716"/>
    </row>
    <row r="27" spans="1:46" ht="30" customHeight="1">
      <c r="A27" s="54"/>
      <c r="B27" s="54"/>
      <c r="C27" s="103"/>
      <c r="D27" s="111">
        <f>D26/AVERAGE('Altran Annual Appraisal'!$AM$8:$AM$18)</f>
        <v>1.9090909090909089</v>
      </c>
      <c r="E27" s="54"/>
      <c r="F27" s="54"/>
      <c r="G27" s="54"/>
      <c r="H27" s="54"/>
      <c r="I27" s="54"/>
      <c r="J27" s="54"/>
      <c r="K27" s="55"/>
      <c r="L27" s="55"/>
      <c r="M27" s="55"/>
      <c r="N27" s="55"/>
      <c r="O27" s="99"/>
      <c r="P27" s="334"/>
      <c r="T27" s="337"/>
      <c r="W27" s="99">
        <f>MAX(Object_Achievement_Level,1)</f>
        <v>3.25</v>
      </c>
      <c r="Y27" s="99"/>
      <c r="Z27" s="99"/>
      <c r="AA27" s="99"/>
      <c r="AB27" s="55"/>
      <c r="AC27" s="55"/>
      <c r="AD27" s="55"/>
      <c r="AE27" s="55"/>
      <c r="AF27" s="55"/>
      <c r="AG27" s="55"/>
      <c r="AJ27" s="419"/>
      <c r="AK27" s="419"/>
      <c r="AL27" s="715"/>
      <c r="AM27" s="418"/>
      <c r="AN27" s="755" t="s">
        <v>512</v>
      </c>
      <c r="AO27" s="419"/>
      <c r="AP27" s="712"/>
      <c r="AQ27" s="286"/>
      <c r="AR27" s="714"/>
      <c r="AS27" s="286"/>
      <c r="AT27" s="716"/>
    </row>
    <row r="28" spans="1:46" ht="30" customHeight="1">
      <c r="A28" s="54"/>
      <c r="B28" s="54"/>
      <c r="C28" s="54"/>
      <c r="D28" s="54"/>
      <c r="E28" s="54"/>
      <c r="F28" s="54"/>
      <c r="G28" s="54"/>
      <c r="H28" s="54"/>
      <c r="I28" s="54"/>
      <c r="J28" s="54"/>
      <c r="K28" s="55"/>
      <c r="L28" s="55"/>
      <c r="M28" s="55"/>
      <c r="N28" s="55"/>
      <c r="O28" s="99"/>
      <c r="P28" s="334"/>
      <c r="Y28" s="99"/>
      <c r="Z28" s="99"/>
      <c r="AA28" s="99"/>
      <c r="AB28" s="55"/>
      <c r="AC28" s="55"/>
      <c r="AD28" s="55"/>
      <c r="AE28" s="55"/>
      <c r="AF28" s="55"/>
      <c r="AG28" s="55"/>
      <c r="AJ28" s="419"/>
      <c r="AK28" s="419"/>
      <c r="AL28" s="715"/>
      <c r="AM28" s="418"/>
      <c r="AN28" s="755" t="s">
        <v>513</v>
      </c>
      <c r="AO28" s="419"/>
      <c r="AP28" s="714"/>
      <c r="AQ28" s="286"/>
      <c r="AR28" s="422"/>
      <c r="AS28" s="286"/>
      <c r="AT28" s="716"/>
    </row>
    <row r="29" spans="1:46" ht="30" customHeight="1">
      <c r="A29" s="54"/>
      <c r="B29" s="54"/>
      <c r="C29" s="54"/>
      <c r="D29" s="54"/>
      <c r="E29" s="54"/>
      <c r="F29" s="54"/>
      <c r="G29" s="54"/>
      <c r="H29" s="54"/>
      <c r="I29" s="54"/>
      <c r="J29" s="54"/>
      <c r="K29" s="55"/>
      <c r="L29" s="55"/>
      <c r="M29" s="55"/>
      <c r="N29" s="55"/>
      <c r="O29" s="99"/>
      <c r="P29" s="334"/>
      <c r="Y29" s="99"/>
      <c r="Z29" s="99"/>
      <c r="AA29" s="99"/>
      <c r="AB29" s="55"/>
      <c r="AC29" s="55"/>
      <c r="AD29" s="55"/>
      <c r="AE29" s="55"/>
      <c r="AF29" s="55"/>
      <c r="AG29" s="55"/>
      <c r="AJ29" s="286"/>
      <c r="AK29" s="286"/>
      <c r="AL29" s="715"/>
      <c r="AM29" s="418"/>
      <c r="AN29" s="755" t="s">
        <v>514</v>
      </c>
      <c r="AO29" s="419"/>
      <c r="AP29" s="422"/>
      <c r="AQ29" s="286"/>
      <c r="AR29" s="422"/>
      <c r="AS29" s="286"/>
      <c r="AT29" s="715"/>
    </row>
    <row r="30" spans="1:46" ht="30" customHeight="1">
      <c r="A30" s="54"/>
      <c r="B30" s="54"/>
      <c r="C30" s="54"/>
      <c r="D30" s="54"/>
      <c r="E30" s="54"/>
      <c r="F30" s="54"/>
      <c r="G30" s="54"/>
      <c r="H30" s="54"/>
      <c r="I30" s="54"/>
      <c r="J30" s="54"/>
      <c r="K30" s="55"/>
      <c r="L30" s="55"/>
      <c r="M30" s="55"/>
      <c r="N30" s="55"/>
      <c r="O30" s="99"/>
      <c r="P30" s="350" t="str">
        <f ca="1">IF('Altran Annual Appraisal'!$AL20="","",'Altran Annual Appraisal'!$AL20)</f>
        <v>Expertise projet : les compétences requises et leurs niveaux sont paramétrés ci-dessous, vous pouvez les modifier</v>
      </c>
      <c r="Q30" s="350" t="s">
        <v>117</v>
      </c>
      <c r="R30" s="350" t="s">
        <v>183</v>
      </c>
      <c r="S30" s="350" t="s">
        <v>87</v>
      </c>
      <c r="Y30" s="99"/>
      <c r="Z30" s="99"/>
      <c r="AA30" s="99"/>
      <c r="AB30" s="55"/>
      <c r="AC30" s="55"/>
      <c r="AD30" s="55"/>
      <c r="AE30" s="55"/>
      <c r="AF30" s="55"/>
      <c r="AG30" s="55"/>
    </row>
    <row r="31" spans="1:46" ht="30" customHeight="1">
      <c r="A31" s="54"/>
      <c r="B31" s="54"/>
      <c r="C31" s="54"/>
      <c r="D31" s="54"/>
      <c r="E31" s="54"/>
      <c r="F31" s="54"/>
      <c r="G31" s="54"/>
      <c r="H31" s="54"/>
      <c r="I31" s="54"/>
      <c r="J31" s="54"/>
      <c r="K31" s="55"/>
      <c r="L31" s="55"/>
      <c r="M31" s="55"/>
      <c r="N31" s="55"/>
      <c r="O31" s="99"/>
      <c r="P31" s="346" t="s">
        <v>516</v>
      </c>
      <c r="Q31" s="349">
        <v>2</v>
      </c>
      <c r="R31" s="349"/>
      <c r="S31" s="351">
        <f t="shared" ref="S31:S69" si="3">IFERROR($R31-$Q31,"")</f>
        <v>-2</v>
      </c>
      <c r="T31" s="355" t="s">
        <v>166</v>
      </c>
      <c r="U31" s="99">
        <f>IF(Q31="","No Data",IF(R31&gt;=Q31,1,0))</f>
        <v>0</v>
      </c>
      <c r="Y31" s="99"/>
      <c r="Z31" s="99"/>
      <c r="AA31" s="99"/>
      <c r="AB31" s="55"/>
      <c r="AC31" s="55"/>
      <c r="AD31" s="55"/>
      <c r="AE31" s="55"/>
      <c r="AF31" s="55"/>
      <c r="AG31" s="55"/>
    </row>
    <row r="32" spans="1:46" ht="30" customHeight="1">
      <c r="A32" s="54"/>
      <c r="B32" s="54"/>
      <c r="C32" s="54"/>
      <c r="D32" s="54"/>
      <c r="E32" s="54"/>
      <c r="F32" s="54"/>
      <c r="G32" s="54"/>
      <c r="H32" s="54"/>
      <c r="I32" s="54"/>
      <c r="J32" s="54"/>
      <c r="K32" s="55"/>
      <c r="L32" s="55"/>
      <c r="M32" s="55"/>
      <c r="N32" s="55"/>
      <c r="O32" s="99"/>
      <c r="P32" s="346"/>
      <c r="Q32" s="349"/>
      <c r="R32" s="349"/>
      <c r="S32" s="351">
        <f t="shared" si="3"/>
        <v>0</v>
      </c>
      <c r="T32" s="355" t="s">
        <v>166</v>
      </c>
      <c r="U32" s="99" t="str">
        <f t="shared" ref="U32:U66" si="4">IF(Q32="","No Data",IF(R32&gt;=Q32,1,0))</f>
        <v>No Data</v>
      </c>
      <c r="Y32" s="99"/>
      <c r="Z32" s="99"/>
      <c r="AA32" s="99"/>
      <c r="AB32" s="55"/>
      <c r="AC32" s="55"/>
      <c r="AD32" s="55"/>
      <c r="AE32" s="55"/>
      <c r="AF32" s="55"/>
      <c r="AG32" s="55"/>
    </row>
    <row r="33" spans="1:33" ht="30" customHeight="1">
      <c r="A33" s="54"/>
      <c r="B33" s="54"/>
      <c r="C33" s="54"/>
      <c r="D33" s="54"/>
      <c r="E33" s="54"/>
      <c r="F33" s="54"/>
      <c r="G33" s="54"/>
      <c r="H33" s="54"/>
      <c r="I33" s="54"/>
      <c r="J33" s="54"/>
      <c r="K33" s="55"/>
      <c r="L33" s="55"/>
      <c r="M33" s="55"/>
      <c r="N33" s="55"/>
      <c r="O33" s="99"/>
      <c r="P33" s="346"/>
      <c r="Q33" s="349"/>
      <c r="R33" s="349"/>
      <c r="S33" s="351">
        <f t="shared" si="3"/>
        <v>0</v>
      </c>
      <c r="T33" s="355" t="s">
        <v>166</v>
      </c>
      <c r="U33" s="99" t="str">
        <f t="shared" si="4"/>
        <v>No Data</v>
      </c>
      <c r="Y33" s="99"/>
      <c r="Z33" s="99"/>
      <c r="AA33" s="99"/>
      <c r="AB33" s="55"/>
      <c r="AC33" s="55"/>
      <c r="AD33" s="55"/>
      <c r="AE33" s="55"/>
      <c r="AF33" s="55"/>
      <c r="AG33" s="55"/>
    </row>
    <row r="34" spans="1:33" ht="30" customHeight="1">
      <c r="A34" s="54"/>
      <c r="B34" s="54"/>
      <c r="C34" s="54"/>
      <c r="D34" s="54"/>
      <c r="E34" s="54"/>
      <c r="F34" s="54"/>
      <c r="G34" s="54"/>
      <c r="H34" s="54"/>
      <c r="I34" s="54"/>
      <c r="J34" s="54"/>
      <c r="K34" s="55"/>
      <c r="L34" s="55"/>
      <c r="M34" s="55"/>
      <c r="N34" s="55"/>
      <c r="O34" s="99"/>
      <c r="P34" s="346"/>
      <c r="Q34" s="349"/>
      <c r="R34" s="349"/>
      <c r="S34" s="351">
        <f t="shared" si="3"/>
        <v>0</v>
      </c>
      <c r="T34" s="355" t="s">
        <v>166</v>
      </c>
      <c r="U34" s="99" t="str">
        <f t="shared" si="4"/>
        <v>No Data</v>
      </c>
      <c r="Y34" s="99"/>
      <c r="Z34" s="99"/>
      <c r="AA34" s="99"/>
      <c r="AB34" s="55"/>
      <c r="AC34" s="55"/>
      <c r="AD34" s="55"/>
      <c r="AE34" s="55"/>
      <c r="AF34" s="55"/>
      <c r="AG34" s="55"/>
    </row>
    <row r="35" spans="1:33">
      <c r="A35" s="54"/>
      <c r="B35" s="54"/>
      <c r="C35" s="54"/>
      <c r="D35" s="54"/>
      <c r="E35" s="54"/>
      <c r="F35" s="54"/>
      <c r="G35" s="54"/>
      <c r="H35" s="54"/>
      <c r="I35" s="54"/>
      <c r="J35" s="54"/>
      <c r="K35" s="55"/>
      <c r="L35" s="55"/>
      <c r="M35" s="55"/>
      <c r="N35" s="55"/>
      <c r="O35" s="99"/>
      <c r="P35" s="346"/>
      <c r="Q35" s="349"/>
      <c r="R35" s="349"/>
      <c r="S35" s="351">
        <f t="shared" si="3"/>
        <v>0</v>
      </c>
      <c r="T35" s="355" t="s">
        <v>166</v>
      </c>
      <c r="U35" s="99" t="str">
        <f t="shared" si="4"/>
        <v>No Data</v>
      </c>
      <c r="Y35" s="99"/>
      <c r="Z35" s="99"/>
      <c r="AA35" s="99"/>
      <c r="AB35" s="55"/>
      <c r="AC35" s="55"/>
      <c r="AD35" s="55"/>
      <c r="AE35" s="55"/>
      <c r="AF35" s="55"/>
      <c r="AG35" s="55"/>
    </row>
    <row r="36" spans="1:33">
      <c r="A36" s="54"/>
      <c r="B36" s="54"/>
      <c r="C36" s="54"/>
      <c r="D36" s="54"/>
      <c r="E36" s="54"/>
      <c r="F36" s="54"/>
      <c r="G36" s="54"/>
      <c r="H36" s="54"/>
      <c r="I36" s="54"/>
      <c r="J36" s="54"/>
      <c r="K36" s="55"/>
      <c r="L36" s="55"/>
      <c r="M36" s="55"/>
      <c r="N36" s="55"/>
      <c r="O36" s="99"/>
      <c r="P36" s="346"/>
      <c r="Q36" s="349"/>
      <c r="R36" s="349"/>
      <c r="S36" s="351">
        <f t="shared" si="3"/>
        <v>0</v>
      </c>
      <c r="T36" s="355" t="s">
        <v>166</v>
      </c>
      <c r="U36" s="99" t="str">
        <f t="shared" si="4"/>
        <v>No Data</v>
      </c>
      <c r="Y36" s="99"/>
      <c r="Z36" s="99"/>
      <c r="AA36" s="99"/>
      <c r="AB36" s="55"/>
      <c r="AC36" s="55"/>
      <c r="AD36" s="55"/>
      <c r="AE36" s="55"/>
      <c r="AF36" s="55"/>
      <c r="AG36" s="55"/>
    </row>
    <row r="37" spans="1:33">
      <c r="A37" s="54"/>
      <c r="B37" s="54"/>
      <c r="C37" s="54"/>
      <c r="D37" s="54"/>
      <c r="E37" s="54"/>
      <c r="F37" s="54"/>
      <c r="G37" s="54"/>
      <c r="H37" s="54"/>
      <c r="I37" s="54"/>
      <c r="J37" s="54"/>
      <c r="K37" s="55"/>
      <c r="L37" s="55"/>
      <c r="M37" s="55"/>
      <c r="N37" s="55"/>
      <c r="O37" s="99"/>
      <c r="P37" s="346"/>
      <c r="Q37" s="349"/>
      <c r="R37" s="349"/>
      <c r="S37" s="351">
        <f t="shared" si="3"/>
        <v>0</v>
      </c>
      <c r="T37" s="355" t="s">
        <v>166</v>
      </c>
      <c r="U37" s="99" t="str">
        <f t="shared" si="4"/>
        <v>No Data</v>
      </c>
      <c r="Y37" s="99"/>
      <c r="Z37" s="99"/>
      <c r="AA37" s="99"/>
      <c r="AB37" s="55"/>
      <c r="AC37" s="55"/>
      <c r="AD37" s="55"/>
      <c r="AE37" s="55"/>
      <c r="AF37" s="55"/>
      <c r="AG37" s="55"/>
    </row>
    <row r="38" spans="1:33">
      <c r="A38" s="54"/>
      <c r="B38" s="54"/>
      <c r="C38" s="54"/>
      <c r="D38" s="54"/>
      <c r="E38" s="54"/>
      <c r="F38" s="54"/>
      <c r="G38" s="54"/>
      <c r="H38" s="54"/>
      <c r="I38" s="54"/>
      <c r="J38" s="54"/>
      <c r="K38" s="55"/>
      <c r="L38" s="55"/>
      <c r="M38" s="55"/>
      <c r="N38" s="55"/>
      <c r="O38" s="99"/>
      <c r="P38" s="346"/>
      <c r="Q38" s="349"/>
      <c r="R38" s="349"/>
      <c r="S38" s="351">
        <f t="shared" si="3"/>
        <v>0</v>
      </c>
      <c r="T38" s="355" t="s">
        <v>166</v>
      </c>
      <c r="U38" s="99" t="str">
        <f t="shared" si="4"/>
        <v>No Data</v>
      </c>
      <c r="Y38" s="99"/>
      <c r="Z38" s="99"/>
      <c r="AA38" s="99"/>
      <c r="AB38" s="55"/>
      <c r="AC38" s="55"/>
      <c r="AD38" s="55"/>
      <c r="AE38" s="55"/>
      <c r="AF38" s="55"/>
      <c r="AG38" s="55"/>
    </row>
    <row r="39" spans="1:33" ht="45">
      <c r="A39" s="54"/>
      <c r="B39" s="54"/>
      <c r="C39" s="64"/>
      <c r="D39" s="54"/>
      <c r="E39" s="54"/>
      <c r="F39" s="54"/>
      <c r="G39" s="54"/>
      <c r="H39" s="54"/>
      <c r="I39" s="54"/>
      <c r="J39" s="54"/>
      <c r="K39" s="55"/>
      <c r="L39" s="55"/>
      <c r="M39" s="55"/>
      <c r="N39" s="55"/>
      <c r="O39" s="99"/>
      <c r="P39" s="350" t="str">
        <f ca="1">IF('Altran Annual Appraisal'!$AL29="","",'Altran Annual Appraisal'!$AL29)</f>
        <v>Expertise management : les compétences requises et leurs niveaux sont paramétrés ci-dessous, vous pouvez les modifier</v>
      </c>
      <c r="Q39" s="349"/>
      <c r="R39" s="349"/>
      <c r="S39" s="351"/>
      <c r="U39" s="99" t="str">
        <f t="shared" si="4"/>
        <v>No Data</v>
      </c>
      <c r="Y39" s="99"/>
      <c r="Z39" s="99"/>
      <c r="AA39" s="99"/>
      <c r="AB39" s="55"/>
      <c r="AC39" s="55"/>
      <c r="AD39" s="55"/>
      <c r="AE39" s="55"/>
      <c r="AF39" s="55"/>
      <c r="AG39" s="55"/>
    </row>
    <row r="40" spans="1:33">
      <c r="A40" s="54"/>
      <c r="B40" s="54"/>
      <c r="C40" s="54"/>
      <c r="D40" s="54"/>
      <c r="E40" s="54"/>
      <c r="F40" s="54"/>
      <c r="G40" s="54"/>
      <c r="H40" s="54"/>
      <c r="I40" s="54"/>
      <c r="J40" s="54"/>
      <c r="K40" s="55"/>
      <c r="L40" s="55"/>
      <c r="M40" s="55"/>
      <c r="N40" s="55"/>
      <c r="O40" s="99"/>
      <c r="P40" s="346" t="s">
        <v>539</v>
      </c>
      <c r="Q40" s="349">
        <v>1</v>
      </c>
      <c r="R40" s="349"/>
      <c r="S40" s="351">
        <f t="shared" si="3"/>
        <v>-1</v>
      </c>
      <c r="T40" s="355" t="s">
        <v>173</v>
      </c>
      <c r="U40" s="99">
        <f t="shared" si="4"/>
        <v>0</v>
      </c>
      <c r="Y40" s="99"/>
      <c r="Z40" s="99"/>
      <c r="AA40" s="99"/>
      <c r="AB40" s="55"/>
      <c r="AC40" s="55"/>
      <c r="AD40" s="55"/>
      <c r="AE40" s="55"/>
      <c r="AF40" s="55"/>
      <c r="AG40" s="55"/>
    </row>
    <row r="41" spans="1:33">
      <c r="A41" s="54"/>
      <c r="B41" s="54"/>
      <c r="C41" s="54"/>
      <c r="D41" s="54"/>
      <c r="E41" s="54"/>
      <c r="F41" s="54"/>
      <c r="G41" s="54"/>
      <c r="H41" s="54"/>
      <c r="I41" s="54"/>
      <c r="J41" s="54"/>
      <c r="K41" s="54"/>
      <c r="L41" s="54"/>
      <c r="M41" s="54"/>
      <c r="N41" s="55"/>
      <c r="O41" s="99"/>
      <c r="P41" s="346"/>
      <c r="Q41" s="349"/>
      <c r="R41" s="349"/>
      <c r="S41" s="351">
        <f t="shared" si="3"/>
        <v>0</v>
      </c>
      <c r="T41" s="355" t="s">
        <v>173</v>
      </c>
      <c r="U41" s="99" t="str">
        <f t="shared" si="4"/>
        <v>No Data</v>
      </c>
      <c r="Y41" s="99"/>
      <c r="Z41" s="99"/>
      <c r="AA41" s="99"/>
      <c r="AB41" s="55"/>
      <c r="AC41" s="55"/>
      <c r="AD41" s="55"/>
      <c r="AE41" s="55"/>
      <c r="AF41" s="55"/>
      <c r="AG41" s="55"/>
    </row>
    <row r="42" spans="1:33">
      <c r="A42" s="54"/>
      <c r="B42" s="54"/>
      <c r="C42" s="54"/>
      <c r="D42" s="54"/>
      <c r="E42" s="54"/>
      <c r="F42" s="54"/>
      <c r="G42" s="54"/>
      <c r="H42" s="54"/>
      <c r="I42" s="54"/>
      <c r="J42" s="54"/>
      <c r="K42" s="54"/>
      <c r="L42" s="54"/>
      <c r="M42" s="54"/>
      <c r="N42" s="55"/>
      <c r="O42" s="99"/>
      <c r="P42" s="346"/>
      <c r="Q42" s="349"/>
      <c r="R42" s="349"/>
      <c r="S42" s="351">
        <f t="shared" si="3"/>
        <v>0</v>
      </c>
      <c r="T42" s="355" t="s">
        <v>173</v>
      </c>
      <c r="U42" s="99" t="str">
        <f t="shared" si="4"/>
        <v>No Data</v>
      </c>
      <c r="Y42" s="99"/>
      <c r="Z42" s="99"/>
      <c r="AA42" s="99"/>
      <c r="AB42" s="55"/>
      <c r="AC42" s="55"/>
      <c r="AD42" s="55"/>
      <c r="AE42" s="55"/>
      <c r="AF42" s="55"/>
      <c r="AG42" s="55"/>
    </row>
    <row r="43" spans="1:33">
      <c r="A43" s="54"/>
      <c r="B43" s="55"/>
      <c r="C43" s="1288"/>
      <c r="D43" s="1288"/>
      <c r="E43" s="1288"/>
      <c r="F43" s="97"/>
      <c r="G43" s="55"/>
      <c r="H43" s="97"/>
      <c r="I43" s="55"/>
      <c r="J43" s="55"/>
      <c r="K43" s="55"/>
      <c r="L43" s="55"/>
      <c r="M43" s="55"/>
      <c r="N43" s="55"/>
      <c r="O43" s="99"/>
      <c r="P43" s="346"/>
      <c r="Q43" s="349"/>
      <c r="R43" s="349"/>
      <c r="S43" s="351">
        <f t="shared" si="3"/>
        <v>0</v>
      </c>
      <c r="T43" s="355" t="s">
        <v>173</v>
      </c>
      <c r="U43" s="99" t="str">
        <f t="shared" si="4"/>
        <v>No Data</v>
      </c>
      <c r="Y43" s="99"/>
      <c r="Z43" s="99"/>
      <c r="AA43" s="99"/>
      <c r="AB43" s="55"/>
      <c r="AC43" s="55"/>
      <c r="AD43" s="55"/>
      <c r="AE43" s="55"/>
      <c r="AF43" s="55"/>
      <c r="AG43" s="55"/>
    </row>
    <row r="44" spans="1:33" ht="15" customHeight="1">
      <c r="A44" s="54"/>
      <c r="B44" s="54"/>
      <c r="C44" s="103"/>
      <c r="D44" s="260"/>
      <c r="E44" s="54"/>
      <c r="F44" s="97"/>
      <c r="G44" s="55"/>
      <c r="H44" s="80"/>
      <c r="I44" s="55"/>
      <c r="J44" s="55"/>
      <c r="K44" s="55"/>
      <c r="L44" s="55"/>
      <c r="M44" s="55"/>
      <c r="N44" s="55"/>
      <c r="O44" s="99"/>
      <c r="P44" s="346"/>
      <c r="Q44" s="349"/>
      <c r="R44" s="349"/>
      <c r="S44" s="351">
        <f t="shared" si="3"/>
        <v>0</v>
      </c>
      <c r="T44" s="355" t="s">
        <v>173</v>
      </c>
      <c r="U44" s="99" t="str">
        <f t="shared" si="4"/>
        <v>No Data</v>
      </c>
      <c r="Y44" s="99"/>
      <c r="Z44" s="99"/>
      <c r="AA44" s="99"/>
      <c r="AB44" s="55"/>
      <c r="AC44" s="55"/>
      <c r="AD44" s="55"/>
      <c r="AE44" s="55"/>
      <c r="AF44" s="55"/>
      <c r="AG44" s="55"/>
    </row>
    <row r="45" spans="1:33" ht="15.75">
      <c r="A45" s="54"/>
      <c r="B45" s="54"/>
      <c r="C45" s="103"/>
      <c r="D45" s="111"/>
      <c r="E45" s="54"/>
      <c r="F45" s="67"/>
      <c r="G45" s="67"/>
      <c r="H45" s="67"/>
      <c r="I45" s="55"/>
      <c r="J45" s="55"/>
      <c r="K45" s="55"/>
      <c r="L45" s="55"/>
      <c r="M45" s="55"/>
      <c r="N45" s="107"/>
      <c r="O45" s="338"/>
      <c r="P45" s="346"/>
      <c r="Q45" s="349"/>
      <c r="R45" s="349"/>
      <c r="S45" s="351">
        <f t="shared" si="3"/>
        <v>0</v>
      </c>
      <c r="T45" s="355" t="s">
        <v>173</v>
      </c>
      <c r="U45" s="99" t="str">
        <f t="shared" si="4"/>
        <v>No Data</v>
      </c>
    </row>
    <row r="46" spans="1:33">
      <c r="A46" s="54"/>
      <c r="B46" s="54"/>
      <c r="C46" s="67"/>
      <c r="D46" s="67"/>
      <c r="E46" s="67"/>
      <c r="F46" s="67"/>
      <c r="G46" s="67"/>
      <c r="H46" s="67"/>
      <c r="I46" s="54"/>
      <c r="J46" s="54"/>
      <c r="K46" s="55"/>
      <c r="L46" s="55"/>
      <c r="M46" s="55"/>
      <c r="N46" s="54"/>
      <c r="O46" s="101"/>
      <c r="P46" s="346"/>
      <c r="Q46" s="349"/>
      <c r="R46" s="349"/>
      <c r="S46" s="351">
        <f t="shared" si="3"/>
        <v>0</v>
      </c>
      <c r="T46" s="355" t="s">
        <v>173</v>
      </c>
      <c r="U46" s="99" t="str">
        <f t="shared" si="4"/>
        <v>No Data</v>
      </c>
    </row>
    <row r="47" spans="1:33">
      <c r="A47" s="55"/>
      <c r="B47" s="55"/>
      <c r="C47" s="55"/>
      <c r="D47" s="55"/>
      <c r="E47" s="55"/>
      <c r="F47" s="55"/>
      <c r="G47" s="55"/>
      <c r="H47" s="55"/>
      <c r="I47" s="55"/>
      <c r="J47" s="55"/>
      <c r="K47" s="55"/>
      <c r="L47" s="55"/>
      <c r="M47" s="55"/>
      <c r="N47" s="54"/>
      <c r="O47" s="101"/>
      <c r="P47" s="346"/>
      <c r="Q47" s="349"/>
      <c r="R47" s="349"/>
      <c r="S47" s="351">
        <f t="shared" si="3"/>
        <v>0</v>
      </c>
      <c r="T47" s="355" t="s">
        <v>173</v>
      </c>
      <c r="U47" s="99" t="str">
        <f t="shared" si="4"/>
        <v>No Data</v>
      </c>
    </row>
    <row r="48" spans="1:33" s="83" customFormat="1" ht="45">
      <c r="A48" s="55"/>
      <c r="B48" s="55"/>
      <c r="C48" s="55"/>
      <c r="D48" s="55"/>
      <c r="E48" s="55"/>
      <c r="F48" s="55"/>
      <c r="G48" s="55"/>
      <c r="H48" s="55"/>
      <c r="I48" s="55"/>
      <c r="J48" s="55"/>
      <c r="K48" s="55"/>
      <c r="L48" s="55"/>
      <c r="M48" s="55"/>
      <c r="N48" s="55"/>
      <c r="O48" s="99"/>
      <c r="P48" s="350" t="str">
        <f ca="1">IF('Altran Annual Appraisal'!$AL40="","",'Altran Annual Appraisal'!$AL40)</f>
        <v>Expertise business : les compétences requises et leurs niveaux sont paramétrés ci-dessous, vous pouvez les modifier</v>
      </c>
      <c r="Q48" s="349"/>
      <c r="R48" s="349"/>
      <c r="S48" s="351"/>
      <c r="T48" s="99"/>
      <c r="U48" s="99" t="str">
        <f t="shared" si="4"/>
        <v>No Data</v>
      </c>
      <c r="V48" s="99"/>
      <c r="W48" s="99"/>
      <c r="X48" s="99"/>
      <c r="Y48" s="101"/>
      <c r="Z48" s="101"/>
      <c r="AA48" s="101"/>
      <c r="AB48" s="54"/>
      <c r="AC48" s="54"/>
      <c r="AD48" s="54"/>
      <c r="AE48" s="54"/>
      <c r="AF48" s="54"/>
      <c r="AG48" s="54"/>
    </row>
    <row r="49" spans="1:21">
      <c r="A49" s="55"/>
      <c r="B49" s="54"/>
      <c r="C49" s="54"/>
      <c r="D49" s="54"/>
      <c r="E49" s="54"/>
      <c r="F49" s="54"/>
      <c r="G49" s="54"/>
      <c r="H49" s="54"/>
      <c r="I49" s="54"/>
      <c r="J49" s="54"/>
      <c r="K49" s="55"/>
      <c r="L49" s="55"/>
      <c r="M49" s="55"/>
      <c r="N49" s="55"/>
      <c r="O49" s="99"/>
      <c r="P49" s="346" t="s">
        <v>525</v>
      </c>
      <c r="Q49" s="349">
        <v>1</v>
      </c>
      <c r="R49" s="349"/>
      <c r="S49" s="351">
        <f t="shared" si="3"/>
        <v>-1</v>
      </c>
      <c r="T49" s="355" t="s">
        <v>172</v>
      </c>
      <c r="U49" s="99">
        <f t="shared" si="4"/>
        <v>0</v>
      </c>
    </row>
    <row r="50" spans="1:21">
      <c r="A50" s="55"/>
      <c r="B50" s="54"/>
      <c r="C50" s="54"/>
      <c r="D50" s="54"/>
      <c r="E50" s="54"/>
      <c r="F50" s="54"/>
      <c r="G50" s="54"/>
      <c r="H50" s="54"/>
      <c r="I50" s="54"/>
      <c r="J50" s="54"/>
      <c r="K50" s="55"/>
      <c r="L50" s="55"/>
      <c r="M50" s="55"/>
      <c r="N50" s="55"/>
      <c r="O50" s="99"/>
      <c r="P50" s="346"/>
      <c r="Q50" s="349"/>
      <c r="R50" s="349"/>
      <c r="S50" s="351">
        <f t="shared" si="3"/>
        <v>0</v>
      </c>
      <c r="T50" s="355" t="s">
        <v>172</v>
      </c>
      <c r="U50" s="99" t="str">
        <f t="shared" si="4"/>
        <v>No Data</v>
      </c>
    </row>
    <row r="51" spans="1:21">
      <c r="A51" s="55"/>
      <c r="B51" s="54"/>
      <c r="C51" s="54"/>
      <c r="D51" s="54"/>
      <c r="E51" s="54"/>
      <c r="F51" s="54"/>
      <c r="G51" s="54"/>
      <c r="H51" s="54"/>
      <c r="I51" s="54"/>
      <c r="J51" s="54"/>
      <c r="K51" s="55"/>
      <c r="L51" s="55"/>
      <c r="M51" s="55"/>
      <c r="N51" s="55"/>
      <c r="O51" s="99"/>
      <c r="P51" s="346"/>
      <c r="Q51" s="349"/>
      <c r="R51" s="349"/>
      <c r="S51" s="351">
        <f t="shared" si="3"/>
        <v>0</v>
      </c>
      <c r="T51" s="355" t="s">
        <v>172</v>
      </c>
      <c r="U51" s="99" t="str">
        <f t="shared" si="4"/>
        <v>No Data</v>
      </c>
    </row>
    <row r="52" spans="1:21">
      <c r="A52" s="54"/>
      <c r="B52" s="54"/>
      <c r="C52" s="54"/>
      <c r="D52" s="54"/>
      <c r="E52" s="54"/>
      <c r="F52" s="54"/>
      <c r="G52" s="54"/>
      <c r="H52" s="54"/>
      <c r="I52" s="54"/>
      <c r="J52" s="54"/>
      <c r="K52" s="55"/>
      <c r="L52" s="55"/>
      <c r="M52" s="55"/>
      <c r="N52" s="55"/>
      <c r="O52" s="99"/>
      <c r="P52" s="346"/>
      <c r="Q52" s="349"/>
      <c r="R52" s="349"/>
      <c r="S52" s="351">
        <f t="shared" si="3"/>
        <v>0</v>
      </c>
      <c r="T52" s="355" t="s">
        <v>172</v>
      </c>
      <c r="U52" s="99" t="str">
        <f t="shared" si="4"/>
        <v>No Data</v>
      </c>
    </row>
    <row r="53" spans="1:21">
      <c r="A53" s="54"/>
      <c r="B53" s="54"/>
      <c r="C53" s="54"/>
      <c r="D53" s="54"/>
      <c r="E53" s="54"/>
      <c r="F53" s="54"/>
      <c r="G53" s="54"/>
      <c r="H53" s="54"/>
      <c r="I53" s="54"/>
      <c r="J53" s="54"/>
      <c r="K53" s="55"/>
      <c r="L53" s="55"/>
      <c r="M53" s="55"/>
      <c r="N53" s="55"/>
      <c r="O53" s="99"/>
      <c r="P53" s="346"/>
      <c r="Q53" s="349"/>
      <c r="R53" s="349"/>
      <c r="S53" s="351">
        <f t="shared" si="3"/>
        <v>0</v>
      </c>
      <c r="T53" s="355" t="s">
        <v>172</v>
      </c>
      <c r="U53" s="99" t="str">
        <f t="shared" si="4"/>
        <v>No Data</v>
      </c>
    </row>
    <row r="54" spans="1:21">
      <c r="A54" s="54"/>
      <c r="B54" s="54"/>
      <c r="C54" s="54"/>
      <c r="D54" s="54"/>
      <c r="E54" s="54"/>
      <c r="F54" s="54"/>
      <c r="G54" s="54"/>
      <c r="H54" s="54"/>
      <c r="I54" s="54"/>
      <c r="J54" s="54"/>
      <c r="K54" s="55"/>
      <c r="L54" s="55"/>
      <c r="M54" s="55"/>
      <c r="N54" s="55"/>
      <c r="O54" s="99"/>
      <c r="P54" s="346"/>
      <c r="Q54" s="349"/>
      <c r="R54" s="349"/>
      <c r="S54" s="351">
        <f t="shared" si="3"/>
        <v>0</v>
      </c>
      <c r="T54" s="355" t="s">
        <v>172</v>
      </c>
      <c r="U54" s="99" t="str">
        <f t="shared" si="4"/>
        <v>No Data</v>
      </c>
    </row>
    <row r="55" spans="1:21">
      <c r="A55" s="54"/>
      <c r="B55" s="54"/>
      <c r="C55" s="54"/>
      <c r="D55" s="54"/>
      <c r="E55" s="54"/>
      <c r="F55" s="54"/>
      <c r="G55" s="54"/>
      <c r="H55" s="54"/>
      <c r="I55" s="54"/>
      <c r="J55" s="54"/>
      <c r="K55" s="55"/>
      <c r="L55" s="55"/>
      <c r="M55" s="55"/>
      <c r="N55" s="55"/>
      <c r="O55" s="99"/>
      <c r="P55" s="346"/>
      <c r="Q55" s="349"/>
      <c r="R55" s="349"/>
      <c r="S55" s="351">
        <f t="shared" si="3"/>
        <v>0</v>
      </c>
      <c r="T55" s="355" t="s">
        <v>172</v>
      </c>
      <c r="U55" s="99" t="str">
        <f t="shared" si="4"/>
        <v>No Data</v>
      </c>
    </row>
    <row r="56" spans="1:21">
      <c r="A56" s="54"/>
      <c r="B56" s="54"/>
      <c r="C56" s="54"/>
      <c r="D56" s="54"/>
      <c r="E56" s="54"/>
      <c r="F56" s="54"/>
      <c r="G56" s="54"/>
      <c r="H56" s="54"/>
      <c r="I56" s="54"/>
      <c r="J56" s="54"/>
      <c r="K56" s="55"/>
      <c r="L56" s="55"/>
      <c r="M56" s="55"/>
      <c r="N56" s="55"/>
      <c r="O56" s="99"/>
      <c r="P56" s="346"/>
      <c r="Q56" s="349"/>
      <c r="R56" s="349"/>
      <c r="S56" s="351">
        <f t="shared" si="3"/>
        <v>0</v>
      </c>
      <c r="T56" s="355" t="s">
        <v>172</v>
      </c>
      <c r="U56" s="99" t="str">
        <f t="shared" si="4"/>
        <v>No Data</v>
      </c>
    </row>
    <row r="57" spans="1:21" ht="45">
      <c r="A57" s="54"/>
      <c r="B57" s="54"/>
      <c r="C57" s="54"/>
      <c r="D57" s="54"/>
      <c r="E57" s="54"/>
      <c r="F57" s="54"/>
      <c r="G57" s="54"/>
      <c r="H57" s="54"/>
      <c r="I57" s="54"/>
      <c r="J57" s="54"/>
      <c r="K57" s="55"/>
      <c r="L57" s="55"/>
      <c r="M57" s="55"/>
      <c r="N57" s="55"/>
      <c r="O57" s="99"/>
      <c r="P57" s="350" t="str">
        <f ca="1">IF('Altran Annual Appraisal'!$AL49="","",'Altran Annual Appraisal'!$AL49)</f>
        <v>Expertise technique :  les compétences requises et leurs niveaux sont paramétrés ci-dessous, vous pouvez les modifier</v>
      </c>
      <c r="Q57" s="349"/>
      <c r="R57" s="349"/>
      <c r="S57" s="351"/>
      <c r="U57" s="99" t="str">
        <f t="shared" si="4"/>
        <v>No Data</v>
      </c>
    </row>
    <row r="58" spans="1:21" ht="30">
      <c r="A58" s="54"/>
      <c r="B58" s="54"/>
      <c r="C58" s="54"/>
      <c r="D58" s="54"/>
      <c r="E58" s="54"/>
      <c r="F58" s="54"/>
      <c r="G58" s="54"/>
      <c r="H58" s="54"/>
      <c r="I58" s="54"/>
      <c r="J58" s="54"/>
      <c r="K58" s="55"/>
      <c r="L58" s="55"/>
      <c r="M58" s="55"/>
      <c r="N58" s="55"/>
      <c r="O58" s="99"/>
      <c r="P58" s="346" t="s">
        <v>512</v>
      </c>
      <c r="Q58" s="349">
        <v>1</v>
      </c>
      <c r="R58" s="349"/>
      <c r="S58" s="351">
        <f t="shared" si="3"/>
        <v>-1</v>
      </c>
      <c r="T58" s="355" t="s">
        <v>174</v>
      </c>
      <c r="U58" s="99">
        <f t="shared" si="4"/>
        <v>0</v>
      </c>
    </row>
    <row r="59" spans="1:21">
      <c r="A59" s="54"/>
      <c r="B59" s="54"/>
      <c r="C59" s="54"/>
      <c r="D59" s="54"/>
      <c r="E59" s="54"/>
      <c r="F59" s="54"/>
      <c r="G59" s="54"/>
      <c r="H59" s="54"/>
      <c r="I59" s="54"/>
      <c r="J59" s="54"/>
      <c r="K59" s="55"/>
      <c r="L59" s="55"/>
      <c r="M59" s="55"/>
      <c r="N59" s="55"/>
      <c r="O59" s="99"/>
      <c r="P59" s="346"/>
      <c r="Q59" s="349"/>
      <c r="R59" s="349"/>
      <c r="S59" s="351">
        <f t="shared" si="3"/>
        <v>0</v>
      </c>
      <c r="T59" s="355" t="s">
        <v>174</v>
      </c>
      <c r="U59" s="99" t="str">
        <f t="shared" si="4"/>
        <v>No Data</v>
      </c>
    </row>
    <row r="60" spans="1:21">
      <c r="A60" s="54"/>
      <c r="B60" s="54"/>
      <c r="C60" s="54"/>
      <c r="D60" s="54"/>
      <c r="E60" s="54"/>
      <c r="F60" s="54"/>
      <c r="G60" s="54"/>
      <c r="H60" s="54"/>
      <c r="I60" s="54"/>
      <c r="J60" s="54"/>
      <c r="K60" s="55"/>
      <c r="L60" s="55"/>
      <c r="M60" s="55"/>
      <c r="N60" s="55"/>
      <c r="O60" s="99"/>
      <c r="P60" s="346"/>
      <c r="Q60" s="349"/>
      <c r="R60" s="349"/>
      <c r="S60" s="351">
        <f t="shared" si="3"/>
        <v>0</v>
      </c>
      <c r="T60" s="355" t="s">
        <v>174</v>
      </c>
      <c r="U60" s="99" t="str">
        <f t="shared" si="4"/>
        <v>No Data</v>
      </c>
    </row>
    <row r="61" spans="1:21">
      <c r="A61" s="54"/>
      <c r="B61" s="54"/>
      <c r="C61" s="54"/>
      <c r="D61" s="54"/>
      <c r="E61" s="54"/>
      <c r="F61" s="54"/>
      <c r="G61" s="54"/>
      <c r="H61" s="54"/>
      <c r="I61" s="54"/>
      <c r="J61" s="54"/>
      <c r="K61" s="55"/>
      <c r="L61" s="55"/>
      <c r="M61" s="55"/>
      <c r="N61" s="55"/>
      <c r="O61" s="99"/>
      <c r="P61" s="346"/>
      <c r="Q61" s="349"/>
      <c r="R61" s="349"/>
      <c r="S61" s="351">
        <f t="shared" si="3"/>
        <v>0</v>
      </c>
      <c r="T61" s="355" t="s">
        <v>174</v>
      </c>
      <c r="U61" s="99" t="str">
        <f t="shared" si="4"/>
        <v>No Data</v>
      </c>
    </row>
    <row r="62" spans="1:21">
      <c r="A62" s="54"/>
      <c r="B62" s="54"/>
      <c r="C62" s="54"/>
      <c r="D62" s="54"/>
      <c r="E62" s="54"/>
      <c r="F62" s="54"/>
      <c r="G62" s="54"/>
      <c r="H62" s="54"/>
      <c r="I62" s="54"/>
      <c r="J62" s="54"/>
      <c r="K62" s="55"/>
      <c r="L62" s="55"/>
      <c r="M62" s="55"/>
      <c r="N62" s="55"/>
      <c r="O62" s="99"/>
      <c r="P62" s="346"/>
      <c r="Q62" s="349"/>
      <c r="R62" s="349"/>
      <c r="S62" s="351">
        <f t="shared" si="3"/>
        <v>0</v>
      </c>
      <c r="T62" s="355" t="s">
        <v>174</v>
      </c>
      <c r="U62" s="99" t="str">
        <f t="shared" si="4"/>
        <v>No Data</v>
      </c>
    </row>
    <row r="63" spans="1:21">
      <c r="A63" s="54"/>
      <c r="B63" s="54"/>
      <c r="C63" s="54"/>
      <c r="D63" s="54"/>
      <c r="E63" s="54"/>
      <c r="F63" s="54"/>
      <c r="G63" s="54"/>
      <c r="H63" s="54"/>
      <c r="I63" s="54"/>
      <c r="J63" s="54"/>
      <c r="K63" s="55"/>
      <c r="L63" s="55"/>
      <c r="M63" s="55"/>
      <c r="N63" s="55"/>
      <c r="O63" s="99"/>
      <c r="P63" s="346"/>
      <c r="Q63" s="349"/>
      <c r="R63" s="349"/>
      <c r="S63" s="351">
        <f t="shared" si="3"/>
        <v>0</v>
      </c>
      <c r="T63" s="355" t="s">
        <v>174</v>
      </c>
      <c r="U63" s="99" t="str">
        <f t="shared" si="4"/>
        <v>No Data</v>
      </c>
    </row>
    <row r="64" spans="1:21">
      <c r="A64" s="54"/>
      <c r="B64" s="54"/>
      <c r="C64" s="54"/>
      <c r="D64" s="54"/>
      <c r="E64" s="54"/>
      <c r="F64" s="54"/>
      <c r="G64" s="54"/>
      <c r="H64" s="54"/>
      <c r="I64" s="54"/>
      <c r="J64" s="54"/>
      <c r="K64" s="55"/>
      <c r="L64" s="55"/>
      <c r="M64" s="55"/>
      <c r="N64" s="55"/>
      <c r="O64" s="99"/>
      <c r="P64" s="346"/>
      <c r="Q64" s="349"/>
      <c r="R64" s="349"/>
      <c r="S64" s="351">
        <f t="shared" si="3"/>
        <v>0</v>
      </c>
      <c r="T64" s="355" t="s">
        <v>174</v>
      </c>
      <c r="U64" s="99" t="str">
        <f t="shared" si="4"/>
        <v>No Data</v>
      </c>
    </row>
    <row r="65" spans="1:21" ht="30">
      <c r="A65" s="54"/>
      <c r="B65" s="54"/>
      <c r="C65" s="790" t="s">
        <v>548</v>
      </c>
      <c r="D65" s="569" t="s">
        <v>267</v>
      </c>
      <c r="E65" s="54"/>
      <c r="F65" s="54"/>
      <c r="G65" s="54"/>
      <c r="H65" s="54"/>
      <c r="I65" s="54"/>
      <c r="J65" s="54"/>
      <c r="K65" s="55"/>
      <c r="L65" s="55"/>
      <c r="M65" s="55"/>
      <c r="N65" s="55"/>
      <c r="O65" s="99"/>
      <c r="P65" s="346"/>
      <c r="Q65" s="349"/>
      <c r="R65" s="349"/>
      <c r="S65" s="351">
        <f t="shared" si="3"/>
        <v>0</v>
      </c>
      <c r="T65" s="355" t="s">
        <v>174</v>
      </c>
      <c r="U65" s="99" t="str">
        <f t="shared" si="4"/>
        <v>No Data</v>
      </c>
    </row>
    <row r="66" spans="1:21" ht="15.6" customHeight="1">
      <c r="A66" s="54"/>
      <c r="B66" s="54"/>
      <c r="C66" s="724" t="s">
        <v>549</v>
      </c>
      <c r="D66" s="724" t="s">
        <v>553</v>
      </c>
      <c r="E66" s="55"/>
      <c r="F66" s="55"/>
      <c r="G66" s="54"/>
      <c r="H66" s="54"/>
      <c r="I66" s="54"/>
      <c r="J66" s="54"/>
      <c r="O66" s="99"/>
      <c r="P66" s="350" t="str">
        <f>IF('Altran Annual Appraisal'!$AL58="","",'Altran Annual Appraisal'!$AL58)</f>
        <v>Values</v>
      </c>
      <c r="Q66" s="349"/>
      <c r="R66" s="349"/>
      <c r="S66" s="351">
        <f t="shared" si="3"/>
        <v>0</v>
      </c>
      <c r="U66" s="99" t="str">
        <f t="shared" si="4"/>
        <v>No Data</v>
      </c>
    </row>
    <row r="67" spans="1:21">
      <c r="A67" s="54"/>
      <c r="B67" s="54"/>
      <c r="C67" s="724" t="s">
        <v>550</v>
      </c>
      <c r="D67" s="724" t="s">
        <v>554</v>
      </c>
      <c r="E67" s="55"/>
      <c r="F67" s="55"/>
      <c r="G67" s="54"/>
      <c r="H67" s="54"/>
      <c r="I67" s="54"/>
      <c r="J67" s="54"/>
      <c r="O67" s="99"/>
      <c r="P67" s="346" t="str">
        <f>IF('Altran Annual Appraisal'!$AL59="","",'Altran Annual Appraisal'!$AL59)</f>
        <v/>
      </c>
      <c r="Q67" s="349" t="str">
        <f>IF('Altran Annual Appraisal'!$AM59="","",'Altran Annual Appraisal'!$AM59)</f>
        <v/>
      </c>
      <c r="R67" s="349" t="str">
        <f>IF('Altran Annual Appraisal'!$AO59="","",'Altran Annual Appraisal'!$AO59)</f>
        <v/>
      </c>
      <c r="S67" s="351" t="str">
        <f t="shared" si="3"/>
        <v/>
      </c>
    </row>
    <row r="68" spans="1:21">
      <c r="A68" s="54"/>
      <c r="B68" s="54"/>
      <c r="C68" s="724" t="s">
        <v>551</v>
      </c>
      <c r="D68" s="724" t="s">
        <v>555</v>
      </c>
      <c r="E68" s="55"/>
      <c r="F68" s="55"/>
      <c r="G68" s="54"/>
      <c r="H68" s="54"/>
      <c r="I68" s="54"/>
      <c r="J68" s="54"/>
      <c r="O68" s="99"/>
      <c r="P68" s="346" t="str">
        <f>IF('Altran Annual Appraisal'!$AL60="","",'Altran Annual Appraisal'!$AL60)</f>
        <v/>
      </c>
      <c r="Q68" s="349" t="str">
        <f>IF('Altran Annual Appraisal'!$AM60="","",'Altran Annual Appraisal'!$AM60)</f>
        <v/>
      </c>
      <c r="R68" s="349" t="str">
        <f>IF('Altran Annual Appraisal'!$AO60="","",'Altran Annual Appraisal'!$AO60)</f>
        <v/>
      </c>
      <c r="S68" s="351" t="str">
        <f t="shared" si="3"/>
        <v/>
      </c>
    </row>
    <row r="69" spans="1:21">
      <c r="A69" s="54"/>
      <c r="B69" s="54"/>
      <c r="C69" s="724" t="s">
        <v>552</v>
      </c>
      <c r="D69" s="724" t="s">
        <v>556</v>
      </c>
      <c r="E69" s="55"/>
      <c r="F69" s="55"/>
      <c r="G69" s="54"/>
      <c r="H69" s="54"/>
      <c r="I69" s="54"/>
      <c r="J69" s="54"/>
      <c r="K69" s="55"/>
      <c r="L69" s="55"/>
      <c r="M69" s="55"/>
      <c r="N69" s="55"/>
      <c r="O69" s="99"/>
      <c r="P69" s="346" t="str">
        <f>IF('Altran Annual Appraisal'!$AL61="","",'Altran Annual Appraisal'!$AL61)</f>
        <v/>
      </c>
      <c r="Q69" s="349" t="str">
        <f>IF('Altran Annual Appraisal'!$AM61="","",'Altran Annual Appraisal'!$AM61)</f>
        <v/>
      </c>
      <c r="R69" s="349" t="str">
        <f>IF('Altran Annual Appraisal'!$AO61="","",'Altran Annual Appraisal'!$AO61)</f>
        <v/>
      </c>
      <c r="S69" s="351" t="str">
        <f t="shared" si="3"/>
        <v/>
      </c>
    </row>
    <row r="70" spans="1:21">
      <c r="A70" s="54"/>
      <c r="B70" s="54"/>
      <c r="E70" s="55"/>
      <c r="F70" s="55"/>
      <c r="G70" s="54"/>
      <c r="H70" s="54"/>
      <c r="I70" s="54"/>
      <c r="J70" s="54"/>
      <c r="K70" s="55"/>
      <c r="L70" s="55"/>
      <c r="M70" s="55"/>
      <c r="N70" s="55"/>
      <c r="O70" s="99"/>
      <c r="P70" s="334"/>
      <c r="U70" s="407">
        <f>COUNTIF(U31:U69,1)/COUNT(U31:U69)</f>
        <v>0</v>
      </c>
    </row>
    <row r="71" spans="1:21">
      <c r="A71" s="54"/>
      <c r="B71" s="54"/>
      <c r="C71" s="54"/>
      <c r="D71" s="54"/>
      <c r="E71" s="54"/>
      <c r="F71" s="54"/>
      <c r="G71" s="54"/>
      <c r="H71" s="54"/>
      <c r="I71" s="54"/>
      <c r="J71" s="54"/>
      <c r="K71" s="55"/>
      <c r="L71" s="55"/>
      <c r="M71" s="55"/>
      <c r="N71" s="55"/>
      <c r="O71" s="99"/>
      <c r="P71" s="334"/>
    </row>
    <row r="72" spans="1:21">
      <c r="A72" s="54"/>
      <c r="B72" s="54"/>
      <c r="C72" s="54"/>
      <c r="D72" s="54"/>
      <c r="E72" s="54"/>
      <c r="F72" s="54"/>
      <c r="G72" s="54"/>
      <c r="H72" s="54"/>
      <c r="I72" s="54"/>
      <c r="J72" s="54"/>
      <c r="K72" s="55"/>
      <c r="L72" s="55"/>
      <c r="M72" s="55"/>
      <c r="N72" s="55"/>
      <c r="O72" s="99"/>
      <c r="P72" s="334"/>
    </row>
    <row r="73" spans="1:21">
      <c r="A73" s="54"/>
      <c r="B73" s="54"/>
      <c r="C73" s="54"/>
      <c r="D73" s="54"/>
      <c r="E73" s="54"/>
      <c r="F73" s="54"/>
      <c r="G73" s="54"/>
      <c r="H73" s="54"/>
      <c r="I73" s="54"/>
      <c r="J73" s="54"/>
      <c r="K73" s="55"/>
      <c r="L73" s="55"/>
      <c r="M73" s="55"/>
      <c r="N73" s="55"/>
      <c r="O73" s="99"/>
      <c r="P73" s="334"/>
    </row>
    <row r="74" spans="1:21">
      <c r="A74" s="54"/>
      <c r="B74" s="54"/>
      <c r="C74" s="54"/>
      <c r="D74" s="54"/>
      <c r="E74" s="54"/>
      <c r="F74" s="54"/>
      <c r="G74" s="54"/>
      <c r="H74" s="54"/>
      <c r="I74" s="54"/>
      <c r="J74" s="54"/>
      <c r="K74" s="55"/>
      <c r="L74" s="55"/>
      <c r="M74" s="55"/>
      <c r="N74" s="55"/>
      <c r="O74" s="99"/>
      <c r="P74" s="334"/>
    </row>
    <row r="75" spans="1:21">
      <c r="A75" s="54"/>
      <c r="B75" s="54"/>
      <c r="C75" s="54"/>
      <c r="D75" s="54"/>
      <c r="E75" s="54"/>
      <c r="F75" s="54"/>
      <c r="G75" s="54"/>
      <c r="H75" s="54"/>
      <c r="I75" s="54"/>
      <c r="J75" s="54"/>
      <c r="K75" s="55"/>
      <c r="L75" s="55"/>
      <c r="M75" s="55"/>
      <c r="N75" s="55"/>
      <c r="O75" s="99"/>
      <c r="P75" s="334"/>
    </row>
    <row r="76" spans="1:21">
      <c r="A76" s="54"/>
      <c r="B76" s="54"/>
      <c r="C76" s="54"/>
      <c r="D76" s="54"/>
      <c r="E76" s="54"/>
      <c r="F76" s="54"/>
      <c r="G76" s="54"/>
      <c r="H76" s="54"/>
      <c r="I76" s="54"/>
      <c r="J76" s="54"/>
      <c r="K76" s="55"/>
      <c r="L76" s="55"/>
      <c r="M76" s="55"/>
      <c r="N76" s="55"/>
      <c r="O76" s="99"/>
      <c r="P76" s="334"/>
    </row>
    <row r="77" spans="1:21">
      <c r="A77" s="54"/>
      <c r="B77" s="54"/>
      <c r="C77" s="54"/>
      <c r="D77" s="54"/>
      <c r="E77" s="54"/>
      <c r="F77" s="54"/>
      <c r="G77" s="54"/>
      <c r="H77" s="54"/>
      <c r="I77" s="54"/>
      <c r="J77" s="54"/>
      <c r="K77" s="55"/>
      <c r="L77" s="55"/>
      <c r="M77" s="55"/>
      <c r="N77" s="55"/>
      <c r="O77" s="99"/>
      <c r="P77" s="334"/>
    </row>
    <row r="78" spans="1:21">
      <c r="A78" s="54"/>
      <c r="B78" s="54"/>
      <c r="C78" s="54"/>
      <c r="D78" s="54"/>
      <c r="E78" s="54"/>
      <c r="F78" s="54"/>
      <c r="G78" s="54"/>
      <c r="H78" s="54"/>
      <c r="I78" s="54"/>
      <c r="J78" s="54"/>
      <c r="K78" s="55"/>
      <c r="L78" s="55"/>
      <c r="M78" s="55"/>
      <c r="N78" s="55"/>
      <c r="O78" s="99"/>
      <c r="P78" s="334"/>
    </row>
    <row r="79" spans="1:21">
      <c r="A79" s="54"/>
      <c r="B79" s="54"/>
      <c r="C79" s="54"/>
      <c r="D79" s="54"/>
      <c r="E79" s="54"/>
      <c r="F79" s="54"/>
      <c r="G79" s="54"/>
      <c r="H79" s="54"/>
      <c r="I79" s="54"/>
      <c r="J79" s="54"/>
      <c r="K79" s="55"/>
      <c r="L79" s="55"/>
      <c r="M79" s="55"/>
      <c r="N79" s="55"/>
      <c r="O79" s="99"/>
      <c r="P79" s="334"/>
    </row>
    <row r="80" spans="1:21">
      <c r="A80" s="54"/>
      <c r="B80" s="54"/>
      <c r="C80" s="54"/>
      <c r="D80" s="54"/>
      <c r="E80" s="54"/>
      <c r="F80" s="54"/>
      <c r="G80" s="54"/>
      <c r="H80" s="54"/>
      <c r="I80" s="54"/>
      <c r="J80" s="54"/>
      <c r="K80" s="55"/>
      <c r="L80" s="55"/>
      <c r="M80" s="55"/>
      <c r="N80" s="55"/>
      <c r="O80" s="99"/>
      <c r="P80" s="334"/>
    </row>
    <row r="81" spans="1:18">
      <c r="A81" s="54"/>
      <c r="B81" s="54"/>
      <c r="C81" s="54"/>
      <c r="D81" s="54"/>
      <c r="E81" s="54"/>
      <c r="F81" s="54"/>
      <c r="G81" s="54"/>
      <c r="H81" s="54"/>
      <c r="I81" s="54"/>
      <c r="J81" s="54"/>
      <c r="K81" s="55"/>
      <c r="L81" s="55"/>
      <c r="M81" s="55"/>
      <c r="N81" s="55"/>
      <c r="O81" s="99"/>
      <c r="P81" s="354"/>
      <c r="Q81" s="397" t="str">
        <f>$D$4</f>
        <v>DIALLO ISSAGA</v>
      </c>
      <c r="R81" s="397" t="s">
        <v>85</v>
      </c>
    </row>
    <row r="82" spans="1:18">
      <c r="A82" s="54"/>
      <c r="B82" s="54"/>
      <c r="C82" s="54"/>
      <c r="D82" s="54"/>
      <c r="E82" s="54"/>
      <c r="F82" s="54"/>
      <c r="G82" s="54"/>
      <c r="H82" s="54"/>
      <c r="I82" s="54"/>
      <c r="J82" s="54"/>
      <c r="K82" s="55"/>
      <c r="L82" s="55"/>
      <c r="M82" s="55"/>
      <c r="N82" s="55"/>
      <c r="O82" s="99"/>
      <c r="P82" s="398" t="s">
        <v>166</v>
      </c>
      <c r="Q82" s="397"/>
      <c r="R82" s="397"/>
    </row>
    <row r="83" spans="1:18">
      <c r="A83" s="54"/>
      <c r="B83" s="54"/>
      <c r="C83" s="54"/>
      <c r="D83" s="54"/>
      <c r="E83" s="54"/>
      <c r="F83" s="54"/>
      <c r="G83" s="54"/>
      <c r="H83" s="54"/>
      <c r="I83" s="54"/>
      <c r="J83" s="54"/>
      <c r="K83" s="55"/>
      <c r="L83" s="55"/>
      <c r="M83" s="55"/>
      <c r="N83" s="55"/>
      <c r="O83" s="99"/>
      <c r="P83" s="399" t="str">
        <f>IF('Altran Annual Appraisal'!AL21="","",'Altran Annual Appraisal'!AL21)</f>
        <v>P-Programmation et planification de la charge de travail</v>
      </c>
      <c r="Q83" s="400" t="str">
        <f>IF('Altran Annual Appraisal'!$AO21="","",'Altran Annual Appraisal'!$AO21)</f>
        <v/>
      </c>
      <c r="R83" s="400">
        <f>IF('Altran Annual Appraisal'!$AM21="","",'Altran Annual Appraisal'!$AM21)</f>
        <v>2</v>
      </c>
    </row>
    <row r="84" spans="1:18" ht="30">
      <c r="A84" s="54"/>
      <c r="B84" s="54"/>
      <c r="C84" s="54"/>
      <c r="D84" s="54"/>
      <c r="E84" s="54"/>
      <c r="F84" s="54"/>
      <c r="G84" s="54"/>
      <c r="H84" s="54"/>
      <c r="I84" s="54"/>
      <c r="J84" s="54"/>
      <c r="K84" s="55"/>
      <c r="L84" s="55"/>
      <c r="M84" s="55"/>
      <c r="N84" s="55"/>
      <c r="O84" s="99"/>
      <c r="P84" s="399" t="str">
        <f>IF('Altran Annual Appraisal'!AL22="","",'Altran Annual Appraisal'!AL22)</f>
        <v/>
      </c>
      <c r="Q84" s="400" t="str">
        <f>IF('Altran Annual Appraisal'!$AO22="","",'Altran Annual Appraisal'!$AO22)</f>
        <v/>
      </c>
      <c r="R84" s="400" t="str">
        <f>IF('Altran Annual Appraisal'!$AM22="","",'Altran Annual Appraisal'!$AM22)</f>
        <v/>
      </c>
    </row>
    <row r="85" spans="1:18" ht="30">
      <c r="A85" s="54"/>
      <c r="B85" s="54"/>
      <c r="C85" s="54"/>
      <c r="D85" s="54"/>
      <c r="E85" s="54"/>
      <c r="F85" s="54"/>
      <c r="G85" s="54"/>
      <c r="H85" s="54"/>
      <c r="I85" s="54"/>
      <c r="J85" s="54"/>
      <c r="K85" s="55"/>
      <c r="L85" s="55"/>
      <c r="M85" s="55"/>
      <c r="N85" s="55"/>
      <c r="O85" s="99"/>
      <c r="P85" s="399" t="str">
        <f>IF('Altran Annual Appraisal'!AL23="","",'Altran Annual Appraisal'!AL23)</f>
        <v/>
      </c>
      <c r="Q85" s="400" t="str">
        <f>IF('Altran Annual Appraisal'!$AO23="","",'Altran Annual Appraisal'!$AO23)</f>
        <v/>
      </c>
      <c r="R85" s="400" t="str">
        <f>IF('Altran Annual Appraisal'!$AM23="","",'Altran Annual Appraisal'!$AM23)</f>
        <v/>
      </c>
    </row>
    <row r="86" spans="1:18">
      <c r="A86" s="54"/>
      <c r="B86" s="54"/>
      <c r="C86" s="54"/>
      <c r="D86" s="54"/>
      <c r="E86" s="54"/>
      <c r="F86" s="54"/>
      <c r="G86" s="54"/>
      <c r="H86" s="54"/>
      <c r="I86" s="54"/>
      <c r="J86" s="54"/>
      <c r="K86" s="55"/>
      <c r="L86" s="55"/>
      <c r="M86" s="55"/>
      <c r="N86" s="55"/>
      <c r="O86" s="99"/>
      <c r="P86" s="399" t="str">
        <f>IF('Altran Annual Appraisal'!AL24="","",'Altran Annual Appraisal'!AL24)</f>
        <v/>
      </c>
      <c r="Q86" s="400" t="str">
        <f>IF('Altran Annual Appraisal'!$AO24="","",'Altran Annual Appraisal'!$AO24)</f>
        <v/>
      </c>
      <c r="R86" s="400" t="str">
        <f>IF('Altran Annual Appraisal'!$AM24="","",'Altran Annual Appraisal'!$AM24)</f>
        <v/>
      </c>
    </row>
    <row r="87" spans="1:18">
      <c r="A87" s="54"/>
      <c r="B87" s="54"/>
      <c r="C87" s="54"/>
      <c r="D87" s="54"/>
      <c r="E87" s="54"/>
      <c r="F87" s="54"/>
      <c r="G87" s="54"/>
      <c r="H87" s="54"/>
      <c r="I87" s="54"/>
      <c r="J87" s="54"/>
      <c r="K87" s="55"/>
      <c r="L87" s="55"/>
      <c r="M87" s="55"/>
      <c r="N87" s="55"/>
      <c r="O87" s="99"/>
      <c r="P87" s="399" t="str">
        <f>IF('Altran Annual Appraisal'!AL25="","",'Altran Annual Appraisal'!AL25)</f>
        <v/>
      </c>
      <c r="Q87" s="400" t="str">
        <f>IF('Altran Annual Appraisal'!$AO25="","",'Altran Annual Appraisal'!$AO25)</f>
        <v/>
      </c>
      <c r="R87" s="400" t="str">
        <f>IF('Altran Annual Appraisal'!$AM25="","",'Altran Annual Appraisal'!$AM25)</f>
        <v/>
      </c>
    </row>
    <row r="88" spans="1:18">
      <c r="A88" s="54"/>
      <c r="B88" s="54"/>
      <c r="C88" s="54"/>
      <c r="D88" s="54"/>
      <c r="E88" s="54"/>
      <c r="F88" s="54"/>
      <c r="G88" s="54"/>
      <c r="H88" s="54"/>
      <c r="I88" s="54"/>
      <c r="J88" s="54"/>
      <c r="K88" s="55"/>
      <c r="L88" s="55"/>
      <c r="M88" s="55"/>
      <c r="N88" s="55"/>
      <c r="O88" s="99"/>
      <c r="P88" s="399" t="str">
        <f>IF('Altran Annual Appraisal'!AL26="","",'Altran Annual Appraisal'!AL26)</f>
        <v/>
      </c>
      <c r="Q88" s="400" t="str">
        <f>IF('Altran Annual Appraisal'!$AO26="","",'Altran Annual Appraisal'!$AO26)</f>
        <v/>
      </c>
      <c r="R88" s="400" t="str">
        <f>IF('Altran Annual Appraisal'!$AM26="","",'Altran Annual Appraisal'!$AM26)</f>
        <v/>
      </c>
    </row>
    <row r="89" spans="1:18" ht="15" customHeight="1">
      <c r="A89" s="54"/>
      <c r="B89" s="54"/>
      <c r="P89" s="401" t="str">
        <f ca="1">'Altran Annual Appraisal'!AL29</f>
        <v>Expertise management : les compétences requises et leurs niveaux sont paramétrés ci-dessous, vous pouvez les modifier</v>
      </c>
      <c r="Q89" s="400"/>
      <c r="R89" s="400"/>
    </row>
    <row r="90" spans="1:18">
      <c r="A90" s="54"/>
      <c r="B90" s="54"/>
      <c r="P90" s="399" t="str">
        <f>IF('Altran Annual Appraisal'!AL30="","",'Altran Annual Appraisal'!AL30)</f>
        <v>M-Fondamentaux</v>
      </c>
      <c r="Q90" s="400" t="str">
        <f>IF('Altran Annual Appraisal'!$AO30="","",'Altran Annual Appraisal'!$AO30)</f>
        <v/>
      </c>
      <c r="R90" s="400">
        <f>IF('Altran Annual Appraisal'!$AM30="","",'Altran Annual Appraisal'!$AM30)</f>
        <v>1</v>
      </c>
    </row>
    <row r="91" spans="1:18">
      <c r="A91" s="54"/>
      <c r="B91" s="54"/>
      <c r="P91" s="399" t="str">
        <f>IF('Altran Annual Appraisal'!AL31="","",'Altran Annual Appraisal'!AL31)</f>
        <v/>
      </c>
      <c r="Q91" s="400" t="str">
        <f>IF('Altran Annual Appraisal'!$AO31="","",'Altran Annual Appraisal'!$AO31)</f>
        <v/>
      </c>
      <c r="R91" s="400" t="str">
        <f>IF('Altran Annual Appraisal'!$AM31="","",'Altran Annual Appraisal'!$AM31)</f>
        <v/>
      </c>
    </row>
    <row r="92" spans="1:18">
      <c r="A92" s="54"/>
      <c r="B92" s="54"/>
      <c r="P92" s="399" t="str">
        <f>IF('Altran Annual Appraisal'!AL32="","",'Altran Annual Appraisal'!AL32)</f>
        <v/>
      </c>
      <c r="Q92" s="400" t="str">
        <f>IF('Altran Annual Appraisal'!$AO32="","",'Altran Annual Appraisal'!$AO32)</f>
        <v/>
      </c>
      <c r="R92" s="400" t="str">
        <f>IF('Altran Annual Appraisal'!$AM32="","",'Altran Annual Appraisal'!$AM32)</f>
        <v/>
      </c>
    </row>
    <row r="93" spans="1:18">
      <c r="A93" s="54"/>
      <c r="B93" s="54"/>
      <c r="P93" s="399" t="str">
        <f>IF('Altran Annual Appraisal'!AL33="","",'Altran Annual Appraisal'!AL33)</f>
        <v/>
      </c>
      <c r="Q93" s="400" t="str">
        <f>IF('Altran Annual Appraisal'!$AO33="","",'Altran Annual Appraisal'!$AO33)</f>
        <v/>
      </c>
      <c r="R93" s="400" t="str">
        <f>IF('Altran Annual Appraisal'!$AM33="","",'Altran Annual Appraisal'!$AM33)</f>
        <v/>
      </c>
    </row>
    <row r="94" spans="1:18">
      <c r="A94" s="54"/>
      <c r="B94" s="54"/>
      <c r="C94" s="54"/>
      <c r="D94" s="54"/>
      <c r="E94" s="54"/>
      <c r="F94" s="54"/>
      <c r="G94" s="54"/>
      <c r="H94" s="54"/>
      <c r="I94" s="54"/>
      <c r="J94" s="54"/>
      <c r="K94" s="55"/>
      <c r="L94" s="55"/>
      <c r="M94" s="55"/>
      <c r="N94" s="55"/>
      <c r="O94" s="99"/>
      <c r="P94" s="399" t="str">
        <f>IF('Altran Annual Appraisal'!AL34="","",'Altran Annual Appraisal'!AL34)</f>
        <v/>
      </c>
      <c r="Q94" s="400" t="str">
        <f>IF('Altran Annual Appraisal'!$AO34="","",'Altran Annual Appraisal'!$AO34)</f>
        <v/>
      </c>
      <c r="R94" s="400" t="str">
        <f>IF('Altran Annual Appraisal'!$AM34="","",'Altran Annual Appraisal'!$AM34)</f>
        <v/>
      </c>
    </row>
    <row r="95" spans="1:18">
      <c r="A95" s="54"/>
      <c r="B95" s="54"/>
      <c r="C95" s="54"/>
      <c r="D95" s="54"/>
      <c r="E95" s="54"/>
      <c r="F95" s="54"/>
      <c r="G95" s="54"/>
      <c r="H95" s="54"/>
      <c r="I95" s="54"/>
      <c r="J95" s="54"/>
      <c r="K95" s="55"/>
      <c r="L95" s="55"/>
      <c r="M95" s="55"/>
      <c r="N95" s="55"/>
      <c r="O95" s="99"/>
      <c r="P95" s="399" t="str">
        <f>IF('Altran Annual Appraisal'!AL35="","",'Altran Annual Appraisal'!AL35)</f>
        <v/>
      </c>
      <c r="Q95" s="400" t="str">
        <f>IF('Altran Annual Appraisal'!$AO35="","",'Altran Annual Appraisal'!$AO35)</f>
        <v/>
      </c>
      <c r="R95" s="400" t="str">
        <f>IF('Altran Annual Appraisal'!$AM35="","",'Altran Annual Appraisal'!$AM35)</f>
        <v/>
      </c>
    </row>
    <row r="96" spans="1:18">
      <c r="A96" s="54"/>
      <c r="B96" s="54"/>
      <c r="C96" s="54"/>
      <c r="D96" s="54"/>
      <c r="E96" s="54"/>
      <c r="F96" s="54"/>
      <c r="G96" s="54"/>
      <c r="H96" s="54"/>
      <c r="I96" s="54"/>
      <c r="J96" s="54"/>
      <c r="K96" s="55"/>
      <c r="L96" s="55"/>
      <c r="M96" s="55"/>
      <c r="N96" s="55"/>
      <c r="O96" s="99"/>
      <c r="P96" s="399" t="str">
        <f>IF('Altran Annual Appraisal'!AL36="","",'Altran Annual Appraisal'!AL36)</f>
        <v/>
      </c>
      <c r="Q96" s="400" t="str">
        <f>IF('Altran Annual Appraisal'!$AO36="","",'Altran Annual Appraisal'!$AO36)</f>
        <v/>
      </c>
      <c r="R96" s="400" t="str">
        <f>IF('Altran Annual Appraisal'!$AM36="","",'Altran Annual Appraisal'!$AM36)</f>
        <v/>
      </c>
    </row>
    <row r="97" spans="1:18">
      <c r="A97" s="54"/>
      <c r="B97" s="54"/>
      <c r="C97" s="54"/>
      <c r="D97" s="54"/>
      <c r="E97" s="54"/>
      <c r="F97" s="54"/>
      <c r="G97" s="54"/>
      <c r="H97" s="54"/>
      <c r="I97" s="54"/>
      <c r="J97" s="54"/>
      <c r="K97" s="55"/>
      <c r="L97" s="55"/>
      <c r="M97" s="55"/>
      <c r="N97" s="55"/>
      <c r="O97" s="99"/>
      <c r="P97" s="399" t="str">
        <f>IF('Altran Annual Appraisal'!AL37="","",'Altran Annual Appraisal'!AL37)</f>
        <v/>
      </c>
      <c r="Q97" s="400" t="str">
        <f>IF('Altran Annual Appraisal'!$AO37="","",'Altran Annual Appraisal'!$AO37)</f>
        <v/>
      </c>
      <c r="R97" s="400" t="str">
        <f>IF('Altran Annual Appraisal'!$AM37="","",'Altran Annual Appraisal'!$AM37)</f>
        <v/>
      </c>
    </row>
    <row r="98" spans="1:18">
      <c r="A98" s="54"/>
      <c r="B98" s="54"/>
      <c r="C98" s="54"/>
      <c r="D98" s="54"/>
      <c r="E98" s="54"/>
      <c r="F98" s="54"/>
      <c r="G98" s="54"/>
      <c r="H98" s="54"/>
      <c r="I98" s="54"/>
      <c r="J98" s="54"/>
      <c r="K98" s="55"/>
      <c r="L98" s="55"/>
      <c r="M98" s="55"/>
      <c r="N98" s="55"/>
      <c r="O98" s="99"/>
      <c r="P98" s="399" t="str">
        <f>IF('Altran Annual Appraisal'!AL38="","",'Altran Annual Appraisal'!AL38)</f>
        <v/>
      </c>
      <c r="Q98" s="400" t="str">
        <f>IF('Altran Annual Appraisal'!$AO38="","",'Altran Annual Appraisal'!$AO38)</f>
        <v/>
      </c>
      <c r="R98" s="400" t="str">
        <f>IF('Altran Annual Appraisal'!$AM38="","",'Altran Annual Appraisal'!$AM38)</f>
        <v/>
      </c>
    </row>
    <row r="99" spans="1:18">
      <c r="A99" s="54"/>
      <c r="B99" s="54"/>
      <c r="C99" s="54"/>
      <c r="D99" s="54"/>
      <c r="E99" s="54"/>
      <c r="F99" s="54"/>
      <c r="G99" s="54"/>
      <c r="H99" s="54"/>
      <c r="I99" s="54"/>
      <c r="J99" s="54"/>
      <c r="K99" s="55"/>
      <c r="L99" s="55"/>
      <c r="M99" s="55"/>
      <c r="N99" s="55"/>
      <c r="O99" s="99"/>
      <c r="P99" s="399" t="str">
        <f>IF('Altran Annual Appraisal'!AL39="","",'Altran Annual Appraisal'!AL39)</f>
        <v/>
      </c>
      <c r="Q99" s="400" t="str">
        <f>IF('Altran Annual Appraisal'!$AO39="","",'Altran Annual Appraisal'!$AO39)</f>
        <v/>
      </c>
      <c r="R99" s="400" t="str">
        <f>IF('Altran Annual Appraisal'!$AM39="","",'Altran Annual Appraisal'!$AM39)</f>
        <v/>
      </c>
    </row>
    <row r="100" spans="1:18" ht="45">
      <c r="A100" s="54"/>
      <c r="B100" s="54"/>
      <c r="C100" s="54"/>
      <c r="D100" s="54"/>
      <c r="E100" s="54"/>
      <c r="F100" s="54"/>
      <c r="G100" s="54"/>
      <c r="H100" s="54"/>
      <c r="I100" s="54"/>
      <c r="J100" s="54"/>
      <c r="K100" s="55"/>
      <c r="L100" s="55"/>
      <c r="M100" s="55"/>
      <c r="N100" s="55"/>
      <c r="O100" s="99"/>
      <c r="P100" s="401" t="str">
        <f ca="1">'Altran Annual Appraisal'!AL40</f>
        <v>Expertise business : les compétences requises et leurs niveaux sont paramétrés ci-dessous, vous pouvez les modifier</v>
      </c>
      <c r="Q100" s="402"/>
      <c r="R100" s="402"/>
    </row>
    <row r="101" spans="1:18">
      <c r="A101" s="54"/>
      <c r="B101" s="54"/>
      <c r="C101" s="54"/>
      <c r="D101" s="54"/>
      <c r="E101" s="54"/>
      <c r="F101" s="54"/>
      <c r="G101" s="54"/>
      <c r="H101" s="54"/>
      <c r="I101" s="54"/>
      <c r="J101" s="54"/>
      <c r="K101" s="55"/>
      <c r="L101" s="55"/>
      <c r="M101" s="55"/>
      <c r="N101" s="55"/>
      <c r="O101" s="99"/>
      <c r="P101" s="399" t="str">
        <f>IF('Altran Annual Appraisal'!AL41="","",'Altran Annual Appraisal'!AL41)</f>
        <v>B-Gestion de la relation client</v>
      </c>
      <c r="Q101" s="402" t="str">
        <f>IF('Altran Annual Appraisal'!$AO41="","",'Altran Annual Appraisal'!$AO41)</f>
        <v/>
      </c>
      <c r="R101" s="400">
        <f>IF('Altran Annual Appraisal'!$AM41="","",'Altran Annual Appraisal'!$AM41)</f>
        <v>1</v>
      </c>
    </row>
    <row r="102" spans="1:18">
      <c r="A102" s="54"/>
      <c r="B102" s="54"/>
      <c r="C102" s="54"/>
      <c r="D102" s="54"/>
      <c r="E102" s="54"/>
      <c r="F102" s="54"/>
      <c r="G102" s="54"/>
      <c r="H102" s="54"/>
      <c r="I102" s="54"/>
      <c r="J102" s="54"/>
      <c r="K102" s="55"/>
      <c r="L102" s="55"/>
      <c r="M102" s="55"/>
      <c r="N102" s="55"/>
      <c r="O102" s="99"/>
      <c r="P102" s="399" t="str">
        <f>IF('Altran Annual Appraisal'!AL42="","",'Altran Annual Appraisal'!AL42)</f>
        <v/>
      </c>
      <c r="Q102" s="402" t="str">
        <f>IF('Altran Annual Appraisal'!$AO42="","",'Altran Annual Appraisal'!$AO42)</f>
        <v/>
      </c>
      <c r="R102" s="400" t="str">
        <f>IF('Altran Annual Appraisal'!$AM42="","",'Altran Annual Appraisal'!$AM42)</f>
        <v/>
      </c>
    </row>
    <row r="103" spans="1:18">
      <c r="A103" s="54"/>
      <c r="B103" s="54"/>
      <c r="C103" s="54"/>
      <c r="D103" s="54"/>
      <c r="E103" s="54"/>
      <c r="F103" s="54"/>
      <c r="G103" s="54"/>
      <c r="H103" s="54"/>
      <c r="I103" s="54"/>
      <c r="J103" s="54"/>
      <c r="K103" s="55"/>
      <c r="L103" s="55"/>
      <c r="M103" s="55"/>
      <c r="N103" s="55"/>
      <c r="O103" s="99"/>
      <c r="P103" s="399" t="str">
        <f>IF('Altran Annual Appraisal'!AL43="","",'Altran Annual Appraisal'!AL43)</f>
        <v/>
      </c>
      <c r="Q103" s="402" t="str">
        <f>IF('Altran Annual Appraisal'!$AO43="","",'Altran Annual Appraisal'!$AO43)</f>
        <v/>
      </c>
      <c r="R103" s="400" t="str">
        <f>IF('Altran Annual Appraisal'!$AM43="","",'Altran Annual Appraisal'!$AM43)</f>
        <v/>
      </c>
    </row>
    <row r="104" spans="1:18">
      <c r="A104" s="54"/>
      <c r="B104" s="54"/>
      <c r="C104" s="54"/>
      <c r="D104" s="54"/>
      <c r="E104" s="54"/>
      <c r="F104" s="54"/>
      <c r="G104" s="54"/>
      <c r="H104" s="54"/>
      <c r="I104" s="54"/>
      <c r="J104" s="54"/>
      <c r="K104" s="55"/>
      <c r="L104" s="55"/>
      <c r="M104" s="55"/>
      <c r="N104" s="55"/>
      <c r="O104" s="99"/>
      <c r="P104" s="399" t="str">
        <f>IF('Altran Annual Appraisal'!AL44="","",'Altran Annual Appraisal'!AL44)</f>
        <v/>
      </c>
      <c r="Q104" s="402" t="str">
        <f>IF('Altran Annual Appraisal'!$AO44="","",'Altran Annual Appraisal'!$AO44)</f>
        <v/>
      </c>
      <c r="R104" s="400" t="str">
        <f>IF('Altran Annual Appraisal'!$AM44="","",'Altran Annual Appraisal'!$AM44)</f>
        <v/>
      </c>
    </row>
    <row r="105" spans="1:18">
      <c r="A105" s="54"/>
      <c r="B105" s="54"/>
      <c r="C105" s="54"/>
      <c r="D105" s="54"/>
      <c r="E105" s="54"/>
      <c r="F105" s="54"/>
      <c r="G105" s="54"/>
      <c r="H105" s="54"/>
      <c r="I105" s="54"/>
      <c r="J105" s="54"/>
      <c r="K105" s="55"/>
      <c r="L105" s="55"/>
      <c r="M105" s="55"/>
      <c r="N105" s="55"/>
      <c r="O105" s="99"/>
      <c r="P105" s="399" t="str">
        <f>IF('Altran Annual Appraisal'!AL45="","",'Altran Annual Appraisal'!AL45)</f>
        <v/>
      </c>
      <c r="Q105" s="402" t="str">
        <f>IF('Altran Annual Appraisal'!$AO45="","",'Altran Annual Appraisal'!$AO45)</f>
        <v/>
      </c>
      <c r="R105" s="400" t="str">
        <f>IF('Altran Annual Appraisal'!$AM45="","",'Altran Annual Appraisal'!$AM45)</f>
        <v/>
      </c>
    </row>
    <row r="106" spans="1:18">
      <c r="A106" s="54"/>
      <c r="B106" s="54"/>
      <c r="C106" s="54"/>
      <c r="D106" s="54"/>
      <c r="E106" s="54"/>
      <c r="F106" s="54"/>
      <c r="G106" s="54"/>
      <c r="H106" s="54"/>
      <c r="I106" s="54"/>
      <c r="J106" s="54"/>
      <c r="K106" s="55"/>
      <c r="L106" s="55"/>
      <c r="M106" s="55"/>
      <c r="N106" s="55"/>
      <c r="O106" s="99"/>
      <c r="P106" s="399" t="str">
        <f>IF('Altran Annual Appraisal'!AL46="","",'Altran Annual Appraisal'!AL46)</f>
        <v/>
      </c>
      <c r="Q106" s="402" t="str">
        <f>IF('Altran Annual Appraisal'!$AO46="","",'Altran Annual Appraisal'!$AO46)</f>
        <v/>
      </c>
      <c r="R106" s="400" t="str">
        <f>IF('Altran Annual Appraisal'!$AM46="","",'Altran Annual Appraisal'!$AM46)</f>
        <v/>
      </c>
    </row>
    <row r="107" spans="1:18">
      <c r="A107" s="54"/>
      <c r="B107" s="54"/>
      <c r="C107" s="54"/>
      <c r="D107" s="54"/>
      <c r="E107" s="54"/>
      <c r="F107" s="54"/>
      <c r="G107" s="54"/>
      <c r="H107" s="54"/>
      <c r="I107" s="54"/>
      <c r="J107" s="54"/>
      <c r="K107" s="55"/>
      <c r="L107" s="55"/>
      <c r="M107" s="55"/>
      <c r="N107" s="55"/>
      <c r="O107" s="99"/>
      <c r="P107" s="399" t="str">
        <f>IF('Altran Annual Appraisal'!AL47="","",'Altran Annual Appraisal'!AL47)</f>
        <v/>
      </c>
      <c r="Q107" s="402" t="str">
        <f>IF('Altran Annual Appraisal'!$AO47="","",'Altran Annual Appraisal'!$AO47)</f>
        <v/>
      </c>
      <c r="R107" s="400" t="str">
        <f>IF('Altran Annual Appraisal'!$AM47="","",'Altran Annual Appraisal'!$AM47)</f>
        <v/>
      </c>
    </row>
    <row r="108" spans="1:18">
      <c r="A108" s="54"/>
      <c r="B108" s="54"/>
      <c r="C108" s="54"/>
      <c r="D108" s="54"/>
      <c r="E108" s="54"/>
      <c r="F108" s="54"/>
      <c r="G108" s="54"/>
      <c r="H108" s="54"/>
      <c r="I108" s="54"/>
      <c r="J108" s="54"/>
      <c r="K108" s="55"/>
      <c r="L108" s="55"/>
      <c r="M108" s="55"/>
      <c r="N108" s="55"/>
      <c r="O108" s="99"/>
      <c r="P108" s="399" t="str">
        <f>IF('Altran Annual Appraisal'!AL48="","",'Altran Annual Appraisal'!AL48)</f>
        <v/>
      </c>
      <c r="Q108" s="402" t="str">
        <f>IF('Altran Annual Appraisal'!$AO48="","",'Altran Annual Appraisal'!$AO48)</f>
        <v/>
      </c>
      <c r="R108" s="400" t="str">
        <f>IF('Altran Annual Appraisal'!$AM48="","",'Altran Annual Appraisal'!$AM48)</f>
        <v/>
      </c>
    </row>
    <row r="109" spans="1:18" ht="45">
      <c r="A109" s="54"/>
      <c r="B109" s="54"/>
      <c r="C109" s="54"/>
      <c r="D109" s="54"/>
      <c r="E109" s="54"/>
      <c r="F109" s="54"/>
      <c r="G109" s="54"/>
      <c r="H109" s="54"/>
      <c r="I109" s="54"/>
      <c r="J109" s="54"/>
      <c r="K109" s="55"/>
      <c r="L109" s="55"/>
      <c r="M109" s="55"/>
      <c r="N109" s="55"/>
      <c r="O109" s="99"/>
      <c r="P109" s="401" t="str">
        <f ca="1">'Altran Annual Appraisal'!AL49</f>
        <v>Expertise technique :  les compétences requises et leurs niveaux sont paramétrés ci-dessous, vous pouvez les modifier</v>
      </c>
      <c r="Q109" s="402"/>
      <c r="R109" s="402"/>
    </row>
    <row r="110" spans="1:18">
      <c r="A110" s="54"/>
      <c r="B110" s="54"/>
      <c r="C110" s="54"/>
      <c r="D110" s="54"/>
      <c r="E110" s="54"/>
      <c r="F110" s="54"/>
      <c r="G110" s="54"/>
      <c r="H110" s="54"/>
      <c r="I110" s="54"/>
      <c r="J110" s="54"/>
      <c r="K110" s="55"/>
      <c r="L110" s="55"/>
      <c r="M110" s="55"/>
      <c r="N110" s="55"/>
      <c r="O110" s="99"/>
      <c r="P110" s="399" t="str">
        <f>IF('Altran Annual Appraisal'!AL50="","",'Altran Annual Appraisal'!AL50)</f>
        <v xml:space="preserve">T-Solutions, Produits  &amp; Expertise technique  </v>
      </c>
      <c r="Q110" s="402" t="str">
        <f>IF('Altran Annual Appraisal'!$AO50="","",'Altran Annual Appraisal'!$AO50)</f>
        <v/>
      </c>
      <c r="R110" s="403">
        <f>IF('Altran Annual Appraisal'!$AM50="","",'Altran Annual Appraisal'!$AM50)</f>
        <v>1</v>
      </c>
    </row>
    <row r="111" spans="1:18">
      <c r="A111" s="54"/>
      <c r="B111" s="54"/>
      <c r="C111" s="54"/>
      <c r="D111" s="54"/>
      <c r="E111" s="54"/>
      <c r="F111" s="54"/>
      <c r="G111" s="54"/>
      <c r="H111" s="54"/>
      <c r="I111" s="54"/>
      <c r="J111" s="54"/>
      <c r="K111" s="55"/>
      <c r="L111" s="55"/>
      <c r="M111" s="55"/>
      <c r="N111" s="55"/>
      <c r="O111" s="99"/>
      <c r="P111" s="399" t="str">
        <f>IF('Altran Annual Appraisal'!AL51="","",'Altran Annual Appraisal'!AL51)</f>
        <v/>
      </c>
      <c r="Q111" s="402" t="str">
        <f>IF('Altran Annual Appraisal'!$AO51="","",'Altran Annual Appraisal'!$AO51)</f>
        <v/>
      </c>
      <c r="R111" s="403" t="str">
        <f>IF('Altran Annual Appraisal'!$AM51="","",'Altran Annual Appraisal'!$AM51)</f>
        <v/>
      </c>
    </row>
    <row r="112" spans="1:18">
      <c r="A112" s="54"/>
      <c r="B112" s="54"/>
      <c r="C112" s="54"/>
      <c r="D112" s="54"/>
      <c r="E112" s="54"/>
      <c r="F112" s="54"/>
      <c r="G112" s="54"/>
      <c r="H112" s="54"/>
      <c r="I112" s="54"/>
      <c r="J112" s="54"/>
      <c r="K112" s="55"/>
      <c r="L112" s="55"/>
      <c r="M112" s="55"/>
      <c r="N112" s="55"/>
      <c r="O112" s="99"/>
      <c r="P112" s="399" t="str">
        <f>IF('Altran Annual Appraisal'!AL52="","",'Altran Annual Appraisal'!AL52)</f>
        <v/>
      </c>
      <c r="Q112" s="402" t="str">
        <f>IF('Altran Annual Appraisal'!$AO52="","",'Altran Annual Appraisal'!$AO52)</f>
        <v/>
      </c>
      <c r="R112" s="403" t="str">
        <f>IF('Altran Annual Appraisal'!$AM52="","",'Altran Annual Appraisal'!$AM52)</f>
        <v/>
      </c>
    </row>
    <row r="113" spans="1:33">
      <c r="A113" s="54"/>
      <c r="B113" s="54"/>
      <c r="C113" s="54"/>
      <c r="D113" s="54"/>
      <c r="E113" s="54"/>
      <c r="F113" s="54"/>
      <c r="G113" s="54"/>
      <c r="H113" s="54"/>
      <c r="I113" s="54"/>
      <c r="J113" s="54"/>
      <c r="K113" s="55"/>
      <c r="L113" s="55"/>
      <c r="M113" s="55"/>
      <c r="N113" s="55"/>
      <c r="O113" s="99"/>
      <c r="P113" s="399" t="str">
        <f>IF('Altran Annual Appraisal'!AL53="","",'Altran Annual Appraisal'!AL53)</f>
        <v/>
      </c>
      <c r="Q113" s="402" t="str">
        <f>IF('Altran Annual Appraisal'!$AO53="","",'Altran Annual Appraisal'!$AO53)</f>
        <v/>
      </c>
      <c r="R113" s="403" t="str">
        <f>IF('Altran Annual Appraisal'!$AM53="","",'Altran Annual Appraisal'!$AM53)</f>
        <v/>
      </c>
    </row>
    <row r="114" spans="1:33">
      <c r="A114" s="54"/>
      <c r="B114" s="54"/>
      <c r="C114" s="54"/>
      <c r="D114" s="54"/>
      <c r="E114" s="54"/>
      <c r="F114" s="54"/>
      <c r="G114" s="54"/>
      <c r="H114" s="54"/>
      <c r="I114" s="54"/>
      <c r="J114" s="54"/>
      <c r="K114" s="55"/>
      <c r="L114" s="55"/>
      <c r="M114" s="55"/>
      <c r="N114" s="55"/>
      <c r="O114" s="99"/>
      <c r="P114" s="399" t="str">
        <f>IF('Altran Annual Appraisal'!AL54="","",'Altran Annual Appraisal'!AL54)</f>
        <v/>
      </c>
      <c r="Q114" s="402" t="str">
        <f>IF('Altran Annual Appraisal'!$AO54="","",'Altran Annual Appraisal'!$AO54)</f>
        <v/>
      </c>
      <c r="R114" s="403" t="str">
        <f>IF('Altran Annual Appraisal'!$AM54="","",'Altran Annual Appraisal'!$AM54)</f>
        <v/>
      </c>
    </row>
    <row r="115" spans="1:33">
      <c r="A115" s="54"/>
      <c r="B115" s="54"/>
      <c r="C115" s="54"/>
      <c r="D115" s="54"/>
      <c r="E115" s="54"/>
      <c r="F115" s="54"/>
      <c r="G115" s="54"/>
      <c r="H115" s="54"/>
      <c r="I115" s="54"/>
      <c r="J115" s="54"/>
      <c r="K115" s="55"/>
      <c r="L115" s="55"/>
      <c r="M115" s="55"/>
      <c r="N115" s="55"/>
      <c r="O115" s="99"/>
      <c r="P115" s="399" t="str">
        <f>IF('Altran Annual Appraisal'!AL55="","",'Altran Annual Appraisal'!AL55)</f>
        <v/>
      </c>
      <c r="Q115" s="402" t="str">
        <f>IF('Altran Annual Appraisal'!$AO55="","",'Altran Annual Appraisal'!$AO55)</f>
        <v/>
      </c>
      <c r="R115" s="403" t="str">
        <f>IF('Altran Annual Appraisal'!$AM55="","",'Altran Annual Appraisal'!$AM55)</f>
        <v/>
      </c>
    </row>
    <row r="116" spans="1:33" ht="15.75" thickBot="1">
      <c r="A116" s="54"/>
      <c r="B116" s="54"/>
      <c r="C116" s="54"/>
      <c r="D116" s="54"/>
      <c r="E116" s="54"/>
      <c r="F116" s="54"/>
      <c r="G116" s="54"/>
      <c r="H116" s="54"/>
      <c r="I116" s="54"/>
      <c r="J116" s="54"/>
      <c r="K116" s="55"/>
      <c r="L116" s="55"/>
      <c r="M116" s="55"/>
      <c r="N116" s="55"/>
      <c r="O116" s="99"/>
      <c r="P116" s="399" t="str">
        <f>IF('Altran Annual Appraisal'!AL56="","",'Altran Annual Appraisal'!AL56)</f>
        <v/>
      </c>
      <c r="Q116" s="402" t="str">
        <f>IF('Altran Annual Appraisal'!$AO56="","",'Altran Annual Appraisal'!$AO56)</f>
        <v/>
      </c>
      <c r="R116" s="403" t="str">
        <f>IF('Altran Annual Appraisal'!$AM56="","",'Altran Annual Appraisal'!$AM56)</f>
        <v/>
      </c>
    </row>
    <row r="117" spans="1:33" ht="16.5" thickTop="1" thickBot="1">
      <c r="A117" s="54"/>
      <c r="B117" s="54"/>
      <c r="C117" s="54"/>
      <c r="D117" s="54"/>
      <c r="E117" s="54"/>
      <c r="F117" s="54"/>
      <c r="G117" s="54"/>
      <c r="H117" s="54"/>
      <c r="I117" s="54"/>
      <c r="J117" s="54"/>
      <c r="K117" s="55"/>
      <c r="L117" s="55"/>
      <c r="M117" s="55"/>
      <c r="N117" s="55"/>
      <c r="O117" s="99"/>
      <c r="P117" s="399" t="str">
        <f>IF('Altran Annual Appraisal'!AL57="","",'Altran Annual Appraisal'!AL57)</f>
        <v/>
      </c>
      <c r="Q117" s="402" t="str">
        <f>IF('Altran Annual Appraisal'!$AO57="","",'Altran Annual Appraisal'!$AO57)</f>
        <v/>
      </c>
      <c r="R117" s="403" t="str">
        <f>IF('Altran Annual Appraisal'!$AM57="","",'Altran Annual Appraisal'!$AM57)</f>
        <v/>
      </c>
      <c r="AA117" s="392" t="s">
        <v>136</v>
      </c>
      <c r="AB117" s="393" t="s">
        <v>183</v>
      </c>
      <c r="AC117" s="393" t="s">
        <v>188</v>
      </c>
    </row>
    <row r="118" spans="1:33" ht="15.75" thickTop="1">
      <c r="A118" s="54"/>
      <c r="B118" s="54"/>
      <c r="C118" s="54"/>
      <c r="D118" s="54"/>
      <c r="E118" s="54"/>
      <c r="F118" s="54"/>
      <c r="G118" s="54"/>
      <c r="H118" s="54"/>
      <c r="I118" s="54"/>
      <c r="J118" s="54"/>
      <c r="K118" s="55"/>
      <c r="L118" s="55"/>
      <c r="M118" s="55"/>
      <c r="N118" s="55"/>
      <c r="O118" s="99"/>
      <c r="P118" s="401" t="str">
        <f>'Altran Annual Appraisal'!AL58</f>
        <v>Values</v>
      </c>
      <c r="Q118" s="402"/>
      <c r="R118" s="402"/>
      <c r="AA118" s="390"/>
      <c r="AB118" s="391"/>
      <c r="AC118" s="391"/>
      <c r="AG118" s="54">
        <v>2</v>
      </c>
    </row>
    <row r="119" spans="1:33">
      <c r="A119" s="54"/>
      <c r="B119" s="54"/>
      <c r="C119" s="54"/>
      <c r="D119" s="54"/>
      <c r="E119" s="54"/>
      <c r="F119" s="54"/>
      <c r="G119" s="54"/>
      <c r="H119" s="54"/>
      <c r="I119" s="54"/>
      <c r="J119" s="54"/>
      <c r="K119" s="55"/>
      <c r="L119" s="55"/>
      <c r="M119" s="55"/>
      <c r="N119" s="55"/>
      <c r="O119" s="99"/>
      <c r="P119" s="399" t="str">
        <f>IF('Altran Annual Appraisal'!AL59="","",'Altran Annual Appraisal'!AL59)</f>
        <v/>
      </c>
      <c r="Q119" s="402"/>
      <c r="R119" s="400">
        <f>'Altran Annual Appraisal'!AM59</f>
        <v>0</v>
      </c>
      <c r="AA119" s="387"/>
      <c r="AB119" s="364"/>
      <c r="AC119" s="364"/>
      <c r="AG119" s="54">
        <v>2</v>
      </c>
    </row>
    <row r="120" spans="1:33">
      <c r="A120" s="54"/>
      <c r="B120" s="54"/>
      <c r="C120" s="54"/>
      <c r="D120" s="54"/>
      <c r="E120" s="54"/>
      <c r="F120" s="54"/>
      <c r="G120" s="54"/>
      <c r="H120" s="54"/>
      <c r="I120" s="54"/>
      <c r="J120" s="54"/>
      <c r="K120" s="55"/>
      <c r="L120" s="55"/>
      <c r="M120" s="55"/>
      <c r="N120" s="55"/>
      <c r="O120" s="99"/>
      <c r="P120" s="399" t="str">
        <f>IF('Altran Annual Appraisal'!AL60="","",'Altran Annual Appraisal'!AL60)</f>
        <v/>
      </c>
      <c r="Q120" s="402"/>
      <c r="R120" s="400">
        <f>'Altran Annual Appraisal'!AM60</f>
        <v>0</v>
      </c>
      <c r="AA120" s="387" t="s">
        <v>532</v>
      </c>
      <c r="AB120" s="364">
        <v>2</v>
      </c>
      <c r="AC120" s="364">
        <v>2</v>
      </c>
      <c r="AG120" s="54">
        <v>3</v>
      </c>
    </row>
    <row r="121" spans="1:33">
      <c r="A121" s="54"/>
      <c r="B121" s="54"/>
      <c r="C121" s="54"/>
      <c r="D121" s="54"/>
      <c r="E121" s="54"/>
      <c r="F121" s="54"/>
      <c r="G121" s="54"/>
      <c r="H121" s="54"/>
      <c r="I121" s="54"/>
      <c r="J121" s="54"/>
      <c r="K121" s="55"/>
      <c r="L121" s="55"/>
      <c r="M121" s="55"/>
      <c r="N121" s="55"/>
      <c r="O121" s="99"/>
      <c r="P121" s="399" t="str">
        <f>IF('Altran Annual Appraisal'!AL61="","",'Altran Annual Appraisal'!AL61)</f>
        <v/>
      </c>
      <c r="Q121" s="402"/>
      <c r="R121" s="400">
        <f>'Altran Annual Appraisal'!AM61</f>
        <v>0</v>
      </c>
      <c r="AA121" s="387" t="s">
        <v>225</v>
      </c>
      <c r="AB121" s="364">
        <v>1</v>
      </c>
      <c r="AC121" s="364">
        <v>1</v>
      </c>
      <c r="AG121" s="54">
        <v>3</v>
      </c>
    </row>
    <row r="122" spans="1:33">
      <c r="A122" s="54"/>
      <c r="B122" s="54"/>
      <c r="C122" s="54"/>
      <c r="D122" s="54"/>
      <c r="E122" s="54"/>
      <c r="F122" s="54"/>
      <c r="G122" s="54"/>
      <c r="H122" s="54"/>
      <c r="I122" s="54"/>
      <c r="J122" s="54"/>
      <c r="K122" s="55"/>
      <c r="L122" s="55"/>
      <c r="M122" s="55"/>
      <c r="N122" s="55"/>
      <c r="O122" s="99"/>
      <c r="P122" s="404"/>
      <c r="Q122" s="402"/>
      <c r="R122" s="402"/>
      <c r="AA122" s="387" t="s">
        <v>0</v>
      </c>
      <c r="AB122" s="364">
        <v>3</v>
      </c>
      <c r="AC122" s="364">
        <v>1</v>
      </c>
      <c r="AG122" s="54">
        <v>2</v>
      </c>
    </row>
    <row r="123" spans="1:33">
      <c r="A123" s="54"/>
      <c r="B123" s="54"/>
      <c r="C123" s="54"/>
      <c r="D123" s="54"/>
      <c r="E123" s="54"/>
      <c r="F123" s="54"/>
      <c r="G123" s="54"/>
      <c r="H123" s="54"/>
      <c r="I123" s="54"/>
      <c r="J123" s="54"/>
      <c r="K123" s="55"/>
      <c r="L123" s="55"/>
      <c r="M123" s="55"/>
      <c r="N123" s="55"/>
      <c r="O123" s="99"/>
      <c r="P123" s="329"/>
      <c r="AA123" s="387" t="s">
        <v>533</v>
      </c>
      <c r="AB123" s="364">
        <v>3</v>
      </c>
      <c r="AC123" s="364">
        <v>1</v>
      </c>
      <c r="AG123" s="54">
        <v>3</v>
      </c>
    </row>
    <row r="124" spans="1:33">
      <c r="A124" s="54"/>
      <c r="B124" s="54"/>
      <c r="C124" s="54"/>
      <c r="D124" s="54"/>
      <c r="E124" s="54"/>
      <c r="F124" s="54"/>
      <c r="G124" s="54"/>
      <c r="H124" s="54"/>
      <c r="I124" s="54"/>
      <c r="J124" s="54"/>
      <c r="K124" s="55"/>
      <c r="L124" s="55"/>
      <c r="M124" s="55"/>
      <c r="N124" s="55"/>
      <c r="O124" s="99"/>
      <c r="P124" s="329"/>
      <c r="AA124" s="387" t="s">
        <v>534</v>
      </c>
      <c r="AB124" s="364">
        <v>1</v>
      </c>
      <c r="AC124" s="364">
        <v>1</v>
      </c>
      <c r="AG124" s="54">
        <v>3</v>
      </c>
    </row>
    <row r="125" spans="1:33">
      <c r="A125" s="54"/>
      <c r="B125" s="54"/>
      <c r="C125" s="54"/>
      <c r="D125" s="54"/>
      <c r="E125" s="54"/>
      <c r="F125" s="54"/>
      <c r="G125" s="54"/>
      <c r="H125" s="54"/>
      <c r="I125" s="54"/>
      <c r="J125" s="54"/>
      <c r="K125" s="55"/>
      <c r="L125" s="55"/>
      <c r="M125" s="55"/>
      <c r="N125" s="55"/>
      <c r="O125" s="99"/>
      <c r="P125" s="342" t="s">
        <v>68</v>
      </c>
      <c r="Q125" s="343" t="s">
        <v>69</v>
      </c>
      <c r="AA125" s="387" t="s">
        <v>535</v>
      </c>
      <c r="AB125" s="364">
        <v>3</v>
      </c>
      <c r="AC125" s="364">
        <v>1</v>
      </c>
      <c r="AG125" s="54">
        <v>1</v>
      </c>
    </row>
    <row r="126" spans="1:33">
      <c r="A126" s="54"/>
      <c r="B126" s="54"/>
      <c r="C126" s="54"/>
      <c r="D126" s="54"/>
      <c r="E126" s="54"/>
      <c r="F126" s="54"/>
      <c r="G126" s="54"/>
      <c r="H126" s="54"/>
      <c r="I126" s="54"/>
      <c r="J126" s="54"/>
      <c r="K126" s="55"/>
      <c r="L126" s="55"/>
      <c r="M126" s="55"/>
      <c r="N126" s="55"/>
      <c r="O126" s="99"/>
      <c r="P126" s="342" t="s">
        <v>70</v>
      </c>
      <c r="Q126" s="343">
        <v>3</v>
      </c>
      <c r="AA126" s="387" t="s">
        <v>536</v>
      </c>
      <c r="AB126" s="364">
        <v>3</v>
      </c>
      <c r="AC126" s="364">
        <v>1</v>
      </c>
      <c r="AG126" s="54">
        <v>2</v>
      </c>
    </row>
    <row r="127" spans="1:33" ht="15.75" thickBot="1">
      <c r="A127" s="54"/>
      <c r="B127" s="54"/>
      <c r="C127" s="54"/>
      <c r="D127" s="54"/>
      <c r="E127" s="54"/>
      <c r="F127" s="54"/>
      <c r="G127" s="54"/>
      <c r="H127" s="54"/>
      <c r="I127" s="54"/>
      <c r="J127" s="54"/>
      <c r="K127" s="55"/>
      <c r="L127" s="55"/>
      <c r="M127" s="55"/>
      <c r="N127" s="55"/>
      <c r="O127" s="99"/>
      <c r="P127" s="329" t="str">
        <f>IF('Altran Annual Appraisal'!$R$10="","",'Altran Annual Appraisal'!$R$10)</f>
        <v>Achever les porjets aux échéances fixées</v>
      </c>
      <c r="Q127" s="331">
        <f>IF('Altran Annual Appraisal'!$Y$10="","",'Altran Annual Appraisal'!$Y$10)</f>
        <v>3</v>
      </c>
      <c r="AA127" s="388" t="s">
        <v>537</v>
      </c>
      <c r="AB127" s="389">
        <v>2</v>
      </c>
      <c r="AC127" s="389">
        <v>1</v>
      </c>
      <c r="AG127" s="54">
        <v>1</v>
      </c>
    </row>
    <row r="128" spans="1:33" ht="15.75" thickTop="1">
      <c r="A128" s="54"/>
      <c r="B128" s="54"/>
      <c r="C128" s="54"/>
      <c r="D128" s="54"/>
      <c r="E128" s="54"/>
      <c r="F128" s="54"/>
      <c r="G128" s="54"/>
      <c r="H128" s="54"/>
      <c r="I128" s="54"/>
      <c r="J128" s="54"/>
      <c r="K128" s="55"/>
      <c r="L128" s="55"/>
      <c r="M128" s="55"/>
      <c r="N128" s="55"/>
      <c r="O128" s="99"/>
      <c r="P128" s="329" t="str">
        <f>IF('Altran Annual Appraisal'!$R$12="","",'Altran Annual Appraisal'!$R$12)</f>
        <v/>
      </c>
      <c r="Q128" s="331" t="str">
        <f>IF('Altran Annual Appraisal'!$Y$12="","",'Altran Annual Appraisal'!$Y$12)</f>
        <v/>
      </c>
      <c r="AA128" s="101" t="s">
        <v>538</v>
      </c>
      <c r="AB128" s="54">
        <v>3</v>
      </c>
      <c r="AC128" s="54">
        <v>2</v>
      </c>
    </row>
    <row r="129" spans="1:32">
      <c r="A129" s="54"/>
      <c r="B129" s="54"/>
      <c r="C129" s="54"/>
      <c r="D129" s="54"/>
      <c r="E129" s="54"/>
      <c r="F129" s="54"/>
      <c r="G129" s="54"/>
      <c r="H129" s="54"/>
      <c r="I129" s="54"/>
      <c r="J129" s="54"/>
      <c r="K129" s="55"/>
      <c r="L129" s="55"/>
      <c r="M129" s="55"/>
      <c r="N129" s="55"/>
      <c r="O129" s="99"/>
      <c r="P129" s="329" t="str">
        <f>IF('Altran Annual Appraisal'!$R$14="","",'Altran Annual Appraisal'!$R$14)</f>
        <v/>
      </c>
      <c r="Q129" s="331" t="str">
        <f>IF('Altran Annual Appraisal'!$Y$14="","",'Altran Annual Appraisal'!$Y$14)</f>
        <v/>
      </c>
    </row>
    <row r="130" spans="1:32">
      <c r="A130" s="54"/>
      <c r="B130" s="54"/>
      <c r="C130" s="54"/>
      <c r="D130" s="54"/>
      <c r="E130" s="54"/>
      <c r="F130" s="54"/>
      <c r="G130" s="54"/>
      <c r="H130" s="54"/>
      <c r="I130" s="54"/>
      <c r="J130" s="54"/>
      <c r="K130" s="55"/>
      <c r="L130" s="55"/>
      <c r="M130" s="55"/>
      <c r="N130" s="55"/>
      <c r="O130" s="99"/>
      <c r="P130" s="329" t="str">
        <f>IF('Altran Annual Appraisal'!$R$16="","",'Altran Annual Appraisal'!$R$16)</f>
        <v/>
      </c>
      <c r="Q130" s="331" t="str">
        <f>IF('Altran Annual Appraisal'!$Y$16="","",'Altran Annual Appraisal'!$Y$16)</f>
        <v/>
      </c>
    </row>
    <row r="131" spans="1:32">
      <c r="A131" s="54"/>
      <c r="B131" s="54"/>
      <c r="C131" s="54"/>
      <c r="D131" s="54"/>
      <c r="E131" s="54"/>
      <c r="F131" s="54"/>
      <c r="G131" s="54"/>
      <c r="H131" s="54"/>
      <c r="I131" s="54"/>
      <c r="J131" s="54"/>
      <c r="K131" s="55"/>
      <c r="L131" s="55"/>
      <c r="M131" s="55"/>
      <c r="N131" s="55"/>
      <c r="O131" s="99"/>
      <c r="P131" s="329" t="str">
        <f>IF('Altran Annual Appraisal'!$R$18="","",'Altran Annual Appraisal'!$R$18)</f>
        <v/>
      </c>
      <c r="Q131" s="331" t="str">
        <f>IF('Altran Annual Appraisal'!$Y$18="","",'Altran Annual Appraisal'!$Y$18)</f>
        <v/>
      </c>
    </row>
    <row r="132" spans="1:32">
      <c r="A132" s="54"/>
      <c r="B132" s="54"/>
      <c r="C132" s="54"/>
      <c r="D132" s="54"/>
      <c r="E132" s="54"/>
      <c r="F132" s="54"/>
      <c r="G132" s="54"/>
      <c r="H132" s="54"/>
      <c r="I132" s="54"/>
      <c r="J132" s="54"/>
      <c r="K132" s="55"/>
      <c r="L132" s="55"/>
      <c r="M132" s="55"/>
      <c r="N132" s="55"/>
      <c r="O132" s="99"/>
      <c r="P132" s="329" t="str">
        <f>IF('Altran Annual Appraisal'!$R$20="","",'Altran Annual Appraisal'!$R$20)</f>
        <v/>
      </c>
      <c r="Q132" s="331" t="str">
        <f>IF('Altran Annual Appraisal'!$Y$20="","",'Altran Annual Appraisal'!$Y$20)</f>
        <v/>
      </c>
    </row>
    <row r="133" spans="1:32" ht="15.75" thickBot="1">
      <c r="A133" s="54"/>
      <c r="B133" s="54"/>
      <c r="C133" s="54"/>
      <c r="D133" s="54"/>
      <c r="E133" s="54"/>
      <c r="F133" s="54"/>
      <c r="G133" s="54"/>
      <c r="H133" s="54"/>
      <c r="I133" s="54"/>
      <c r="J133" s="54"/>
      <c r="K133" s="55"/>
      <c r="L133" s="55"/>
      <c r="M133" s="55"/>
      <c r="N133" s="55"/>
      <c r="O133" s="99"/>
      <c r="P133" s="329"/>
      <c r="AA133" s="370" t="s">
        <v>187</v>
      </c>
      <c r="AB133" s="375" t="s">
        <v>188</v>
      </c>
      <c r="AC133" s="374" t="s">
        <v>183</v>
      </c>
    </row>
    <row r="134" spans="1:32" ht="15.75" thickTop="1">
      <c r="A134" s="54"/>
      <c r="B134" s="54"/>
      <c r="C134" s="54"/>
      <c r="D134" s="54"/>
      <c r="E134" s="54"/>
      <c r="F134" s="54"/>
      <c r="G134" s="54"/>
      <c r="H134" s="54"/>
      <c r="I134" s="54"/>
      <c r="J134" s="54"/>
      <c r="K134" s="55"/>
      <c r="L134" s="55"/>
      <c r="M134" s="55"/>
      <c r="N134" s="55"/>
      <c r="O134" s="99"/>
      <c r="P134" s="329"/>
      <c r="AA134" s="365"/>
      <c r="AB134" s="363"/>
      <c r="AC134" s="368"/>
      <c r="AF134" s="99" t="str">
        <f>IF(AB134="","No Data",IF(AC134&gt;=AB134,1,0))</f>
        <v>No Data</v>
      </c>
    </row>
    <row r="135" spans="1:32">
      <c r="A135" s="54"/>
      <c r="B135" s="54"/>
      <c r="C135" s="54"/>
      <c r="D135" s="54"/>
      <c r="E135" s="54"/>
      <c r="F135" s="54"/>
      <c r="G135" s="54"/>
      <c r="H135" s="54"/>
      <c r="I135" s="54"/>
      <c r="J135" s="54"/>
      <c r="K135" s="55"/>
      <c r="L135" s="55"/>
      <c r="M135" s="55"/>
      <c r="N135" s="55"/>
      <c r="O135" s="99"/>
      <c r="P135" s="329"/>
      <c r="AA135" s="366"/>
      <c r="AB135" s="364"/>
      <c r="AC135" s="369"/>
      <c r="AF135" s="99" t="str">
        <f t="shared" ref="AF135:AF174" si="5">IF(AB135="","No Data",IF(AC135&gt;=AB135,1,0))</f>
        <v>No Data</v>
      </c>
    </row>
    <row r="136" spans="1:32">
      <c r="A136" s="54"/>
      <c r="B136" s="54"/>
      <c r="C136" s="54"/>
      <c r="D136" s="54"/>
      <c r="E136" s="54"/>
      <c r="F136" s="54"/>
      <c r="G136" s="54"/>
      <c r="H136" s="54"/>
      <c r="I136" s="54"/>
      <c r="J136" s="54"/>
      <c r="K136" s="55"/>
      <c r="L136" s="55"/>
      <c r="M136" s="55"/>
      <c r="N136" s="55"/>
      <c r="O136" s="99"/>
      <c r="P136" s="329"/>
      <c r="AA136" s="367" t="s">
        <v>516</v>
      </c>
      <c r="AB136" s="364">
        <v>2</v>
      </c>
      <c r="AC136" s="369"/>
      <c r="AF136" s="99">
        <f t="shared" si="5"/>
        <v>0</v>
      </c>
    </row>
    <row r="137" spans="1:32">
      <c r="A137" s="54"/>
      <c r="B137" s="54"/>
      <c r="C137" s="54"/>
      <c r="D137" s="54"/>
      <c r="E137" s="54"/>
      <c r="F137" s="54"/>
      <c r="G137" s="54"/>
      <c r="H137" s="54"/>
      <c r="I137" s="54"/>
      <c r="J137" s="54"/>
      <c r="K137" s="55"/>
      <c r="L137" s="55"/>
      <c r="M137" s="55"/>
      <c r="N137" s="55"/>
      <c r="O137" s="99"/>
      <c r="P137" s="329"/>
      <c r="AA137" s="367" t="s">
        <v>539</v>
      </c>
      <c r="AB137" s="364">
        <v>1</v>
      </c>
      <c r="AC137" s="369"/>
      <c r="AF137" s="99">
        <f t="shared" si="5"/>
        <v>0</v>
      </c>
    </row>
    <row r="138" spans="1:32">
      <c r="A138" s="54"/>
      <c r="B138" s="54"/>
      <c r="C138" s="54"/>
      <c r="D138" s="54"/>
      <c r="E138" s="54"/>
      <c r="F138" s="54"/>
      <c r="G138" s="54"/>
      <c r="H138" s="54"/>
      <c r="I138" s="54"/>
      <c r="J138" s="54"/>
      <c r="K138" s="55"/>
      <c r="L138" s="55"/>
      <c r="M138" s="55"/>
      <c r="N138" s="55"/>
      <c r="O138" s="99"/>
      <c r="P138" s="329"/>
      <c r="AA138" s="366" t="s">
        <v>525</v>
      </c>
      <c r="AB138" s="364">
        <v>1</v>
      </c>
      <c r="AC138" s="369"/>
      <c r="AF138" s="99">
        <f t="shared" si="5"/>
        <v>0</v>
      </c>
    </row>
    <row r="139" spans="1:32">
      <c r="A139" s="54"/>
      <c r="B139" s="54"/>
      <c r="C139" s="54"/>
      <c r="D139" s="54"/>
      <c r="E139" s="54"/>
      <c r="F139" s="54"/>
      <c r="G139" s="54"/>
      <c r="H139" s="54"/>
      <c r="I139" s="54"/>
      <c r="J139" s="54"/>
      <c r="K139" s="55"/>
      <c r="L139" s="55"/>
      <c r="M139" s="55"/>
      <c r="N139" s="55"/>
      <c r="O139" s="99"/>
      <c r="P139" s="329"/>
      <c r="AA139" s="366" t="s">
        <v>512</v>
      </c>
      <c r="AB139" s="364">
        <v>1</v>
      </c>
      <c r="AC139" s="369"/>
      <c r="AF139" s="99">
        <f t="shared" si="5"/>
        <v>0</v>
      </c>
    </row>
    <row r="140" spans="1:32">
      <c r="A140" s="54"/>
      <c r="B140" s="54"/>
      <c r="C140" s="54"/>
      <c r="D140" s="54"/>
      <c r="E140" s="54"/>
      <c r="F140" s="54"/>
      <c r="G140" s="54"/>
      <c r="H140" s="54"/>
      <c r="I140" s="54"/>
      <c r="J140" s="54"/>
      <c r="K140" s="55"/>
      <c r="L140" s="55"/>
      <c r="M140" s="55"/>
      <c r="N140" s="55"/>
      <c r="O140" s="99"/>
      <c r="P140" s="329"/>
      <c r="AA140" s="366"/>
      <c r="AB140" s="364"/>
      <c r="AC140" s="369"/>
      <c r="AF140" s="99" t="str">
        <f t="shared" si="5"/>
        <v>No Data</v>
      </c>
    </row>
    <row r="141" spans="1:32">
      <c r="A141" s="54"/>
      <c r="B141" s="54"/>
      <c r="C141" s="54"/>
      <c r="D141" s="54"/>
      <c r="E141" s="54"/>
      <c r="F141" s="54"/>
      <c r="G141" s="54"/>
      <c r="H141" s="54"/>
      <c r="I141" s="54"/>
      <c r="J141" s="54"/>
      <c r="K141" s="55"/>
      <c r="L141" s="55"/>
      <c r="M141" s="55"/>
      <c r="N141" s="55"/>
      <c r="O141" s="99"/>
      <c r="P141" s="329"/>
      <c r="AA141" s="366"/>
      <c r="AB141" s="364"/>
      <c r="AC141" s="369"/>
      <c r="AF141" s="99" t="str">
        <f t="shared" si="5"/>
        <v>No Data</v>
      </c>
    </row>
    <row r="142" spans="1:32">
      <c r="A142" s="54"/>
      <c r="B142" s="54"/>
      <c r="C142" s="54"/>
      <c r="D142" s="54"/>
      <c r="E142" s="54"/>
      <c r="F142" s="54"/>
      <c r="G142" s="54"/>
      <c r="H142" s="54"/>
      <c r="I142" s="54"/>
      <c r="J142" s="54"/>
      <c r="K142" s="55"/>
      <c r="L142" s="55"/>
      <c r="M142" s="55"/>
      <c r="N142" s="55"/>
      <c r="O142" s="99"/>
      <c r="P142" s="329"/>
      <c r="AA142" s="366"/>
      <c r="AB142" s="364"/>
      <c r="AC142" s="369"/>
      <c r="AF142" s="99" t="str">
        <f t="shared" si="5"/>
        <v>No Data</v>
      </c>
    </row>
    <row r="143" spans="1:32">
      <c r="A143" s="54"/>
      <c r="B143" s="54"/>
      <c r="C143" s="54"/>
      <c r="D143" s="54"/>
      <c r="E143" s="54"/>
      <c r="F143" s="54"/>
      <c r="G143" s="54"/>
      <c r="H143" s="54"/>
      <c r="I143" s="54"/>
      <c r="J143" s="54"/>
      <c r="K143" s="55"/>
      <c r="L143" s="55"/>
      <c r="M143" s="55"/>
      <c r="N143" s="55"/>
      <c r="O143" s="99"/>
      <c r="P143" s="329"/>
      <c r="AA143" s="366"/>
      <c r="AB143" s="364"/>
      <c r="AC143" s="369"/>
      <c r="AF143" s="99" t="str">
        <f t="shared" si="5"/>
        <v>No Data</v>
      </c>
    </row>
    <row r="144" spans="1:32">
      <c r="A144" s="54"/>
      <c r="B144" s="54"/>
      <c r="C144" s="54"/>
      <c r="D144" s="54"/>
      <c r="E144" s="54"/>
      <c r="F144" s="54"/>
      <c r="G144" s="54"/>
      <c r="H144" s="54"/>
      <c r="I144" s="54"/>
      <c r="J144" s="54"/>
      <c r="K144" s="55"/>
      <c r="L144" s="55"/>
      <c r="M144" s="55"/>
      <c r="N144" s="55"/>
      <c r="O144" s="99"/>
      <c r="P144" s="329"/>
      <c r="AA144" s="366"/>
      <c r="AB144" s="364"/>
      <c r="AC144" s="369"/>
      <c r="AF144" s="99" t="str">
        <f t="shared" si="5"/>
        <v>No Data</v>
      </c>
    </row>
    <row r="145" spans="1:32">
      <c r="A145" s="54"/>
      <c r="B145" s="54"/>
      <c r="C145" s="54"/>
      <c r="D145" s="54"/>
      <c r="E145" s="54"/>
      <c r="F145" s="54"/>
      <c r="G145" s="54"/>
      <c r="H145" s="54"/>
      <c r="I145" s="54"/>
      <c r="J145" s="54"/>
      <c r="K145" s="55"/>
      <c r="L145" s="55"/>
      <c r="M145" s="55"/>
      <c r="N145" s="55"/>
      <c r="O145" s="99"/>
      <c r="P145" s="329"/>
      <c r="AA145" s="366"/>
      <c r="AB145" s="364"/>
      <c r="AC145" s="369"/>
      <c r="AF145" s="99" t="str">
        <f t="shared" si="5"/>
        <v>No Data</v>
      </c>
    </row>
    <row r="146" spans="1:32">
      <c r="A146" s="54"/>
      <c r="B146" s="54"/>
      <c r="C146" s="54"/>
      <c r="D146" s="54"/>
      <c r="E146" s="54"/>
      <c r="F146" s="54"/>
      <c r="G146" s="54"/>
      <c r="H146" s="54"/>
      <c r="I146" s="54"/>
      <c r="J146" s="54"/>
      <c r="K146" s="55"/>
      <c r="L146" s="55"/>
      <c r="M146" s="55"/>
      <c r="N146" s="55"/>
      <c r="O146" s="99"/>
      <c r="P146" s="329"/>
      <c r="AA146" s="366"/>
      <c r="AB146" s="364"/>
      <c r="AC146" s="369"/>
      <c r="AF146" s="99" t="str">
        <f t="shared" si="5"/>
        <v>No Data</v>
      </c>
    </row>
    <row r="147" spans="1:32">
      <c r="A147" s="54"/>
      <c r="B147" s="54"/>
      <c r="C147" s="54"/>
      <c r="D147" s="54"/>
      <c r="E147" s="54"/>
      <c r="F147" s="54"/>
      <c r="G147" s="54"/>
      <c r="H147" s="54"/>
      <c r="I147" s="54"/>
      <c r="J147" s="54"/>
      <c r="K147" s="55"/>
      <c r="L147" s="55"/>
      <c r="M147" s="55"/>
      <c r="N147" s="55"/>
      <c r="O147" s="99"/>
      <c r="AA147" s="366"/>
      <c r="AB147" s="364"/>
      <c r="AC147" s="369"/>
      <c r="AF147" s="99" t="str">
        <f t="shared" si="5"/>
        <v>No Data</v>
      </c>
    </row>
    <row r="148" spans="1:32">
      <c r="AA148" s="366"/>
      <c r="AB148" s="364"/>
      <c r="AC148" s="369"/>
      <c r="AF148" s="99" t="str">
        <f t="shared" si="5"/>
        <v>No Data</v>
      </c>
    </row>
    <row r="149" spans="1:32">
      <c r="AA149" s="366"/>
      <c r="AB149" s="364"/>
      <c r="AC149" s="369"/>
      <c r="AF149" s="99" t="str">
        <f t="shared" si="5"/>
        <v>No Data</v>
      </c>
    </row>
    <row r="150" spans="1:32">
      <c r="AA150" s="366"/>
      <c r="AB150" s="364"/>
      <c r="AC150" s="369"/>
      <c r="AF150" s="99" t="str">
        <f t="shared" si="5"/>
        <v>No Data</v>
      </c>
    </row>
    <row r="151" spans="1:32">
      <c r="AA151" s="366"/>
      <c r="AB151" s="364"/>
      <c r="AC151" s="369"/>
      <c r="AF151" s="99" t="str">
        <f t="shared" si="5"/>
        <v>No Data</v>
      </c>
    </row>
    <row r="152" spans="1:32">
      <c r="AA152" s="366"/>
      <c r="AB152" s="364"/>
      <c r="AC152" s="369"/>
      <c r="AF152" s="99" t="str">
        <f t="shared" si="5"/>
        <v>No Data</v>
      </c>
    </row>
    <row r="153" spans="1:32">
      <c r="AA153" s="366"/>
      <c r="AB153" s="364"/>
      <c r="AC153" s="369"/>
      <c r="AF153" s="99" t="str">
        <f t="shared" si="5"/>
        <v>No Data</v>
      </c>
    </row>
    <row r="154" spans="1:32">
      <c r="AA154" s="366"/>
      <c r="AB154" s="364"/>
      <c r="AC154" s="369"/>
      <c r="AF154" s="99" t="str">
        <f t="shared" si="5"/>
        <v>No Data</v>
      </c>
    </row>
    <row r="155" spans="1:32">
      <c r="AA155" s="366"/>
      <c r="AB155" s="364"/>
      <c r="AC155" s="369"/>
      <c r="AF155" s="99" t="str">
        <f t="shared" si="5"/>
        <v>No Data</v>
      </c>
    </row>
    <row r="156" spans="1:32">
      <c r="AA156" s="366"/>
      <c r="AB156" s="364"/>
      <c r="AC156" s="369"/>
      <c r="AF156" s="99" t="str">
        <f t="shared" si="5"/>
        <v>No Data</v>
      </c>
    </row>
    <row r="157" spans="1:32">
      <c r="AA157" s="366"/>
      <c r="AB157" s="364"/>
      <c r="AC157" s="369"/>
      <c r="AF157" s="99" t="str">
        <f t="shared" si="5"/>
        <v>No Data</v>
      </c>
    </row>
    <row r="158" spans="1:32">
      <c r="AA158" s="366"/>
      <c r="AB158" s="364"/>
      <c r="AC158" s="369"/>
      <c r="AF158" s="99" t="str">
        <f t="shared" si="5"/>
        <v>No Data</v>
      </c>
    </row>
    <row r="159" spans="1:32">
      <c r="AA159" s="366"/>
      <c r="AB159" s="364"/>
      <c r="AC159" s="369"/>
      <c r="AF159" s="99" t="str">
        <f t="shared" si="5"/>
        <v>No Data</v>
      </c>
    </row>
    <row r="160" spans="1:32">
      <c r="AA160" s="366"/>
      <c r="AB160" s="364"/>
      <c r="AC160" s="369"/>
      <c r="AF160" s="99" t="str">
        <f t="shared" si="5"/>
        <v>No Data</v>
      </c>
    </row>
    <row r="161" spans="27:32">
      <c r="AA161" s="366"/>
      <c r="AB161" s="364"/>
      <c r="AC161" s="369"/>
      <c r="AF161" s="99" t="str">
        <f t="shared" si="5"/>
        <v>No Data</v>
      </c>
    </row>
    <row r="162" spans="27:32">
      <c r="AA162" s="366"/>
      <c r="AB162" s="364"/>
      <c r="AC162" s="369"/>
      <c r="AF162" s="99" t="str">
        <f t="shared" si="5"/>
        <v>No Data</v>
      </c>
    </row>
    <row r="163" spans="27:32">
      <c r="AA163" s="366"/>
      <c r="AB163" s="364"/>
      <c r="AC163" s="369"/>
      <c r="AF163" s="99" t="str">
        <f t="shared" si="5"/>
        <v>No Data</v>
      </c>
    </row>
    <row r="164" spans="27:32">
      <c r="AA164" s="366"/>
      <c r="AB164" s="364"/>
      <c r="AC164" s="369"/>
      <c r="AF164" s="99" t="str">
        <f t="shared" si="5"/>
        <v>No Data</v>
      </c>
    </row>
    <row r="165" spans="27:32">
      <c r="AA165" s="366"/>
      <c r="AB165" s="364"/>
      <c r="AC165" s="369"/>
      <c r="AF165" s="99" t="str">
        <f t="shared" si="5"/>
        <v>No Data</v>
      </c>
    </row>
    <row r="166" spans="27:32">
      <c r="AA166" s="366"/>
      <c r="AB166" s="364"/>
      <c r="AC166" s="369"/>
      <c r="AF166" s="99" t="str">
        <f t="shared" si="5"/>
        <v>No Data</v>
      </c>
    </row>
    <row r="167" spans="27:32">
      <c r="AA167" s="366"/>
      <c r="AB167" s="364"/>
      <c r="AC167" s="369"/>
      <c r="AF167" s="99" t="str">
        <f t="shared" si="5"/>
        <v>No Data</v>
      </c>
    </row>
    <row r="168" spans="27:32">
      <c r="AA168" s="366"/>
      <c r="AB168" s="364"/>
      <c r="AC168" s="369"/>
      <c r="AF168" s="99" t="str">
        <f t="shared" si="5"/>
        <v>No Data</v>
      </c>
    </row>
    <row r="169" spans="27:32">
      <c r="AA169" s="366"/>
      <c r="AB169" s="364"/>
      <c r="AC169" s="369"/>
      <c r="AF169" s="99" t="str">
        <f t="shared" si="5"/>
        <v>No Data</v>
      </c>
    </row>
    <row r="170" spans="27:32">
      <c r="AA170" s="366"/>
      <c r="AB170" s="364"/>
      <c r="AC170" s="369"/>
      <c r="AF170" s="99" t="str">
        <f t="shared" si="5"/>
        <v>No Data</v>
      </c>
    </row>
    <row r="171" spans="27:32">
      <c r="AA171" s="366"/>
      <c r="AB171" s="364"/>
      <c r="AC171" s="369"/>
      <c r="AF171" s="99" t="str">
        <f t="shared" si="5"/>
        <v>No Data</v>
      </c>
    </row>
    <row r="172" spans="27:32">
      <c r="AA172" s="366"/>
      <c r="AB172" s="364"/>
      <c r="AC172" s="369"/>
      <c r="AF172" s="99" t="str">
        <f t="shared" si="5"/>
        <v>No Data</v>
      </c>
    </row>
    <row r="173" spans="27:32">
      <c r="AA173" s="366"/>
      <c r="AB173" s="364"/>
      <c r="AC173" s="369"/>
      <c r="AF173" s="99" t="str">
        <f t="shared" si="5"/>
        <v>No Data</v>
      </c>
    </row>
    <row r="174" spans="27:32">
      <c r="AA174" s="371"/>
      <c r="AB174" s="372"/>
      <c r="AC174" s="373"/>
      <c r="AF174" s="99" t="str">
        <f t="shared" si="5"/>
        <v>No Data</v>
      </c>
    </row>
    <row r="176" spans="27:32">
      <c r="AF176" s="407">
        <f>COUNTIF(AF134:AG174,1)/COUNT(AF134:AF174)</f>
        <v>0</v>
      </c>
    </row>
  </sheetData>
  <sheetProtection password="CF91" sheet="1" objects="1" scenarios="1" selectLockedCells="1"/>
  <dataConsolidate/>
  <mergeCells count="24">
    <mergeCell ref="AJ8:AL8"/>
    <mergeCell ref="AJ12:AJ19"/>
    <mergeCell ref="A1:O1"/>
    <mergeCell ref="T3:T9"/>
    <mergeCell ref="U23:W23"/>
    <mergeCell ref="D2:F2"/>
    <mergeCell ref="A4:C4"/>
    <mergeCell ref="D4:F4"/>
    <mergeCell ref="G4:H4"/>
    <mergeCell ref="U25:W25"/>
    <mergeCell ref="A5:C5"/>
    <mergeCell ref="D5:F5"/>
    <mergeCell ref="A6:C6"/>
    <mergeCell ref="D6:F6"/>
    <mergeCell ref="G6:K6"/>
    <mergeCell ref="C43:E43"/>
    <mergeCell ref="D10:J10"/>
    <mergeCell ref="N8:O8"/>
    <mergeCell ref="A7:C7"/>
    <mergeCell ref="D7:F7"/>
    <mergeCell ref="A8:C8"/>
    <mergeCell ref="D8:F8"/>
    <mergeCell ref="G7:K7"/>
    <mergeCell ref="G8:K8"/>
  </mergeCells>
  <dataValidations count="1">
    <dataValidation type="list" allowBlank="1" showInputMessage="1" showErrorMessage="1" sqref="D6:F6">
      <formula1>Funtion_List2</formula1>
    </dataValidation>
  </dataValidations>
  <printOptions horizontalCentered="1" verticalCentered="1"/>
  <pageMargins left="0" right="0.11811023622047245" top="0.55118110236220474" bottom="0.55118110236220474" header="0.35433070866141736" footer="0"/>
  <pageSetup paperSize="9" scale="50" fitToHeight="2" orientation="portrait" r:id="rId1"/>
  <headerFooter scaleWithDoc="0" alignWithMargins="0">
    <oddHeader xml:space="preserve">&amp;R&amp;G       </oddHeader>
    <oddFooter>&amp;L&amp;"Century Gothic,Normal"&amp;9AAA    Version 1.1&amp;C&amp;"Century Gothic,Normal"&amp;12Altran Confidential&amp;R&amp;"Century Gothic,Normal"&amp;P</oddFooter>
  </headerFooter>
  <rowBreaks count="1" manualBreakCount="1">
    <brk id="94" max="48" man="1"/>
  </rowBreaks>
  <ignoredErrors>
    <ignoredError sqref="P39 P89 P100 P109 P118 P48 P57 P66:P69" unlockedFormula="1"/>
  </ignoredErrors>
  <drawing r:id="rId2"/>
  <legacyDrawing r:id="rId3"/>
  <legacyDrawingHF r:id="rId4"/>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AC47"/>
  <sheetViews>
    <sheetView showGridLines="0" showRowColHeaders="0" zoomScaleNormal="100" workbookViewId="0">
      <selection activeCell="G6" sqref="G6:G27"/>
    </sheetView>
  </sheetViews>
  <sheetFormatPr baseColWidth="10" defaultRowHeight="15"/>
  <cols>
    <col min="1" max="2" width="21.7109375" style="416" customWidth="1"/>
    <col min="3" max="3" width="28.7109375" style="416" customWidth="1"/>
    <col min="4" max="4" width="20.7109375" style="416" customWidth="1"/>
    <col min="5" max="5" width="4.140625" style="416" customWidth="1"/>
    <col min="6" max="8" width="31.7109375" style="416" customWidth="1"/>
    <col min="9" max="9" width="3" style="416" customWidth="1"/>
    <col min="10" max="10" width="20.7109375" style="416" customWidth="1"/>
    <col min="11" max="11" width="10" style="416" customWidth="1"/>
    <col min="12" max="12" width="9.140625" style="416" customWidth="1"/>
    <col min="13" max="13" width="20.7109375" style="416" customWidth="1"/>
    <col min="14" max="14" width="34.7109375" style="416" customWidth="1"/>
    <col min="15" max="15" width="3.5703125" style="416" customWidth="1"/>
    <col min="16" max="16" width="11.42578125" style="416"/>
    <col min="17" max="17" width="16.7109375" style="416" customWidth="1"/>
    <col min="18" max="18" width="11.42578125" style="416"/>
    <col min="19" max="19" width="16" style="416" customWidth="1"/>
    <col min="20" max="20" width="12.7109375" style="416" customWidth="1"/>
    <col min="21" max="21" width="9.7109375" style="416" customWidth="1"/>
    <col min="22" max="22" width="13.28515625" style="416" customWidth="1"/>
    <col min="23" max="23" width="3.140625" style="416" customWidth="1"/>
    <col min="24" max="24" width="20.7109375" style="416" customWidth="1"/>
    <col min="25" max="26" width="17.7109375" style="416" customWidth="1"/>
    <col min="27" max="27" width="20.7109375" style="416" customWidth="1"/>
    <col min="28" max="28" width="21.28515625" style="416" customWidth="1"/>
    <col min="29" max="29" width="3.28515625" style="416" customWidth="1"/>
    <col min="30" max="16384" width="11.42578125" style="416"/>
  </cols>
  <sheetData>
    <row r="1" spans="1:29" ht="15" customHeight="1"/>
    <row r="2" spans="1:29" ht="15" customHeight="1" thickBot="1">
      <c r="A2" s="898"/>
      <c r="B2" s="898"/>
      <c r="C2" s="898"/>
      <c r="D2" s="898"/>
      <c r="E2" s="898"/>
      <c r="F2" s="898"/>
      <c r="G2" s="898"/>
      <c r="H2" s="898"/>
      <c r="I2" s="898"/>
      <c r="J2" s="898"/>
      <c r="K2" s="898"/>
      <c r="L2" s="898"/>
      <c r="M2" s="898"/>
      <c r="N2" s="898"/>
    </row>
    <row r="3" spans="1:29" ht="25.15" customHeight="1" thickBot="1">
      <c r="A3" s="898"/>
      <c r="B3" s="898"/>
      <c r="C3" s="898"/>
      <c r="D3" s="898"/>
      <c r="E3" s="899"/>
      <c r="F3" s="1343" t="s">
        <v>732</v>
      </c>
      <c r="G3" s="1344"/>
      <c r="H3" s="1345"/>
      <c r="I3" s="900"/>
      <c r="J3" s="1346" t="s">
        <v>658</v>
      </c>
      <c r="K3" s="1347"/>
      <c r="L3" s="1347"/>
      <c r="M3" s="1347"/>
      <c r="N3" s="1348"/>
      <c r="O3" s="901"/>
      <c r="P3" s="1311" t="s">
        <v>659</v>
      </c>
      <c r="Q3" s="1312"/>
      <c r="R3" s="1312"/>
      <c r="S3" s="1312"/>
      <c r="T3" s="1312"/>
      <c r="U3" s="1312"/>
      <c r="V3" s="1313"/>
      <c r="W3" s="901"/>
      <c r="X3" s="1311" t="s">
        <v>660</v>
      </c>
      <c r="Y3" s="1312"/>
      <c r="Z3" s="1312"/>
      <c r="AA3" s="1312"/>
      <c r="AB3" s="1313"/>
      <c r="AC3" s="902"/>
    </row>
    <row r="4" spans="1:29" ht="30.75" customHeight="1" thickBot="1">
      <c r="A4" s="903"/>
      <c r="B4" s="898"/>
      <c r="C4" s="898"/>
      <c r="D4" s="898"/>
      <c r="E4" s="899"/>
      <c r="F4" s="1314" t="s">
        <v>661</v>
      </c>
      <c r="G4" s="1314" t="s">
        <v>662</v>
      </c>
      <c r="H4" s="1314" t="s">
        <v>663</v>
      </c>
      <c r="I4" s="900"/>
      <c r="J4" s="904" t="s">
        <v>664</v>
      </c>
      <c r="K4" s="905" t="s">
        <v>665</v>
      </c>
      <c r="L4" s="906" t="s">
        <v>666</v>
      </c>
      <c r="M4" s="907" t="s">
        <v>463</v>
      </c>
      <c r="N4" s="908" t="s">
        <v>267</v>
      </c>
      <c r="O4" s="901"/>
      <c r="P4" s="1316" t="s">
        <v>667</v>
      </c>
      <c r="Q4" s="1317"/>
      <c r="R4" s="1318" t="s">
        <v>668</v>
      </c>
      <c r="S4" s="1319"/>
      <c r="T4" s="1320" t="s">
        <v>463</v>
      </c>
      <c r="U4" s="1321"/>
      <c r="V4" s="1322"/>
      <c r="W4" s="901"/>
      <c r="X4" s="1323" t="s">
        <v>669</v>
      </c>
      <c r="Y4" s="1326" t="s">
        <v>670</v>
      </c>
      <c r="Z4" s="1329" t="s">
        <v>671</v>
      </c>
      <c r="AA4" s="1326" t="s">
        <v>672</v>
      </c>
      <c r="AB4" s="1332" t="s">
        <v>463</v>
      </c>
      <c r="AC4" s="902"/>
    </row>
    <row r="5" spans="1:29" ht="15" customHeight="1" thickBot="1">
      <c r="A5" s="898"/>
      <c r="B5" s="898"/>
      <c r="C5" s="898"/>
      <c r="D5" s="898"/>
      <c r="E5" s="899"/>
      <c r="F5" s="1315"/>
      <c r="G5" s="1315"/>
      <c r="H5" s="1315"/>
      <c r="I5" s="900"/>
      <c r="J5" s="1335"/>
      <c r="K5" s="1336"/>
      <c r="L5" s="1338" t="s">
        <v>722</v>
      </c>
      <c r="M5" s="1335"/>
      <c r="N5" s="1340"/>
      <c r="O5" s="901"/>
      <c r="P5" s="1372" t="s">
        <v>743</v>
      </c>
      <c r="Q5" s="1373"/>
      <c r="R5" s="1372"/>
      <c r="S5" s="1373"/>
      <c r="T5" s="1372"/>
      <c r="U5" s="1378"/>
      <c r="V5" s="1373"/>
      <c r="W5" s="901"/>
      <c r="X5" s="1324"/>
      <c r="Y5" s="1327"/>
      <c r="Z5" s="1330"/>
      <c r="AA5" s="1327"/>
      <c r="AB5" s="1333"/>
      <c r="AC5" s="902"/>
    </row>
    <row r="6" spans="1:29" ht="15" customHeight="1">
      <c r="A6" s="898"/>
      <c r="B6" s="898"/>
      <c r="C6" s="898"/>
      <c r="D6" s="898"/>
      <c r="E6" s="899"/>
      <c r="F6" s="1411" t="s">
        <v>740</v>
      </c>
      <c r="G6" s="1411" t="s">
        <v>744</v>
      </c>
      <c r="H6" s="1411" t="s">
        <v>741</v>
      </c>
      <c r="I6" s="900"/>
      <c r="J6" s="1335"/>
      <c r="K6" s="1337"/>
      <c r="L6" s="1339"/>
      <c r="M6" s="1335"/>
      <c r="N6" s="1341"/>
      <c r="O6" s="901"/>
      <c r="P6" s="1374"/>
      <c r="Q6" s="1375"/>
      <c r="R6" s="1374"/>
      <c r="S6" s="1375"/>
      <c r="T6" s="1374"/>
      <c r="U6" s="1379"/>
      <c r="V6" s="1375"/>
      <c r="W6" s="901"/>
      <c r="X6" s="1325"/>
      <c r="Y6" s="1328"/>
      <c r="Z6" s="1331"/>
      <c r="AA6" s="1328"/>
      <c r="AB6" s="1334"/>
      <c r="AC6" s="902"/>
    </row>
    <row r="7" spans="1:29" ht="15" customHeight="1">
      <c r="A7" s="898"/>
      <c r="B7" s="898"/>
      <c r="C7" s="898"/>
      <c r="D7" s="898"/>
      <c r="E7" s="899"/>
      <c r="F7" s="1412"/>
      <c r="G7" s="1412"/>
      <c r="H7" s="1412"/>
      <c r="I7" s="900"/>
      <c r="J7" s="1335"/>
      <c r="K7" s="1337"/>
      <c r="L7" s="1339" t="s">
        <v>720</v>
      </c>
      <c r="M7" s="1342"/>
      <c r="N7" s="1340"/>
      <c r="O7" s="901"/>
      <c r="P7" s="1374"/>
      <c r="Q7" s="1375"/>
      <c r="R7" s="1374"/>
      <c r="S7" s="1375"/>
      <c r="T7" s="1374"/>
      <c r="U7" s="1379"/>
      <c r="V7" s="1375"/>
      <c r="W7" s="901"/>
      <c r="X7" s="909"/>
      <c r="Y7" s="910"/>
      <c r="Z7" s="911" t="s">
        <v>248</v>
      </c>
      <c r="AA7" s="912" t="s">
        <v>650</v>
      </c>
      <c r="AB7" s="913"/>
      <c r="AC7" s="902"/>
    </row>
    <row r="8" spans="1:29" ht="15" customHeight="1">
      <c r="A8" s="898"/>
      <c r="B8" s="898"/>
      <c r="C8" s="898"/>
      <c r="D8" s="898"/>
      <c r="E8" s="899"/>
      <c r="F8" s="1412"/>
      <c r="G8" s="1412"/>
      <c r="H8" s="1412"/>
      <c r="I8" s="900"/>
      <c r="J8" s="1335"/>
      <c r="K8" s="1337"/>
      <c r="L8" s="1339"/>
      <c r="M8" s="1342"/>
      <c r="N8" s="1341"/>
      <c r="O8" s="901"/>
      <c r="P8" s="1374"/>
      <c r="Q8" s="1375"/>
      <c r="R8" s="1374"/>
      <c r="S8" s="1375"/>
      <c r="T8" s="1374"/>
      <c r="U8" s="1379"/>
      <c r="V8" s="1375"/>
      <c r="W8" s="901"/>
      <c r="X8" s="909"/>
      <c r="Y8" s="910"/>
      <c r="Z8" s="911" t="s">
        <v>257</v>
      </c>
      <c r="AA8" s="912" t="s">
        <v>674</v>
      </c>
      <c r="AB8" s="913"/>
      <c r="AC8" s="902"/>
    </row>
    <row r="9" spans="1:29" ht="15" customHeight="1">
      <c r="A9" s="898"/>
      <c r="B9" s="898"/>
      <c r="C9" s="898"/>
      <c r="D9" s="898"/>
      <c r="E9" s="899"/>
      <c r="F9" s="1412"/>
      <c r="G9" s="1412"/>
      <c r="H9" s="1412"/>
      <c r="I9" s="900"/>
      <c r="J9" s="1335"/>
      <c r="K9" s="1337"/>
      <c r="L9" s="1339" t="s">
        <v>673</v>
      </c>
      <c r="M9" s="1342"/>
      <c r="N9" s="1340"/>
      <c r="O9" s="901"/>
      <c r="P9" s="1374"/>
      <c r="Q9" s="1375"/>
      <c r="R9" s="1374"/>
      <c r="S9" s="1375"/>
      <c r="T9" s="1374"/>
      <c r="U9" s="1379"/>
      <c r="V9" s="1375"/>
      <c r="W9" s="901"/>
      <c r="X9" s="909"/>
      <c r="Y9" s="910"/>
      <c r="Z9" s="911" t="s">
        <v>737</v>
      </c>
      <c r="AA9" s="912" t="s">
        <v>739</v>
      </c>
      <c r="AB9" s="913"/>
      <c r="AC9" s="902"/>
    </row>
    <row r="10" spans="1:29" ht="15" customHeight="1">
      <c r="A10" s="898"/>
      <c r="B10" s="898"/>
      <c r="C10" s="898"/>
      <c r="D10" s="898"/>
      <c r="E10" s="899"/>
      <c r="F10" s="1412"/>
      <c r="G10" s="1412"/>
      <c r="H10" s="1412"/>
      <c r="I10" s="900"/>
      <c r="J10" s="1335"/>
      <c r="K10" s="1337"/>
      <c r="L10" s="1339"/>
      <c r="M10" s="1342"/>
      <c r="N10" s="1341"/>
      <c r="O10" s="901"/>
      <c r="P10" s="1374"/>
      <c r="Q10" s="1375"/>
      <c r="R10" s="1374"/>
      <c r="S10" s="1375"/>
      <c r="T10" s="1374"/>
      <c r="U10" s="1379"/>
      <c r="V10" s="1375"/>
      <c r="W10" s="901"/>
      <c r="X10" s="909"/>
      <c r="Y10" s="910"/>
      <c r="Z10" s="911" t="s">
        <v>738</v>
      </c>
      <c r="AA10" s="912"/>
      <c r="AB10" s="913"/>
      <c r="AC10" s="902"/>
    </row>
    <row r="11" spans="1:29" ht="15" customHeight="1" thickBot="1">
      <c r="A11" s="914"/>
      <c r="B11" s="914"/>
      <c r="C11" s="898"/>
      <c r="D11" s="898"/>
      <c r="E11" s="899"/>
      <c r="F11" s="1412"/>
      <c r="G11" s="1412"/>
      <c r="H11" s="1412"/>
      <c r="I11" s="900"/>
      <c r="J11" s="1335"/>
      <c r="K11" s="1337"/>
      <c r="L11" s="1339" t="s">
        <v>715</v>
      </c>
      <c r="M11" s="1342"/>
      <c r="N11" s="1340"/>
      <c r="O11" s="901"/>
      <c r="P11" s="1374"/>
      <c r="Q11" s="1375"/>
      <c r="R11" s="1374"/>
      <c r="S11" s="1375"/>
      <c r="T11" s="1374"/>
      <c r="U11" s="1379"/>
      <c r="V11" s="1375"/>
      <c r="W11" s="901"/>
      <c r="X11" s="909"/>
      <c r="Y11" s="910"/>
      <c r="Z11" s="911" t="s">
        <v>675</v>
      </c>
      <c r="AA11" s="912"/>
      <c r="AB11" s="913"/>
      <c r="AC11" s="902"/>
    </row>
    <row r="12" spans="1:29" ht="15" customHeight="1" thickBot="1">
      <c r="A12" s="915" t="s">
        <v>568</v>
      </c>
      <c r="B12" s="1023">
        <f>'Altran Annual Appraisal'!B14</f>
        <v>42512</v>
      </c>
      <c r="C12" s="1023">
        <f>'Altran Annual Appraisal'!C14</f>
        <v>42876</v>
      </c>
      <c r="D12" s="898"/>
      <c r="E12" s="899"/>
      <c r="F12" s="1412"/>
      <c r="G12" s="1412"/>
      <c r="H12" s="1412"/>
      <c r="I12" s="900"/>
      <c r="J12" s="1335"/>
      <c r="K12" s="1337"/>
      <c r="L12" s="1339"/>
      <c r="M12" s="1342"/>
      <c r="N12" s="1341"/>
      <c r="O12" s="901"/>
      <c r="P12" s="1374"/>
      <c r="Q12" s="1375"/>
      <c r="R12" s="1374"/>
      <c r="S12" s="1375"/>
      <c r="T12" s="1374"/>
      <c r="U12" s="1379"/>
      <c r="V12" s="1375"/>
      <c r="W12" s="901"/>
      <c r="X12" s="909"/>
      <c r="Y12" s="910"/>
      <c r="Z12" s="911"/>
      <c r="AA12" s="912"/>
      <c r="AB12" s="913"/>
      <c r="AC12" s="902"/>
    </row>
    <row r="13" spans="1:29" ht="15" customHeight="1" thickBot="1">
      <c r="A13" s="915" t="s">
        <v>624</v>
      </c>
      <c r="B13" s="1024" t="str">
        <f>'Altran Annual Appraisal'!B15</f>
        <v>DIALLO ISSAGA</v>
      </c>
      <c r="C13" s="915" t="s">
        <v>574</v>
      </c>
      <c r="D13" s="1023">
        <f>'Altran Annual Appraisal'!D15</f>
        <v>42145</v>
      </c>
      <c r="E13" s="899"/>
      <c r="F13" s="1412"/>
      <c r="G13" s="1412"/>
      <c r="H13" s="1412"/>
      <c r="I13" s="900"/>
      <c r="J13" s="1335"/>
      <c r="K13" s="1337"/>
      <c r="L13" s="1339"/>
      <c r="M13" s="1342"/>
      <c r="N13" s="1340"/>
      <c r="O13" s="901"/>
      <c r="P13" s="1374"/>
      <c r="Q13" s="1375"/>
      <c r="R13" s="1374"/>
      <c r="S13" s="1375"/>
      <c r="T13" s="1374"/>
      <c r="U13" s="1379"/>
      <c r="V13" s="1375"/>
      <c r="W13" s="901"/>
      <c r="X13" s="916"/>
      <c r="Y13" s="917"/>
      <c r="Z13" s="911"/>
      <c r="AA13" s="912"/>
      <c r="AB13" s="918"/>
      <c r="AC13" s="902"/>
    </row>
    <row r="14" spans="1:29" ht="15" customHeight="1" thickBot="1">
      <c r="A14" s="915" t="s">
        <v>569</v>
      </c>
      <c r="B14" s="1025" t="str">
        <f>'Altran Annual Appraisal'!B16</f>
        <v>Technical Management</v>
      </c>
      <c r="C14" s="915" t="s">
        <v>575</v>
      </c>
      <c r="D14" s="1029">
        <f>'Altran Annual Appraisal'!D16</f>
        <v>42876</v>
      </c>
      <c r="E14" s="899"/>
      <c r="F14" s="1412"/>
      <c r="G14" s="1412"/>
      <c r="H14" s="1412"/>
      <c r="I14" s="900"/>
      <c r="J14" s="1335"/>
      <c r="K14" s="1337"/>
      <c r="L14" s="1339"/>
      <c r="M14" s="1342"/>
      <c r="N14" s="1341"/>
      <c r="O14" s="901"/>
      <c r="P14" s="1374"/>
      <c r="Q14" s="1375"/>
      <c r="R14" s="1374"/>
      <c r="S14" s="1375"/>
      <c r="T14" s="1374"/>
      <c r="U14" s="1379"/>
      <c r="V14" s="1375"/>
      <c r="W14" s="901"/>
      <c r="X14" s="1349" t="s">
        <v>677</v>
      </c>
      <c r="Y14" s="1350"/>
      <c r="Z14" s="1350"/>
      <c r="AA14" s="1350"/>
      <c r="AB14" s="1351"/>
      <c r="AC14" s="902"/>
    </row>
    <row r="15" spans="1:29" ht="15" customHeight="1">
      <c r="A15" s="915" t="s">
        <v>570</v>
      </c>
      <c r="B15" s="1026" t="str">
        <f>'Altran Annual Appraisal'!B17</f>
        <v>Junior Consultant / Engineer</v>
      </c>
      <c r="C15" s="915" t="s">
        <v>678</v>
      </c>
      <c r="D15" s="1030">
        <f>'Altran Annual Appraisal'!D17</f>
        <v>42186</v>
      </c>
      <c r="E15" s="899"/>
      <c r="F15" s="1412"/>
      <c r="G15" s="1412"/>
      <c r="H15" s="1412"/>
      <c r="I15" s="900"/>
      <c r="J15" s="1335"/>
      <c r="K15" s="1337"/>
      <c r="L15" s="1339"/>
      <c r="M15" s="1342"/>
      <c r="N15" s="1340"/>
      <c r="O15" s="901"/>
      <c r="P15" s="1374"/>
      <c r="Q15" s="1375"/>
      <c r="R15" s="1374"/>
      <c r="S15" s="1375"/>
      <c r="T15" s="1374"/>
      <c r="U15" s="1379"/>
      <c r="V15" s="1375"/>
      <c r="W15" s="901"/>
      <c r="X15" s="1352"/>
      <c r="Y15" s="1353"/>
      <c r="Z15" s="1353"/>
      <c r="AA15" s="1353"/>
      <c r="AB15" s="1354"/>
      <c r="AC15" s="902"/>
    </row>
    <row r="16" spans="1:29" ht="15" customHeight="1">
      <c r="A16" s="915" t="s">
        <v>571</v>
      </c>
      <c r="B16" s="1027">
        <f>'Altran Annual Appraisal'!B18</f>
        <v>0</v>
      </c>
      <c r="C16" s="915" t="s">
        <v>577</v>
      </c>
      <c r="D16" s="1031">
        <f>'Altran Annual Appraisal'!D18</f>
        <v>42835</v>
      </c>
      <c r="E16" s="899"/>
      <c r="F16" s="1412"/>
      <c r="G16" s="1412"/>
      <c r="H16" s="1412"/>
      <c r="I16" s="900"/>
      <c r="J16" s="1335"/>
      <c r="K16" s="1337"/>
      <c r="L16" s="1339"/>
      <c r="M16" s="1342"/>
      <c r="N16" s="1341"/>
      <c r="O16" s="901"/>
      <c r="P16" s="1374"/>
      <c r="Q16" s="1375"/>
      <c r="R16" s="1374"/>
      <c r="S16" s="1375"/>
      <c r="T16" s="1374"/>
      <c r="U16" s="1379"/>
      <c r="V16" s="1375"/>
      <c r="W16" s="901"/>
      <c r="X16" s="1355"/>
      <c r="Y16" s="1356"/>
      <c r="Z16" s="1356"/>
      <c r="AA16" s="1356"/>
      <c r="AB16" s="1357"/>
      <c r="AC16" s="902"/>
    </row>
    <row r="17" spans="1:29" ht="15" customHeight="1" thickBot="1">
      <c r="A17" s="915" t="s">
        <v>121</v>
      </c>
      <c r="B17" s="1027" t="str">
        <f>'Altran Annual Appraisal'!B19</f>
        <v>ROSELIER CECILE</v>
      </c>
      <c r="C17" s="915" t="s">
        <v>578</v>
      </c>
      <c r="D17" s="1032" t="str">
        <f>'Altran Annual Appraisal'!D19</f>
        <v xml:space="preserve"> </v>
      </c>
      <c r="E17" s="899"/>
      <c r="F17" s="1412"/>
      <c r="G17" s="1412"/>
      <c r="H17" s="1412"/>
      <c r="I17" s="900"/>
      <c r="J17" s="1335"/>
      <c r="K17" s="1337"/>
      <c r="L17" s="1339"/>
      <c r="M17" s="1342"/>
      <c r="N17" s="1340"/>
      <c r="O17" s="901"/>
      <c r="P17" s="1376"/>
      <c r="Q17" s="1377"/>
      <c r="R17" s="1376"/>
      <c r="S17" s="1377"/>
      <c r="T17" s="1376"/>
      <c r="U17" s="1380"/>
      <c r="V17" s="1377"/>
      <c r="W17" s="901"/>
      <c r="X17" s="1355"/>
      <c r="Y17" s="1356"/>
      <c r="Z17" s="1356"/>
      <c r="AA17" s="1356"/>
      <c r="AB17" s="1357"/>
      <c r="AC17" s="902"/>
    </row>
    <row r="18" spans="1:29" ht="15" customHeight="1" thickBot="1">
      <c r="A18" s="915" t="s">
        <v>572</v>
      </c>
      <c r="B18" s="1020" t="str">
        <f>'Altran Annual Appraisal'!$B$20</f>
        <v>2CLE1B</v>
      </c>
      <c r="C18" s="915"/>
      <c r="D18" s="1021"/>
      <c r="E18" s="899"/>
      <c r="F18" s="1412"/>
      <c r="G18" s="1412"/>
      <c r="H18" s="1412"/>
      <c r="I18" s="900"/>
      <c r="J18" s="1335"/>
      <c r="K18" s="1337"/>
      <c r="L18" s="1339"/>
      <c r="M18" s="1342"/>
      <c r="N18" s="1341"/>
      <c r="O18" s="901"/>
      <c r="P18" s="1361" t="s">
        <v>679</v>
      </c>
      <c r="Q18" s="1362"/>
      <c r="R18" s="1362"/>
      <c r="S18" s="1362"/>
      <c r="T18" s="1362"/>
      <c r="U18" s="1362"/>
      <c r="V18" s="1363"/>
      <c r="W18" s="901"/>
      <c r="X18" s="1355"/>
      <c r="Y18" s="1356"/>
      <c r="Z18" s="1356"/>
      <c r="AA18" s="1356"/>
      <c r="AB18" s="1357"/>
      <c r="AC18" s="902"/>
    </row>
    <row r="19" spans="1:29" ht="15" customHeight="1" thickBot="1">
      <c r="A19" s="915" t="s">
        <v>573</v>
      </c>
      <c r="B19" s="1028" t="str">
        <f>'Altran Annual Appraisal'!$B$21</f>
        <v>aucun</v>
      </c>
      <c r="C19" s="915"/>
      <c r="D19" s="1022"/>
      <c r="E19" s="899"/>
      <c r="F19" s="1412"/>
      <c r="G19" s="1412"/>
      <c r="H19" s="1412"/>
      <c r="I19" s="900"/>
      <c r="J19" s="1335"/>
      <c r="K19" s="1337"/>
      <c r="L19" s="1339"/>
      <c r="M19" s="1342"/>
      <c r="N19" s="1340"/>
      <c r="O19" s="901"/>
      <c r="P19" s="1366" t="s">
        <v>680</v>
      </c>
      <c r="Q19" s="1367"/>
      <c r="R19" s="1367"/>
      <c r="S19" s="1367"/>
      <c r="T19" s="1367"/>
      <c r="U19" s="1367"/>
      <c r="V19" s="1368"/>
      <c r="W19" s="901"/>
      <c r="X19" s="1355"/>
      <c r="Y19" s="1356"/>
      <c r="Z19" s="1356"/>
      <c r="AA19" s="1356"/>
      <c r="AB19" s="1357"/>
      <c r="AC19" s="902"/>
    </row>
    <row r="20" spans="1:29" ht="15" customHeight="1" thickBot="1">
      <c r="A20" s="898"/>
      <c r="B20" s="898"/>
      <c r="C20" s="898"/>
      <c r="D20" s="1019"/>
      <c r="E20" s="899"/>
      <c r="F20" s="1412"/>
      <c r="G20" s="1412"/>
      <c r="H20" s="1412"/>
      <c r="I20" s="900"/>
      <c r="J20" s="1335"/>
      <c r="K20" s="1364"/>
      <c r="L20" s="1365"/>
      <c r="M20" s="1342"/>
      <c r="N20" s="1341"/>
      <c r="O20" s="901"/>
      <c r="P20" s="1369"/>
      <c r="Q20" s="1370"/>
      <c r="R20" s="1370"/>
      <c r="S20" s="1370"/>
      <c r="T20" s="1370"/>
      <c r="U20" s="1370"/>
      <c r="V20" s="1371"/>
      <c r="W20" s="901"/>
      <c r="X20" s="1355"/>
      <c r="Y20" s="1356"/>
      <c r="Z20" s="1356"/>
      <c r="AA20" s="1356"/>
      <c r="AB20" s="1357"/>
      <c r="AC20" s="902"/>
    </row>
    <row r="21" spans="1:29" ht="15" customHeight="1" thickBot="1">
      <c r="A21" s="1381" t="s">
        <v>681</v>
      </c>
      <c r="B21" s="1382"/>
      <c r="C21" s="1382"/>
      <c r="D21" s="1383"/>
      <c r="E21" s="919"/>
      <c r="F21" s="1412"/>
      <c r="G21" s="1412"/>
      <c r="H21" s="1412"/>
      <c r="I21" s="900"/>
      <c r="J21" s="920"/>
      <c r="K21" s="903"/>
      <c r="L21" s="903"/>
      <c r="M21" s="903"/>
      <c r="N21" s="921"/>
      <c r="O21" s="901"/>
      <c r="P21" s="922">
        <v>1</v>
      </c>
      <c r="Q21" s="923" t="s">
        <v>682</v>
      </c>
      <c r="R21" s="1384" t="s">
        <v>402</v>
      </c>
      <c r="S21" s="1385"/>
      <c r="T21" s="1386"/>
      <c r="U21" s="924" t="s">
        <v>683</v>
      </c>
      <c r="V21" s="925" t="s">
        <v>684</v>
      </c>
      <c r="W21" s="901"/>
      <c r="X21" s="1355"/>
      <c r="Y21" s="1356"/>
      <c r="Z21" s="1356"/>
      <c r="AA21" s="1356"/>
      <c r="AB21" s="1357"/>
      <c r="AC21" s="902"/>
    </row>
    <row r="22" spans="1:29" ht="15" customHeight="1" thickBot="1">
      <c r="A22" s="926"/>
      <c r="B22" s="927"/>
      <c r="C22" s="927"/>
      <c r="D22" s="1017"/>
      <c r="E22" s="899"/>
      <c r="F22" s="1412"/>
      <c r="G22" s="1412"/>
      <c r="H22" s="1412"/>
      <c r="I22" s="900"/>
      <c r="J22" s="920"/>
      <c r="K22" s="903"/>
      <c r="L22" s="903"/>
      <c r="M22" s="903"/>
      <c r="N22" s="921"/>
      <c r="O22" s="901"/>
      <c r="P22" s="928">
        <v>2</v>
      </c>
      <c r="Q22" s="923" t="s">
        <v>682</v>
      </c>
      <c r="R22" s="1384"/>
      <c r="S22" s="1385"/>
      <c r="T22" s="1386"/>
      <c r="U22" s="924" t="s">
        <v>683</v>
      </c>
      <c r="V22" s="925" t="s">
        <v>684</v>
      </c>
      <c r="W22" s="901"/>
      <c r="X22" s="1355"/>
      <c r="Y22" s="1356"/>
      <c r="Z22" s="1356"/>
      <c r="AA22" s="1356"/>
      <c r="AB22" s="1357"/>
      <c r="AC22" s="902"/>
    </row>
    <row r="23" spans="1:29" ht="15" customHeight="1" thickBot="1">
      <c r="A23" s="1387" t="s">
        <v>685</v>
      </c>
      <c r="B23" s="1388"/>
      <c r="C23" s="1388"/>
      <c r="D23" s="1389"/>
      <c r="E23" s="919"/>
      <c r="F23" s="1412"/>
      <c r="G23" s="1412"/>
      <c r="H23" s="1412"/>
      <c r="I23" s="900"/>
      <c r="J23" s="920"/>
      <c r="K23" s="903"/>
      <c r="L23" s="903"/>
      <c r="M23" s="903"/>
      <c r="N23" s="921"/>
      <c r="O23" s="901"/>
      <c r="P23" s="929">
        <v>3</v>
      </c>
      <c r="Q23" s="923" t="s">
        <v>682</v>
      </c>
      <c r="R23" s="1390"/>
      <c r="S23" s="1391"/>
      <c r="T23" s="1392"/>
      <c r="U23" s="924" t="s">
        <v>683</v>
      </c>
      <c r="V23" s="925" t="s">
        <v>684</v>
      </c>
      <c r="W23" s="901"/>
      <c r="X23" s="1355"/>
      <c r="Y23" s="1356"/>
      <c r="Z23" s="1356"/>
      <c r="AA23" s="1356"/>
      <c r="AB23" s="1357"/>
      <c r="AC23" s="902"/>
    </row>
    <row r="24" spans="1:29" ht="15" customHeight="1" thickBot="1">
      <c r="A24" s="1393" t="s">
        <v>686</v>
      </c>
      <c r="B24" s="1394"/>
      <c r="C24" s="1394"/>
      <c r="D24" s="1395"/>
      <c r="E24" s="899"/>
      <c r="F24" s="1412"/>
      <c r="G24" s="1412"/>
      <c r="H24" s="1412"/>
      <c r="I24" s="900"/>
      <c r="J24" s="920"/>
      <c r="K24" s="903"/>
      <c r="L24" s="903"/>
      <c r="M24" s="903"/>
      <c r="N24" s="921"/>
      <c r="O24" s="901"/>
      <c r="P24" s="930"/>
      <c r="Q24" s="931"/>
      <c r="R24" s="931"/>
      <c r="S24" s="931"/>
      <c r="T24" s="931"/>
      <c r="U24" s="931"/>
      <c r="V24" s="932"/>
      <c r="W24" s="901"/>
      <c r="X24" s="1355"/>
      <c r="Y24" s="1356"/>
      <c r="Z24" s="1356"/>
      <c r="AA24" s="1356"/>
      <c r="AB24" s="1357"/>
      <c r="AC24" s="902"/>
    </row>
    <row r="25" spans="1:29" ht="15" customHeight="1">
      <c r="A25" s="1396"/>
      <c r="B25" s="1397"/>
      <c r="C25" s="1397"/>
      <c r="D25" s="1398"/>
      <c r="E25" s="899"/>
      <c r="F25" s="1412"/>
      <c r="G25" s="1412"/>
      <c r="H25" s="1412"/>
      <c r="I25" s="900"/>
      <c r="J25" s="920"/>
      <c r="K25" s="903"/>
      <c r="L25" s="903"/>
      <c r="M25" s="903"/>
      <c r="N25" s="921"/>
      <c r="O25" s="901"/>
      <c r="P25" s="1402" t="s">
        <v>687</v>
      </c>
      <c r="Q25" s="1403"/>
      <c r="R25" s="1403"/>
      <c r="S25" s="1403"/>
      <c r="T25" s="1403"/>
      <c r="U25" s="1403"/>
      <c r="V25" s="1404"/>
      <c r="W25" s="901"/>
      <c r="X25" s="1355"/>
      <c r="Y25" s="1356"/>
      <c r="Z25" s="1356"/>
      <c r="AA25" s="1356"/>
      <c r="AB25" s="1357"/>
      <c r="AC25" s="902"/>
    </row>
    <row r="26" spans="1:29" ht="15" customHeight="1" thickBot="1">
      <c r="A26" s="1396"/>
      <c r="B26" s="1397"/>
      <c r="C26" s="1397"/>
      <c r="D26" s="1398"/>
      <c r="E26" s="899"/>
      <c r="F26" s="1412"/>
      <c r="G26" s="1412"/>
      <c r="H26" s="1412"/>
      <c r="I26" s="900"/>
      <c r="J26" s="920"/>
      <c r="K26" s="903"/>
      <c r="L26" s="903"/>
      <c r="M26" s="903"/>
      <c r="N26" s="921"/>
      <c r="O26" s="901"/>
      <c r="P26" s="1405" t="s">
        <v>688</v>
      </c>
      <c r="Q26" s="1406"/>
      <c r="R26" s="1406"/>
      <c r="S26" s="1406"/>
      <c r="T26" s="1406"/>
      <c r="U26" s="1406"/>
      <c r="V26" s="1407"/>
      <c r="W26" s="901"/>
      <c r="X26" s="1355"/>
      <c r="Y26" s="1356"/>
      <c r="Z26" s="1356"/>
      <c r="AA26" s="1356"/>
      <c r="AB26" s="1357"/>
      <c r="AC26" s="902"/>
    </row>
    <row r="27" spans="1:29" ht="15" customHeight="1" thickBot="1">
      <c r="A27" s="1399"/>
      <c r="B27" s="1400"/>
      <c r="C27" s="1400"/>
      <c r="D27" s="1401"/>
      <c r="E27" s="899"/>
      <c r="F27" s="1413"/>
      <c r="G27" s="1413"/>
      <c r="H27" s="1413"/>
      <c r="I27" s="900"/>
      <c r="J27" s="1408" t="s">
        <v>689</v>
      </c>
      <c r="K27" s="1409"/>
      <c r="L27" s="1409"/>
      <c r="M27" s="1409"/>
      <c r="N27" s="1410"/>
      <c r="O27" s="901"/>
      <c r="P27" s="1405"/>
      <c r="Q27" s="1406"/>
      <c r="R27" s="1406"/>
      <c r="S27" s="1406"/>
      <c r="T27" s="1406"/>
      <c r="U27" s="1406"/>
      <c r="V27" s="1407"/>
      <c r="W27" s="901"/>
      <c r="X27" s="1355"/>
      <c r="Y27" s="1356"/>
      <c r="Z27" s="1356"/>
      <c r="AA27" s="1356"/>
      <c r="AB27" s="1357"/>
      <c r="AC27" s="902"/>
    </row>
    <row r="28" spans="1:29" ht="15" customHeight="1" thickBot="1">
      <c r="A28" s="1414"/>
      <c r="B28" s="1415"/>
      <c r="C28" s="1415"/>
      <c r="D28" s="1416"/>
      <c r="E28" s="899"/>
      <c r="F28" s="1417" t="s">
        <v>690</v>
      </c>
      <c r="G28" s="1418"/>
      <c r="H28" s="1419"/>
      <c r="I28" s="900"/>
      <c r="J28" s="1420"/>
      <c r="K28" s="1421"/>
      <c r="L28" s="1421"/>
      <c r="M28" s="1421"/>
      <c r="N28" s="1422"/>
      <c r="O28" s="901"/>
      <c r="P28" s="1429" t="s">
        <v>691</v>
      </c>
      <c r="Q28" s="1429"/>
      <c r="R28" s="933" t="s">
        <v>241</v>
      </c>
      <c r="S28" s="934" t="s">
        <v>692</v>
      </c>
      <c r="T28" s="1430"/>
      <c r="U28" s="1430"/>
      <c r="V28" s="1430"/>
      <c r="W28" s="901"/>
      <c r="X28" s="1355"/>
      <c r="Y28" s="1356"/>
      <c r="Z28" s="1356"/>
      <c r="AA28" s="1356"/>
      <c r="AB28" s="1357"/>
      <c r="AC28" s="902"/>
    </row>
    <row r="29" spans="1:29" ht="15" customHeight="1" thickBot="1">
      <c r="A29" s="1393" t="s">
        <v>693</v>
      </c>
      <c r="B29" s="1394"/>
      <c r="C29" s="1394"/>
      <c r="D29" s="1394"/>
      <c r="E29" s="919"/>
      <c r="F29" s="1431" t="s">
        <v>742</v>
      </c>
      <c r="G29" s="1432"/>
      <c r="H29" s="1433"/>
      <c r="I29" s="900"/>
      <c r="J29" s="1423"/>
      <c r="K29" s="1424"/>
      <c r="L29" s="1424"/>
      <c r="M29" s="1424"/>
      <c r="N29" s="1425"/>
      <c r="O29" s="901"/>
      <c r="P29" s="1440"/>
      <c r="Q29" s="1441"/>
      <c r="R29" s="1441"/>
      <c r="S29" s="1441"/>
      <c r="T29" s="1441"/>
      <c r="U29" s="1441"/>
      <c r="V29" s="1442"/>
      <c r="W29" s="901"/>
      <c r="X29" s="1358"/>
      <c r="Y29" s="1359"/>
      <c r="Z29" s="1359"/>
      <c r="AA29" s="1359"/>
      <c r="AB29" s="1360"/>
      <c r="AC29" s="902"/>
    </row>
    <row r="30" spans="1:29" ht="15" customHeight="1" thickBot="1">
      <c r="A30" s="1446" t="s">
        <v>694</v>
      </c>
      <c r="B30" s="1447"/>
      <c r="C30" s="1447"/>
      <c r="D30" s="1448"/>
      <c r="E30" s="899"/>
      <c r="F30" s="1434"/>
      <c r="G30" s="1435"/>
      <c r="H30" s="1436"/>
      <c r="I30" s="900"/>
      <c r="J30" s="1423"/>
      <c r="K30" s="1424"/>
      <c r="L30" s="1424"/>
      <c r="M30" s="1424"/>
      <c r="N30" s="1425"/>
      <c r="O30" s="901"/>
      <c r="P30" s="1374"/>
      <c r="Q30" s="1379"/>
      <c r="R30" s="1379"/>
      <c r="S30" s="1379"/>
      <c r="T30" s="1379"/>
      <c r="U30" s="1379"/>
      <c r="V30" s="1375"/>
      <c r="W30" s="901"/>
      <c r="X30" s="1451" t="s">
        <v>695</v>
      </c>
      <c r="Y30" s="1452"/>
      <c r="Z30" s="1452"/>
      <c r="AA30" s="1452"/>
      <c r="AB30" s="1453"/>
      <c r="AC30" s="902"/>
    </row>
    <row r="31" spans="1:29" ht="15" customHeight="1" thickBot="1">
      <c r="A31" s="1018"/>
      <c r="B31" s="1018"/>
      <c r="C31" s="1018"/>
      <c r="D31" s="1019"/>
      <c r="E31" s="899"/>
      <c r="F31" s="1434"/>
      <c r="G31" s="1435"/>
      <c r="H31" s="1436"/>
      <c r="I31" s="900"/>
      <c r="J31" s="1423"/>
      <c r="K31" s="1424"/>
      <c r="L31" s="1424"/>
      <c r="M31" s="1424"/>
      <c r="N31" s="1425"/>
      <c r="O31" s="901"/>
      <c r="P31" s="1374"/>
      <c r="Q31" s="1379"/>
      <c r="R31" s="1379"/>
      <c r="S31" s="1379"/>
      <c r="T31" s="1379"/>
      <c r="U31" s="1379"/>
      <c r="V31" s="1375"/>
      <c r="W31" s="901"/>
      <c r="X31" s="1454" t="s">
        <v>696</v>
      </c>
      <c r="Y31" s="1455"/>
      <c r="Z31" s="1455"/>
      <c r="AA31" s="1455"/>
      <c r="AB31" s="1456"/>
      <c r="AC31" s="935"/>
    </row>
    <row r="32" spans="1:29" ht="15" customHeight="1" thickBot="1">
      <c r="A32" s="1457" t="s">
        <v>733</v>
      </c>
      <c r="B32" s="1458"/>
      <c r="C32" s="1458"/>
      <c r="D32" s="1459"/>
      <c r="E32" s="899"/>
      <c r="F32" s="1434"/>
      <c r="G32" s="1435"/>
      <c r="H32" s="1436"/>
      <c r="I32" s="900"/>
      <c r="J32" s="1423"/>
      <c r="K32" s="1424"/>
      <c r="L32" s="1424"/>
      <c r="M32" s="1424"/>
      <c r="N32" s="1425"/>
      <c r="O32" s="901"/>
      <c r="P32" s="1374"/>
      <c r="Q32" s="1379"/>
      <c r="R32" s="1379"/>
      <c r="S32" s="1379"/>
      <c r="T32" s="1379"/>
      <c r="U32" s="1379"/>
      <c r="V32" s="1375"/>
      <c r="W32" s="901"/>
      <c r="X32" s="1466" t="s">
        <v>697</v>
      </c>
      <c r="Y32" s="1467"/>
      <c r="Z32" s="1467"/>
      <c r="AA32" s="1467"/>
      <c r="AB32" s="1468"/>
      <c r="AC32" s="935"/>
    </row>
    <row r="33" spans="1:29" ht="15" customHeight="1" thickBot="1">
      <c r="A33" s="1460"/>
      <c r="B33" s="1461"/>
      <c r="C33" s="1461"/>
      <c r="D33" s="1462"/>
      <c r="E33" s="899"/>
      <c r="F33" s="1434"/>
      <c r="G33" s="1435"/>
      <c r="H33" s="1436"/>
      <c r="I33" s="900"/>
      <c r="J33" s="1423"/>
      <c r="K33" s="1424"/>
      <c r="L33" s="1424"/>
      <c r="M33" s="1424"/>
      <c r="N33" s="1425"/>
      <c r="O33" s="901"/>
      <c r="P33" s="1374"/>
      <c r="Q33" s="1379"/>
      <c r="R33" s="1379"/>
      <c r="S33" s="1379"/>
      <c r="T33" s="1379"/>
      <c r="U33" s="1379"/>
      <c r="V33" s="1375"/>
      <c r="W33" s="901"/>
      <c r="X33" s="1469" t="s">
        <v>698</v>
      </c>
      <c r="Y33" s="1470"/>
      <c r="Z33" s="1470"/>
      <c r="AA33" s="1470"/>
      <c r="AB33" s="1471"/>
      <c r="AC33" s="935" t="s">
        <v>65</v>
      </c>
    </row>
    <row r="34" spans="1:29" ht="15" customHeight="1" thickBot="1">
      <c r="A34" s="1460"/>
      <c r="B34" s="1461"/>
      <c r="C34" s="1461"/>
      <c r="D34" s="1462"/>
      <c r="E34" s="899"/>
      <c r="F34" s="1434"/>
      <c r="G34" s="1435"/>
      <c r="H34" s="1436"/>
      <c r="I34" s="900"/>
      <c r="J34" s="1423"/>
      <c r="K34" s="1424"/>
      <c r="L34" s="1424"/>
      <c r="M34" s="1424"/>
      <c r="N34" s="1425"/>
      <c r="O34" s="901"/>
      <c r="P34" s="1443"/>
      <c r="Q34" s="1444"/>
      <c r="R34" s="1444"/>
      <c r="S34" s="1444"/>
      <c r="T34" s="1444"/>
      <c r="U34" s="1444"/>
      <c r="V34" s="1445"/>
      <c r="W34" s="901"/>
      <c r="X34" s="1469" t="s">
        <v>699</v>
      </c>
      <c r="Y34" s="1470"/>
      <c r="Z34" s="1450"/>
      <c r="AA34" s="1450"/>
      <c r="AB34" s="1472"/>
      <c r="AC34" s="935" t="s">
        <v>65</v>
      </c>
    </row>
    <row r="35" spans="1:29" ht="15" customHeight="1" thickBot="1">
      <c r="A35" s="1460"/>
      <c r="B35" s="1461"/>
      <c r="C35" s="1461"/>
      <c r="D35" s="1462"/>
      <c r="E35" s="899"/>
      <c r="F35" s="1434"/>
      <c r="G35" s="1435"/>
      <c r="H35" s="1436"/>
      <c r="I35" s="900"/>
      <c r="J35" s="1423"/>
      <c r="K35" s="1424"/>
      <c r="L35" s="1424"/>
      <c r="M35" s="1424"/>
      <c r="N35" s="1425"/>
      <c r="O35" s="901"/>
      <c r="P35" s="1473" t="s">
        <v>700</v>
      </c>
      <c r="Q35" s="1474"/>
      <c r="R35" s="1474"/>
      <c r="S35" s="1474"/>
      <c r="T35" s="1474"/>
      <c r="U35" s="1474"/>
      <c r="V35" s="1475"/>
      <c r="W35" s="944"/>
      <c r="X35" s="1458" t="s">
        <v>701</v>
      </c>
      <c r="Y35" s="1476"/>
      <c r="Z35" s="1480"/>
      <c r="AA35" s="1481"/>
      <c r="AB35" s="1482"/>
      <c r="AC35" s="936"/>
    </row>
    <row r="36" spans="1:29" ht="15" customHeight="1" thickBot="1">
      <c r="A36" s="1460"/>
      <c r="B36" s="1461"/>
      <c r="C36" s="1461"/>
      <c r="D36" s="1462"/>
      <c r="E36" s="899"/>
      <c r="F36" s="1434"/>
      <c r="G36" s="1435"/>
      <c r="H36" s="1436"/>
      <c r="I36" s="900"/>
      <c r="J36" s="1423"/>
      <c r="K36" s="1424"/>
      <c r="L36" s="1424"/>
      <c r="M36" s="1424"/>
      <c r="N36" s="1425"/>
      <c r="O36" s="901"/>
      <c r="P36" s="1454" t="s">
        <v>702</v>
      </c>
      <c r="Q36" s="1455"/>
      <c r="R36" s="1455"/>
      <c r="S36" s="1455"/>
      <c r="T36" s="1455"/>
      <c r="U36" s="1455"/>
      <c r="V36" s="1456"/>
      <c r="W36" s="937"/>
      <c r="X36" s="1477"/>
      <c r="Y36" s="1478"/>
      <c r="Z36" s="1483"/>
      <c r="AA36" s="1484"/>
      <c r="AB36" s="1436"/>
      <c r="AC36" s="938"/>
    </row>
    <row r="37" spans="1:29" ht="15" customHeight="1" thickBot="1">
      <c r="A37" s="1460"/>
      <c r="B37" s="1461"/>
      <c r="C37" s="1461"/>
      <c r="D37" s="1462"/>
      <c r="E37" s="899"/>
      <c r="F37" s="1434"/>
      <c r="G37" s="1435"/>
      <c r="H37" s="1436"/>
      <c r="I37" s="900"/>
      <c r="J37" s="1426"/>
      <c r="K37" s="1427"/>
      <c r="L37" s="1427"/>
      <c r="M37" s="1427"/>
      <c r="N37" s="1428"/>
      <c r="O37" s="901"/>
      <c r="P37" s="1449" t="s">
        <v>703</v>
      </c>
      <c r="Q37" s="1450"/>
      <c r="R37" s="1450"/>
      <c r="S37" s="1450"/>
      <c r="T37" s="1450"/>
      <c r="U37" s="1450"/>
      <c r="V37" s="1450"/>
      <c r="W37" s="939"/>
      <c r="X37" s="1479"/>
      <c r="Y37" s="1479"/>
      <c r="Z37" s="1483"/>
      <c r="AA37" s="1484"/>
      <c r="AB37" s="1436"/>
      <c r="AC37" s="938"/>
    </row>
    <row r="38" spans="1:29" ht="15" customHeight="1" thickBot="1">
      <c r="A38" s="1460"/>
      <c r="B38" s="1461"/>
      <c r="C38" s="1461"/>
      <c r="D38" s="1462"/>
      <c r="E38" s="899"/>
      <c r="F38" s="1434"/>
      <c r="G38" s="1435"/>
      <c r="H38" s="1436"/>
      <c r="I38" s="900"/>
      <c r="J38" s="1486" t="s">
        <v>736</v>
      </c>
      <c r="K38" s="1487"/>
      <c r="L38" s="1487"/>
      <c r="M38" s="1487"/>
      <c r="N38" s="1488"/>
      <c r="O38" s="901"/>
      <c r="P38" s="1489"/>
      <c r="Q38" s="1490"/>
      <c r="R38" s="1490"/>
      <c r="S38" s="1490"/>
      <c r="T38" s="1490"/>
      <c r="U38" s="1490"/>
      <c r="V38" s="1491"/>
      <c r="W38" s="901"/>
      <c r="X38" s="940" t="s">
        <v>704</v>
      </c>
      <c r="Y38" s="941"/>
      <c r="Z38" s="1485"/>
      <c r="AA38" s="1438"/>
      <c r="AB38" s="1439"/>
      <c r="AC38" s="938"/>
    </row>
    <row r="39" spans="1:29" ht="15" customHeight="1" thickBot="1">
      <c r="A39" s="1460"/>
      <c r="B39" s="1461"/>
      <c r="C39" s="1461"/>
      <c r="D39" s="1462"/>
      <c r="E39" s="899"/>
      <c r="F39" s="1434"/>
      <c r="G39" s="1435"/>
      <c r="H39" s="1436"/>
      <c r="I39" s="900"/>
      <c r="J39" s="1496" t="s">
        <v>705</v>
      </c>
      <c r="K39" s="1497"/>
      <c r="L39" s="1497"/>
      <c r="M39" s="1497"/>
      <c r="N39" s="1498"/>
      <c r="O39" s="901"/>
      <c r="P39" s="1374"/>
      <c r="Q39" s="1492"/>
      <c r="R39" s="1492"/>
      <c r="S39" s="1492"/>
      <c r="T39" s="1492"/>
      <c r="U39" s="1492"/>
      <c r="V39" s="1375"/>
      <c r="W39" s="901"/>
      <c r="X39" s="1499"/>
      <c r="Y39" s="1500"/>
      <c r="Z39" s="1500"/>
      <c r="AA39" s="1500"/>
      <c r="AB39" s="1501"/>
      <c r="AC39" s="902"/>
    </row>
    <row r="40" spans="1:29" ht="15" customHeight="1" thickBot="1">
      <c r="A40" s="1460"/>
      <c r="B40" s="1461"/>
      <c r="C40" s="1461"/>
      <c r="D40" s="1462"/>
      <c r="E40" s="899"/>
      <c r="F40" s="1434"/>
      <c r="G40" s="1435"/>
      <c r="H40" s="1436"/>
      <c r="I40" s="900"/>
      <c r="J40" s="1502" t="s">
        <v>65</v>
      </c>
      <c r="K40" s="1503"/>
      <c r="L40" s="1503"/>
      <c r="M40" s="1503"/>
      <c r="N40" s="1504"/>
      <c r="O40" s="901"/>
      <c r="P40" s="1374"/>
      <c r="Q40" s="1492"/>
      <c r="R40" s="1492"/>
      <c r="S40" s="1492"/>
      <c r="T40" s="1492"/>
      <c r="U40" s="1492"/>
      <c r="V40" s="1375"/>
      <c r="W40" s="901"/>
      <c r="X40" s="1499"/>
      <c r="Y40" s="1500"/>
      <c r="Z40" s="1500"/>
      <c r="AA40" s="1500"/>
      <c r="AB40" s="1501"/>
      <c r="AC40" s="902"/>
    </row>
    <row r="41" spans="1:29" ht="15" customHeight="1" thickBot="1">
      <c r="A41" s="1460"/>
      <c r="B41" s="1461"/>
      <c r="C41" s="1461"/>
      <c r="D41" s="1462"/>
      <c r="E41" s="899"/>
      <c r="F41" s="1434"/>
      <c r="G41" s="1435"/>
      <c r="H41" s="1436"/>
      <c r="I41" s="900"/>
      <c r="J41" s="1505"/>
      <c r="K41" s="1506"/>
      <c r="L41" s="1506"/>
      <c r="M41" s="1506"/>
      <c r="N41" s="1507"/>
      <c r="O41" s="901"/>
      <c r="P41" s="1374"/>
      <c r="Q41" s="1492"/>
      <c r="R41" s="1492"/>
      <c r="S41" s="1492"/>
      <c r="T41" s="1492"/>
      <c r="U41" s="1492"/>
      <c r="V41" s="1375"/>
      <c r="W41" s="901"/>
      <c r="X41" s="1511" t="s">
        <v>606</v>
      </c>
      <c r="Y41" s="1512"/>
      <c r="Z41" s="1513"/>
      <c r="AA41" s="1511" t="s">
        <v>608</v>
      </c>
      <c r="AB41" s="1516"/>
      <c r="AC41" s="902"/>
    </row>
    <row r="42" spans="1:29" ht="15" customHeight="1">
      <c r="A42" s="1460"/>
      <c r="B42" s="1461"/>
      <c r="C42" s="1461"/>
      <c r="D42" s="1462"/>
      <c r="E42" s="899"/>
      <c r="F42" s="1434"/>
      <c r="G42" s="1435"/>
      <c r="H42" s="1436"/>
      <c r="I42" s="900"/>
      <c r="J42" s="1505"/>
      <c r="K42" s="1506"/>
      <c r="L42" s="1506"/>
      <c r="M42" s="1506"/>
      <c r="N42" s="1507"/>
      <c r="O42" s="901"/>
      <c r="P42" s="1374"/>
      <c r="Q42" s="1492"/>
      <c r="R42" s="1492"/>
      <c r="S42" s="1492"/>
      <c r="T42" s="1492"/>
      <c r="U42" s="1492"/>
      <c r="V42" s="1375"/>
      <c r="W42" s="901"/>
      <c r="X42" s="1480"/>
      <c r="Y42" s="1517"/>
      <c r="Z42" s="1514"/>
      <c r="AA42" s="1520"/>
      <c r="AB42" s="1521"/>
      <c r="AC42" s="902"/>
    </row>
    <row r="43" spans="1:29" ht="15" customHeight="1">
      <c r="A43" s="1460"/>
      <c r="B43" s="1461"/>
      <c r="C43" s="1461"/>
      <c r="D43" s="1462"/>
      <c r="E43" s="899"/>
      <c r="F43" s="1434"/>
      <c r="G43" s="1435"/>
      <c r="H43" s="1436"/>
      <c r="I43" s="900"/>
      <c r="J43" s="1505"/>
      <c r="K43" s="1506"/>
      <c r="L43" s="1506"/>
      <c r="M43" s="1506"/>
      <c r="N43" s="1507"/>
      <c r="O43" s="901"/>
      <c r="P43" s="1374"/>
      <c r="Q43" s="1492"/>
      <c r="R43" s="1492"/>
      <c r="S43" s="1492"/>
      <c r="T43" s="1492"/>
      <c r="U43" s="1492"/>
      <c r="V43" s="1375"/>
      <c r="W43" s="901"/>
      <c r="X43" s="1483"/>
      <c r="Y43" s="1518"/>
      <c r="Z43" s="1514"/>
      <c r="AA43" s="1522"/>
      <c r="AB43" s="1523"/>
      <c r="AC43" s="902"/>
    </row>
    <row r="44" spans="1:29" ht="15" customHeight="1" thickBot="1">
      <c r="A44" s="1463"/>
      <c r="B44" s="1464"/>
      <c r="C44" s="1464"/>
      <c r="D44" s="1465"/>
      <c r="E44" s="942"/>
      <c r="F44" s="1437"/>
      <c r="G44" s="1438"/>
      <c r="H44" s="1439"/>
      <c r="I44" s="943"/>
      <c r="J44" s="1508"/>
      <c r="K44" s="1509"/>
      <c r="L44" s="1509"/>
      <c r="M44" s="1509"/>
      <c r="N44" s="1510"/>
      <c r="O44" s="944"/>
      <c r="P44" s="1493"/>
      <c r="Q44" s="1494"/>
      <c r="R44" s="1494"/>
      <c r="S44" s="1494"/>
      <c r="T44" s="1494"/>
      <c r="U44" s="1494"/>
      <c r="V44" s="1495"/>
      <c r="W44" s="901"/>
      <c r="X44" s="1485"/>
      <c r="Y44" s="1519"/>
      <c r="Z44" s="1515"/>
      <c r="AA44" s="1524"/>
      <c r="AB44" s="1525"/>
      <c r="AC44" s="945"/>
    </row>
    <row r="45" spans="1:29" ht="15" customHeight="1">
      <c r="X45" s="946"/>
    </row>
    <row r="46" spans="1:29" ht="15" customHeight="1">
      <c r="X46" s="112"/>
    </row>
    <row r="47" spans="1:29" ht="15" customHeight="1"/>
  </sheetData>
  <sheetProtection password="CF91" sheet="1" objects="1" scenarios="1" selectLockedCells="1"/>
  <dataConsolidate/>
  <mergeCells count="104">
    <mergeCell ref="X30:AB30"/>
    <mergeCell ref="X31:AB31"/>
    <mergeCell ref="A32:D44"/>
    <mergeCell ref="X32:AB32"/>
    <mergeCell ref="X33:AB33"/>
    <mergeCell ref="X34:AB34"/>
    <mergeCell ref="P35:V35"/>
    <mergeCell ref="X35:Y37"/>
    <mergeCell ref="Z35:AB38"/>
    <mergeCell ref="P36:V36"/>
    <mergeCell ref="J38:N38"/>
    <mergeCell ref="P38:V44"/>
    <mergeCell ref="J39:N39"/>
    <mergeCell ref="X39:AB40"/>
    <mergeCell ref="J40:N44"/>
    <mergeCell ref="X41:Y41"/>
    <mergeCell ref="Z41:Z44"/>
    <mergeCell ref="AA41:AB41"/>
    <mergeCell ref="X42:Y44"/>
    <mergeCell ref="AA42:AB44"/>
    <mergeCell ref="A28:D28"/>
    <mergeCell ref="F28:H28"/>
    <mergeCell ref="J28:N37"/>
    <mergeCell ref="P28:Q28"/>
    <mergeCell ref="T28:V28"/>
    <mergeCell ref="A29:D29"/>
    <mergeCell ref="F29:H44"/>
    <mergeCell ref="P29:V34"/>
    <mergeCell ref="A30:D30"/>
    <mergeCell ref="P37:V37"/>
    <mergeCell ref="A21:D21"/>
    <mergeCell ref="R21:T21"/>
    <mergeCell ref="R22:T22"/>
    <mergeCell ref="A23:D23"/>
    <mergeCell ref="R23:T23"/>
    <mergeCell ref="A24:D27"/>
    <mergeCell ref="P25:V25"/>
    <mergeCell ref="P26:V27"/>
    <mergeCell ref="J27:N27"/>
    <mergeCell ref="F6:F27"/>
    <mergeCell ref="G6:G27"/>
    <mergeCell ref="H6:H27"/>
    <mergeCell ref="N7:N8"/>
    <mergeCell ref="J9:J10"/>
    <mergeCell ref="K9:K10"/>
    <mergeCell ref="L9:L10"/>
    <mergeCell ref="M9:M10"/>
    <mergeCell ref="N9:N10"/>
    <mergeCell ref="L7:L8"/>
    <mergeCell ref="M7:M8"/>
    <mergeCell ref="J11:J12"/>
    <mergeCell ref="K11:K12"/>
    <mergeCell ref="L11:L12"/>
    <mergeCell ref="M11:M12"/>
    <mergeCell ref="X14:AB14"/>
    <mergeCell ref="J15:J16"/>
    <mergeCell ref="K15:K16"/>
    <mergeCell ref="L15:L16"/>
    <mergeCell ref="M15:M16"/>
    <mergeCell ref="N15:N16"/>
    <mergeCell ref="X15:AB29"/>
    <mergeCell ref="J17:J18"/>
    <mergeCell ref="K17:K18"/>
    <mergeCell ref="L17:L18"/>
    <mergeCell ref="M17:M18"/>
    <mergeCell ref="N17:N18"/>
    <mergeCell ref="P18:V18"/>
    <mergeCell ref="J19:J20"/>
    <mergeCell ref="K19:K20"/>
    <mergeCell ref="L19:L20"/>
    <mergeCell ref="M19:M20"/>
    <mergeCell ref="N19:N20"/>
    <mergeCell ref="P19:V20"/>
    <mergeCell ref="P5:Q17"/>
    <mergeCell ref="R5:S17"/>
    <mergeCell ref="T5:V17"/>
    <mergeCell ref="J7:J8"/>
    <mergeCell ref="K7:K8"/>
    <mergeCell ref="N11:N12"/>
    <mergeCell ref="J13:J14"/>
    <mergeCell ref="K13:K14"/>
    <mergeCell ref="L13:L14"/>
    <mergeCell ref="M13:M14"/>
    <mergeCell ref="N13:N14"/>
    <mergeCell ref="F3:H3"/>
    <mergeCell ref="J3:N3"/>
    <mergeCell ref="P3:V3"/>
    <mergeCell ref="X3:AB3"/>
    <mergeCell ref="F4:F5"/>
    <mergeCell ref="G4:G5"/>
    <mergeCell ref="H4:H5"/>
    <mergeCell ref="P4:Q4"/>
    <mergeCell ref="R4:S4"/>
    <mergeCell ref="T4:V4"/>
    <mergeCell ref="X4:X6"/>
    <mergeCell ref="Y4:Y6"/>
    <mergeCell ref="Z4:Z6"/>
    <mergeCell ref="AA4:AA6"/>
    <mergeCell ref="AB4:AB6"/>
    <mergeCell ref="J5:J6"/>
    <mergeCell ref="K5:K6"/>
    <mergeCell ref="L5:L6"/>
    <mergeCell ref="M5:M6"/>
    <mergeCell ref="N5:N6"/>
  </mergeCells>
  <dataValidations count="20">
    <dataValidation type="textLength" allowBlank="1" showInputMessage="1" showErrorMessage="1" error="plus de 6 lignes !" promptTitle="Attention" prompt="Merci de respecter la taille de la celluel (6 lignes Maxi)._x000a_Seul le texte visible à l'écran sera imprimé." sqref="P38:V44">
      <formula1>1</formula1>
      <formula2>400</formula2>
    </dataValidation>
    <dataValidation type="textLength" allowBlank="1" showInputMessage="1" showErrorMessage="1" error="Plus de 6 lignes !" promptTitle="Attention" prompt="Merci de respecter la taille de la celluel (6 lignes Maxi)._x000a_Seul le texte visible à l'écran sera imprimé." sqref="P29:V34">
      <formula1>0</formula1>
      <formula2>400</formula2>
    </dataValidation>
    <dataValidation type="textLength" allowBlank="1" showInputMessage="1" showErrorMessage="1" errorTitle="Alerte !" error="plus de 10 lignes !" promptTitle="Attention" prompt="Merci de respecter la taille de la celluel (12 lignes Maxi)._x000a_Seul le texte visible à l'écran sera imprimé." sqref="T5:V17">
      <formula1>1</formula1>
      <formula2>400</formula2>
    </dataValidation>
    <dataValidation type="textLength" allowBlank="1" showInputMessage="1" showErrorMessage="1" error="plus de 10 lignes" promptTitle="Attention" prompt="Merci de respecter la taille de la celluel (12 lignes Maxi)._x000a_Seul le texte visible à l'écran sera imprimé." sqref="R5:S17">
      <formula1>0</formula1>
      <formula2>310</formula2>
    </dataValidation>
    <dataValidation type="textLength" showInputMessage="1" showErrorMessage="1" error="Plus de 10 Lignes !" promptTitle="Attention" prompt="Merci de respecter la taille de la celluel (12 lignes Maxi)._x000a_Seul le texte visible à l'écran sera imprimé." sqref="P5:Q17">
      <formula1>0</formula1>
      <formula2>310</formula2>
    </dataValidation>
    <dataValidation type="textLength" showInputMessage="1" showErrorMessage="1" error="plus de 22 lignes" promptTitle="Attention" prompt="Merci de respecter la taille de la cellule (22  lignes Maxi)._x000a_Seul le texte visible à l'écran sera imprimé." sqref="G6:H27">
      <formula1>0</formula1>
      <formula2>440</formula2>
    </dataValidation>
    <dataValidation allowBlank="1" showInputMessage="1" showErrorMessage="1" prompt="Merci de respecter la taille de la cellule (3 lignes maxi). _x000a_Seul le texte visible à l'écran sera imprimé." sqref="X42:Y44 AA42:AB44"/>
    <dataValidation allowBlank="1" showInputMessage="1" showErrorMessage="1" prompt="Merci de respecter la taille de la cellule (4 lignes maxi). _x000a_Seul le texte visible à l'écran sera imprimé." sqref="Z35:AB38"/>
    <dataValidation type="textLength" showInputMessage="1" promptTitle="Attention" prompt="Merci de respecter la taille de la cellule (10 lignes maxi)._x000a_Seul le texte visible à l'écran sera imprimé." sqref="J28:N37">
      <formula1>0</formula1>
      <formula2>600</formula2>
    </dataValidation>
    <dataValidation type="textLength" errorStyle="warning" showInputMessage="1" showErrorMessage="1" error="plus de 22 lignes" promptTitle="Attention" prompt="Merci de respecter la taille de la cellule (22  lignes Maxi)._x000a_Seul le texte visible à l'écran sera imprimé." sqref="F6:F27">
      <formula1>0</formula1>
      <formula2>440</formula2>
    </dataValidation>
    <dataValidation type="textLength" allowBlank="1" showInputMessage="1" showErrorMessage="1" error="Plus de 15 carctères !" prompt="Merci de respecter la taille de la cellule  (15 carctères). _x000a_Seul le texte visible à l'écran sera imprimé." sqref="AB7:AB13">
      <formula1>0</formula1>
      <formula2>15</formula2>
    </dataValidation>
    <dataValidation type="textLength" allowBlank="1" showInputMessage="1" showErrorMessage="1" error="Dépasse 15 carctères !" prompt="Merci de respecter la taille de la cellule (15 caractères). _x000a_Seul le texte visible à l'écran sera imprimé." sqref="X7:Y13">
      <formula1>0</formula1>
      <formula2>15</formula2>
    </dataValidation>
    <dataValidation type="list" showInputMessage="1" showErrorMessage="1" error="Utiliser la liste déroulante !" sqref="Z7:Z13">
      <formula1>"F,O,C,U,S"</formula1>
    </dataValidation>
    <dataValidation type="textLength" showInputMessage="1" showErrorMessage="1" error="Attention plus de 40 caractères !" promptTitle="Attention" prompt="Merci de respecter la taille de la cellule (40 caractères Maxi)_x000a_Seul le texte visible à l'écran sera imprimé" sqref="N5:N20">
      <formula1>0</formula1>
      <formula2>40</formula2>
    </dataValidation>
    <dataValidation type="textLength" allowBlank="1" showInputMessage="1" showErrorMessage="1" error="Plus de 25 caractères" prompt="25 caractères Maxi" sqref="M5:M20 J5:J20">
      <formula1>0</formula1>
      <formula2>25</formula2>
    </dataValidation>
    <dataValidation type="textLength" allowBlank="1" showInputMessage="1" showErrorMessage="1" error="plus de 16 lignes" promptTitle="Attention" prompt="Merci de respecter la taille de la cellule (16 lignes Maxi)._x000a_Seul le texte visible à l'écran sera imprimé." sqref="F29:H44">
      <formula1>0</formula1>
      <formula2>1000</formula2>
    </dataValidation>
    <dataValidation type="textLength" allowBlank="1" showInputMessage="1" showErrorMessage="1" error="Plus de 15 lignes !" promptTitle="Attention" prompt="Merci de respecter la taille de la cellule (16 lignes maxi). _x000a_Seul le texte visible à l'écran sera imprimé." sqref="X15:AB29">
      <formula1>0</formula1>
      <formula2>1000</formula2>
    </dataValidation>
    <dataValidation type="textLength" showInputMessage="1" showErrorMessage="1" error="Plus de 5 lignes" promptTitle="Attention" prompt="Merci de respecter la taille de la cellule (5 lignes Maxi)._x000a_Seul le texte visible à l'écran sera imprimé." sqref="J40:N44">
      <formula1>0</formula1>
      <formula2>300</formula2>
    </dataValidation>
    <dataValidation type="list" showInputMessage="1" showErrorMessage="1" error="Utiliser la liste déroulante" sqref="AA7:AA13">
      <formula1>"Basse,Moyenne,Haute"</formula1>
    </dataValidation>
    <dataValidation type="list" allowBlank="1" showInputMessage="1" showErrorMessage="1" sqref="K5 K7 K19 K9 K11 K13 K15 K17">
      <formula1>"F,O,C,U,S"</formula1>
    </dataValidation>
  </dataValidations>
  <pageMargins left="0.25" right="0.25" top="0.75" bottom="0.75" header="0.3" footer="0.3"/>
  <pageSetup paperSize="9" scale="97" orientation="portrait" r:id="rId1"/>
  <colBreaks count="1" manualBreakCount="1">
    <brk id="23" max="43" man="1"/>
  </colBreaks>
  <drawing r:id="rId2"/>
  <legacyDrawing r:id="rId3"/>
  <mc:AlternateContent xmlns:mc="http://schemas.openxmlformats.org/markup-compatibility/2006">
    <mc:Choice Requires="x14">
      <controls>
        <mc:AlternateContent xmlns:mc="http://schemas.openxmlformats.org/markup-compatibility/2006">
          <mc:Choice Requires="x14">
            <control shapeId="150529" r:id="rId4" name="Check Box 1">
              <controlPr locked="0" defaultSize="0" autoFill="0" autoLine="0" autoPict="0">
                <anchor moveWithCells="1" sizeWithCells="1">
                  <from>
                    <xdr:col>12</xdr:col>
                    <xdr:colOff>1162050</xdr:colOff>
                    <xdr:row>22</xdr:row>
                    <xdr:rowOff>114300</xdr:rowOff>
                  </from>
                  <to>
                    <xdr:col>12</xdr:col>
                    <xdr:colOff>1162050</xdr:colOff>
                    <xdr:row>23</xdr:row>
                    <xdr:rowOff>171450</xdr:rowOff>
                  </to>
                </anchor>
              </controlPr>
            </control>
          </mc:Choice>
        </mc:AlternateContent>
        <mc:AlternateContent xmlns:mc="http://schemas.openxmlformats.org/markup-compatibility/2006">
          <mc:Choice Requires="x14">
            <control shapeId="150530" r:id="rId5" name="Check Box 2">
              <controlPr locked="0" defaultSize="0" autoFill="0" autoLine="0" autoPict="0">
                <anchor moveWithCells="1" sizeWithCells="1">
                  <from>
                    <xdr:col>15</xdr:col>
                    <xdr:colOff>209550</xdr:colOff>
                    <xdr:row>22</xdr:row>
                    <xdr:rowOff>123825</xdr:rowOff>
                  </from>
                  <to>
                    <xdr:col>15</xdr:col>
                    <xdr:colOff>209550</xdr:colOff>
                    <xdr:row>23</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14:formula1>
            <xm:f>'listes et validation '!$G$2:$G$13</xm:f>
          </x14:formula1>
          <xm:sqref>R28</xm:sqref>
        </x14:dataValidation>
        <x14:dataValidation type="list" allowBlank="1" showInputMessage="1" showErrorMessage="1">
          <x14:formula1>
            <xm:f xml:space="preserve"> 'listes et validation '!$D$2:$D$56</xm:f>
          </x14:formula1>
          <xm:sqref>T28:V28</xm:sqref>
        </x14:dataValidation>
        <x14:dataValidation type="list" allowBlank="1" showInputMessage="1" showErrorMessage="1">
          <x14:formula1>
            <xm:f>'listes et validation '!$D$2:$D$8</xm:f>
          </x14:formula1>
          <xm:sqref>C15</xm:sqref>
        </x14:dataValidation>
        <x14:dataValidation type="list" allowBlank="1" showInputMessage="1" showErrorMessage="1" error="N'utilisez que X ou  " promptTitle="Choix plan d'actions" prompt="mettre un X pour selectionner ce sujet">
          <x14:formula1>
            <xm:f>'listes et validation '!$P$2:$P$3</xm:f>
          </x14:formula1>
          <xm:sqref>E21 E23 E29 AC31:AC34 W36:W37</xm:sqref>
        </x14:dataValidation>
        <x14:dataValidation type="list" allowBlank="1" showInputMessage="1" showErrorMessage="1">
          <x14:formula1>
            <xm:f xml:space="preserve"> 'listes et validation '!$I$2:$I$6</xm:f>
          </x14:formula1>
          <xm:sqref>V21:V23</xm:sqref>
        </x14:dataValidation>
        <x14:dataValidation type="list" allowBlank="1" showInputMessage="1" showErrorMessage="1">
          <x14:formula1>
            <xm:f>'listes et validation '!$S$2:$S$57</xm:f>
          </x14:formula1>
          <xm:sqref>R23:T23</xm:sqref>
        </x14:dataValidation>
        <x14:dataValidation type="list" allowBlank="1" showInputMessage="1" showErrorMessage="1">
          <x14:formula1>
            <xm:f>'listes et validation '!$K$2:$K$5</xm:f>
          </x14:formula1>
          <xm:sqref>L5 L7 L9 L11 L13 L15 L19 L17</xm:sqref>
        </x14:dataValidation>
        <x14:dataValidation type="list" allowBlank="1" showInputMessage="1" showErrorMessage="1">
          <x14:formula1>
            <xm:f>'listes et validation '!$S$2:$S$57</xm:f>
          </x14:formula1>
          <xm:sqref>R21:T21 R22:T22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T56"/>
  <sheetViews>
    <sheetView topLeftCell="A46" workbookViewId="0">
      <selection activeCell="A10" sqref="A10"/>
    </sheetView>
  </sheetViews>
  <sheetFormatPr baseColWidth="10" defaultColWidth="11.42578125" defaultRowHeight="15"/>
  <cols>
    <col min="1" max="1" width="11.5703125" style="950" customWidth="1"/>
    <col min="2" max="2" width="2.5703125" style="950" customWidth="1"/>
    <col min="3" max="3" width="11.42578125" style="950"/>
    <col min="4" max="4" width="18.7109375" style="950" customWidth="1"/>
    <col min="5" max="8" width="11.42578125" style="950"/>
    <col min="9" max="9" width="13.85546875" style="950" customWidth="1"/>
    <col min="10" max="10" width="11.42578125" style="950"/>
    <col min="11" max="11" width="19.7109375" style="950" customWidth="1"/>
    <col min="12" max="16384" width="11.42578125" style="950"/>
  </cols>
  <sheetData>
    <row r="1" spans="1:20" ht="15.75" thickBot="1">
      <c r="A1" s="947" t="s">
        <v>706</v>
      </c>
      <c r="B1" s="948"/>
      <c r="C1" s="947" t="s">
        <v>706</v>
      </c>
      <c r="D1" s="947" t="s">
        <v>682</v>
      </c>
      <c r="E1" s="947" t="s">
        <v>707</v>
      </c>
      <c r="F1" s="947"/>
      <c r="G1" s="947" t="s">
        <v>708</v>
      </c>
      <c r="H1" s="947"/>
      <c r="I1" s="949" t="s">
        <v>709</v>
      </c>
      <c r="J1" s="947"/>
      <c r="K1" s="947" t="s">
        <v>666</v>
      </c>
      <c r="M1" s="1526" t="s">
        <v>710</v>
      </c>
      <c r="N1" s="1526"/>
      <c r="P1" s="950" t="s">
        <v>711</v>
      </c>
      <c r="R1" s="947" t="s">
        <v>712</v>
      </c>
      <c r="S1" s="947" t="s">
        <v>682</v>
      </c>
      <c r="T1" s="947" t="s">
        <v>707</v>
      </c>
    </row>
    <row r="2" spans="1:20" ht="43.15" customHeight="1">
      <c r="A2" s="951" t="s">
        <v>17</v>
      </c>
      <c r="B2" s="952"/>
      <c r="C2" s="951" t="s">
        <v>17</v>
      </c>
      <c r="D2" s="953" t="s">
        <v>713</v>
      </c>
      <c r="E2" s="954" t="s">
        <v>348</v>
      </c>
      <c r="G2" s="955" t="s">
        <v>714</v>
      </c>
      <c r="I2" s="956" t="s">
        <v>566</v>
      </c>
      <c r="K2" s="950" t="s">
        <v>715</v>
      </c>
      <c r="M2" s="1527" t="s">
        <v>716</v>
      </c>
      <c r="N2" s="1527"/>
      <c r="R2" s="951" t="s">
        <v>17</v>
      </c>
      <c r="S2" s="953" t="s">
        <v>713</v>
      </c>
      <c r="T2" s="954" t="s">
        <v>348</v>
      </c>
    </row>
    <row r="3" spans="1:20" ht="43.15" customHeight="1">
      <c r="A3" s="957" t="s">
        <v>305</v>
      </c>
      <c r="B3" s="958"/>
      <c r="C3" s="957" t="s">
        <v>17</v>
      </c>
      <c r="D3" s="959" t="s">
        <v>16</v>
      </c>
      <c r="E3" s="960" t="s">
        <v>362</v>
      </c>
      <c r="G3" s="961" t="s">
        <v>240</v>
      </c>
      <c r="I3" s="956" t="s">
        <v>717</v>
      </c>
      <c r="K3" s="950" t="s">
        <v>673</v>
      </c>
      <c r="M3" s="1527"/>
      <c r="N3" s="1527"/>
      <c r="P3" s="950" t="s">
        <v>718</v>
      </c>
      <c r="R3" s="957" t="s">
        <v>17</v>
      </c>
      <c r="S3" s="959" t="s">
        <v>16</v>
      </c>
      <c r="T3" s="960" t="s">
        <v>362</v>
      </c>
    </row>
    <row r="4" spans="1:20" ht="43.15" customHeight="1" thickBot="1">
      <c r="A4" s="962" t="s">
        <v>676</v>
      </c>
      <c r="B4" s="963"/>
      <c r="C4" s="957" t="s">
        <v>17</v>
      </c>
      <c r="D4" s="959" t="s">
        <v>21</v>
      </c>
      <c r="E4" s="960" t="s">
        <v>401</v>
      </c>
      <c r="G4" s="961" t="s">
        <v>241</v>
      </c>
      <c r="I4" s="956" t="s">
        <v>719</v>
      </c>
      <c r="K4" s="950" t="s">
        <v>720</v>
      </c>
      <c r="R4" s="957" t="s">
        <v>17</v>
      </c>
      <c r="S4" s="959" t="s">
        <v>15</v>
      </c>
      <c r="T4" s="960" t="s">
        <v>372</v>
      </c>
    </row>
    <row r="5" spans="1:20" ht="43.15" customHeight="1">
      <c r="C5" s="957" t="s">
        <v>17</v>
      </c>
      <c r="D5" s="959" t="s">
        <v>20</v>
      </c>
      <c r="E5" s="960" t="s">
        <v>390</v>
      </c>
      <c r="G5" s="961" t="s">
        <v>242</v>
      </c>
      <c r="I5" s="956" t="s">
        <v>721</v>
      </c>
      <c r="K5" s="950" t="s">
        <v>722</v>
      </c>
      <c r="R5" s="957" t="s">
        <v>17</v>
      </c>
      <c r="S5" s="959" t="s">
        <v>19</v>
      </c>
      <c r="T5" s="960" t="s">
        <v>380</v>
      </c>
    </row>
    <row r="6" spans="1:20" ht="43.15" customHeight="1" thickBot="1">
      <c r="C6" s="957" t="s">
        <v>17</v>
      </c>
      <c r="D6" s="959" t="s">
        <v>19</v>
      </c>
      <c r="E6" s="960" t="s">
        <v>380</v>
      </c>
      <c r="G6" s="961" t="s">
        <v>243</v>
      </c>
      <c r="I6" s="964" t="s">
        <v>684</v>
      </c>
      <c r="R6" s="957" t="s">
        <v>17</v>
      </c>
      <c r="S6" s="959" t="s">
        <v>20</v>
      </c>
      <c r="T6" s="960" t="s">
        <v>390</v>
      </c>
    </row>
    <row r="7" spans="1:20" ht="43.15" customHeight="1">
      <c r="C7" s="957" t="s">
        <v>17</v>
      </c>
      <c r="D7" s="959" t="s">
        <v>15</v>
      </c>
      <c r="E7" s="960" t="s">
        <v>372</v>
      </c>
      <c r="G7" s="961" t="s">
        <v>723</v>
      </c>
      <c r="R7" s="957" t="s">
        <v>17</v>
      </c>
      <c r="S7" s="959" t="s">
        <v>21</v>
      </c>
      <c r="T7" s="960" t="s">
        <v>401</v>
      </c>
    </row>
    <row r="8" spans="1:20" ht="43.15" customHeight="1" thickBot="1">
      <c r="C8" s="962" t="s">
        <v>17</v>
      </c>
      <c r="D8" s="965" t="s">
        <v>22</v>
      </c>
      <c r="E8" s="966" t="s">
        <v>408</v>
      </c>
      <c r="G8" s="967" t="s">
        <v>244</v>
      </c>
      <c r="R8" s="962" t="s">
        <v>17</v>
      </c>
      <c r="S8" s="965" t="s">
        <v>22</v>
      </c>
      <c r="T8" s="966" t="s">
        <v>408</v>
      </c>
    </row>
    <row r="9" spans="1:20" s="416" customFormat="1" ht="43.15" customHeight="1" thickBot="1">
      <c r="C9" s="968"/>
      <c r="D9" s="968"/>
      <c r="E9" s="968"/>
      <c r="G9" s="969" t="s">
        <v>245</v>
      </c>
      <c r="R9" s="970"/>
      <c r="S9" s="970"/>
      <c r="T9" s="970"/>
    </row>
    <row r="10" spans="1:20" s="416" customFormat="1" ht="43.15" customHeight="1">
      <c r="C10" s="951" t="s">
        <v>305</v>
      </c>
      <c r="D10" s="971" t="s">
        <v>724</v>
      </c>
      <c r="E10" s="972" t="s">
        <v>725</v>
      </c>
      <c r="G10" s="973" t="s">
        <v>726</v>
      </c>
      <c r="R10" s="974" t="s">
        <v>305</v>
      </c>
      <c r="S10" s="975" t="s">
        <v>109</v>
      </c>
      <c r="T10" s="976" t="s">
        <v>349</v>
      </c>
    </row>
    <row r="11" spans="1:20" s="416" customFormat="1" ht="43.15" customHeight="1">
      <c r="C11" s="957" t="s">
        <v>305</v>
      </c>
      <c r="D11" s="977" t="s">
        <v>402</v>
      </c>
      <c r="E11" s="978" t="s">
        <v>403</v>
      </c>
      <c r="G11" s="973" t="s">
        <v>727</v>
      </c>
      <c r="R11" s="979" t="s">
        <v>305</v>
      </c>
      <c r="S11" s="980" t="s">
        <v>24</v>
      </c>
      <c r="T11" s="981" t="s">
        <v>363</v>
      </c>
    </row>
    <row r="12" spans="1:20" s="416" customFormat="1" ht="43.15" customHeight="1">
      <c r="C12" s="957" t="s">
        <v>305</v>
      </c>
      <c r="D12" s="982" t="s">
        <v>638</v>
      </c>
      <c r="E12" s="983" t="s">
        <v>628</v>
      </c>
      <c r="G12" s="973" t="s">
        <v>728</v>
      </c>
      <c r="R12" s="979" t="s">
        <v>305</v>
      </c>
      <c r="S12" s="980" t="s">
        <v>25</v>
      </c>
      <c r="T12" s="981" t="s">
        <v>373</v>
      </c>
    </row>
    <row r="13" spans="1:20" s="416" customFormat="1" ht="43.15" customHeight="1" thickBot="1">
      <c r="C13" s="957" t="s">
        <v>305</v>
      </c>
      <c r="D13" s="977" t="s">
        <v>110</v>
      </c>
      <c r="E13" s="978" t="s">
        <v>391</v>
      </c>
      <c r="G13" s="984" t="s">
        <v>729</v>
      </c>
      <c r="R13" s="979" t="s">
        <v>305</v>
      </c>
      <c r="S13" s="980" t="s">
        <v>26</v>
      </c>
      <c r="T13" s="981" t="s">
        <v>381</v>
      </c>
    </row>
    <row r="14" spans="1:20" s="416" customFormat="1" ht="43.15" customHeight="1">
      <c r="C14" s="957" t="s">
        <v>305</v>
      </c>
      <c r="D14" s="977" t="s">
        <v>409</v>
      </c>
      <c r="E14" s="978" t="s">
        <v>640</v>
      </c>
      <c r="R14" s="979" t="s">
        <v>305</v>
      </c>
      <c r="S14" s="980" t="s">
        <v>110</v>
      </c>
      <c r="T14" s="981" t="s">
        <v>391</v>
      </c>
    </row>
    <row r="15" spans="1:20" s="416" customFormat="1" ht="43.15" customHeight="1">
      <c r="C15" s="957" t="s">
        <v>305</v>
      </c>
      <c r="D15" s="977" t="s">
        <v>32</v>
      </c>
      <c r="E15" s="978" t="s">
        <v>382</v>
      </c>
      <c r="R15" s="979" t="s">
        <v>305</v>
      </c>
      <c r="S15" s="980" t="s">
        <v>350</v>
      </c>
      <c r="T15" s="981" t="s">
        <v>351</v>
      </c>
    </row>
    <row r="16" spans="1:20" s="416" customFormat="1" ht="43.15" customHeight="1">
      <c r="C16" s="957" t="s">
        <v>305</v>
      </c>
      <c r="D16" s="977" t="s">
        <v>24</v>
      </c>
      <c r="E16" s="978" t="s">
        <v>363</v>
      </c>
      <c r="R16" s="979" t="s">
        <v>305</v>
      </c>
      <c r="S16" s="980" t="s">
        <v>730</v>
      </c>
      <c r="T16" s="981" t="s">
        <v>731</v>
      </c>
    </row>
    <row r="17" spans="3:20" s="416" customFormat="1" ht="43.15" customHeight="1">
      <c r="C17" s="957" t="s">
        <v>305</v>
      </c>
      <c r="D17" s="977" t="s">
        <v>109</v>
      </c>
      <c r="E17" s="978" t="s">
        <v>349</v>
      </c>
      <c r="R17" s="979" t="s">
        <v>305</v>
      </c>
      <c r="S17" s="980" t="s">
        <v>724</v>
      </c>
      <c r="T17" s="981" t="s">
        <v>725</v>
      </c>
    </row>
    <row r="18" spans="3:20" s="416" customFormat="1" ht="43.15" customHeight="1">
      <c r="C18" s="957" t="s">
        <v>305</v>
      </c>
      <c r="D18" s="977" t="s">
        <v>411</v>
      </c>
      <c r="E18" s="978" t="s">
        <v>641</v>
      </c>
      <c r="R18" s="979" t="s">
        <v>305</v>
      </c>
      <c r="S18" s="980" t="s">
        <v>31</v>
      </c>
      <c r="T18" s="981" t="s">
        <v>374</v>
      </c>
    </row>
    <row r="19" spans="3:20" s="416" customFormat="1" ht="43.15" customHeight="1">
      <c r="C19" s="957" t="s">
        <v>305</v>
      </c>
      <c r="D19" s="977" t="s">
        <v>350</v>
      </c>
      <c r="E19" s="978" t="s">
        <v>351</v>
      </c>
      <c r="R19" s="979" t="s">
        <v>305</v>
      </c>
      <c r="S19" s="980" t="s">
        <v>32</v>
      </c>
      <c r="T19" s="981" t="s">
        <v>382</v>
      </c>
    </row>
    <row r="20" spans="3:20" s="416" customFormat="1" ht="43.15" customHeight="1">
      <c r="C20" s="957" t="s">
        <v>305</v>
      </c>
      <c r="D20" s="977" t="s">
        <v>730</v>
      </c>
      <c r="E20" s="978" t="s">
        <v>731</v>
      </c>
      <c r="R20" s="979" t="s">
        <v>305</v>
      </c>
      <c r="S20" s="980" t="s">
        <v>392</v>
      </c>
      <c r="T20" s="981" t="s">
        <v>393</v>
      </c>
    </row>
    <row r="21" spans="3:20" s="416" customFormat="1" ht="43.15" customHeight="1">
      <c r="C21" s="957" t="s">
        <v>305</v>
      </c>
      <c r="D21" s="977" t="s">
        <v>394</v>
      </c>
      <c r="E21" s="978" t="s">
        <v>395</v>
      </c>
      <c r="R21" s="979" t="s">
        <v>305</v>
      </c>
      <c r="S21" s="980" t="s">
        <v>394</v>
      </c>
      <c r="T21" s="981" t="s">
        <v>395</v>
      </c>
    </row>
    <row r="22" spans="3:20" s="416" customFormat="1" ht="43.15" customHeight="1">
      <c r="C22" s="957" t="s">
        <v>305</v>
      </c>
      <c r="D22" s="977" t="s">
        <v>31</v>
      </c>
      <c r="E22" s="978" t="s">
        <v>374</v>
      </c>
      <c r="R22" s="979" t="s">
        <v>305</v>
      </c>
      <c r="S22" s="980" t="s">
        <v>402</v>
      </c>
      <c r="T22" s="981" t="s">
        <v>403</v>
      </c>
    </row>
    <row r="23" spans="3:20" s="416" customFormat="1" ht="43.15" customHeight="1">
      <c r="C23" s="957" t="s">
        <v>305</v>
      </c>
      <c r="D23" s="977" t="s">
        <v>25</v>
      </c>
      <c r="E23" s="978" t="s">
        <v>373</v>
      </c>
      <c r="R23" s="979" t="s">
        <v>305</v>
      </c>
      <c r="S23" s="980" t="s">
        <v>409</v>
      </c>
      <c r="T23" s="981" t="s">
        <v>640</v>
      </c>
    </row>
    <row r="24" spans="3:20" s="416" customFormat="1" ht="43.15" customHeight="1">
      <c r="C24" s="957" t="s">
        <v>305</v>
      </c>
      <c r="D24" s="977" t="s">
        <v>392</v>
      </c>
      <c r="E24" s="978" t="s">
        <v>393</v>
      </c>
      <c r="R24" s="979" t="s">
        <v>305</v>
      </c>
      <c r="S24" s="980" t="s">
        <v>411</v>
      </c>
      <c r="T24" s="981" t="s">
        <v>641</v>
      </c>
    </row>
    <row r="25" spans="3:20" s="416" customFormat="1" ht="43.15" customHeight="1">
      <c r="C25" s="957" t="s">
        <v>305</v>
      </c>
      <c r="D25" s="977" t="s">
        <v>26</v>
      </c>
      <c r="E25" s="978" t="s">
        <v>381</v>
      </c>
      <c r="R25" s="979" t="s">
        <v>305</v>
      </c>
      <c r="S25" s="985" t="s">
        <v>638</v>
      </c>
      <c r="T25" s="986" t="s">
        <v>628</v>
      </c>
    </row>
    <row r="26" spans="3:20" s="416" customFormat="1" ht="43.15" customHeight="1" thickBot="1">
      <c r="C26" s="962" t="s">
        <v>305</v>
      </c>
      <c r="D26" s="987" t="s">
        <v>413</v>
      </c>
      <c r="E26" s="988" t="s">
        <v>629</v>
      </c>
      <c r="R26" s="989" t="s">
        <v>305</v>
      </c>
      <c r="S26" s="990" t="s">
        <v>413</v>
      </c>
      <c r="T26" s="991" t="s">
        <v>629</v>
      </c>
    </row>
    <row r="27" spans="3:20" s="416" customFormat="1" ht="43.15" customHeight="1" thickBot="1">
      <c r="C27" s="968"/>
      <c r="D27" s="968"/>
      <c r="E27" s="968"/>
      <c r="G27" s="992"/>
      <c r="R27" s="970"/>
      <c r="S27" s="970"/>
      <c r="T27" s="970"/>
    </row>
    <row r="28" spans="3:20" s="416" customFormat="1" ht="45">
      <c r="C28" s="951" t="s">
        <v>676</v>
      </c>
      <c r="D28" s="993" t="s">
        <v>639</v>
      </c>
      <c r="E28" s="994" t="s">
        <v>399</v>
      </c>
      <c r="R28" s="974" t="s">
        <v>676</v>
      </c>
      <c r="S28" s="995" t="s">
        <v>352</v>
      </c>
      <c r="T28" s="996" t="s">
        <v>353</v>
      </c>
    </row>
    <row r="29" spans="3:20" s="416" customFormat="1" ht="45">
      <c r="C29" s="957" t="s">
        <v>676</v>
      </c>
      <c r="D29" s="997" t="s">
        <v>388</v>
      </c>
      <c r="E29" s="998" t="s">
        <v>389</v>
      </c>
      <c r="R29" s="979" t="s">
        <v>676</v>
      </c>
      <c r="S29" s="999" t="s">
        <v>366</v>
      </c>
      <c r="T29" s="1000" t="s">
        <v>367</v>
      </c>
    </row>
    <row r="30" spans="3:20" s="416" customFormat="1" ht="45">
      <c r="C30" s="957" t="s">
        <v>676</v>
      </c>
      <c r="D30" s="997" t="s">
        <v>405</v>
      </c>
      <c r="E30" s="998" t="s">
        <v>406</v>
      </c>
      <c r="R30" s="979" t="s">
        <v>676</v>
      </c>
      <c r="S30" s="1001" t="s">
        <v>40</v>
      </c>
      <c r="T30" s="1002" t="s">
        <v>375</v>
      </c>
    </row>
    <row r="31" spans="3:20" s="416" customFormat="1" ht="45">
      <c r="C31" s="957" t="s">
        <v>676</v>
      </c>
      <c r="D31" s="997" t="s">
        <v>384</v>
      </c>
      <c r="E31" s="1003" t="s">
        <v>385</v>
      </c>
      <c r="R31" s="979" t="s">
        <v>676</v>
      </c>
      <c r="S31" s="1001" t="s">
        <v>41</v>
      </c>
      <c r="T31" s="1002" t="s">
        <v>383</v>
      </c>
    </row>
    <row r="32" spans="3:20" s="416" customFormat="1" ht="28.9" customHeight="1">
      <c r="C32" s="957" t="s">
        <v>676</v>
      </c>
      <c r="D32" s="997" t="s">
        <v>60</v>
      </c>
      <c r="E32" s="998" t="s">
        <v>371</v>
      </c>
      <c r="R32" s="979" t="s">
        <v>676</v>
      </c>
      <c r="S32" s="1001" t="s">
        <v>42</v>
      </c>
      <c r="T32" s="1002" t="s">
        <v>396</v>
      </c>
    </row>
    <row r="33" spans="3:20" s="416" customFormat="1" ht="28.9" customHeight="1">
      <c r="C33" s="957" t="s">
        <v>676</v>
      </c>
      <c r="D33" s="982" t="s">
        <v>643</v>
      </c>
      <c r="E33" s="983" t="s">
        <v>407</v>
      </c>
      <c r="R33" s="979" t="s">
        <v>676</v>
      </c>
      <c r="S33" s="1001" t="s">
        <v>43</v>
      </c>
      <c r="T33" s="1002" t="s">
        <v>404</v>
      </c>
    </row>
    <row r="34" spans="3:20" s="416" customFormat="1" ht="45">
      <c r="C34" s="957" t="s">
        <v>676</v>
      </c>
      <c r="D34" s="997" t="s">
        <v>642</v>
      </c>
      <c r="E34" s="998" t="s">
        <v>400</v>
      </c>
      <c r="R34" s="979" t="s">
        <v>676</v>
      </c>
      <c r="S34" s="985" t="s">
        <v>354</v>
      </c>
      <c r="T34" s="1004" t="s">
        <v>355</v>
      </c>
    </row>
    <row r="35" spans="3:20" s="416" customFormat="1" ht="28.9" customHeight="1">
      <c r="C35" s="957" t="s">
        <v>676</v>
      </c>
      <c r="D35" s="997" t="s">
        <v>1</v>
      </c>
      <c r="E35" s="998" t="s">
        <v>410</v>
      </c>
      <c r="R35" s="979" t="s">
        <v>676</v>
      </c>
      <c r="S35" s="1005" t="s">
        <v>45</v>
      </c>
      <c r="T35" s="1006" t="s">
        <v>368</v>
      </c>
    </row>
    <row r="36" spans="3:20" s="416" customFormat="1" ht="45">
      <c r="C36" s="957" t="s">
        <v>676</v>
      </c>
      <c r="D36" s="997" t="s">
        <v>51</v>
      </c>
      <c r="E36" s="998" t="s">
        <v>377</v>
      </c>
      <c r="R36" s="979" t="s">
        <v>676</v>
      </c>
      <c r="S36" s="1005" t="s">
        <v>46</v>
      </c>
      <c r="T36" s="1006" t="s">
        <v>376</v>
      </c>
    </row>
    <row r="37" spans="3:20" s="416" customFormat="1" ht="45">
      <c r="C37" s="957" t="s">
        <v>676</v>
      </c>
      <c r="D37" s="997" t="s">
        <v>52</v>
      </c>
      <c r="E37" s="998" t="s">
        <v>386</v>
      </c>
      <c r="R37" s="979" t="s">
        <v>676</v>
      </c>
      <c r="S37" s="1005" t="s">
        <v>384</v>
      </c>
      <c r="T37" s="1006" t="s">
        <v>385</v>
      </c>
    </row>
    <row r="38" spans="3:20" s="416" customFormat="1" ht="28.9" customHeight="1">
      <c r="C38" s="957" t="s">
        <v>676</v>
      </c>
      <c r="D38" s="997" t="s">
        <v>356</v>
      </c>
      <c r="E38" s="998" t="s">
        <v>357</v>
      </c>
      <c r="R38" s="979" t="s">
        <v>676</v>
      </c>
      <c r="S38" s="1005" t="s">
        <v>48</v>
      </c>
      <c r="T38" s="1006" t="s">
        <v>397</v>
      </c>
    </row>
    <row r="39" spans="3:20" s="416" customFormat="1" ht="45">
      <c r="C39" s="957" t="s">
        <v>676</v>
      </c>
      <c r="D39" s="997" t="s">
        <v>56</v>
      </c>
      <c r="E39" s="998" t="s">
        <v>358</v>
      </c>
      <c r="R39" s="979" t="s">
        <v>676</v>
      </c>
      <c r="S39" s="1005" t="s">
        <v>356</v>
      </c>
      <c r="T39" s="1007" t="s">
        <v>357</v>
      </c>
    </row>
    <row r="40" spans="3:20" s="416" customFormat="1" ht="45">
      <c r="C40" s="957" t="s">
        <v>676</v>
      </c>
      <c r="D40" s="997" t="s">
        <v>57</v>
      </c>
      <c r="E40" s="998" t="s">
        <v>370</v>
      </c>
      <c r="R40" s="979" t="s">
        <v>676</v>
      </c>
      <c r="S40" s="1005" t="s">
        <v>50</v>
      </c>
      <c r="T40" s="1007" t="s">
        <v>369</v>
      </c>
    </row>
    <row r="41" spans="3:20" s="416" customFormat="1" ht="60">
      <c r="C41" s="957" t="s">
        <v>676</v>
      </c>
      <c r="D41" s="982" t="s">
        <v>359</v>
      </c>
      <c r="E41" s="983" t="s">
        <v>360</v>
      </c>
      <c r="R41" s="979" t="s">
        <v>676</v>
      </c>
      <c r="S41" s="1005" t="s">
        <v>51</v>
      </c>
      <c r="T41" s="1007" t="s">
        <v>377</v>
      </c>
    </row>
    <row r="42" spans="3:20" s="416" customFormat="1" ht="45">
      <c r="C42" s="957" t="s">
        <v>676</v>
      </c>
      <c r="D42" s="982" t="s">
        <v>354</v>
      </c>
      <c r="E42" s="1008" t="s">
        <v>355</v>
      </c>
      <c r="R42" s="979" t="s">
        <v>676</v>
      </c>
      <c r="S42" s="1005" t="s">
        <v>52</v>
      </c>
      <c r="T42" s="1007" t="s">
        <v>386</v>
      </c>
    </row>
    <row r="43" spans="3:20" s="416" customFormat="1" ht="45">
      <c r="C43" s="957" t="s">
        <v>676</v>
      </c>
      <c r="D43" s="982" t="s">
        <v>647</v>
      </c>
      <c r="E43" s="983" t="s">
        <v>387</v>
      </c>
      <c r="R43" s="979" t="s">
        <v>676</v>
      </c>
      <c r="S43" s="1005" t="s">
        <v>53</v>
      </c>
      <c r="T43" s="1007" t="s">
        <v>398</v>
      </c>
    </row>
    <row r="44" spans="3:20" s="416" customFormat="1" ht="45">
      <c r="C44" s="957" t="s">
        <v>676</v>
      </c>
      <c r="D44" s="982" t="s">
        <v>646</v>
      </c>
      <c r="E44" s="983" t="s">
        <v>378</v>
      </c>
      <c r="R44" s="979" t="s">
        <v>676</v>
      </c>
      <c r="S44" s="1005" t="s">
        <v>405</v>
      </c>
      <c r="T44" s="1007" t="s">
        <v>406</v>
      </c>
    </row>
    <row r="45" spans="3:20" s="416" customFormat="1" ht="28.9" customHeight="1">
      <c r="C45" s="957" t="s">
        <v>676</v>
      </c>
      <c r="D45" s="997" t="s">
        <v>50</v>
      </c>
      <c r="E45" s="998" t="s">
        <v>369</v>
      </c>
      <c r="R45" s="979" t="s">
        <v>676</v>
      </c>
      <c r="S45" s="1005" t="s">
        <v>1</v>
      </c>
      <c r="T45" s="1007" t="s">
        <v>410</v>
      </c>
    </row>
    <row r="46" spans="3:20" s="416" customFormat="1" ht="45">
      <c r="C46" s="957" t="s">
        <v>676</v>
      </c>
      <c r="D46" s="997" t="s">
        <v>61</v>
      </c>
      <c r="E46" s="998" t="s">
        <v>379</v>
      </c>
      <c r="R46" s="979" t="s">
        <v>676</v>
      </c>
      <c r="S46" s="1005" t="s">
        <v>56</v>
      </c>
      <c r="T46" s="1007" t="s">
        <v>358</v>
      </c>
    </row>
    <row r="47" spans="3:20" s="416" customFormat="1" ht="45">
      <c r="C47" s="957" t="s">
        <v>676</v>
      </c>
      <c r="D47" s="997" t="s">
        <v>53</v>
      </c>
      <c r="E47" s="998" t="s">
        <v>398</v>
      </c>
      <c r="R47" s="979" t="s">
        <v>676</v>
      </c>
      <c r="S47" s="1005" t="s">
        <v>57</v>
      </c>
      <c r="T47" s="1007" t="s">
        <v>370</v>
      </c>
    </row>
    <row r="48" spans="3:20" s="416" customFormat="1" ht="45">
      <c r="C48" s="957" t="s">
        <v>676</v>
      </c>
      <c r="D48" s="997" t="s">
        <v>46</v>
      </c>
      <c r="E48" s="1003" t="s">
        <v>376</v>
      </c>
      <c r="R48" s="979" t="s">
        <v>676</v>
      </c>
      <c r="S48" s="985" t="s">
        <v>646</v>
      </c>
      <c r="T48" s="986" t="s">
        <v>378</v>
      </c>
    </row>
    <row r="49" spans="3:20" s="416" customFormat="1" ht="45">
      <c r="C49" s="957" t="s">
        <v>676</v>
      </c>
      <c r="D49" s="997" t="s">
        <v>45</v>
      </c>
      <c r="E49" s="1003" t="s">
        <v>368</v>
      </c>
      <c r="R49" s="979" t="s">
        <v>676</v>
      </c>
      <c r="S49" s="985" t="s">
        <v>647</v>
      </c>
      <c r="T49" s="986" t="s">
        <v>387</v>
      </c>
    </row>
    <row r="50" spans="3:20" s="416" customFormat="1" ht="30">
      <c r="C50" s="957" t="s">
        <v>676</v>
      </c>
      <c r="D50" s="997" t="s">
        <v>48</v>
      </c>
      <c r="E50" s="1003" t="s">
        <v>397</v>
      </c>
      <c r="R50" s="979" t="s">
        <v>676</v>
      </c>
      <c r="S50" s="985" t="s">
        <v>639</v>
      </c>
      <c r="T50" s="986" t="s">
        <v>399</v>
      </c>
    </row>
    <row r="51" spans="3:20" s="416" customFormat="1" ht="60">
      <c r="C51" s="957" t="s">
        <v>676</v>
      </c>
      <c r="D51" s="1009" t="s">
        <v>43</v>
      </c>
      <c r="E51" s="1010" t="s">
        <v>404</v>
      </c>
      <c r="R51" s="979" t="s">
        <v>676</v>
      </c>
      <c r="S51" s="985" t="s">
        <v>359</v>
      </c>
      <c r="T51" s="986" t="s">
        <v>360</v>
      </c>
    </row>
    <row r="52" spans="3:20" s="416" customFormat="1" ht="45">
      <c r="C52" s="957" t="s">
        <v>676</v>
      </c>
      <c r="D52" s="1009" t="s">
        <v>42</v>
      </c>
      <c r="E52" s="1010" t="s">
        <v>396</v>
      </c>
      <c r="R52" s="979" t="s">
        <v>676</v>
      </c>
      <c r="S52" s="1005" t="s">
        <v>60</v>
      </c>
      <c r="T52" s="1007" t="s">
        <v>371</v>
      </c>
    </row>
    <row r="53" spans="3:20" s="416" customFormat="1" ht="60">
      <c r="C53" s="957" t="s">
        <v>676</v>
      </c>
      <c r="D53" s="1009" t="s">
        <v>40</v>
      </c>
      <c r="E53" s="1010" t="s">
        <v>375</v>
      </c>
      <c r="R53" s="979" t="s">
        <v>676</v>
      </c>
      <c r="S53" s="1005" t="s">
        <v>61</v>
      </c>
      <c r="T53" s="1007" t="s">
        <v>379</v>
      </c>
    </row>
    <row r="54" spans="3:20" s="416" customFormat="1" ht="60">
      <c r="C54" s="957" t="s">
        <v>676</v>
      </c>
      <c r="D54" s="1009" t="s">
        <v>41</v>
      </c>
      <c r="E54" s="1010" t="s">
        <v>383</v>
      </c>
      <c r="R54" s="979" t="s">
        <v>676</v>
      </c>
      <c r="S54" s="1005" t="s">
        <v>388</v>
      </c>
      <c r="T54" s="1007" t="s">
        <v>389</v>
      </c>
    </row>
    <row r="55" spans="3:20" s="416" customFormat="1" ht="60">
      <c r="C55" s="957" t="s">
        <v>676</v>
      </c>
      <c r="D55" s="1011" t="s">
        <v>352</v>
      </c>
      <c r="E55" s="1012" t="s">
        <v>353</v>
      </c>
      <c r="R55" s="979" t="s">
        <v>676</v>
      </c>
      <c r="S55" s="1005" t="s">
        <v>642</v>
      </c>
      <c r="T55" s="1007" t="s">
        <v>400</v>
      </c>
    </row>
    <row r="56" spans="3:20" s="416" customFormat="1" ht="60.75" thickBot="1">
      <c r="C56" s="962" t="s">
        <v>676</v>
      </c>
      <c r="D56" s="1013" t="s">
        <v>366</v>
      </c>
      <c r="E56" s="1014" t="s">
        <v>367</v>
      </c>
      <c r="R56" s="989" t="s">
        <v>676</v>
      </c>
      <c r="S56" s="990" t="s">
        <v>643</v>
      </c>
      <c r="T56" s="1015" t="s">
        <v>407</v>
      </c>
    </row>
  </sheetData>
  <sheetProtection password="CF91" sheet="1" objects="1" scenarios="1"/>
  <autoFilter ref="C1:E56"/>
  <mergeCells count="2">
    <mergeCell ref="M1:N1"/>
    <mergeCell ref="M2:N3"/>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X58"/>
  <sheetViews>
    <sheetView workbookViewId="0">
      <selection sqref="A1:C18"/>
    </sheetView>
  </sheetViews>
  <sheetFormatPr baseColWidth="10" defaultColWidth="11.42578125" defaultRowHeight="15"/>
  <cols>
    <col min="1" max="16384" width="11.42578125" style="950"/>
  </cols>
  <sheetData>
    <row r="1" spans="1:3" ht="15.75" thickBot="1">
      <c r="A1" s="947" t="s">
        <v>706</v>
      </c>
      <c r="B1" s="947" t="s">
        <v>682</v>
      </c>
      <c r="C1" s="947" t="s">
        <v>707</v>
      </c>
    </row>
    <row r="2" spans="1:3" ht="45">
      <c r="A2" s="951" t="s">
        <v>305</v>
      </c>
      <c r="B2" s="971" t="s">
        <v>724</v>
      </c>
      <c r="C2" s="972" t="s">
        <v>725</v>
      </c>
    </row>
    <row r="3" spans="1:3" ht="60">
      <c r="A3" s="957" t="s">
        <v>305</v>
      </c>
      <c r="B3" s="977" t="s">
        <v>402</v>
      </c>
      <c r="C3" s="978" t="s">
        <v>403</v>
      </c>
    </row>
    <row r="4" spans="1:3" ht="45">
      <c r="A4" s="957" t="s">
        <v>305</v>
      </c>
      <c r="B4" s="982" t="s">
        <v>638</v>
      </c>
      <c r="C4" s="983" t="s">
        <v>628</v>
      </c>
    </row>
    <row r="5" spans="1:3" ht="45">
      <c r="A5" s="957" t="s">
        <v>305</v>
      </c>
      <c r="B5" s="977" t="s">
        <v>110</v>
      </c>
      <c r="C5" s="978" t="s">
        <v>391</v>
      </c>
    </row>
    <row r="6" spans="1:3" ht="45">
      <c r="A6" s="957" t="s">
        <v>305</v>
      </c>
      <c r="B6" s="977" t="s">
        <v>409</v>
      </c>
      <c r="C6" s="978" t="s">
        <v>640</v>
      </c>
    </row>
    <row r="7" spans="1:3" ht="45">
      <c r="A7" s="957" t="s">
        <v>305</v>
      </c>
      <c r="B7" s="977" t="s">
        <v>32</v>
      </c>
      <c r="C7" s="978" t="s">
        <v>382</v>
      </c>
    </row>
    <row r="8" spans="1:3" ht="45">
      <c r="A8" s="957" t="s">
        <v>305</v>
      </c>
      <c r="B8" s="977" t="s">
        <v>24</v>
      </c>
      <c r="C8" s="978" t="s">
        <v>363</v>
      </c>
    </row>
    <row r="9" spans="1:3" ht="60">
      <c r="A9" s="957" t="s">
        <v>305</v>
      </c>
      <c r="B9" s="977" t="s">
        <v>109</v>
      </c>
      <c r="C9" s="978" t="s">
        <v>349</v>
      </c>
    </row>
    <row r="10" spans="1:3" ht="60">
      <c r="A10" s="957" t="s">
        <v>305</v>
      </c>
      <c r="B10" s="977" t="s">
        <v>411</v>
      </c>
      <c r="C10" s="978" t="s">
        <v>641</v>
      </c>
    </row>
    <row r="11" spans="1:3" ht="45">
      <c r="A11" s="957" t="s">
        <v>305</v>
      </c>
      <c r="B11" s="977" t="s">
        <v>350</v>
      </c>
      <c r="C11" s="978" t="s">
        <v>351</v>
      </c>
    </row>
    <row r="12" spans="1:3" ht="45">
      <c r="A12" s="957" t="s">
        <v>305</v>
      </c>
      <c r="B12" s="977" t="s">
        <v>730</v>
      </c>
      <c r="C12" s="978" t="s">
        <v>731</v>
      </c>
    </row>
    <row r="13" spans="1:3" ht="60">
      <c r="A13" s="957" t="s">
        <v>305</v>
      </c>
      <c r="B13" s="977" t="s">
        <v>394</v>
      </c>
      <c r="C13" s="978" t="s">
        <v>395</v>
      </c>
    </row>
    <row r="14" spans="1:3" ht="45">
      <c r="A14" s="957" t="s">
        <v>305</v>
      </c>
      <c r="B14" s="977" t="s">
        <v>31</v>
      </c>
      <c r="C14" s="978" t="s">
        <v>374</v>
      </c>
    </row>
    <row r="15" spans="1:3" ht="45">
      <c r="A15" s="957" t="s">
        <v>305</v>
      </c>
      <c r="B15" s="977" t="s">
        <v>25</v>
      </c>
      <c r="C15" s="978" t="s">
        <v>373</v>
      </c>
    </row>
    <row r="16" spans="1:3" ht="45">
      <c r="A16" s="957" t="s">
        <v>305</v>
      </c>
      <c r="B16" s="977" t="s">
        <v>392</v>
      </c>
      <c r="C16" s="978" t="s">
        <v>393</v>
      </c>
    </row>
    <row r="17" spans="1:3" ht="45">
      <c r="A17" s="957" t="s">
        <v>305</v>
      </c>
      <c r="B17" s="977" t="s">
        <v>26</v>
      </c>
      <c r="C17" s="978" t="s">
        <v>381</v>
      </c>
    </row>
    <row r="18" spans="1:3" ht="45.75" thickBot="1">
      <c r="A18" s="962" t="s">
        <v>305</v>
      </c>
      <c r="B18" s="987" t="s">
        <v>413</v>
      </c>
      <c r="C18" s="988" t="s">
        <v>629</v>
      </c>
    </row>
    <row r="19" spans="1:3">
      <c r="A19" s="957"/>
      <c r="B19" s="997"/>
      <c r="C19" s="998"/>
    </row>
    <row r="20" spans="1:3">
      <c r="A20" s="957"/>
      <c r="B20" s="997"/>
      <c r="C20" s="998"/>
    </row>
    <row r="21" spans="1:3">
      <c r="A21" s="957"/>
      <c r="B21" s="997"/>
      <c r="C21" s="998"/>
    </row>
    <row r="22" spans="1:3">
      <c r="A22" s="957"/>
      <c r="B22" s="997"/>
      <c r="C22" s="1003"/>
    </row>
    <row r="23" spans="1:3">
      <c r="A23" s="957"/>
      <c r="B23" s="997"/>
      <c r="C23" s="1003"/>
    </row>
    <row r="24" spans="1:3">
      <c r="A24" s="957"/>
      <c r="B24" s="997"/>
      <c r="C24" s="1003"/>
    </row>
    <row r="25" spans="1:3">
      <c r="A25" s="957"/>
      <c r="B25" s="1009"/>
      <c r="C25" s="1010"/>
    </row>
    <row r="26" spans="1:3">
      <c r="A26" s="957"/>
      <c r="B26" s="1009"/>
      <c r="C26" s="1010"/>
    </row>
    <row r="27" spans="1:3">
      <c r="A27" s="957"/>
      <c r="B27" s="1009"/>
      <c r="C27" s="1010"/>
    </row>
    <row r="28" spans="1:3">
      <c r="A28" s="957"/>
      <c r="B28" s="1009"/>
      <c r="C28" s="1010"/>
    </row>
    <row r="29" spans="1:3">
      <c r="A29" s="957"/>
      <c r="B29" s="1011"/>
      <c r="C29" s="1012"/>
    </row>
    <row r="30" spans="1:3" ht="15.75" thickBot="1">
      <c r="A30" s="962"/>
      <c r="B30" s="1013"/>
      <c r="C30" s="1014"/>
    </row>
    <row r="58" spans="24:24">
      <c r="X58" s="1016" t="s">
        <v>65</v>
      </c>
    </row>
  </sheetData>
  <sheetProtection password="CF91"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dimension ref="A1:BH58"/>
  <sheetViews>
    <sheetView workbookViewId="0">
      <pane xSplit="2" ySplit="2" topLeftCell="C45" activePane="bottomRight" state="frozen"/>
      <selection activeCell="A10" sqref="A10"/>
      <selection pane="topRight" activeCell="A10" sqref="A10"/>
      <selection pane="bottomLeft" activeCell="A10" sqref="A10"/>
      <selection pane="bottomRight" activeCell="A10" sqref="A10"/>
    </sheetView>
  </sheetViews>
  <sheetFormatPr baseColWidth="10" defaultColWidth="9.140625" defaultRowHeight="15"/>
  <cols>
    <col min="1" max="1" width="6.140625" style="1" customWidth="1"/>
    <col min="2" max="2" width="19.42578125" customWidth="1"/>
    <col min="3" max="3" width="3" customWidth="1"/>
    <col min="4" max="4" width="5.85546875" customWidth="1"/>
    <col min="5" max="26" width="2.7109375" customWidth="1"/>
    <col min="27" max="28" width="2.7109375" style="416" customWidth="1"/>
    <col min="29" max="46" width="2.7109375" customWidth="1"/>
    <col min="47" max="47" width="2.7109375" style="416" customWidth="1"/>
    <col min="48" max="52" width="2.7109375" customWidth="1"/>
    <col min="53" max="53" width="2.7109375" style="416" customWidth="1"/>
    <col min="54" max="59" width="2.85546875" customWidth="1"/>
  </cols>
  <sheetData>
    <row r="1" spans="1:59" ht="21.75" customHeight="1">
      <c r="A1" s="2"/>
      <c r="B1" s="3"/>
      <c r="C1" s="1547" t="s">
        <v>67</v>
      </c>
      <c r="D1" s="47"/>
      <c r="E1" s="1549" t="s">
        <v>17</v>
      </c>
      <c r="F1" s="1549"/>
      <c r="G1" s="1549"/>
      <c r="H1" s="1549"/>
      <c r="I1" s="1549"/>
      <c r="J1" s="1549"/>
      <c r="K1" s="1550"/>
      <c r="L1" s="1551" t="s">
        <v>23</v>
      </c>
      <c r="M1" s="1552"/>
      <c r="N1" s="1552"/>
      <c r="O1" s="1552"/>
      <c r="P1" s="1553"/>
      <c r="Q1" s="1551" t="s">
        <v>27</v>
      </c>
      <c r="R1" s="1552"/>
      <c r="S1" s="1552"/>
      <c r="T1" s="1552"/>
      <c r="U1" s="1552"/>
      <c r="V1" s="1553"/>
      <c r="W1" s="1557" t="s">
        <v>38</v>
      </c>
      <c r="X1" s="1558"/>
      <c r="Y1" s="1558"/>
      <c r="Z1" s="1558"/>
      <c r="AA1" s="1558"/>
      <c r="AB1" s="1559"/>
      <c r="AC1" s="1551" t="s">
        <v>39</v>
      </c>
      <c r="AD1" s="1552"/>
      <c r="AE1" s="1552"/>
      <c r="AF1" s="1553"/>
      <c r="AG1" s="1543" t="s">
        <v>44</v>
      </c>
      <c r="AH1" s="1544"/>
      <c r="AI1" s="1544"/>
      <c r="AJ1" s="1546"/>
      <c r="AK1" s="1543" t="s">
        <v>49</v>
      </c>
      <c r="AL1" s="1544"/>
      <c r="AM1" s="1544"/>
      <c r="AN1" s="1546"/>
      <c r="AO1" s="1543" t="s">
        <v>5</v>
      </c>
      <c r="AP1" s="1544"/>
      <c r="AQ1" s="1546"/>
      <c r="AR1" s="1543" t="s">
        <v>55</v>
      </c>
      <c r="AS1" s="1544"/>
      <c r="AT1" s="1544"/>
      <c r="AU1" s="1545"/>
      <c r="AV1" s="1546"/>
      <c r="AW1" s="1543" t="s">
        <v>59</v>
      </c>
      <c r="AX1" s="1544"/>
      <c r="AY1" s="1544"/>
      <c r="AZ1" s="1544"/>
      <c r="BA1" s="663"/>
      <c r="BB1" s="1537" t="s">
        <v>122</v>
      </c>
      <c r="BC1" s="1538"/>
      <c r="BD1" s="1538"/>
      <c r="BE1" s="1538"/>
      <c r="BF1" s="1538"/>
      <c r="BG1" s="1539"/>
    </row>
    <row r="2" spans="1:59" ht="48" customHeight="1">
      <c r="A2" s="2"/>
      <c r="B2" s="3"/>
      <c r="C2" s="1548"/>
      <c r="D2" s="47" t="s">
        <v>8</v>
      </c>
      <c r="E2" s="4" t="s">
        <v>18</v>
      </c>
      <c r="F2" s="4" t="s">
        <v>16</v>
      </c>
      <c r="G2" s="4" t="s">
        <v>15</v>
      </c>
      <c r="H2" s="4" t="s">
        <v>19</v>
      </c>
      <c r="I2" s="4" t="s">
        <v>20</v>
      </c>
      <c r="J2" s="4" t="s">
        <v>21</v>
      </c>
      <c r="K2" s="5" t="s">
        <v>22</v>
      </c>
      <c r="L2" s="87" t="s">
        <v>109</v>
      </c>
      <c r="M2" s="88" t="s">
        <v>24</v>
      </c>
      <c r="N2" s="88" t="s">
        <v>25</v>
      </c>
      <c r="O2" s="88" t="s">
        <v>26</v>
      </c>
      <c r="P2" s="89" t="s">
        <v>110</v>
      </c>
      <c r="Q2" s="87" t="s">
        <v>28</v>
      </c>
      <c r="R2" s="88" t="s">
        <v>29</v>
      </c>
      <c r="S2" s="88" t="s">
        <v>30</v>
      </c>
      <c r="T2" s="88" t="s">
        <v>31</v>
      </c>
      <c r="U2" s="88" t="s">
        <v>32</v>
      </c>
      <c r="V2" s="89" t="s">
        <v>33</v>
      </c>
      <c r="W2" s="6" t="s">
        <v>34</v>
      </c>
      <c r="X2" s="7" t="s">
        <v>35</v>
      </c>
      <c r="Y2" s="7" t="s">
        <v>36</v>
      </c>
      <c r="Z2" s="7" t="s">
        <v>37</v>
      </c>
      <c r="AA2" s="7" t="s">
        <v>638</v>
      </c>
      <c r="AB2" s="8" t="s">
        <v>413</v>
      </c>
      <c r="AC2" s="6" t="s">
        <v>40</v>
      </c>
      <c r="AD2" s="7" t="s">
        <v>41</v>
      </c>
      <c r="AE2" s="7" t="s">
        <v>42</v>
      </c>
      <c r="AF2" s="8" t="s">
        <v>43</v>
      </c>
      <c r="AG2" s="9" t="s">
        <v>45</v>
      </c>
      <c r="AH2" s="10" t="s">
        <v>46</v>
      </c>
      <c r="AI2" s="10" t="s">
        <v>47</v>
      </c>
      <c r="AJ2" s="11" t="s">
        <v>48</v>
      </c>
      <c r="AK2" s="9" t="s">
        <v>438</v>
      </c>
      <c r="AL2" s="10" t="s">
        <v>50</v>
      </c>
      <c r="AM2" s="10" t="s">
        <v>51</v>
      </c>
      <c r="AN2" s="11" t="s">
        <v>52</v>
      </c>
      <c r="AO2" s="9" t="s">
        <v>53</v>
      </c>
      <c r="AP2" s="10" t="s">
        <v>54</v>
      </c>
      <c r="AQ2" s="11" t="s">
        <v>1</v>
      </c>
      <c r="AR2" s="9" t="s">
        <v>56</v>
      </c>
      <c r="AS2" s="10" t="s">
        <v>57</v>
      </c>
      <c r="AT2" s="10" t="s">
        <v>644</v>
      </c>
      <c r="AU2" s="10" t="s">
        <v>645</v>
      </c>
      <c r="AV2" s="11" t="s">
        <v>58</v>
      </c>
      <c r="AW2" s="9" t="s">
        <v>60</v>
      </c>
      <c r="AX2" s="10" t="s">
        <v>61</v>
      </c>
      <c r="AY2" s="10" t="s">
        <v>62</v>
      </c>
      <c r="AZ2" s="10" t="s">
        <v>642</v>
      </c>
      <c r="BA2" s="10" t="s">
        <v>643</v>
      </c>
      <c r="BB2" s="207" t="s">
        <v>131</v>
      </c>
      <c r="BC2" s="208" t="s">
        <v>134</v>
      </c>
      <c r="BD2" s="208" t="s">
        <v>132</v>
      </c>
      <c r="BE2" s="208" t="s">
        <v>123</v>
      </c>
      <c r="BF2" s="208" t="s">
        <v>133</v>
      </c>
      <c r="BG2" s="209" t="s">
        <v>124</v>
      </c>
    </row>
    <row r="3" spans="1:59" ht="15" customHeight="1">
      <c r="A3" s="1554" t="s">
        <v>17</v>
      </c>
      <c r="B3" s="12" t="s">
        <v>18</v>
      </c>
      <c r="C3" s="44">
        <v>7</v>
      </c>
      <c r="D3" s="48" t="str">
        <f>"1PM"&amp;C3</f>
        <v>1PM7</v>
      </c>
      <c r="E3" s="21" t="s">
        <v>64</v>
      </c>
      <c r="F3" s="21" t="s">
        <v>64</v>
      </c>
      <c r="G3" s="21" t="s">
        <v>64</v>
      </c>
      <c r="H3" s="21" t="s">
        <v>64</v>
      </c>
      <c r="I3" s="21" t="s">
        <v>64</v>
      </c>
      <c r="J3" s="21" t="s">
        <v>64</v>
      </c>
      <c r="K3" s="22" t="s">
        <v>64</v>
      </c>
      <c r="L3" s="25" t="s">
        <v>63</v>
      </c>
      <c r="M3" s="24" t="s">
        <v>63</v>
      </c>
      <c r="N3" s="24" t="s">
        <v>63</v>
      </c>
      <c r="O3" s="24" t="s">
        <v>63</v>
      </c>
      <c r="P3" s="24" t="s">
        <v>63</v>
      </c>
      <c r="Q3" s="25" t="s">
        <v>63</v>
      </c>
      <c r="R3" s="24" t="s">
        <v>63</v>
      </c>
      <c r="S3" s="24" t="s">
        <v>63</v>
      </c>
      <c r="T3" s="24" t="s">
        <v>63</v>
      </c>
      <c r="U3" s="24" t="s">
        <v>63</v>
      </c>
      <c r="V3" s="26" t="s">
        <v>63</v>
      </c>
      <c r="W3" s="25" t="s">
        <v>63</v>
      </c>
      <c r="X3" s="24" t="s">
        <v>63</v>
      </c>
      <c r="Y3" s="24" t="s">
        <v>63</v>
      </c>
      <c r="Z3" s="24" t="s">
        <v>63</v>
      </c>
      <c r="AA3" s="24" t="s">
        <v>63</v>
      </c>
      <c r="AB3" s="26" t="s">
        <v>63</v>
      </c>
      <c r="AC3" s="25" t="s">
        <v>63</v>
      </c>
      <c r="AD3" s="24" t="s">
        <v>63</v>
      </c>
      <c r="AE3" s="24" t="s">
        <v>63</v>
      </c>
      <c r="AF3" s="26" t="s">
        <v>63</v>
      </c>
      <c r="AG3" s="27" t="s">
        <v>63</v>
      </c>
      <c r="AH3" s="28" t="s">
        <v>63</v>
      </c>
      <c r="AI3" s="28" t="s">
        <v>63</v>
      </c>
      <c r="AJ3" s="29" t="s">
        <v>63</v>
      </c>
      <c r="AK3" s="27" t="s">
        <v>63</v>
      </c>
      <c r="AL3" s="28" t="s">
        <v>63</v>
      </c>
      <c r="AM3" s="28" t="s">
        <v>63</v>
      </c>
      <c r="AN3" s="29" t="s">
        <v>63</v>
      </c>
      <c r="AO3" s="27" t="s">
        <v>63</v>
      </c>
      <c r="AP3" s="28" t="s">
        <v>63</v>
      </c>
      <c r="AQ3" s="29" t="s">
        <v>63</v>
      </c>
      <c r="AR3" s="27" t="s">
        <v>63</v>
      </c>
      <c r="AS3" s="28" t="s">
        <v>63</v>
      </c>
      <c r="AT3" s="28" t="s">
        <v>63</v>
      </c>
      <c r="AU3" s="28" t="s">
        <v>63</v>
      </c>
      <c r="AV3" s="29" t="s">
        <v>63</v>
      </c>
      <c r="AW3" s="27" t="s">
        <v>63</v>
      </c>
      <c r="AX3" s="28" t="s">
        <v>63</v>
      </c>
      <c r="AY3" s="28" t="s">
        <v>63</v>
      </c>
      <c r="AZ3" s="28" t="s">
        <v>63</v>
      </c>
      <c r="BA3" s="29" t="s">
        <v>63</v>
      </c>
      <c r="BB3" s="212" t="s">
        <v>63</v>
      </c>
      <c r="BC3" s="213" t="s">
        <v>63</v>
      </c>
      <c r="BD3" s="213" t="s">
        <v>63</v>
      </c>
      <c r="BE3" s="213" t="s">
        <v>63</v>
      </c>
      <c r="BF3" s="213" t="s">
        <v>63</v>
      </c>
      <c r="BG3" s="214" t="s">
        <v>63</v>
      </c>
    </row>
    <row r="4" spans="1:59" ht="15" customHeight="1">
      <c r="A4" s="1555"/>
      <c r="B4" s="13" t="s">
        <v>16</v>
      </c>
      <c r="C4" s="45">
        <v>6</v>
      </c>
      <c r="D4" s="49" t="str">
        <f t="shared" ref="D4:D9" si="0">"1PM"&amp;C4</f>
        <v>1PM6</v>
      </c>
      <c r="E4" s="30" t="s">
        <v>63</v>
      </c>
      <c r="F4" s="30">
        <v>0</v>
      </c>
      <c r="G4" s="30" t="s">
        <v>63</v>
      </c>
      <c r="H4" s="30" t="s">
        <v>63</v>
      </c>
      <c r="I4" s="30" t="s">
        <v>63</v>
      </c>
      <c r="J4" s="30" t="s">
        <v>63</v>
      </c>
      <c r="K4" s="31" t="s">
        <v>63</v>
      </c>
      <c r="L4" s="25" t="s">
        <v>63</v>
      </c>
      <c r="M4" s="24" t="s">
        <v>63</v>
      </c>
      <c r="N4" s="24" t="s">
        <v>63</v>
      </c>
      <c r="O4" s="24" t="s">
        <v>63</v>
      </c>
      <c r="P4" s="24" t="s">
        <v>63</v>
      </c>
      <c r="Q4" s="25" t="s">
        <v>63</v>
      </c>
      <c r="R4" s="24" t="s">
        <v>63</v>
      </c>
      <c r="S4" s="24" t="s">
        <v>63</v>
      </c>
      <c r="T4" s="24" t="s">
        <v>63</v>
      </c>
      <c r="U4" s="24" t="s">
        <v>63</v>
      </c>
      <c r="V4" s="26" t="s">
        <v>63</v>
      </c>
      <c r="W4" s="25" t="s">
        <v>63</v>
      </c>
      <c r="X4" s="24" t="s">
        <v>63</v>
      </c>
      <c r="Y4" s="24" t="s">
        <v>63</v>
      </c>
      <c r="Z4" s="24" t="s">
        <v>63</v>
      </c>
      <c r="AA4" s="24" t="s">
        <v>63</v>
      </c>
      <c r="AB4" s="26" t="s">
        <v>63</v>
      </c>
      <c r="AC4" s="25" t="s">
        <v>63</v>
      </c>
      <c r="AD4" s="24" t="s">
        <v>63</v>
      </c>
      <c r="AE4" s="24" t="s">
        <v>63</v>
      </c>
      <c r="AF4" s="26" t="s">
        <v>63</v>
      </c>
      <c r="AG4" s="27" t="s">
        <v>63</v>
      </c>
      <c r="AH4" s="28" t="s">
        <v>63</v>
      </c>
      <c r="AI4" s="28" t="s">
        <v>63</v>
      </c>
      <c r="AJ4" s="29" t="s">
        <v>63</v>
      </c>
      <c r="AK4" s="27" t="s">
        <v>63</v>
      </c>
      <c r="AL4" s="28" t="s">
        <v>63</v>
      </c>
      <c r="AM4" s="28" t="s">
        <v>63</v>
      </c>
      <c r="AN4" s="29" t="s">
        <v>63</v>
      </c>
      <c r="AO4" s="27" t="s">
        <v>63</v>
      </c>
      <c r="AP4" s="28" t="s">
        <v>63</v>
      </c>
      <c r="AQ4" s="29" t="s">
        <v>63</v>
      </c>
      <c r="AR4" s="27" t="s">
        <v>63</v>
      </c>
      <c r="AS4" s="28" t="s">
        <v>63</v>
      </c>
      <c r="AT4" s="28" t="s">
        <v>63</v>
      </c>
      <c r="AU4" s="28" t="s">
        <v>63</v>
      </c>
      <c r="AV4" s="29" t="s">
        <v>63</v>
      </c>
      <c r="AW4" s="27" t="s">
        <v>63</v>
      </c>
      <c r="AX4" s="28" t="s">
        <v>63</v>
      </c>
      <c r="AY4" s="28" t="s">
        <v>63</v>
      </c>
      <c r="AZ4" s="28" t="s">
        <v>63</v>
      </c>
      <c r="BA4" s="29" t="s">
        <v>63</v>
      </c>
      <c r="BB4" s="215" t="s">
        <v>63</v>
      </c>
      <c r="BC4" s="216" t="s">
        <v>63</v>
      </c>
      <c r="BD4" s="216" t="s">
        <v>63</v>
      </c>
      <c r="BE4" s="216" t="s">
        <v>63</v>
      </c>
      <c r="BF4" s="216" t="s">
        <v>63</v>
      </c>
      <c r="BG4" s="217" t="s">
        <v>63</v>
      </c>
    </row>
    <row r="5" spans="1:59" ht="15" customHeight="1">
      <c r="A5" s="1555"/>
      <c r="B5" s="13" t="s">
        <v>15</v>
      </c>
      <c r="C5" s="45">
        <v>5</v>
      </c>
      <c r="D5" s="49" t="str">
        <f t="shared" si="0"/>
        <v>1PM5</v>
      </c>
      <c r="E5" s="30" t="s">
        <v>63</v>
      </c>
      <c r="F5" s="30" t="s">
        <v>63</v>
      </c>
      <c r="G5" s="30">
        <v>0</v>
      </c>
      <c r="H5" s="30" t="s">
        <v>63</v>
      </c>
      <c r="I5" s="30" t="s">
        <v>63</v>
      </c>
      <c r="J5" s="30" t="s">
        <v>63</v>
      </c>
      <c r="K5" s="31" t="s">
        <v>63</v>
      </c>
      <c r="L5" s="25" t="s">
        <v>63</v>
      </c>
      <c r="M5" s="24" t="s">
        <v>63</v>
      </c>
      <c r="N5" s="24" t="s">
        <v>63</v>
      </c>
      <c r="O5" s="24" t="s">
        <v>63</v>
      </c>
      <c r="P5" s="24" t="s">
        <v>63</v>
      </c>
      <c r="Q5" s="25" t="s">
        <v>63</v>
      </c>
      <c r="R5" s="24" t="s">
        <v>63</v>
      </c>
      <c r="S5" s="24" t="s">
        <v>63</v>
      </c>
      <c r="T5" s="24" t="s">
        <v>63</v>
      </c>
      <c r="U5" s="24" t="s">
        <v>63</v>
      </c>
      <c r="V5" s="26" t="s">
        <v>63</v>
      </c>
      <c r="W5" s="25" t="s">
        <v>63</v>
      </c>
      <c r="X5" s="24" t="s">
        <v>63</v>
      </c>
      <c r="Y5" s="24" t="s">
        <v>63</v>
      </c>
      <c r="Z5" s="24" t="s">
        <v>63</v>
      </c>
      <c r="AA5" s="24" t="s">
        <v>63</v>
      </c>
      <c r="AB5" s="26" t="s">
        <v>63</v>
      </c>
      <c r="AC5" s="25" t="s">
        <v>63</v>
      </c>
      <c r="AD5" s="24" t="s">
        <v>63</v>
      </c>
      <c r="AE5" s="24" t="s">
        <v>63</v>
      </c>
      <c r="AF5" s="26" t="s">
        <v>63</v>
      </c>
      <c r="AG5" s="27" t="s">
        <v>63</v>
      </c>
      <c r="AH5" s="28" t="s">
        <v>63</v>
      </c>
      <c r="AI5" s="28" t="s">
        <v>63</v>
      </c>
      <c r="AJ5" s="29" t="s">
        <v>63</v>
      </c>
      <c r="AK5" s="27" t="s">
        <v>63</v>
      </c>
      <c r="AL5" s="28" t="s">
        <v>63</v>
      </c>
      <c r="AM5" s="28" t="s">
        <v>63</v>
      </c>
      <c r="AN5" s="29" t="s">
        <v>63</v>
      </c>
      <c r="AO5" s="27" t="s">
        <v>63</v>
      </c>
      <c r="AP5" s="28" t="s">
        <v>63</v>
      </c>
      <c r="AQ5" s="29" t="s">
        <v>63</v>
      </c>
      <c r="AR5" s="27" t="s">
        <v>63</v>
      </c>
      <c r="AS5" s="28" t="s">
        <v>63</v>
      </c>
      <c r="AT5" s="28" t="s">
        <v>63</v>
      </c>
      <c r="AU5" s="28" t="s">
        <v>63</v>
      </c>
      <c r="AV5" s="29" t="s">
        <v>63</v>
      </c>
      <c r="AW5" s="27" t="s">
        <v>63</v>
      </c>
      <c r="AX5" s="28" t="s">
        <v>63</v>
      </c>
      <c r="AY5" s="28" t="s">
        <v>63</v>
      </c>
      <c r="AZ5" s="28" t="s">
        <v>63</v>
      </c>
      <c r="BA5" s="29" t="s">
        <v>63</v>
      </c>
      <c r="BB5" s="215" t="s">
        <v>63</v>
      </c>
      <c r="BC5" s="216" t="s">
        <v>63</v>
      </c>
      <c r="BD5" s="216" t="s">
        <v>63</v>
      </c>
      <c r="BE5" s="216" t="s">
        <v>63</v>
      </c>
      <c r="BF5" s="216" t="s">
        <v>63</v>
      </c>
      <c r="BG5" s="217" t="s">
        <v>63</v>
      </c>
    </row>
    <row r="6" spans="1:59" ht="15" customHeight="1">
      <c r="A6" s="1555"/>
      <c r="B6" s="13" t="s">
        <v>19</v>
      </c>
      <c r="C6" s="45">
        <v>4</v>
      </c>
      <c r="D6" s="49" t="str">
        <f t="shared" si="0"/>
        <v>1PM4</v>
      </c>
      <c r="E6" s="30" t="s">
        <v>63</v>
      </c>
      <c r="F6" s="30" t="s">
        <v>63</v>
      </c>
      <c r="G6" s="30" t="s">
        <v>63</v>
      </c>
      <c r="H6" s="30">
        <v>0</v>
      </c>
      <c r="I6" s="30" t="s">
        <v>63</v>
      </c>
      <c r="J6" s="30" t="s">
        <v>63</v>
      </c>
      <c r="K6" s="31" t="s">
        <v>63</v>
      </c>
      <c r="L6" s="25" t="s">
        <v>63</v>
      </c>
      <c r="M6" s="24" t="s">
        <v>63</v>
      </c>
      <c r="N6" s="24" t="s">
        <v>63</v>
      </c>
      <c r="O6" s="24" t="s">
        <v>63</v>
      </c>
      <c r="P6" s="24" t="s">
        <v>63</v>
      </c>
      <c r="Q6" s="25" t="s">
        <v>63</v>
      </c>
      <c r="R6" s="24" t="s">
        <v>63</v>
      </c>
      <c r="S6" s="24" t="s">
        <v>63</v>
      </c>
      <c r="T6" s="24" t="s">
        <v>63</v>
      </c>
      <c r="U6" s="24" t="s">
        <v>63</v>
      </c>
      <c r="V6" s="26" t="s">
        <v>63</v>
      </c>
      <c r="W6" s="25" t="s">
        <v>63</v>
      </c>
      <c r="X6" s="24" t="s">
        <v>63</v>
      </c>
      <c r="Y6" s="24" t="s">
        <v>63</v>
      </c>
      <c r="Z6" s="24" t="s">
        <v>63</v>
      </c>
      <c r="AA6" s="24" t="s">
        <v>63</v>
      </c>
      <c r="AB6" s="26" t="s">
        <v>63</v>
      </c>
      <c r="AC6" s="25" t="s">
        <v>63</v>
      </c>
      <c r="AD6" s="24" t="s">
        <v>63</v>
      </c>
      <c r="AE6" s="24" t="s">
        <v>63</v>
      </c>
      <c r="AF6" s="26" t="s">
        <v>63</v>
      </c>
      <c r="AG6" s="27" t="s">
        <v>63</v>
      </c>
      <c r="AH6" s="28" t="s">
        <v>63</v>
      </c>
      <c r="AI6" s="28" t="s">
        <v>63</v>
      </c>
      <c r="AJ6" s="29" t="s">
        <v>63</v>
      </c>
      <c r="AK6" s="27" t="s">
        <v>63</v>
      </c>
      <c r="AL6" s="28" t="s">
        <v>63</v>
      </c>
      <c r="AM6" s="28" t="s">
        <v>63</v>
      </c>
      <c r="AN6" s="29" t="s">
        <v>63</v>
      </c>
      <c r="AO6" s="27" t="s">
        <v>63</v>
      </c>
      <c r="AP6" s="28" t="s">
        <v>63</v>
      </c>
      <c r="AQ6" s="29" t="s">
        <v>63</v>
      </c>
      <c r="AR6" s="27" t="s">
        <v>63</v>
      </c>
      <c r="AS6" s="28" t="s">
        <v>63</v>
      </c>
      <c r="AT6" s="28" t="s">
        <v>63</v>
      </c>
      <c r="AU6" s="28" t="s">
        <v>63</v>
      </c>
      <c r="AV6" s="29" t="s">
        <v>63</v>
      </c>
      <c r="AW6" s="27" t="s">
        <v>63</v>
      </c>
      <c r="AX6" s="28" t="s">
        <v>63</v>
      </c>
      <c r="AY6" s="28" t="s">
        <v>63</v>
      </c>
      <c r="AZ6" s="28" t="s">
        <v>63</v>
      </c>
      <c r="BA6" s="29" t="s">
        <v>63</v>
      </c>
      <c r="BB6" s="215" t="s">
        <v>63</v>
      </c>
      <c r="BC6" s="216" t="s">
        <v>63</v>
      </c>
      <c r="BD6" s="216" t="s">
        <v>63</v>
      </c>
      <c r="BE6" s="216" t="s">
        <v>63</v>
      </c>
      <c r="BF6" s="216" t="s">
        <v>63</v>
      </c>
      <c r="BG6" s="217" t="s">
        <v>63</v>
      </c>
    </row>
    <row r="7" spans="1:59" ht="15" customHeight="1">
      <c r="A7" s="1555"/>
      <c r="B7" s="13" t="s">
        <v>20</v>
      </c>
      <c r="C7" s="45">
        <v>3</v>
      </c>
      <c r="D7" s="49" t="str">
        <f t="shared" si="0"/>
        <v>1PM3</v>
      </c>
      <c r="E7" s="30" t="s">
        <v>63</v>
      </c>
      <c r="F7" s="30" t="s">
        <v>63</v>
      </c>
      <c r="G7" s="30" t="s">
        <v>63</v>
      </c>
      <c r="H7" s="30" t="s">
        <v>63</v>
      </c>
      <c r="I7" s="30">
        <v>0</v>
      </c>
      <c r="J7" s="30" t="s">
        <v>63</v>
      </c>
      <c r="K7" s="31" t="s">
        <v>63</v>
      </c>
      <c r="L7" s="25" t="s">
        <v>63</v>
      </c>
      <c r="M7" s="24" t="s">
        <v>63</v>
      </c>
      <c r="N7" s="24" t="s">
        <v>63</v>
      </c>
      <c r="O7" s="24" t="s">
        <v>63</v>
      </c>
      <c r="P7" s="24" t="s">
        <v>63</v>
      </c>
      <c r="Q7" s="25" t="s">
        <v>63</v>
      </c>
      <c r="R7" s="24" t="s">
        <v>63</v>
      </c>
      <c r="S7" s="24" t="s">
        <v>63</v>
      </c>
      <c r="T7" s="24" t="s">
        <v>63</v>
      </c>
      <c r="U7" s="24" t="s">
        <v>63</v>
      </c>
      <c r="V7" s="26" t="s">
        <v>63</v>
      </c>
      <c r="W7" s="25" t="s">
        <v>63</v>
      </c>
      <c r="X7" s="24" t="s">
        <v>63</v>
      </c>
      <c r="Y7" s="24" t="s">
        <v>63</v>
      </c>
      <c r="Z7" s="24" t="s">
        <v>63</v>
      </c>
      <c r="AA7" s="24" t="s">
        <v>63</v>
      </c>
      <c r="AB7" s="26" t="s">
        <v>63</v>
      </c>
      <c r="AC7" s="25" t="s">
        <v>63</v>
      </c>
      <c r="AD7" s="24" t="s">
        <v>63</v>
      </c>
      <c r="AE7" s="24" t="s">
        <v>63</v>
      </c>
      <c r="AF7" s="26" t="s">
        <v>63</v>
      </c>
      <c r="AG7" s="27" t="s">
        <v>63</v>
      </c>
      <c r="AH7" s="28" t="s">
        <v>63</v>
      </c>
      <c r="AI7" s="28" t="s">
        <v>63</v>
      </c>
      <c r="AJ7" s="29" t="s">
        <v>63</v>
      </c>
      <c r="AK7" s="27" t="s">
        <v>63</v>
      </c>
      <c r="AL7" s="28" t="s">
        <v>63</v>
      </c>
      <c r="AM7" s="28" t="s">
        <v>63</v>
      </c>
      <c r="AN7" s="29" t="s">
        <v>63</v>
      </c>
      <c r="AO7" s="27" t="s">
        <v>63</v>
      </c>
      <c r="AP7" s="28" t="s">
        <v>63</v>
      </c>
      <c r="AQ7" s="29" t="s">
        <v>63</v>
      </c>
      <c r="AR7" s="27" t="s">
        <v>63</v>
      </c>
      <c r="AS7" s="28" t="s">
        <v>63</v>
      </c>
      <c r="AT7" s="28" t="s">
        <v>63</v>
      </c>
      <c r="AU7" s="28" t="s">
        <v>63</v>
      </c>
      <c r="AV7" s="29" t="s">
        <v>63</v>
      </c>
      <c r="AW7" s="27" t="s">
        <v>63</v>
      </c>
      <c r="AX7" s="28" t="s">
        <v>63</v>
      </c>
      <c r="AY7" s="28" t="s">
        <v>63</v>
      </c>
      <c r="AZ7" s="28" t="s">
        <v>63</v>
      </c>
      <c r="BA7" s="29" t="s">
        <v>63</v>
      </c>
      <c r="BB7" s="215" t="s">
        <v>63</v>
      </c>
      <c r="BC7" s="216" t="s">
        <v>63</v>
      </c>
      <c r="BD7" s="216" t="s">
        <v>63</v>
      </c>
      <c r="BE7" s="216" t="s">
        <v>63</v>
      </c>
      <c r="BF7" s="216" t="s">
        <v>63</v>
      </c>
      <c r="BG7" s="217" t="s">
        <v>63</v>
      </c>
    </row>
    <row r="8" spans="1:59" ht="15" customHeight="1">
      <c r="A8" s="1555"/>
      <c r="B8" s="13" t="s">
        <v>21</v>
      </c>
      <c r="C8" s="45">
        <v>2</v>
      </c>
      <c r="D8" s="49" t="str">
        <f t="shared" si="0"/>
        <v>1PM2</v>
      </c>
      <c r="E8" s="30" t="s">
        <v>63</v>
      </c>
      <c r="F8" s="30" t="s">
        <v>63</v>
      </c>
      <c r="G8" s="30" t="s">
        <v>63</v>
      </c>
      <c r="H8" s="30" t="s">
        <v>63</v>
      </c>
      <c r="I8" s="30" t="s">
        <v>63</v>
      </c>
      <c r="J8" s="30">
        <v>0</v>
      </c>
      <c r="K8" s="31" t="s">
        <v>63</v>
      </c>
      <c r="L8" s="25" t="s">
        <v>63</v>
      </c>
      <c r="M8" s="24" t="s">
        <v>63</v>
      </c>
      <c r="N8" s="24" t="s">
        <v>63</v>
      </c>
      <c r="O8" s="24" t="s">
        <v>63</v>
      </c>
      <c r="P8" s="24" t="s">
        <v>63</v>
      </c>
      <c r="Q8" s="25" t="s">
        <v>63</v>
      </c>
      <c r="R8" s="24" t="s">
        <v>63</v>
      </c>
      <c r="S8" s="24" t="s">
        <v>63</v>
      </c>
      <c r="T8" s="24" t="s">
        <v>63</v>
      </c>
      <c r="U8" s="24" t="s">
        <v>63</v>
      </c>
      <c r="V8" s="26" t="s">
        <v>63</v>
      </c>
      <c r="W8" s="25" t="s">
        <v>63</v>
      </c>
      <c r="X8" s="24" t="s">
        <v>63</v>
      </c>
      <c r="Y8" s="24" t="s">
        <v>63</v>
      </c>
      <c r="Z8" s="24" t="s">
        <v>63</v>
      </c>
      <c r="AA8" s="24" t="s">
        <v>63</v>
      </c>
      <c r="AB8" s="26" t="s">
        <v>63</v>
      </c>
      <c r="AC8" s="25" t="s">
        <v>63</v>
      </c>
      <c r="AD8" s="24" t="s">
        <v>63</v>
      </c>
      <c r="AE8" s="24" t="s">
        <v>63</v>
      </c>
      <c r="AF8" s="26" t="s">
        <v>63</v>
      </c>
      <c r="AG8" s="27" t="s">
        <v>63</v>
      </c>
      <c r="AH8" s="28" t="s">
        <v>63</v>
      </c>
      <c r="AI8" s="28" t="s">
        <v>63</v>
      </c>
      <c r="AJ8" s="29" t="s">
        <v>63</v>
      </c>
      <c r="AK8" s="27" t="s">
        <v>63</v>
      </c>
      <c r="AL8" s="28" t="s">
        <v>63</v>
      </c>
      <c r="AM8" s="28" t="s">
        <v>63</v>
      </c>
      <c r="AN8" s="29" t="s">
        <v>63</v>
      </c>
      <c r="AO8" s="27" t="s">
        <v>63</v>
      </c>
      <c r="AP8" s="28" t="s">
        <v>63</v>
      </c>
      <c r="AQ8" s="29" t="s">
        <v>63</v>
      </c>
      <c r="AR8" s="27" t="s">
        <v>63</v>
      </c>
      <c r="AS8" s="28" t="s">
        <v>63</v>
      </c>
      <c r="AT8" s="28" t="s">
        <v>63</v>
      </c>
      <c r="AU8" s="28" t="s">
        <v>63</v>
      </c>
      <c r="AV8" s="29" t="s">
        <v>63</v>
      </c>
      <c r="AW8" s="27" t="s">
        <v>63</v>
      </c>
      <c r="AX8" s="28" t="s">
        <v>63</v>
      </c>
      <c r="AY8" s="28" t="s">
        <v>63</v>
      </c>
      <c r="AZ8" s="28" t="s">
        <v>63</v>
      </c>
      <c r="BA8" s="29" t="s">
        <v>63</v>
      </c>
      <c r="BB8" s="215" t="s">
        <v>63</v>
      </c>
      <c r="BC8" s="216" t="s">
        <v>63</v>
      </c>
      <c r="BD8" s="216" t="s">
        <v>63</v>
      </c>
      <c r="BE8" s="216" t="s">
        <v>63</v>
      </c>
      <c r="BF8" s="216" t="s">
        <v>63</v>
      </c>
      <c r="BG8" s="217" t="s">
        <v>63</v>
      </c>
    </row>
    <row r="9" spans="1:59" ht="15" customHeight="1">
      <c r="A9" s="1556"/>
      <c r="B9" s="14" t="s">
        <v>22</v>
      </c>
      <c r="C9" s="45">
        <v>1</v>
      </c>
      <c r="D9" s="49" t="str">
        <f t="shared" si="0"/>
        <v>1PM1</v>
      </c>
      <c r="E9" s="30" t="s">
        <v>63</v>
      </c>
      <c r="F9" s="32" t="s">
        <v>63</v>
      </c>
      <c r="G9" s="32" t="s">
        <v>63</v>
      </c>
      <c r="H9" s="32" t="s">
        <v>63</v>
      </c>
      <c r="I9" s="32" t="s">
        <v>63</v>
      </c>
      <c r="J9" s="32" t="s">
        <v>63</v>
      </c>
      <c r="K9" s="30">
        <v>0</v>
      </c>
      <c r="L9" s="25" t="s">
        <v>63</v>
      </c>
      <c r="M9" s="24" t="s">
        <v>63</v>
      </c>
      <c r="N9" s="24" t="s">
        <v>63</v>
      </c>
      <c r="O9" s="24" t="s">
        <v>63</v>
      </c>
      <c r="P9" s="24" t="s">
        <v>63</v>
      </c>
      <c r="Q9" s="33" t="s">
        <v>63</v>
      </c>
      <c r="R9" s="34" t="s">
        <v>63</v>
      </c>
      <c r="S9" s="34" t="s">
        <v>63</v>
      </c>
      <c r="T9" s="34" t="s">
        <v>63</v>
      </c>
      <c r="U9" s="34" t="s">
        <v>63</v>
      </c>
      <c r="V9" s="35" t="s">
        <v>63</v>
      </c>
      <c r="W9" s="33" t="s">
        <v>63</v>
      </c>
      <c r="X9" s="34" t="s">
        <v>63</v>
      </c>
      <c r="Y9" s="34" t="s">
        <v>63</v>
      </c>
      <c r="Z9" s="34" t="s">
        <v>63</v>
      </c>
      <c r="AA9" s="34" t="s">
        <v>63</v>
      </c>
      <c r="AB9" s="35" t="s">
        <v>63</v>
      </c>
      <c r="AC9" s="33" t="s">
        <v>63</v>
      </c>
      <c r="AD9" s="34" t="s">
        <v>63</v>
      </c>
      <c r="AE9" s="34" t="s">
        <v>63</v>
      </c>
      <c r="AF9" s="35" t="s">
        <v>63</v>
      </c>
      <c r="AG9" s="36" t="s">
        <v>63</v>
      </c>
      <c r="AH9" s="37" t="s">
        <v>63</v>
      </c>
      <c r="AI9" s="37" t="s">
        <v>63</v>
      </c>
      <c r="AJ9" s="38" t="s">
        <v>63</v>
      </c>
      <c r="AK9" s="36" t="s">
        <v>63</v>
      </c>
      <c r="AL9" s="37" t="s">
        <v>63</v>
      </c>
      <c r="AM9" s="37" t="s">
        <v>63</v>
      </c>
      <c r="AN9" s="38" t="s">
        <v>63</v>
      </c>
      <c r="AO9" s="36" t="s">
        <v>63</v>
      </c>
      <c r="AP9" s="37" t="s">
        <v>63</v>
      </c>
      <c r="AQ9" s="38" t="s">
        <v>63</v>
      </c>
      <c r="AR9" s="36" t="s">
        <v>63</v>
      </c>
      <c r="AS9" s="37" t="s">
        <v>63</v>
      </c>
      <c r="AT9" s="37" t="s">
        <v>63</v>
      </c>
      <c r="AU9" s="37" t="s">
        <v>63</v>
      </c>
      <c r="AV9" s="38" t="s">
        <v>63</v>
      </c>
      <c r="AW9" s="36" t="s">
        <v>63</v>
      </c>
      <c r="AX9" s="37" t="s">
        <v>63</v>
      </c>
      <c r="AY9" s="37" t="s">
        <v>63</v>
      </c>
      <c r="AZ9" s="37" t="s">
        <v>63</v>
      </c>
      <c r="BA9" s="38" t="s">
        <v>63</v>
      </c>
      <c r="BB9" s="215" t="s">
        <v>63</v>
      </c>
      <c r="BC9" s="216" t="s">
        <v>63</v>
      </c>
      <c r="BD9" s="216" t="s">
        <v>63</v>
      </c>
      <c r="BE9" s="216" t="s">
        <v>63</v>
      </c>
      <c r="BF9" s="216" t="s">
        <v>63</v>
      </c>
      <c r="BG9" s="217" t="s">
        <v>63</v>
      </c>
    </row>
    <row r="10" spans="1:59" ht="15" customHeight="1">
      <c r="A10" s="1531" t="s">
        <v>23</v>
      </c>
      <c r="B10" s="90" t="s">
        <v>109</v>
      </c>
      <c r="C10" s="91">
        <v>7</v>
      </c>
      <c r="D10" s="48" t="str">
        <f>"2ARC"&amp;C10</f>
        <v>2ARC7</v>
      </c>
      <c r="E10" s="39" t="s">
        <v>63</v>
      </c>
      <c r="F10" s="39" t="s">
        <v>63</v>
      </c>
      <c r="G10" s="39" t="s">
        <v>63</v>
      </c>
      <c r="H10" s="39" t="s">
        <v>63</v>
      </c>
      <c r="I10" s="39" t="s">
        <v>63</v>
      </c>
      <c r="J10" s="39" t="s">
        <v>63</v>
      </c>
      <c r="K10" s="40" t="s">
        <v>63</v>
      </c>
      <c r="L10" s="23" t="s">
        <v>64</v>
      </c>
      <c r="M10" s="39" t="s">
        <v>64</v>
      </c>
      <c r="N10" s="39" t="s">
        <v>64</v>
      </c>
      <c r="O10" s="39" t="s">
        <v>64</v>
      </c>
      <c r="P10" s="40" t="s">
        <v>64</v>
      </c>
      <c r="Q10" s="23" t="s">
        <v>63</v>
      </c>
      <c r="R10" s="39" t="s">
        <v>63</v>
      </c>
      <c r="S10" s="39" t="s">
        <v>63</v>
      </c>
      <c r="T10" s="39" t="s">
        <v>63</v>
      </c>
      <c r="U10" s="39" t="s">
        <v>63</v>
      </c>
      <c r="V10" s="40" t="s">
        <v>63</v>
      </c>
      <c r="W10" s="23" t="s">
        <v>63</v>
      </c>
      <c r="X10" s="39" t="s">
        <v>63</v>
      </c>
      <c r="Y10" s="39" t="s">
        <v>63</v>
      </c>
      <c r="Z10" s="781" t="s">
        <v>63</v>
      </c>
      <c r="AA10" s="781" t="s">
        <v>63</v>
      </c>
      <c r="AB10" s="40" t="s">
        <v>63</v>
      </c>
      <c r="AC10" s="23" t="s">
        <v>63</v>
      </c>
      <c r="AD10" s="39" t="s">
        <v>63</v>
      </c>
      <c r="AE10" s="39" t="s">
        <v>63</v>
      </c>
      <c r="AF10" s="40" t="s">
        <v>63</v>
      </c>
      <c r="AG10" s="41" t="s">
        <v>63</v>
      </c>
      <c r="AH10" s="42" t="s">
        <v>63</v>
      </c>
      <c r="AI10" s="42" t="s">
        <v>63</v>
      </c>
      <c r="AJ10" s="43" t="s">
        <v>63</v>
      </c>
      <c r="AK10" s="41" t="s">
        <v>63</v>
      </c>
      <c r="AL10" s="42" t="s">
        <v>63</v>
      </c>
      <c r="AM10" s="42" t="s">
        <v>63</v>
      </c>
      <c r="AN10" s="43" t="s">
        <v>63</v>
      </c>
      <c r="AO10" s="41" t="s">
        <v>63</v>
      </c>
      <c r="AP10" s="42" t="s">
        <v>63</v>
      </c>
      <c r="AQ10" s="43" t="s">
        <v>63</v>
      </c>
      <c r="AR10" s="41" t="s">
        <v>63</v>
      </c>
      <c r="AS10" s="42" t="s">
        <v>63</v>
      </c>
      <c r="AT10" s="42" t="s">
        <v>63</v>
      </c>
      <c r="AU10" s="28" t="s">
        <v>63</v>
      </c>
      <c r="AV10" s="659" t="s">
        <v>63</v>
      </c>
      <c r="AW10" s="41" t="s">
        <v>63</v>
      </c>
      <c r="AX10" s="42" t="s">
        <v>63</v>
      </c>
      <c r="AY10" s="42" t="s">
        <v>63</v>
      </c>
      <c r="AZ10" s="28" t="s">
        <v>63</v>
      </c>
      <c r="BA10" s="43" t="s">
        <v>63</v>
      </c>
      <c r="BB10" s="212" t="s">
        <v>63</v>
      </c>
      <c r="BC10" s="213" t="s">
        <v>63</v>
      </c>
      <c r="BD10" s="213" t="s">
        <v>63</v>
      </c>
      <c r="BE10" s="213" t="s">
        <v>63</v>
      </c>
      <c r="BF10" s="213" t="s">
        <v>63</v>
      </c>
      <c r="BG10" s="214" t="s">
        <v>63</v>
      </c>
    </row>
    <row r="11" spans="1:59" ht="15" customHeight="1">
      <c r="A11" s="1532"/>
      <c r="B11" s="92" t="s">
        <v>24</v>
      </c>
      <c r="C11" s="93">
        <v>6</v>
      </c>
      <c r="D11" s="49" t="str">
        <f>"2ARC"&amp;C11</f>
        <v>2ARC6</v>
      </c>
      <c r="E11" s="24" t="s">
        <v>63</v>
      </c>
      <c r="F11" s="24" t="s">
        <v>63</v>
      </c>
      <c r="G11" s="24" t="s">
        <v>63</v>
      </c>
      <c r="H11" s="24" t="s">
        <v>63</v>
      </c>
      <c r="I11" s="24" t="s">
        <v>63</v>
      </c>
      <c r="J11" s="24" t="s">
        <v>63</v>
      </c>
      <c r="K11" s="26" t="s">
        <v>63</v>
      </c>
      <c r="L11" s="25" t="s">
        <v>63</v>
      </c>
      <c r="M11" s="24">
        <v>0</v>
      </c>
      <c r="N11" s="24" t="s">
        <v>63</v>
      </c>
      <c r="O11" s="24" t="s">
        <v>63</v>
      </c>
      <c r="P11" s="26" t="s">
        <v>63</v>
      </c>
      <c r="Q11" s="25" t="s">
        <v>63</v>
      </c>
      <c r="R11" s="24" t="s">
        <v>63</v>
      </c>
      <c r="S11" s="24" t="s">
        <v>63</v>
      </c>
      <c r="T11" s="24" t="s">
        <v>63</v>
      </c>
      <c r="U11" s="24" t="s">
        <v>63</v>
      </c>
      <c r="V11" s="26" t="s">
        <v>63</v>
      </c>
      <c r="W11" s="25" t="s">
        <v>63</v>
      </c>
      <c r="X11" s="24" t="s">
        <v>63</v>
      </c>
      <c r="Y11" s="24" t="s">
        <v>63</v>
      </c>
      <c r="Z11" s="24" t="s">
        <v>63</v>
      </c>
      <c r="AA11" s="24" t="s">
        <v>63</v>
      </c>
      <c r="AB11" s="26" t="s">
        <v>63</v>
      </c>
      <c r="AC11" s="25" t="s">
        <v>63</v>
      </c>
      <c r="AD11" s="24" t="s">
        <v>63</v>
      </c>
      <c r="AE11" s="24" t="s">
        <v>63</v>
      </c>
      <c r="AF11" s="26" t="s">
        <v>63</v>
      </c>
      <c r="AG11" s="27" t="s">
        <v>63</v>
      </c>
      <c r="AH11" s="28" t="s">
        <v>63</v>
      </c>
      <c r="AI11" s="28" t="s">
        <v>63</v>
      </c>
      <c r="AJ11" s="29" t="s">
        <v>63</v>
      </c>
      <c r="AK11" s="27" t="s">
        <v>63</v>
      </c>
      <c r="AL11" s="28" t="s">
        <v>63</v>
      </c>
      <c r="AM11" s="28" t="s">
        <v>63</v>
      </c>
      <c r="AN11" s="29" t="s">
        <v>63</v>
      </c>
      <c r="AO11" s="27" t="s">
        <v>63</v>
      </c>
      <c r="AP11" s="28" t="s">
        <v>63</v>
      </c>
      <c r="AQ11" s="29" t="s">
        <v>63</v>
      </c>
      <c r="AR11" s="27" t="s">
        <v>63</v>
      </c>
      <c r="AS11" s="28" t="s">
        <v>63</v>
      </c>
      <c r="AT11" s="28" t="s">
        <v>63</v>
      </c>
      <c r="AU11" s="28" t="s">
        <v>63</v>
      </c>
      <c r="AV11" s="29" t="s">
        <v>63</v>
      </c>
      <c r="AW11" s="27" t="s">
        <v>63</v>
      </c>
      <c r="AX11" s="28" t="s">
        <v>63</v>
      </c>
      <c r="AY11" s="28" t="s">
        <v>63</v>
      </c>
      <c r="AZ11" s="28" t="s">
        <v>63</v>
      </c>
      <c r="BA11" s="29" t="s">
        <v>63</v>
      </c>
      <c r="BB11" s="215" t="s">
        <v>63</v>
      </c>
      <c r="BC11" s="216" t="s">
        <v>63</v>
      </c>
      <c r="BD11" s="216" t="s">
        <v>63</v>
      </c>
      <c r="BE11" s="216" t="s">
        <v>63</v>
      </c>
      <c r="BF11" s="216" t="s">
        <v>63</v>
      </c>
      <c r="BG11" s="217" t="s">
        <v>63</v>
      </c>
    </row>
    <row r="12" spans="1:59" ht="15" customHeight="1">
      <c r="A12" s="1532"/>
      <c r="B12" s="92" t="s">
        <v>25</v>
      </c>
      <c r="C12" s="93">
        <v>5</v>
      </c>
      <c r="D12" s="49" t="str">
        <f>"2ARC"&amp;C12</f>
        <v>2ARC5</v>
      </c>
      <c r="E12" s="24" t="s">
        <v>63</v>
      </c>
      <c r="F12" s="24" t="s">
        <v>63</v>
      </c>
      <c r="G12" s="24" t="s">
        <v>63</v>
      </c>
      <c r="H12" s="24" t="s">
        <v>63</v>
      </c>
      <c r="I12" s="24" t="s">
        <v>63</v>
      </c>
      <c r="J12" s="24" t="s">
        <v>63</v>
      </c>
      <c r="K12" s="26" t="s">
        <v>63</v>
      </c>
      <c r="L12" s="25" t="s">
        <v>63</v>
      </c>
      <c r="M12" s="24" t="s">
        <v>63</v>
      </c>
      <c r="N12" s="24">
        <v>0</v>
      </c>
      <c r="O12" s="24" t="s">
        <v>63</v>
      </c>
      <c r="P12" s="26" t="s">
        <v>63</v>
      </c>
      <c r="Q12" s="25" t="s">
        <v>63</v>
      </c>
      <c r="R12" s="24" t="s">
        <v>63</v>
      </c>
      <c r="S12" s="24" t="s">
        <v>63</v>
      </c>
      <c r="T12" s="24" t="s">
        <v>63</v>
      </c>
      <c r="U12" s="24" t="s">
        <v>63</v>
      </c>
      <c r="V12" s="26" t="s">
        <v>63</v>
      </c>
      <c r="W12" s="25" t="s">
        <v>63</v>
      </c>
      <c r="X12" s="24" t="s">
        <v>63</v>
      </c>
      <c r="Y12" s="24" t="s">
        <v>63</v>
      </c>
      <c r="Z12" s="24" t="s">
        <v>63</v>
      </c>
      <c r="AA12" s="24" t="s">
        <v>63</v>
      </c>
      <c r="AB12" s="26" t="s">
        <v>63</v>
      </c>
      <c r="AC12" s="25" t="s">
        <v>63</v>
      </c>
      <c r="AD12" s="24" t="s">
        <v>63</v>
      </c>
      <c r="AE12" s="24" t="s">
        <v>63</v>
      </c>
      <c r="AF12" s="26" t="s">
        <v>63</v>
      </c>
      <c r="AG12" s="27" t="s">
        <v>63</v>
      </c>
      <c r="AH12" s="28" t="s">
        <v>63</v>
      </c>
      <c r="AI12" s="28" t="s">
        <v>63</v>
      </c>
      <c r="AJ12" s="29" t="s">
        <v>63</v>
      </c>
      <c r="AK12" s="27" t="s">
        <v>63</v>
      </c>
      <c r="AL12" s="28" t="s">
        <v>63</v>
      </c>
      <c r="AM12" s="28" t="s">
        <v>63</v>
      </c>
      <c r="AN12" s="29" t="s">
        <v>63</v>
      </c>
      <c r="AO12" s="27" t="s">
        <v>63</v>
      </c>
      <c r="AP12" s="28" t="s">
        <v>63</v>
      </c>
      <c r="AQ12" s="29" t="s">
        <v>63</v>
      </c>
      <c r="AR12" s="27" t="s">
        <v>63</v>
      </c>
      <c r="AS12" s="28" t="s">
        <v>63</v>
      </c>
      <c r="AT12" s="28" t="s">
        <v>63</v>
      </c>
      <c r="AU12" s="28" t="s">
        <v>63</v>
      </c>
      <c r="AV12" s="29" t="s">
        <v>63</v>
      </c>
      <c r="AW12" s="27" t="s">
        <v>63</v>
      </c>
      <c r="AX12" s="28" t="s">
        <v>63</v>
      </c>
      <c r="AY12" s="28" t="s">
        <v>63</v>
      </c>
      <c r="AZ12" s="28" t="s">
        <v>63</v>
      </c>
      <c r="BA12" s="29" t="s">
        <v>63</v>
      </c>
      <c r="BB12" s="215" t="s">
        <v>63</v>
      </c>
      <c r="BC12" s="216" t="s">
        <v>63</v>
      </c>
      <c r="BD12" s="216" t="s">
        <v>63</v>
      </c>
      <c r="BE12" s="216" t="s">
        <v>63</v>
      </c>
      <c r="BF12" s="216" t="s">
        <v>63</v>
      </c>
      <c r="BG12" s="217" t="s">
        <v>63</v>
      </c>
    </row>
    <row r="13" spans="1:59" ht="15" customHeight="1">
      <c r="A13" s="1532"/>
      <c r="B13" s="92" t="s">
        <v>26</v>
      </c>
      <c r="C13" s="93">
        <v>4</v>
      </c>
      <c r="D13" s="49" t="str">
        <f>"2ARC"&amp;C13</f>
        <v>2ARC4</v>
      </c>
      <c r="E13" s="24" t="s">
        <v>63</v>
      </c>
      <c r="F13" s="24" t="s">
        <v>63</v>
      </c>
      <c r="G13" s="24" t="s">
        <v>63</v>
      </c>
      <c r="H13" s="24" t="s">
        <v>63</v>
      </c>
      <c r="I13" s="24" t="s">
        <v>63</v>
      </c>
      <c r="J13" s="24" t="s">
        <v>63</v>
      </c>
      <c r="K13" s="26" t="s">
        <v>63</v>
      </c>
      <c r="L13" s="25" t="s">
        <v>63</v>
      </c>
      <c r="M13" s="24" t="s">
        <v>63</v>
      </c>
      <c r="N13" s="24" t="s">
        <v>63</v>
      </c>
      <c r="O13" s="24">
        <v>0</v>
      </c>
      <c r="P13" s="26" t="s">
        <v>63</v>
      </c>
      <c r="Q13" s="25" t="s">
        <v>63</v>
      </c>
      <c r="R13" s="24" t="s">
        <v>63</v>
      </c>
      <c r="S13" s="24" t="s">
        <v>63</v>
      </c>
      <c r="T13" s="24" t="s">
        <v>63</v>
      </c>
      <c r="U13" s="24" t="s">
        <v>63</v>
      </c>
      <c r="V13" s="26" t="s">
        <v>63</v>
      </c>
      <c r="W13" s="25" t="s">
        <v>63</v>
      </c>
      <c r="X13" s="24" t="s">
        <v>63</v>
      </c>
      <c r="Y13" s="24" t="s">
        <v>63</v>
      </c>
      <c r="Z13" s="24" t="s">
        <v>63</v>
      </c>
      <c r="AA13" s="24" t="s">
        <v>63</v>
      </c>
      <c r="AB13" s="26" t="s">
        <v>63</v>
      </c>
      <c r="AC13" s="25" t="s">
        <v>63</v>
      </c>
      <c r="AD13" s="24" t="s">
        <v>63</v>
      </c>
      <c r="AE13" s="24" t="s">
        <v>63</v>
      </c>
      <c r="AF13" s="26" t="s">
        <v>63</v>
      </c>
      <c r="AG13" s="27" t="s">
        <v>63</v>
      </c>
      <c r="AH13" s="28" t="s">
        <v>63</v>
      </c>
      <c r="AI13" s="28" t="s">
        <v>63</v>
      </c>
      <c r="AJ13" s="29" t="s">
        <v>63</v>
      </c>
      <c r="AK13" s="27" t="s">
        <v>63</v>
      </c>
      <c r="AL13" s="28" t="s">
        <v>63</v>
      </c>
      <c r="AM13" s="28" t="s">
        <v>63</v>
      </c>
      <c r="AN13" s="29" t="s">
        <v>63</v>
      </c>
      <c r="AO13" s="27" t="s">
        <v>63</v>
      </c>
      <c r="AP13" s="28" t="s">
        <v>63</v>
      </c>
      <c r="AQ13" s="29" t="s">
        <v>63</v>
      </c>
      <c r="AR13" s="27" t="s">
        <v>63</v>
      </c>
      <c r="AS13" s="28" t="s">
        <v>63</v>
      </c>
      <c r="AT13" s="28" t="s">
        <v>63</v>
      </c>
      <c r="AU13" s="28" t="s">
        <v>63</v>
      </c>
      <c r="AV13" s="29" t="s">
        <v>63</v>
      </c>
      <c r="AW13" s="27" t="s">
        <v>63</v>
      </c>
      <c r="AX13" s="28" t="s">
        <v>63</v>
      </c>
      <c r="AY13" s="28" t="s">
        <v>63</v>
      </c>
      <c r="AZ13" s="28" t="s">
        <v>63</v>
      </c>
      <c r="BA13" s="29" t="s">
        <v>63</v>
      </c>
      <c r="BB13" s="215" t="s">
        <v>63</v>
      </c>
      <c r="BC13" s="216" t="s">
        <v>63</v>
      </c>
      <c r="BD13" s="216" t="s">
        <v>63</v>
      </c>
      <c r="BE13" s="216" t="s">
        <v>63</v>
      </c>
      <c r="BF13" s="216" t="s">
        <v>63</v>
      </c>
      <c r="BG13" s="217" t="s">
        <v>63</v>
      </c>
    </row>
    <row r="14" spans="1:59" ht="15" customHeight="1">
      <c r="A14" s="1533"/>
      <c r="B14" s="94" t="s">
        <v>110</v>
      </c>
      <c r="C14" s="95">
        <v>3</v>
      </c>
      <c r="D14" s="50" t="str">
        <f>"2ARC"&amp;C14</f>
        <v>2ARC3</v>
      </c>
      <c r="E14" s="34" t="s">
        <v>63</v>
      </c>
      <c r="F14" s="34" t="s">
        <v>63</v>
      </c>
      <c r="G14" s="34" t="s">
        <v>63</v>
      </c>
      <c r="H14" s="34" t="s">
        <v>63</v>
      </c>
      <c r="I14" s="34" t="s">
        <v>63</v>
      </c>
      <c r="J14" s="34" t="s">
        <v>63</v>
      </c>
      <c r="K14" s="35" t="s">
        <v>63</v>
      </c>
      <c r="L14" s="25" t="s">
        <v>63</v>
      </c>
      <c r="M14" s="24" t="s">
        <v>63</v>
      </c>
      <c r="N14" s="24" t="s">
        <v>63</v>
      </c>
      <c r="O14" s="24" t="s">
        <v>63</v>
      </c>
      <c r="P14" s="35">
        <v>0</v>
      </c>
      <c r="Q14" s="33" t="s">
        <v>63</v>
      </c>
      <c r="R14" s="34" t="s">
        <v>63</v>
      </c>
      <c r="S14" s="34" t="s">
        <v>63</v>
      </c>
      <c r="T14" s="34" t="s">
        <v>63</v>
      </c>
      <c r="U14" s="24" t="s">
        <v>63</v>
      </c>
      <c r="V14" s="35" t="s">
        <v>63</v>
      </c>
      <c r="W14" s="33" t="s">
        <v>63</v>
      </c>
      <c r="X14" s="34" t="s">
        <v>63</v>
      </c>
      <c r="Y14" s="34" t="s">
        <v>63</v>
      </c>
      <c r="Z14" s="34" t="s">
        <v>63</v>
      </c>
      <c r="AA14" s="34" t="s">
        <v>63</v>
      </c>
      <c r="AB14" s="35" t="s">
        <v>63</v>
      </c>
      <c r="AC14" s="33" t="s">
        <v>63</v>
      </c>
      <c r="AD14" s="34" t="s">
        <v>63</v>
      </c>
      <c r="AE14" s="34" t="s">
        <v>63</v>
      </c>
      <c r="AF14" s="35" t="s">
        <v>63</v>
      </c>
      <c r="AG14" s="36" t="s">
        <v>63</v>
      </c>
      <c r="AH14" s="37" t="s">
        <v>63</v>
      </c>
      <c r="AI14" s="37" t="s">
        <v>63</v>
      </c>
      <c r="AJ14" s="38" t="s">
        <v>63</v>
      </c>
      <c r="AK14" s="36" t="s">
        <v>63</v>
      </c>
      <c r="AL14" s="37" t="s">
        <v>63</v>
      </c>
      <c r="AM14" s="37" t="s">
        <v>63</v>
      </c>
      <c r="AN14" s="38" t="s">
        <v>63</v>
      </c>
      <c r="AO14" s="36" t="s">
        <v>63</v>
      </c>
      <c r="AP14" s="37" t="s">
        <v>63</v>
      </c>
      <c r="AQ14" s="38" t="s">
        <v>63</v>
      </c>
      <c r="AR14" s="36" t="s">
        <v>63</v>
      </c>
      <c r="AS14" s="37" t="s">
        <v>63</v>
      </c>
      <c r="AT14" s="37" t="s">
        <v>63</v>
      </c>
      <c r="AU14" s="37" t="s">
        <v>63</v>
      </c>
      <c r="AV14" s="38" t="s">
        <v>63</v>
      </c>
      <c r="AW14" s="36" t="s">
        <v>63</v>
      </c>
      <c r="AX14" s="37" t="s">
        <v>63</v>
      </c>
      <c r="AY14" s="37" t="s">
        <v>63</v>
      </c>
      <c r="AZ14" s="37" t="s">
        <v>63</v>
      </c>
      <c r="BA14" s="38" t="s">
        <v>63</v>
      </c>
      <c r="BB14" s="215" t="s">
        <v>63</v>
      </c>
      <c r="BC14" s="216" t="s">
        <v>63</v>
      </c>
      <c r="BD14" s="216" t="s">
        <v>63</v>
      </c>
      <c r="BE14" s="216" t="s">
        <v>63</v>
      </c>
      <c r="BF14" s="216" t="s">
        <v>63</v>
      </c>
      <c r="BG14" s="217" t="s">
        <v>63</v>
      </c>
    </row>
    <row r="15" spans="1:59" ht="15" customHeight="1">
      <c r="A15" s="1531" t="s">
        <v>27</v>
      </c>
      <c r="B15" s="16" t="s">
        <v>28</v>
      </c>
      <c r="C15" s="44">
        <v>7</v>
      </c>
      <c r="D15" s="48" t="str">
        <f>"2EX"&amp;C15</f>
        <v>2EX7</v>
      </c>
      <c r="E15" s="39" t="s">
        <v>63</v>
      </c>
      <c r="F15" s="39" t="s">
        <v>63</v>
      </c>
      <c r="G15" s="39" t="s">
        <v>63</v>
      </c>
      <c r="H15" s="39" t="s">
        <v>63</v>
      </c>
      <c r="I15" s="39" t="s">
        <v>63</v>
      </c>
      <c r="J15" s="39" t="s">
        <v>63</v>
      </c>
      <c r="K15" s="40" t="s">
        <v>63</v>
      </c>
      <c r="L15" s="23" t="s">
        <v>63</v>
      </c>
      <c r="M15" s="39" t="s">
        <v>63</v>
      </c>
      <c r="N15" s="39" t="s">
        <v>63</v>
      </c>
      <c r="O15" s="39" t="s">
        <v>63</v>
      </c>
      <c r="P15" s="40" t="s">
        <v>63</v>
      </c>
      <c r="Q15" s="23" t="s">
        <v>64</v>
      </c>
      <c r="R15" s="39" t="s">
        <v>64</v>
      </c>
      <c r="S15" s="39" t="s">
        <v>64</v>
      </c>
      <c r="T15" s="39" t="s">
        <v>64</v>
      </c>
      <c r="U15" s="39" t="s">
        <v>64</v>
      </c>
      <c r="V15" s="40" t="s">
        <v>64</v>
      </c>
      <c r="W15" s="23" t="s">
        <v>63</v>
      </c>
      <c r="X15" s="39" t="s">
        <v>63</v>
      </c>
      <c r="Y15" s="39" t="s">
        <v>63</v>
      </c>
      <c r="Z15" s="781" t="s">
        <v>63</v>
      </c>
      <c r="AA15" s="781" t="s">
        <v>63</v>
      </c>
      <c r="AB15" s="40" t="s">
        <v>63</v>
      </c>
      <c r="AC15" s="23" t="s">
        <v>63</v>
      </c>
      <c r="AD15" s="39" t="s">
        <v>63</v>
      </c>
      <c r="AE15" s="39" t="s">
        <v>63</v>
      </c>
      <c r="AF15" s="40" t="s">
        <v>63</v>
      </c>
      <c r="AG15" s="41" t="s">
        <v>63</v>
      </c>
      <c r="AH15" s="42" t="s">
        <v>63</v>
      </c>
      <c r="AI15" s="42" t="s">
        <v>63</v>
      </c>
      <c r="AJ15" s="43" t="s">
        <v>63</v>
      </c>
      <c r="AK15" s="41" t="s">
        <v>63</v>
      </c>
      <c r="AL15" s="42" t="s">
        <v>63</v>
      </c>
      <c r="AM15" s="42" t="s">
        <v>63</v>
      </c>
      <c r="AN15" s="43" t="s">
        <v>63</v>
      </c>
      <c r="AO15" s="41" t="s">
        <v>63</v>
      </c>
      <c r="AP15" s="42" t="s">
        <v>63</v>
      </c>
      <c r="AQ15" s="43" t="s">
        <v>63</v>
      </c>
      <c r="AR15" s="41" t="s">
        <v>63</v>
      </c>
      <c r="AS15" s="42" t="s">
        <v>63</v>
      </c>
      <c r="AT15" s="42" t="s">
        <v>63</v>
      </c>
      <c r="AU15" s="28" t="s">
        <v>63</v>
      </c>
      <c r="AV15" s="659" t="s">
        <v>63</v>
      </c>
      <c r="AW15" s="41" t="s">
        <v>63</v>
      </c>
      <c r="AX15" s="42" t="s">
        <v>63</v>
      </c>
      <c r="AY15" s="42" t="s">
        <v>63</v>
      </c>
      <c r="AZ15" s="28" t="s">
        <v>63</v>
      </c>
      <c r="BA15" s="43" t="s">
        <v>63</v>
      </c>
      <c r="BB15" s="212" t="s">
        <v>63</v>
      </c>
      <c r="BC15" s="213" t="s">
        <v>63</v>
      </c>
      <c r="BD15" s="213" t="s">
        <v>63</v>
      </c>
      <c r="BE15" s="213" t="s">
        <v>63</v>
      </c>
      <c r="BF15" s="213" t="s">
        <v>63</v>
      </c>
      <c r="BG15" s="214" t="s">
        <v>63</v>
      </c>
    </row>
    <row r="16" spans="1:59" ht="15" customHeight="1">
      <c r="A16" s="1532"/>
      <c r="B16" s="16" t="s">
        <v>29</v>
      </c>
      <c r="C16" s="45">
        <v>6</v>
      </c>
      <c r="D16" s="49" t="str">
        <f>"2SCD"&amp;C16</f>
        <v>2SCD6</v>
      </c>
      <c r="E16" s="24" t="s">
        <v>63</v>
      </c>
      <c r="F16" s="24" t="s">
        <v>63</v>
      </c>
      <c r="G16" s="24" t="s">
        <v>63</v>
      </c>
      <c r="H16" s="24" t="s">
        <v>63</v>
      </c>
      <c r="I16" s="24" t="s">
        <v>63</v>
      </c>
      <c r="J16" s="24" t="s">
        <v>63</v>
      </c>
      <c r="K16" s="26" t="s">
        <v>63</v>
      </c>
      <c r="L16" s="25" t="s">
        <v>63</v>
      </c>
      <c r="M16" s="24" t="s">
        <v>63</v>
      </c>
      <c r="N16" s="24" t="s">
        <v>63</v>
      </c>
      <c r="O16" s="24" t="s">
        <v>63</v>
      </c>
      <c r="P16" s="26" t="s">
        <v>63</v>
      </c>
      <c r="Q16" s="25" t="s">
        <v>63</v>
      </c>
      <c r="R16" s="24">
        <v>0</v>
      </c>
      <c r="S16" s="24" t="s">
        <v>63</v>
      </c>
      <c r="T16" s="24" t="s">
        <v>63</v>
      </c>
      <c r="U16" s="24" t="s">
        <v>63</v>
      </c>
      <c r="V16" s="26" t="s">
        <v>63</v>
      </c>
      <c r="W16" s="25" t="s">
        <v>63</v>
      </c>
      <c r="X16" s="24" t="s">
        <v>63</v>
      </c>
      <c r="Y16" s="24" t="s">
        <v>63</v>
      </c>
      <c r="Z16" s="24" t="s">
        <v>63</v>
      </c>
      <c r="AA16" s="24" t="s">
        <v>63</v>
      </c>
      <c r="AB16" s="26" t="s">
        <v>63</v>
      </c>
      <c r="AC16" s="25" t="s">
        <v>63</v>
      </c>
      <c r="AD16" s="24" t="s">
        <v>63</v>
      </c>
      <c r="AE16" s="24" t="s">
        <v>63</v>
      </c>
      <c r="AF16" s="26" t="s">
        <v>63</v>
      </c>
      <c r="AG16" s="27" t="s">
        <v>63</v>
      </c>
      <c r="AH16" s="28" t="s">
        <v>63</v>
      </c>
      <c r="AI16" s="28" t="s">
        <v>63</v>
      </c>
      <c r="AJ16" s="29" t="s">
        <v>63</v>
      </c>
      <c r="AK16" s="27" t="s">
        <v>63</v>
      </c>
      <c r="AL16" s="28" t="s">
        <v>63</v>
      </c>
      <c r="AM16" s="28" t="s">
        <v>63</v>
      </c>
      <c r="AN16" s="29" t="s">
        <v>63</v>
      </c>
      <c r="AO16" s="27" t="s">
        <v>63</v>
      </c>
      <c r="AP16" s="28" t="s">
        <v>63</v>
      </c>
      <c r="AQ16" s="29" t="s">
        <v>63</v>
      </c>
      <c r="AR16" s="27" t="s">
        <v>63</v>
      </c>
      <c r="AS16" s="28" t="s">
        <v>63</v>
      </c>
      <c r="AT16" s="28" t="s">
        <v>63</v>
      </c>
      <c r="AU16" s="28" t="s">
        <v>63</v>
      </c>
      <c r="AV16" s="29" t="s">
        <v>63</v>
      </c>
      <c r="AW16" s="27" t="s">
        <v>63</v>
      </c>
      <c r="AX16" s="28" t="s">
        <v>63</v>
      </c>
      <c r="AY16" s="28" t="s">
        <v>63</v>
      </c>
      <c r="AZ16" s="28" t="s">
        <v>63</v>
      </c>
      <c r="BA16" s="29" t="s">
        <v>63</v>
      </c>
      <c r="BB16" s="215" t="s">
        <v>63</v>
      </c>
      <c r="BC16" s="216" t="s">
        <v>63</v>
      </c>
      <c r="BD16" s="216" t="s">
        <v>63</v>
      </c>
      <c r="BE16" s="216" t="s">
        <v>63</v>
      </c>
      <c r="BF16" s="216" t="s">
        <v>63</v>
      </c>
      <c r="BG16" s="217" t="s">
        <v>63</v>
      </c>
    </row>
    <row r="17" spans="1:59" ht="15" customHeight="1">
      <c r="A17" s="1532"/>
      <c r="B17" s="16" t="s">
        <v>30</v>
      </c>
      <c r="C17" s="45">
        <v>6</v>
      </c>
      <c r="D17" s="49" t="str">
        <f>"2EX"&amp;C17</f>
        <v>2EX6</v>
      </c>
      <c r="E17" s="24" t="s">
        <v>63</v>
      </c>
      <c r="F17" s="24" t="s">
        <v>63</v>
      </c>
      <c r="G17" s="24" t="s">
        <v>63</v>
      </c>
      <c r="H17" s="24" t="s">
        <v>63</v>
      </c>
      <c r="I17" s="24" t="s">
        <v>63</v>
      </c>
      <c r="J17" s="24" t="s">
        <v>63</v>
      </c>
      <c r="K17" s="26" t="s">
        <v>63</v>
      </c>
      <c r="L17" s="25" t="s">
        <v>63</v>
      </c>
      <c r="M17" s="24" t="s">
        <v>63</v>
      </c>
      <c r="N17" s="24" t="s">
        <v>63</v>
      </c>
      <c r="O17" s="24" t="s">
        <v>63</v>
      </c>
      <c r="P17" s="26" t="s">
        <v>63</v>
      </c>
      <c r="Q17" s="25" t="s">
        <v>63</v>
      </c>
      <c r="R17" s="745" t="s">
        <v>63</v>
      </c>
      <c r="S17" s="24">
        <v>0</v>
      </c>
      <c r="T17" s="24" t="s">
        <v>63</v>
      </c>
      <c r="U17" s="24" t="s">
        <v>63</v>
      </c>
      <c r="V17" s="26" t="s">
        <v>63</v>
      </c>
      <c r="W17" s="25" t="s">
        <v>63</v>
      </c>
      <c r="X17" s="24" t="s">
        <v>63</v>
      </c>
      <c r="Y17" s="24" t="s">
        <v>63</v>
      </c>
      <c r="Z17" s="24" t="s">
        <v>63</v>
      </c>
      <c r="AA17" s="24" t="s">
        <v>63</v>
      </c>
      <c r="AB17" s="26" t="s">
        <v>63</v>
      </c>
      <c r="AC17" s="25" t="s">
        <v>63</v>
      </c>
      <c r="AD17" s="24" t="s">
        <v>63</v>
      </c>
      <c r="AE17" s="24" t="s">
        <v>63</v>
      </c>
      <c r="AF17" s="26" t="s">
        <v>63</v>
      </c>
      <c r="AG17" s="27" t="s">
        <v>63</v>
      </c>
      <c r="AH17" s="28" t="s">
        <v>63</v>
      </c>
      <c r="AI17" s="28" t="s">
        <v>63</v>
      </c>
      <c r="AJ17" s="29" t="s">
        <v>63</v>
      </c>
      <c r="AK17" s="27" t="s">
        <v>63</v>
      </c>
      <c r="AL17" s="28" t="s">
        <v>63</v>
      </c>
      <c r="AM17" s="28" t="s">
        <v>63</v>
      </c>
      <c r="AN17" s="29" t="s">
        <v>63</v>
      </c>
      <c r="AO17" s="27" t="s">
        <v>63</v>
      </c>
      <c r="AP17" s="28" t="s">
        <v>63</v>
      </c>
      <c r="AQ17" s="29" t="s">
        <v>63</v>
      </c>
      <c r="AR17" s="27" t="s">
        <v>63</v>
      </c>
      <c r="AS17" s="28" t="s">
        <v>63</v>
      </c>
      <c r="AT17" s="28" t="s">
        <v>63</v>
      </c>
      <c r="AU17" s="28" t="s">
        <v>63</v>
      </c>
      <c r="AV17" s="29" t="s">
        <v>63</v>
      </c>
      <c r="AW17" s="27" t="s">
        <v>63</v>
      </c>
      <c r="AX17" s="28" t="s">
        <v>63</v>
      </c>
      <c r="AY17" s="28" t="s">
        <v>63</v>
      </c>
      <c r="AZ17" s="28" t="s">
        <v>63</v>
      </c>
      <c r="BA17" s="29" t="s">
        <v>63</v>
      </c>
      <c r="BB17" s="215" t="s">
        <v>63</v>
      </c>
      <c r="BC17" s="216" t="s">
        <v>63</v>
      </c>
      <c r="BD17" s="216" t="s">
        <v>63</v>
      </c>
      <c r="BE17" s="216" t="s">
        <v>63</v>
      </c>
      <c r="BF17" s="216" t="s">
        <v>63</v>
      </c>
      <c r="BG17" s="217" t="s">
        <v>63</v>
      </c>
    </row>
    <row r="18" spans="1:59" ht="15" customHeight="1">
      <c r="A18" s="1532"/>
      <c r="B18" s="16" t="s">
        <v>31</v>
      </c>
      <c r="C18" s="45">
        <v>5</v>
      </c>
      <c r="D18" s="49" t="str">
        <f>"2EX"&amp;C18</f>
        <v>2EX5</v>
      </c>
      <c r="E18" s="24" t="s">
        <v>63</v>
      </c>
      <c r="F18" s="24" t="s">
        <v>63</v>
      </c>
      <c r="G18" s="24" t="s">
        <v>63</v>
      </c>
      <c r="H18" s="24" t="s">
        <v>63</v>
      </c>
      <c r="I18" s="24" t="s">
        <v>63</v>
      </c>
      <c r="J18" s="24" t="s">
        <v>63</v>
      </c>
      <c r="K18" s="26" t="s">
        <v>63</v>
      </c>
      <c r="L18" s="25" t="s">
        <v>63</v>
      </c>
      <c r="M18" s="24" t="s">
        <v>63</v>
      </c>
      <c r="N18" s="24" t="s">
        <v>63</v>
      </c>
      <c r="O18" s="24" t="s">
        <v>63</v>
      </c>
      <c r="P18" s="26" t="s">
        <v>63</v>
      </c>
      <c r="Q18" s="25" t="s">
        <v>63</v>
      </c>
      <c r="R18" s="24" t="s">
        <v>63</v>
      </c>
      <c r="S18" s="24" t="s">
        <v>63</v>
      </c>
      <c r="T18" s="24">
        <v>0</v>
      </c>
      <c r="U18" s="24" t="s">
        <v>63</v>
      </c>
      <c r="V18" s="26" t="s">
        <v>63</v>
      </c>
      <c r="W18" s="25" t="s">
        <v>63</v>
      </c>
      <c r="X18" s="24" t="s">
        <v>63</v>
      </c>
      <c r="Y18" s="24" t="s">
        <v>63</v>
      </c>
      <c r="Z18" s="24" t="s">
        <v>63</v>
      </c>
      <c r="AA18" s="24" t="s">
        <v>63</v>
      </c>
      <c r="AB18" s="26" t="s">
        <v>63</v>
      </c>
      <c r="AC18" s="25" t="s">
        <v>63</v>
      </c>
      <c r="AD18" s="24" t="s">
        <v>63</v>
      </c>
      <c r="AE18" s="24" t="s">
        <v>63</v>
      </c>
      <c r="AF18" s="26" t="s">
        <v>63</v>
      </c>
      <c r="AG18" s="27" t="s">
        <v>63</v>
      </c>
      <c r="AH18" s="28" t="s">
        <v>63</v>
      </c>
      <c r="AI18" s="28" t="s">
        <v>63</v>
      </c>
      <c r="AJ18" s="29" t="s">
        <v>63</v>
      </c>
      <c r="AK18" s="27" t="s">
        <v>63</v>
      </c>
      <c r="AL18" s="28" t="s">
        <v>63</v>
      </c>
      <c r="AM18" s="28" t="s">
        <v>63</v>
      </c>
      <c r="AN18" s="29" t="s">
        <v>63</v>
      </c>
      <c r="AO18" s="27" t="s">
        <v>63</v>
      </c>
      <c r="AP18" s="28" t="s">
        <v>63</v>
      </c>
      <c r="AQ18" s="29" t="s">
        <v>63</v>
      </c>
      <c r="AR18" s="27" t="s">
        <v>63</v>
      </c>
      <c r="AS18" s="28" t="s">
        <v>63</v>
      </c>
      <c r="AT18" s="28" t="s">
        <v>63</v>
      </c>
      <c r="AU18" s="28" t="s">
        <v>63</v>
      </c>
      <c r="AV18" s="29" t="s">
        <v>63</v>
      </c>
      <c r="AW18" s="27" t="s">
        <v>63</v>
      </c>
      <c r="AX18" s="28" t="s">
        <v>63</v>
      </c>
      <c r="AY18" s="28" t="s">
        <v>63</v>
      </c>
      <c r="AZ18" s="28" t="s">
        <v>63</v>
      </c>
      <c r="BA18" s="29" t="s">
        <v>63</v>
      </c>
      <c r="BB18" s="215" t="s">
        <v>63</v>
      </c>
      <c r="BC18" s="216" t="s">
        <v>63</v>
      </c>
      <c r="BD18" s="216" t="s">
        <v>63</v>
      </c>
      <c r="BE18" s="216" t="s">
        <v>63</v>
      </c>
      <c r="BF18" s="216" t="s">
        <v>63</v>
      </c>
      <c r="BG18" s="217" t="s">
        <v>63</v>
      </c>
    </row>
    <row r="19" spans="1:59" ht="15" customHeight="1">
      <c r="A19" s="1532"/>
      <c r="B19" s="16" t="s">
        <v>32</v>
      </c>
      <c r="C19" s="45">
        <v>4</v>
      </c>
      <c r="D19" s="49" t="str">
        <f>"2EX"&amp;C19</f>
        <v>2EX4</v>
      </c>
      <c r="E19" s="24" t="s">
        <v>63</v>
      </c>
      <c r="F19" s="24" t="s">
        <v>63</v>
      </c>
      <c r="G19" s="24" t="s">
        <v>63</v>
      </c>
      <c r="H19" s="24" t="s">
        <v>63</v>
      </c>
      <c r="I19" s="24" t="s">
        <v>63</v>
      </c>
      <c r="J19" s="24" t="s">
        <v>63</v>
      </c>
      <c r="K19" s="26" t="s">
        <v>63</v>
      </c>
      <c r="L19" s="25" t="s">
        <v>63</v>
      </c>
      <c r="M19" s="24" t="s">
        <v>63</v>
      </c>
      <c r="N19" s="24" t="s">
        <v>63</v>
      </c>
      <c r="O19" s="24" t="s">
        <v>63</v>
      </c>
      <c r="P19" s="26" t="s">
        <v>63</v>
      </c>
      <c r="Q19" s="25" t="s">
        <v>63</v>
      </c>
      <c r="R19" s="24" t="s">
        <v>63</v>
      </c>
      <c r="S19" s="24" t="s">
        <v>63</v>
      </c>
      <c r="T19" s="24" t="s">
        <v>63</v>
      </c>
      <c r="U19" s="24">
        <v>0</v>
      </c>
      <c r="V19" s="26" t="s">
        <v>63</v>
      </c>
      <c r="W19" s="25" t="s">
        <v>63</v>
      </c>
      <c r="X19" s="24" t="s">
        <v>63</v>
      </c>
      <c r="Y19" s="24" t="s">
        <v>63</v>
      </c>
      <c r="Z19" s="24" t="s">
        <v>63</v>
      </c>
      <c r="AA19" s="24" t="s">
        <v>63</v>
      </c>
      <c r="AB19" s="26" t="s">
        <v>63</v>
      </c>
      <c r="AC19" s="25" t="s">
        <v>63</v>
      </c>
      <c r="AD19" s="24" t="s">
        <v>63</v>
      </c>
      <c r="AE19" s="24" t="s">
        <v>63</v>
      </c>
      <c r="AF19" s="26" t="s">
        <v>63</v>
      </c>
      <c r="AG19" s="27" t="s">
        <v>63</v>
      </c>
      <c r="AH19" s="28" t="s">
        <v>63</v>
      </c>
      <c r="AI19" s="28" t="s">
        <v>63</v>
      </c>
      <c r="AJ19" s="29" t="s">
        <v>63</v>
      </c>
      <c r="AK19" s="27" t="s">
        <v>63</v>
      </c>
      <c r="AL19" s="28" t="s">
        <v>63</v>
      </c>
      <c r="AM19" s="28" t="s">
        <v>63</v>
      </c>
      <c r="AN19" s="29" t="s">
        <v>63</v>
      </c>
      <c r="AO19" s="27" t="s">
        <v>63</v>
      </c>
      <c r="AP19" s="28" t="s">
        <v>63</v>
      </c>
      <c r="AQ19" s="29" t="s">
        <v>63</v>
      </c>
      <c r="AR19" s="27" t="s">
        <v>63</v>
      </c>
      <c r="AS19" s="28" t="s">
        <v>63</v>
      </c>
      <c r="AT19" s="28" t="s">
        <v>63</v>
      </c>
      <c r="AU19" s="28" t="s">
        <v>63</v>
      </c>
      <c r="AV19" s="29" t="s">
        <v>63</v>
      </c>
      <c r="AW19" s="27" t="s">
        <v>63</v>
      </c>
      <c r="AX19" s="28" t="s">
        <v>63</v>
      </c>
      <c r="AY19" s="28" t="s">
        <v>63</v>
      </c>
      <c r="AZ19" s="28" t="s">
        <v>63</v>
      </c>
      <c r="BA19" s="29" t="s">
        <v>63</v>
      </c>
      <c r="BB19" s="215" t="s">
        <v>63</v>
      </c>
      <c r="BC19" s="216" t="s">
        <v>63</v>
      </c>
      <c r="BD19" s="216" t="s">
        <v>63</v>
      </c>
      <c r="BE19" s="216" t="s">
        <v>63</v>
      </c>
      <c r="BF19" s="216" t="s">
        <v>63</v>
      </c>
      <c r="BG19" s="217" t="s">
        <v>63</v>
      </c>
    </row>
    <row r="20" spans="1:59" ht="15" customHeight="1">
      <c r="A20" s="1533"/>
      <c r="B20" s="17" t="s">
        <v>33</v>
      </c>
      <c r="C20" s="46">
        <v>3</v>
      </c>
      <c r="D20" s="50" t="str">
        <f>"2EX"&amp;C20</f>
        <v>2EX3</v>
      </c>
      <c r="E20" s="34" t="s">
        <v>63</v>
      </c>
      <c r="F20" s="34" t="s">
        <v>63</v>
      </c>
      <c r="G20" s="34" t="s">
        <v>63</v>
      </c>
      <c r="H20" s="34" t="s">
        <v>63</v>
      </c>
      <c r="I20" s="34" t="s">
        <v>63</v>
      </c>
      <c r="J20" s="34" t="s">
        <v>63</v>
      </c>
      <c r="K20" s="35" t="s">
        <v>63</v>
      </c>
      <c r="L20" s="33" t="s">
        <v>63</v>
      </c>
      <c r="M20" s="34" t="s">
        <v>63</v>
      </c>
      <c r="N20" s="34" t="s">
        <v>63</v>
      </c>
      <c r="O20" s="34" t="s">
        <v>63</v>
      </c>
      <c r="P20" s="35" t="s">
        <v>63</v>
      </c>
      <c r="Q20" s="33" t="s">
        <v>63</v>
      </c>
      <c r="R20" s="34" t="s">
        <v>63</v>
      </c>
      <c r="S20" s="24" t="s">
        <v>63</v>
      </c>
      <c r="T20" s="24" t="s">
        <v>63</v>
      </c>
      <c r="U20" s="24" t="s">
        <v>63</v>
      </c>
      <c r="V20" s="24">
        <v>0</v>
      </c>
      <c r="W20" s="33" t="s">
        <v>63</v>
      </c>
      <c r="X20" s="34" t="s">
        <v>63</v>
      </c>
      <c r="Y20" s="34" t="s">
        <v>63</v>
      </c>
      <c r="Z20" s="34" t="s">
        <v>63</v>
      </c>
      <c r="AA20" s="34" t="s">
        <v>63</v>
      </c>
      <c r="AB20" s="35" t="s">
        <v>63</v>
      </c>
      <c r="AC20" s="33" t="s">
        <v>63</v>
      </c>
      <c r="AD20" s="34" t="s">
        <v>63</v>
      </c>
      <c r="AE20" s="34"/>
      <c r="AF20" s="35"/>
      <c r="AG20" s="36" t="s">
        <v>63</v>
      </c>
      <c r="AH20" s="37" t="s">
        <v>63</v>
      </c>
      <c r="AI20" s="37" t="s">
        <v>63</v>
      </c>
      <c r="AJ20" s="38" t="s">
        <v>63</v>
      </c>
      <c r="AK20" s="36" t="s">
        <v>63</v>
      </c>
      <c r="AL20" s="37" t="s">
        <v>63</v>
      </c>
      <c r="AM20" s="37" t="s">
        <v>63</v>
      </c>
      <c r="AN20" s="38" t="s">
        <v>63</v>
      </c>
      <c r="AO20" s="36" t="s">
        <v>63</v>
      </c>
      <c r="AP20" s="37" t="s">
        <v>63</v>
      </c>
      <c r="AQ20" s="38" t="s">
        <v>63</v>
      </c>
      <c r="AR20" s="36" t="s">
        <v>63</v>
      </c>
      <c r="AS20" s="37" t="s">
        <v>63</v>
      </c>
      <c r="AT20" s="37" t="s">
        <v>63</v>
      </c>
      <c r="AU20" s="37" t="s">
        <v>63</v>
      </c>
      <c r="AV20" s="38" t="s">
        <v>63</v>
      </c>
      <c r="AW20" s="36" t="s">
        <v>63</v>
      </c>
      <c r="AX20" s="37" t="s">
        <v>63</v>
      </c>
      <c r="AY20" s="37" t="s">
        <v>63</v>
      </c>
      <c r="AZ20" s="37" t="s">
        <v>63</v>
      </c>
      <c r="BA20" s="38" t="s">
        <v>63</v>
      </c>
      <c r="BB20" s="215" t="s">
        <v>63</v>
      </c>
      <c r="BC20" s="216" t="s">
        <v>63</v>
      </c>
      <c r="BD20" s="216" t="s">
        <v>63</v>
      </c>
      <c r="BE20" s="216" t="s">
        <v>63</v>
      </c>
      <c r="BF20" s="216" t="s">
        <v>63</v>
      </c>
      <c r="BG20" s="217" t="s">
        <v>63</v>
      </c>
    </row>
    <row r="21" spans="1:59" ht="15" customHeight="1">
      <c r="A21" s="1534" t="s">
        <v>38</v>
      </c>
      <c r="B21" s="15" t="s">
        <v>34</v>
      </c>
      <c r="C21" s="44">
        <v>3</v>
      </c>
      <c r="D21" s="48" t="str">
        <f>"2CLE"&amp;C21</f>
        <v>2CLE3</v>
      </c>
      <c r="E21" s="39" t="s">
        <v>63</v>
      </c>
      <c r="F21" s="39" t="s">
        <v>63</v>
      </c>
      <c r="G21" s="39" t="s">
        <v>63</v>
      </c>
      <c r="H21" s="39" t="s">
        <v>63</v>
      </c>
      <c r="I21" s="39" t="s">
        <v>63</v>
      </c>
      <c r="J21" s="39" t="s">
        <v>63</v>
      </c>
      <c r="K21" s="40" t="s">
        <v>63</v>
      </c>
      <c r="L21" s="23" t="s">
        <v>63</v>
      </c>
      <c r="M21" s="39" t="s">
        <v>63</v>
      </c>
      <c r="N21" s="39" t="s">
        <v>63</v>
      </c>
      <c r="O21" s="39" t="s">
        <v>63</v>
      </c>
      <c r="P21" s="40" t="s">
        <v>63</v>
      </c>
      <c r="Q21" s="23" t="s">
        <v>63</v>
      </c>
      <c r="R21" s="39" t="s">
        <v>63</v>
      </c>
      <c r="S21" s="39" t="s">
        <v>63</v>
      </c>
      <c r="T21" s="39" t="s">
        <v>63</v>
      </c>
      <c r="U21" s="96" t="s">
        <v>63</v>
      </c>
      <c r="V21" s="40" t="s">
        <v>63</v>
      </c>
      <c r="W21" s="23">
        <v>0</v>
      </c>
      <c r="X21" s="39" t="s">
        <v>63</v>
      </c>
      <c r="Y21" s="39" t="s">
        <v>63</v>
      </c>
      <c r="Z21" s="39" t="s">
        <v>63</v>
      </c>
      <c r="AA21" s="39" t="s">
        <v>63</v>
      </c>
      <c r="AB21" s="39" t="s">
        <v>63</v>
      </c>
      <c r="AC21" s="23" t="s">
        <v>63</v>
      </c>
      <c r="AD21" s="96" t="s">
        <v>63</v>
      </c>
      <c r="AE21" s="39" t="s">
        <v>63</v>
      </c>
      <c r="AF21" s="96" t="s">
        <v>63</v>
      </c>
      <c r="AG21" s="41" t="s">
        <v>63</v>
      </c>
      <c r="AH21" s="42" t="s">
        <v>63</v>
      </c>
      <c r="AI21" s="42" t="s">
        <v>63</v>
      </c>
      <c r="AJ21" s="43" t="s">
        <v>63</v>
      </c>
      <c r="AK21" s="41" t="s">
        <v>63</v>
      </c>
      <c r="AL21" s="42" t="s">
        <v>63</v>
      </c>
      <c r="AM21" s="42" t="s">
        <v>63</v>
      </c>
      <c r="AN21" s="43" t="s">
        <v>63</v>
      </c>
      <c r="AO21" s="41" t="s">
        <v>63</v>
      </c>
      <c r="AP21" s="42" t="s">
        <v>63</v>
      </c>
      <c r="AQ21" s="43" t="s">
        <v>63</v>
      </c>
      <c r="AR21" s="41" t="s">
        <v>63</v>
      </c>
      <c r="AS21" s="42" t="s">
        <v>63</v>
      </c>
      <c r="AT21" s="42" t="s">
        <v>63</v>
      </c>
      <c r="AU21" s="28" t="s">
        <v>63</v>
      </c>
      <c r="AV21" s="659" t="s">
        <v>63</v>
      </c>
      <c r="AW21" s="41" t="s">
        <v>63</v>
      </c>
      <c r="AX21" s="42" t="s">
        <v>63</v>
      </c>
      <c r="AY21" s="42" t="s">
        <v>63</v>
      </c>
      <c r="AZ21" s="28" t="s">
        <v>63</v>
      </c>
      <c r="BA21" s="43" t="s">
        <v>63</v>
      </c>
      <c r="BB21" s="212" t="s">
        <v>63</v>
      </c>
      <c r="BC21" s="213" t="s">
        <v>63</v>
      </c>
      <c r="BD21" s="213" t="s">
        <v>63</v>
      </c>
      <c r="BE21" s="213" t="s">
        <v>63</v>
      </c>
      <c r="BF21" s="213" t="s">
        <v>63</v>
      </c>
      <c r="BG21" s="214" t="s">
        <v>63</v>
      </c>
    </row>
    <row r="22" spans="1:59" ht="15" customHeight="1">
      <c r="A22" s="1535"/>
      <c r="B22" s="16" t="s">
        <v>35</v>
      </c>
      <c r="C22" s="45">
        <v>2</v>
      </c>
      <c r="D22" s="49" t="str">
        <f>"2CLE"&amp;C22</f>
        <v>2CLE2</v>
      </c>
      <c r="E22" s="24" t="s">
        <v>63</v>
      </c>
      <c r="F22" s="24" t="s">
        <v>63</v>
      </c>
      <c r="G22" s="24" t="s">
        <v>63</v>
      </c>
      <c r="H22" s="24" t="s">
        <v>63</v>
      </c>
      <c r="I22" s="24" t="s">
        <v>63</v>
      </c>
      <c r="J22" s="24" t="s">
        <v>63</v>
      </c>
      <c r="K22" s="26" t="s">
        <v>63</v>
      </c>
      <c r="L22" s="25" t="s">
        <v>63</v>
      </c>
      <c r="M22" s="24" t="s">
        <v>63</v>
      </c>
      <c r="N22" s="24" t="s">
        <v>63</v>
      </c>
      <c r="O22" s="24" t="s">
        <v>63</v>
      </c>
      <c r="P22" s="26" t="s">
        <v>63</v>
      </c>
      <c r="Q22" s="25" t="s">
        <v>63</v>
      </c>
      <c r="R22" s="24" t="s">
        <v>63</v>
      </c>
      <c r="S22" s="24" t="s">
        <v>63</v>
      </c>
      <c r="T22" s="24" t="s">
        <v>63</v>
      </c>
      <c r="U22" s="24" t="s">
        <v>63</v>
      </c>
      <c r="V22" s="26" t="s">
        <v>63</v>
      </c>
      <c r="W22" s="25" t="s">
        <v>63</v>
      </c>
      <c r="X22" s="24">
        <v>0</v>
      </c>
      <c r="Y22" s="24" t="s">
        <v>63</v>
      </c>
      <c r="Z22" s="24" t="s">
        <v>63</v>
      </c>
      <c r="AA22" s="24" t="s">
        <v>63</v>
      </c>
      <c r="AB22" s="24" t="s">
        <v>63</v>
      </c>
      <c r="AC22" s="25" t="s">
        <v>63</v>
      </c>
      <c r="AD22" s="24" t="s">
        <v>63</v>
      </c>
      <c r="AE22" s="24" t="s">
        <v>63</v>
      </c>
      <c r="AF22" s="26" t="s">
        <v>63</v>
      </c>
      <c r="AG22" s="27" t="s">
        <v>63</v>
      </c>
      <c r="AH22" s="28" t="s">
        <v>63</v>
      </c>
      <c r="AI22" s="28" t="s">
        <v>63</v>
      </c>
      <c r="AJ22" s="29" t="s">
        <v>63</v>
      </c>
      <c r="AK22" s="27" t="s">
        <v>63</v>
      </c>
      <c r="AL22" s="28" t="s">
        <v>63</v>
      </c>
      <c r="AM22" s="28" t="s">
        <v>63</v>
      </c>
      <c r="AN22" s="29" t="s">
        <v>63</v>
      </c>
      <c r="AO22" s="27" t="s">
        <v>63</v>
      </c>
      <c r="AP22" s="28" t="s">
        <v>63</v>
      </c>
      <c r="AQ22" s="29" t="s">
        <v>63</v>
      </c>
      <c r="AR22" s="27" t="s">
        <v>63</v>
      </c>
      <c r="AS22" s="28" t="s">
        <v>63</v>
      </c>
      <c r="AT22" s="28" t="s">
        <v>63</v>
      </c>
      <c r="AU22" s="28" t="s">
        <v>63</v>
      </c>
      <c r="AV22" s="29" t="s">
        <v>63</v>
      </c>
      <c r="AW22" s="27" t="s">
        <v>63</v>
      </c>
      <c r="AX22" s="28" t="s">
        <v>63</v>
      </c>
      <c r="AY22" s="28" t="s">
        <v>63</v>
      </c>
      <c r="AZ22" s="28" t="s">
        <v>63</v>
      </c>
      <c r="BA22" s="29" t="s">
        <v>63</v>
      </c>
      <c r="BB22" s="215" t="s">
        <v>63</v>
      </c>
      <c r="BC22" s="216" t="s">
        <v>63</v>
      </c>
      <c r="BD22" s="216" t="s">
        <v>63</v>
      </c>
      <c r="BE22" s="216" t="s">
        <v>63</v>
      </c>
      <c r="BF22" s="216" t="s">
        <v>63</v>
      </c>
      <c r="BG22" s="217" t="s">
        <v>63</v>
      </c>
    </row>
    <row r="23" spans="1:59" ht="15" customHeight="1">
      <c r="A23" s="1535"/>
      <c r="B23" s="16" t="s">
        <v>36</v>
      </c>
      <c r="C23" s="45" t="s">
        <v>635</v>
      </c>
      <c r="D23" s="49" t="str">
        <f>"2CLE"&amp;C23</f>
        <v>2CLE1A</v>
      </c>
      <c r="E23" s="24" t="s">
        <v>63</v>
      </c>
      <c r="F23" s="24" t="s">
        <v>63</v>
      </c>
      <c r="G23" s="24" t="s">
        <v>63</v>
      </c>
      <c r="H23" s="24" t="s">
        <v>63</v>
      </c>
      <c r="I23" s="24" t="s">
        <v>63</v>
      </c>
      <c r="J23" s="24" t="s">
        <v>63</v>
      </c>
      <c r="K23" s="26" t="s">
        <v>63</v>
      </c>
      <c r="L23" s="25" t="s">
        <v>63</v>
      </c>
      <c r="M23" s="24" t="s">
        <v>63</v>
      </c>
      <c r="N23" s="24" t="s">
        <v>63</v>
      </c>
      <c r="O23" s="24" t="s">
        <v>63</v>
      </c>
      <c r="P23" s="26" t="s">
        <v>63</v>
      </c>
      <c r="Q23" s="25" t="s">
        <v>63</v>
      </c>
      <c r="R23" s="24" t="s">
        <v>63</v>
      </c>
      <c r="S23" s="24" t="s">
        <v>63</v>
      </c>
      <c r="T23" s="24" t="s">
        <v>63</v>
      </c>
      <c r="U23" s="24" t="s">
        <v>63</v>
      </c>
      <c r="V23" s="26" t="s">
        <v>65</v>
      </c>
      <c r="W23" s="25" t="s">
        <v>63</v>
      </c>
      <c r="X23" s="24" t="s">
        <v>63</v>
      </c>
      <c r="Y23" s="24">
        <v>0</v>
      </c>
      <c r="Z23" s="24" t="s">
        <v>63</v>
      </c>
      <c r="AA23" s="24" t="s">
        <v>63</v>
      </c>
      <c r="AB23" s="24" t="s">
        <v>63</v>
      </c>
      <c r="AC23" s="25" t="s">
        <v>63</v>
      </c>
      <c r="AD23" s="24" t="s">
        <v>63</v>
      </c>
      <c r="AE23" s="24" t="s">
        <v>63</v>
      </c>
      <c r="AF23" s="24" t="s">
        <v>63</v>
      </c>
      <c r="AG23" s="27" t="s">
        <v>63</v>
      </c>
      <c r="AH23" s="28" t="s">
        <v>63</v>
      </c>
      <c r="AI23" s="28" t="s">
        <v>63</v>
      </c>
      <c r="AJ23" s="29" t="s">
        <v>63</v>
      </c>
      <c r="AK23" s="27" t="s">
        <v>63</v>
      </c>
      <c r="AL23" s="28" t="s">
        <v>63</v>
      </c>
      <c r="AM23" s="28" t="s">
        <v>63</v>
      </c>
      <c r="AN23" s="29" t="s">
        <v>63</v>
      </c>
      <c r="AO23" s="27" t="s">
        <v>63</v>
      </c>
      <c r="AP23" s="28" t="s">
        <v>63</v>
      </c>
      <c r="AQ23" s="29" t="s">
        <v>63</v>
      </c>
      <c r="AR23" s="27" t="s">
        <v>63</v>
      </c>
      <c r="AS23" s="28" t="s">
        <v>63</v>
      </c>
      <c r="AT23" s="28" t="s">
        <v>63</v>
      </c>
      <c r="AU23" s="28" t="s">
        <v>63</v>
      </c>
      <c r="AV23" s="29" t="s">
        <v>63</v>
      </c>
      <c r="AW23" s="27" t="s">
        <v>63</v>
      </c>
      <c r="AX23" s="28" t="s">
        <v>63</v>
      </c>
      <c r="AY23" s="28" t="s">
        <v>63</v>
      </c>
      <c r="AZ23" s="28" t="s">
        <v>63</v>
      </c>
      <c r="BA23" s="29" t="s">
        <v>63</v>
      </c>
      <c r="BB23" s="215" t="s">
        <v>63</v>
      </c>
      <c r="BC23" s="216" t="s">
        <v>63</v>
      </c>
      <c r="BD23" s="216" t="s">
        <v>63</v>
      </c>
      <c r="BE23" s="216" t="s">
        <v>63</v>
      </c>
      <c r="BF23" s="216" t="s">
        <v>63</v>
      </c>
      <c r="BG23" s="217" t="s">
        <v>63</v>
      </c>
    </row>
    <row r="24" spans="1:59" ht="15" customHeight="1">
      <c r="A24" s="1535"/>
      <c r="B24" s="16" t="s">
        <v>37</v>
      </c>
      <c r="C24" s="45" t="s">
        <v>627</v>
      </c>
      <c r="D24" s="49" t="str">
        <f>"2CLE"&amp;C24</f>
        <v>2CLE1B</v>
      </c>
      <c r="E24" s="24" t="s">
        <v>63</v>
      </c>
      <c r="F24" s="24" t="s">
        <v>63</v>
      </c>
      <c r="G24" s="24" t="s">
        <v>63</v>
      </c>
      <c r="H24" s="24" t="s">
        <v>63</v>
      </c>
      <c r="I24" s="24" t="s">
        <v>63</v>
      </c>
      <c r="J24" s="24" t="s">
        <v>63</v>
      </c>
      <c r="K24" s="26" t="s">
        <v>63</v>
      </c>
      <c r="L24" s="25" t="s">
        <v>63</v>
      </c>
      <c r="M24" s="24" t="s">
        <v>63</v>
      </c>
      <c r="N24" s="24" t="s">
        <v>63</v>
      </c>
      <c r="O24" s="24" t="s">
        <v>63</v>
      </c>
      <c r="P24" s="26" t="s">
        <v>63</v>
      </c>
      <c r="Q24" s="25" t="s">
        <v>63</v>
      </c>
      <c r="R24" s="24" t="s">
        <v>63</v>
      </c>
      <c r="S24" s="24" t="s">
        <v>63</v>
      </c>
      <c r="T24" s="24" t="s">
        <v>63</v>
      </c>
      <c r="U24" s="24" t="s">
        <v>63</v>
      </c>
      <c r="V24" s="26" t="s">
        <v>63</v>
      </c>
      <c r="W24" s="25" t="s">
        <v>63</v>
      </c>
      <c r="X24" s="24" t="s">
        <v>63</v>
      </c>
      <c r="Y24" s="24" t="s">
        <v>63</v>
      </c>
      <c r="Z24" s="24">
        <v>0</v>
      </c>
      <c r="AA24" s="745" t="s">
        <v>63</v>
      </c>
      <c r="AB24" s="745" t="s">
        <v>63</v>
      </c>
      <c r="AC24" s="25" t="s">
        <v>63</v>
      </c>
      <c r="AD24" s="24" t="s">
        <v>63</v>
      </c>
      <c r="AE24" s="24" t="s">
        <v>63</v>
      </c>
      <c r="AF24" s="26" t="s">
        <v>63</v>
      </c>
      <c r="AG24" s="27" t="s">
        <v>63</v>
      </c>
      <c r="AH24" s="28" t="s">
        <v>63</v>
      </c>
      <c r="AI24" s="28" t="s">
        <v>63</v>
      </c>
      <c r="AJ24" s="29" t="s">
        <v>63</v>
      </c>
      <c r="AK24" s="27" t="s">
        <v>63</v>
      </c>
      <c r="AL24" s="28" t="s">
        <v>63</v>
      </c>
      <c r="AM24" s="28" t="s">
        <v>63</v>
      </c>
      <c r="AN24" s="29" t="s">
        <v>63</v>
      </c>
      <c r="AO24" s="27" t="s">
        <v>63</v>
      </c>
      <c r="AP24" s="28" t="s">
        <v>63</v>
      </c>
      <c r="AQ24" s="29" t="s">
        <v>63</v>
      </c>
      <c r="AR24" s="27" t="s">
        <v>63</v>
      </c>
      <c r="AS24" s="28" t="s">
        <v>63</v>
      </c>
      <c r="AT24" s="28" t="s">
        <v>63</v>
      </c>
      <c r="AU24" s="28" t="s">
        <v>63</v>
      </c>
      <c r="AV24" s="29" t="s">
        <v>63</v>
      </c>
      <c r="AW24" s="27" t="s">
        <v>63</v>
      </c>
      <c r="AX24" s="28" t="s">
        <v>63</v>
      </c>
      <c r="AY24" s="28" t="s">
        <v>63</v>
      </c>
      <c r="AZ24" s="28" t="s">
        <v>63</v>
      </c>
      <c r="BA24" s="29" t="s">
        <v>63</v>
      </c>
      <c r="BB24" s="215" t="s">
        <v>63</v>
      </c>
      <c r="BC24" s="216" t="s">
        <v>63</v>
      </c>
      <c r="BD24" s="216" t="s">
        <v>63</v>
      </c>
      <c r="BE24" s="216" t="s">
        <v>63</v>
      </c>
      <c r="BF24" s="216" t="s">
        <v>63</v>
      </c>
      <c r="BG24" s="217" t="s">
        <v>63</v>
      </c>
    </row>
    <row r="25" spans="1:59" s="416" customFormat="1" ht="15" customHeight="1">
      <c r="A25" s="1535"/>
      <c r="B25" s="780" t="s">
        <v>638</v>
      </c>
      <c r="C25" s="45" t="s">
        <v>635</v>
      </c>
      <c r="D25" s="49" t="s">
        <v>628</v>
      </c>
      <c r="E25" s="24" t="s">
        <v>63</v>
      </c>
      <c r="F25" s="24" t="s">
        <v>63</v>
      </c>
      <c r="G25" s="24" t="s">
        <v>63</v>
      </c>
      <c r="H25" s="24" t="s">
        <v>63</v>
      </c>
      <c r="I25" s="24" t="s">
        <v>63</v>
      </c>
      <c r="J25" s="24" t="s">
        <v>63</v>
      </c>
      <c r="K25" s="26" t="s">
        <v>63</v>
      </c>
      <c r="L25" s="25" t="s">
        <v>63</v>
      </c>
      <c r="M25" s="24" t="s">
        <v>63</v>
      </c>
      <c r="N25" s="24" t="s">
        <v>63</v>
      </c>
      <c r="O25" s="24" t="s">
        <v>63</v>
      </c>
      <c r="P25" s="26" t="s">
        <v>63</v>
      </c>
      <c r="Q25" s="25" t="s">
        <v>63</v>
      </c>
      <c r="R25" s="24" t="s">
        <v>63</v>
      </c>
      <c r="S25" s="24" t="s">
        <v>63</v>
      </c>
      <c r="T25" s="24" t="s">
        <v>63</v>
      </c>
      <c r="U25" s="24" t="s">
        <v>63</v>
      </c>
      <c r="V25" s="26" t="s">
        <v>63</v>
      </c>
      <c r="W25" s="25" t="s">
        <v>63</v>
      </c>
      <c r="X25" s="24" t="s">
        <v>63</v>
      </c>
      <c r="Y25" s="24" t="s">
        <v>63</v>
      </c>
      <c r="Z25" s="745" t="s">
        <v>63</v>
      </c>
      <c r="AA25" s="24">
        <v>0</v>
      </c>
      <c r="AB25" s="24" t="s">
        <v>63</v>
      </c>
      <c r="AC25" s="25" t="s">
        <v>63</v>
      </c>
      <c r="AD25" s="24" t="s">
        <v>63</v>
      </c>
      <c r="AE25" s="24" t="s">
        <v>63</v>
      </c>
      <c r="AF25" s="26" t="s">
        <v>63</v>
      </c>
      <c r="AG25" s="27" t="s">
        <v>63</v>
      </c>
      <c r="AH25" s="28" t="s">
        <v>63</v>
      </c>
      <c r="AI25" s="28" t="s">
        <v>63</v>
      </c>
      <c r="AJ25" s="29" t="s">
        <v>63</v>
      </c>
      <c r="AK25" s="27" t="s">
        <v>63</v>
      </c>
      <c r="AL25" s="28" t="s">
        <v>63</v>
      </c>
      <c r="AM25" s="28" t="s">
        <v>63</v>
      </c>
      <c r="AN25" s="29" t="s">
        <v>63</v>
      </c>
      <c r="AO25" s="27" t="s">
        <v>63</v>
      </c>
      <c r="AP25" s="28" t="s">
        <v>63</v>
      </c>
      <c r="AQ25" s="29" t="s">
        <v>63</v>
      </c>
      <c r="AR25" s="27" t="s">
        <v>63</v>
      </c>
      <c r="AS25" s="28" t="s">
        <v>63</v>
      </c>
      <c r="AT25" s="28" t="s">
        <v>63</v>
      </c>
      <c r="AU25" s="28" t="s">
        <v>63</v>
      </c>
      <c r="AV25" s="29" t="s">
        <v>63</v>
      </c>
      <c r="AW25" s="27" t="s">
        <v>63</v>
      </c>
      <c r="AX25" s="28" t="s">
        <v>63</v>
      </c>
      <c r="AY25" s="28" t="s">
        <v>63</v>
      </c>
      <c r="AZ25" s="28" t="s">
        <v>63</v>
      </c>
      <c r="BA25" s="29" t="s">
        <v>63</v>
      </c>
      <c r="BB25" s="215" t="s">
        <v>63</v>
      </c>
      <c r="BC25" s="216" t="s">
        <v>63</v>
      </c>
      <c r="BD25" s="216" t="s">
        <v>63</v>
      </c>
      <c r="BE25" s="216" t="s">
        <v>63</v>
      </c>
      <c r="BF25" s="216" t="s">
        <v>63</v>
      </c>
      <c r="BG25" s="217" t="s">
        <v>63</v>
      </c>
    </row>
    <row r="26" spans="1:59" s="416" customFormat="1" ht="15" customHeight="1">
      <c r="A26" s="1536"/>
      <c r="B26" s="17" t="s">
        <v>413</v>
      </c>
      <c r="C26" s="46" t="s">
        <v>627</v>
      </c>
      <c r="D26" s="50" t="s">
        <v>629</v>
      </c>
      <c r="E26" s="34" t="s">
        <v>63</v>
      </c>
      <c r="F26" s="34" t="s">
        <v>63</v>
      </c>
      <c r="G26" s="34" t="s">
        <v>63</v>
      </c>
      <c r="H26" s="34" t="s">
        <v>63</v>
      </c>
      <c r="I26" s="34" t="s">
        <v>63</v>
      </c>
      <c r="J26" s="34" t="s">
        <v>63</v>
      </c>
      <c r="K26" s="35" t="s">
        <v>63</v>
      </c>
      <c r="L26" s="33" t="s">
        <v>63</v>
      </c>
      <c r="M26" s="34" t="s">
        <v>63</v>
      </c>
      <c r="N26" s="34" t="s">
        <v>63</v>
      </c>
      <c r="O26" s="34" t="s">
        <v>63</v>
      </c>
      <c r="P26" s="35" t="s">
        <v>63</v>
      </c>
      <c r="Q26" s="33" t="s">
        <v>63</v>
      </c>
      <c r="R26" s="34" t="s">
        <v>63</v>
      </c>
      <c r="S26" s="34" t="s">
        <v>63</v>
      </c>
      <c r="T26" s="34" t="s">
        <v>63</v>
      </c>
      <c r="U26" s="34" t="s">
        <v>63</v>
      </c>
      <c r="V26" s="35" t="s">
        <v>63</v>
      </c>
      <c r="W26" s="25" t="s">
        <v>63</v>
      </c>
      <c r="X26" s="24" t="s">
        <v>63</v>
      </c>
      <c r="Y26" s="24" t="s">
        <v>63</v>
      </c>
      <c r="Z26" s="745" t="s">
        <v>63</v>
      </c>
      <c r="AA26" s="24" t="s">
        <v>63</v>
      </c>
      <c r="AB26" s="24">
        <v>0</v>
      </c>
      <c r="AC26" s="33" t="s">
        <v>63</v>
      </c>
      <c r="AD26" s="34" t="s">
        <v>63</v>
      </c>
      <c r="AE26" s="34" t="s">
        <v>63</v>
      </c>
      <c r="AF26" s="35" t="s">
        <v>63</v>
      </c>
      <c r="AG26" s="27" t="s">
        <v>63</v>
      </c>
      <c r="AH26" s="28" t="s">
        <v>63</v>
      </c>
      <c r="AI26" s="28" t="s">
        <v>63</v>
      </c>
      <c r="AJ26" s="29" t="s">
        <v>63</v>
      </c>
      <c r="AK26" s="36" t="s">
        <v>63</v>
      </c>
      <c r="AL26" s="37" t="s">
        <v>63</v>
      </c>
      <c r="AM26" s="37" t="s">
        <v>63</v>
      </c>
      <c r="AN26" s="38" t="s">
        <v>63</v>
      </c>
      <c r="AO26" s="36" t="s">
        <v>63</v>
      </c>
      <c r="AP26" s="37" t="s">
        <v>63</v>
      </c>
      <c r="AQ26" s="38" t="s">
        <v>63</v>
      </c>
      <c r="AR26" s="36" t="s">
        <v>63</v>
      </c>
      <c r="AS26" s="37" t="s">
        <v>63</v>
      </c>
      <c r="AT26" s="37" t="s">
        <v>63</v>
      </c>
      <c r="AU26" s="37" t="s">
        <v>63</v>
      </c>
      <c r="AV26" s="38" t="s">
        <v>63</v>
      </c>
      <c r="AW26" s="36" t="s">
        <v>63</v>
      </c>
      <c r="AX26" s="37" t="s">
        <v>63</v>
      </c>
      <c r="AY26" s="37" t="s">
        <v>63</v>
      </c>
      <c r="AZ26" s="37" t="s">
        <v>63</v>
      </c>
      <c r="BA26" s="38" t="s">
        <v>63</v>
      </c>
      <c r="BB26" s="215" t="s">
        <v>63</v>
      </c>
      <c r="BC26" s="216" t="s">
        <v>63</v>
      </c>
      <c r="BD26" s="216" t="s">
        <v>63</v>
      </c>
      <c r="BE26" s="216" t="s">
        <v>63</v>
      </c>
      <c r="BF26" s="216" t="s">
        <v>63</v>
      </c>
      <c r="BG26" s="217" t="s">
        <v>63</v>
      </c>
    </row>
    <row r="27" spans="1:59" ht="15" customHeight="1">
      <c r="A27" s="1531" t="s">
        <v>39</v>
      </c>
      <c r="B27" s="15" t="s">
        <v>40</v>
      </c>
      <c r="C27" s="44">
        <v>5</v>
      </c>
      <c r="D27" s="48" t="str">
        <f>"2TM"&amp;C27</f>
        <v>2TM5</v>
      </c>
      <c r="E27" s="39" t="s">
        <v>63</v>
      </c>
      <c r="F27" s="39" t="s">
        <v>63</v>
      </c>
      <c r="G27" s="39" t="s">
        <v>63</v>
      </c>
      <c r="H27" s="39" t="s">
        <v>63</v>
      </c>
      <c r="I27" s="39" t="s">
        <v>63</v>
      </c>
      <c r="J27" s="39" t="s">
        <v>63</v>
      </c>
      <c r="K27" s="40" t="s">
        <v>63</v>
      </c>
      <c r="L27" s="23" t="s">
        <v>63</v>
      </c>
      <c r="M27" s="39" t="s">
        <v>63</v>
      </c>
      <c r="N27" s="39" t="s">
        <v>63</v>
      </c>
      <c r="O27" s="39" t="s">
        <v>63</v>
      </c>
      <c r="P27" s="40" t="s">
        <v>63</v>
      </c>
      <c r="Q27" s="23" t="s">
        <v>63</v>
      </c>
      <c r="R27" s="39" t="s">
        <v>63</v>
      </c>
      <c r="S27" s="39" t="s">
        <v>63</v>
      </c>
      <c r="T27" s="39" t="s">
        <v>63</v>
      </c>
      <c r="U27" s="39" t="s">
        <v>63</v>
      </c>
      <c r="V27" s="40" t="s">
        <v>63</v>
      </c>
      <c r="W27" s="23" t="s">
        <v>63</v>
      </c>
      <c r="X27" s="39" t="s">
        <v>63</v>
      </c>
      <c r="Y27" s="39" t="s">
        <v>63</v>
      </c>
      <c r="Z27" s="781" t="s">
        <v>63</v>
      </c>
      <c r="AA27" s="781" t="s">
        <v>63</v>
      </c>
      <c r="AB27" s="40" t="s">
        <v>63</v>
      </c>
      <c r="AC27" s="23">
        <v>0</v>
      </c>
      <c r="AD27" s="39" t="s">
        <v>63</v>
      </c>
      <c r="AE27" s="39" t="s">
        <v>63</v>
      </c>
      <c r="AF27" s="39" t="s">
        <v>63</v>
      </c>
      <c r="AG27" s="41" t="s">
        <v>63</v>
      </c>
      <c r="AH27" s="42" t="s">
        <v>63</v>
      </c>
      <c r="AI27" s="42" t="s">
        <v>63</v>
      </c>
      <c r="AJ27" s="43" t="s">
        <v>63</v>
      </c>
      <c r="AK27" s="42" t="s">
        <v>63</v>
      </c>
      <c r="AL27" s="42" t="s">
        <v>63</v>
      </c>
      <c r="AM27" s="42" t="s">
        <v>63</v>
      </c>
      <c r="AN27" s="43" t="s">
        <v>63</v>
      </c>
      <c r="AO27" s="41" t="s">
        <v>63</v>
      </c>
      <c r="AP27" s="42" t="s">
        <v>63</v>
      </c>
      <c r="AQ27" s="43" t="s">
        <v>63</v>
      </c>
      <c r="AR27" s="41" t="s">
        <v>63</v>
      </c>
      <c r="AS27" s="42" t="s">
        <v>63</v>
      </c>
      <c r="AT27" s="42" t="s">
        <v>63</v>
      </c>
      <c r="AU27" s="28" t="s">
        <v>63</v>
      </c>
      <c r="AV27" s="659" t="s">
        <v>63</v>
      </c>
      <c r="AW27" s="41" t="s">
        <v>63</v>
      </c>
      <c r="AX27" s="42" t="s">
        <v>63</v>
      </c>
      <c r="AY27" s="42" t="s">
        <v>63</v>
      </c>
      <c r="AZ27" s="28" t="s">
        <v>63</v>
      </c>
      <c r="BA27" s="43" t="s">
        <v>63</v>
      </c>
      <c r="BB27" s="212" t="s">
        <v>63</v>
      </c>
      <c r="BC27" s="213" t="s">
        <v>63</v>
      </c>
      <c r="BD27" s="213" t="s">
        <v>63</v>
      </c>
      <c r="BE27" s="213" t="s">
        <v>63</v>
      </c>
      <c r="BF27" s="213" t="s">
        <v>63</v>
      </c>
      <c r="BG27" s="214" t="s">
        <v>63</v>
      </c>
    </row>
    <row r="28" spans="1:59" ht="15" customHeight="1">
      <c r="A28" s="1532"/>
      <c r="B28" s="16" t="s">
        <v>41</v>
      </c>
      <c r="C28" s="45">
        <v>4</v>
      </c>
      <c r="D28" s="49" t="str">
        <f>"2TM"&amp;C28</f>
        <v>2TM4</v>
      </c>
      <c r="E28" s="24" t="s">
        <v>63</v>
      </c>
      <c r="F28" s="24" t="s">
        <v>63</v>
      </c>
      <c r="G28" s="24" t="s">
        <v>63</v>
      </c>
      <c r="H28" s="24" t="s">
        <v>63</v>
      </c>
      <c r="I28" s="24" t="s">
        <v>63</v>
      </c>
      <c r="J28" s="24" t="s">
        <v>63</v>
      </c>
      <c r="K28" s="26" t="s">
        <v>63</v>
      </c>
      <c r="L28" s="25" t="s">
        <v>63</v>
      </c>
      <c r="M28" s="24" t="s">
        <v>63</v>
      </c>
      <c r="N28" s="24" t="s">
        <v>63</v>
      </c>
      <c r="O28" s="24" t="s">
        <v>63</v>
      </c>
      <c r="P28" s="26" t="s">
        <v>63</v>
      </c>
      <c r="Q28" s="25" t="s">
        <v>63</v>
      </c>
      <c r="R28" s="24" t="s">
        <v>63</v>
      </c>
      <c r="S28" s="24" t="s">
        <v>63</v>
      </c>
      <c r="T28" s="24" t="s">
        <v>63</v>
      </c>
      <c r="U28" s="24" t="s">
        <v>63</v>
      </c>
      <c r="V28" s="26" t="s">
        <v>63</v>
      </c>
      <c r="W28" s="25" t="s">
        <v>63</v>
      </c>
      <c r="X28" s="24" t="s">
        <v>63</v>
      </c>
      <c r="Y28" s="24" t="s">
        <v>63</v>
      </c>
      <c r="Z28" s="24" t="s">
        <v>63</v>
      </c>
      <c r="AA28" s="24" t="s">
        <v>63</v>
      </c>
      <c r="AB28" s="26" t="s">
        <v>63</v>
      </c>
      <c r="AC28" s="25" t="s">
        <v>63</v>
      </c>
      <c r="AD28" s="24">
        <v>0</v>
      </c>
      <c r="AE28" s="24" t="s">
        <v>63</v>
      </c>
      <c r="AF28" s="24" t="s">
        <v>63</v>
      </c>
      <c r="AG28" s="27" t="s">
        <v>63</v>
      </c>
      <c r="AH28" s="28" t="s">
        <v>63</v>
      </c>
      <c r="AI28" s="28" t="s">
        <v>63</v>
      </c>
      <c r="AJ28" s="29" t="s">
        <v>63</v>
      </c>
      <c r="AK28" s="28" t="s">
        <v>63</v>
      </c>
      <c r="AL28" s="28" t="s">
        <v>63</v>
      </c>
      <c r="AM28" s="28" t="s">
        <v>63</v>
      </c>
      <c r="AN28" s="29" t="s">
        <v>63</v>
      </c>
      <c r="AO28" s="27" t="s">
        <v>63</v>
      </c>
      <c r="AP28" s="28" t="s">
        <v>63</v>
      </c>
      <c r="AQ28" s="29" t="s">
        <v>63</v>
      </c>
      <c r="AR28" s="27" t="s">
        <v>63</v>
      </c>
      <c r="AS28" s="28" t="s">
        <v>63</v>
      </c>
      <c r="AT28" s="28" t="s">
        <v>63</v>
      </c>
      <c r="AU28" s="28" t="s">
        <v>63</v>
      </c>
      <c r="AV28" s="29" t="s">
        <v>63</v>
      </c>
      <c r="AW28" s="27" t="s">
        <v>63</v>
      </c>
      <c r="AX28" s="28" t="s">
        <v>63</v>
      </c>
      <c r="AY28" s="28" t="s">
        <v>63</v>
      </c>
      <c r="AZ28" s="28" t="s">
        <v>63</v>
      </c>
      <c r="BA28" s="29" t="s">
        <v>63</v>
      </c>
      <c r="BB28" s="215" t="s">
        <v>63</v>
      </c>
      <c r="BC28" s="216" t="s">
        <v>63</v>
      </c>
      <c r="BD28" s="216" t="s">
        <v>63</v>
      </c>
      <c r="BE28" s="216" t="s">
        <v>63</v>
      </c>
      <c r="BF28" s="216" t="s">
        <v>63</v>
      </c>
      <c r="BG28" s="217" t="s">
        <v>63</v>
      </c>
    </row>
    <row r="29" spans="1:59" ht="15" customHeight="1">
      <c r="A29" s="1532"/>
      <c r="B29" s="16" t="s">
        <v>42</v>
      </c>
      <c r="C29" s="45">
        <v>3</v>
      </c>
      <c r="D29" s="49" t="str">
        <f>"2TM"&amp;C29</f>
        <v>2TM3</v>
      </c>
      <c r="E29" s="24" t="s">
        <v>63</v>
      </c>
      <c r="F29" s="24" t="s">
        <v>63</v>
      </c>
      <c r="G29" s="24" t="s">
        <v>63</v>
      </c>
      <c r="H29" s="24" t="s">
        <v>63</v>
      </c>
      <c r="I29" s="24" t="s">
        <v>63</v>
      </c>
      <c r="J29" s="24" t="s">
        <v>63</v>
      </c>
      <c r="K29" s="26" t="s">
        <v>63</v>
      </c>
      <c r="L29" s="25" t="s">
        <v>63</v>
      </c>
      <c r="M29" s="24" t="s">
        <v>63</v>
      </c>
      <c r="N29" s="24" t="s">
        <v>63</v>
      </c>
      <c r="O29" s="24" t="s">
        <v>63</v>
      </c>
      <c r="P29" s="26" t="s">
        <v>63</v>
      </c>
      <c r="Q29" s="25" t="s">
        <v>63</v>
      </c>
      <c r="R29" s="24" t="s">
        <v>63</v>
      </c>
      <c r="S29" s="24" t="s">
        <v>63</v>
      </c>
      <c r="T29" s="24" t="s">
        <v>63</v>
      </c>
      <c r="U29" s="24" t="s">
        <v>63</v>
      </c>
      <c r="V29" s="26" t="s">
        <v>63</v>
      </c>
      <c r="W29" s="25" t="s">
        <v>63</v>
      </c>
      <c r="X29" s="24" t="s">
        <v>63</v>
      </c>
      <c r="Y29" s="24" t="s">
        <v>63</v>
      </c>
      <c r="Z29" s="24" t="s">
        <v>63</v>
      </c>
      <c r="AA29" s="24" t="s">
        <v>63</v>
      </c>
      <c r="AB29" s="26" t="s">
        <v>63</v>
      </c>
      <c r="AC29" s="25" t="s">
        <v>63</v>
      </c>
      <c r="AD29" s="24" t="s">
        <v>63</v>
      </c>
      <c r="AE29" s="24">
        <v>0</v>
      </c>
      <c r="AF29" s="24" t="s">
        <v>63</v>
      </c>
      <c r="AG29" s="27" t="s">
        <v>63</v>
      </c>
      <c r="AH29" s="28" t="s">
        <v>63</v>
      </c>
      <c r="AI29" s="28" t="s">
        <v>63</v>
      </c>
      <c r="AJ29" s="29" t="s">
        <v>63</v>
      </c>
      <c r="AK29" s="28" t="s">
        <v>63</v>
      </c>
      <c r="AL29" s="28" t="s">
        <v>63</v>
      </c>
      <c r="AM29" s="28" t="s">
        <v>63</v>
      </c>
      <c r="AN29" s="29" t="s">
        <v>63</v>
      </c>
      <c r="AO29" s="27" t="s">
        <v>63</v>
      </c>
      <c r="AP29" s="28" t="s">
        <v>63</v>
      </c>
      <c r="AQ29" s="29" t="s">
        <v>63</v>
      </c>
      <c r="AR29" s="27" t="s">
        <v>63</v>
      </c>
      <c r="AS29" s="28" t="s">
        <v>63</v>
      </c>
      <c r="AT29" s="28" t="s">
        <v>63</v>
      </c>
      <c r="AU29" s="28" t="s">
        <v>63</v>
      </c>
      <c r="AV29" s="29" t="s">
        <v>63</v>
      </c>
      <c r="AW29" s="27" t="s">
        <v>63</v>
      </c>
      <c r="AX29" s="28" t="s">
        <v>63</v>
      </c>
      <c r="AY29" s="28" t="s">
        <v>63</v>
      </c>
      <c r="AZ29" s="28" t="s">
        <v>63</v>
      </c>
      <c r="BA29" s="29" t="s">
        <v>63</v>
      </c>
      <c r="BB29" s="215" t="s">
        <v>63</v>
      </c>
      <c r="BC29" s="216" t="s">
        <v>63</v>
      </c>
      <c r="BD29" s="216" t="s">
        <v>63</v>
      </c>
      <c r="BE29" s="216" t="s">
        <v>63</v>
      </c>
      <c r="BF29" s="216" t="s">
        <v>63</v>
      </c>
      <c r="BG29" s="217" t="s">
        <v>63</v>
      </c>
    </row>
    <row r="30" spans="1:59" ht="15" customHeight="1">
      <c r="A30" s="1533"/>
      <c r="B30" s="17" t="s">
        <v>43</v>
      </c>
      <c r="C30" s="46">
        <v>2</v>
      </c>
      <c r="D30" s="50" t="str">
        <f>"2TM"&amp;C30</f>
        <v>2TM2</v>
      </c>
      <c r="E30" s="34" t="s">
        <v>63</v>
      </c>
      <c r="F30" s="34" t="s">
        <v>63</v>
      </c>
      <c r="G30" s="34" t="s">
        <v>63</v>
      </c>
      <c r="H30" s="34" t="s">
        <v>63</v>
      </c>
      <c r="I30" s="34" t="s">
        <v>63</v>
      </c>
      <c r="J30" s="34" t="s">
        <v>63</v>
      </c>
      <c r="K30" s="35" t="s">
        <v>63</v>
      </c>
      <c r="L30" s="33" t="s">
        <v>63</v>
      </c>
      <c r="M30" s="34" t="s">
        <v>63</v>
      </c>
      <c r="N30" s="34" t="s">
        <v>63</v>
      </c>
      <c r="O30" s="34" t="s">
        <v>63</v>
      </c>
      <c r="P30" s="35" t="s">
        <v>63</v>
      </c>
      <c r="Q30" s="33" t="s">
        <v>63</v>
      </c>
      <c r="R30" s="34" t="s">
        <v>63</v>
      </c>
      <c r="S30" s="34" t="s">
        <v>63</v>
      </c>
      <c r="T30" s="34" t="s">
        <v>63</v>
      </c>
      <c r="U30" s="34" t="s">
        <v>63</v>
      </c>
      <c r="V30" s="35" t="s">
        <v>63</v>
      </c>
      <c r="W30" s="33" t="s">
        <v>63</v>
      </c>
      <c r="X30" s="34" t="s">
        <v>63</v>
      </c>
      <c r="Y30" s="34" t="s">
        <v>63</v>
      </c>
      <c r="Z30" s="34" t="s">
        <v>63</v>
      </c>
      <c r="AA30" s="34" t="s">
        <v>63</v>
      </c>
      <c r="AB30" s="35" t="s">
        <v>63</v>
      </c>
      <c r="AC30" s="25" t="s">
        <v>63</v>
      </c>
      <c r="AD30" s="24" t="s">
        <v>63</v>
      </c>
      <c r="AE30" s="24" t="s">
        <v>63</v>
      </c>
      <c r="AF30" s="24">
        <v>0</v>
      </c>
      <c r="AG30" s="36" t="s">
        <v>63</v>
      </c>
      <c r="AH30" s="37" t="s">
        <v>63</v>
      </c>
      <c r="AI30" s="37" t="s">
        <v>63</v>
      </c>
      <c r="AJ30" s="38" t="s">
        <v>63</v>
      </c>
      <c r="AK30" s="37" t="s">
        <v>63</v>
      </c>
      <c r="AL30" s="37" t="s">
        <v>63</v>
      </c>
      <c r="AM30" s="37" t="s">
        <v>63</v>
      </c>
      <c r="AN30" s="38" t="s">
        <v>63</v>
      </c>
      <c r="AO30" s="36" t="s">
        <v>63</v>
      </c>
      <c r="AP30" s="37" t="s">
        <v>63</v>
      </c>
      <c r="AQ30" s="38" t="s">
        <v>63</v>
      </c>
      <c r="AR30" s="36" t="s">
        <v>63</v>
      </c>
      <c r="AS30" s="37" t="s">
        <v>63</v>
      </c>
      <c r="AT30" s="37" t="s">
        <v>63</v>
      </c>
      <c r="AU30" s="37" t="s">
        <v>63</v>
      </c>
      <c r="AV30" s="38" t="s">
        <v>63</v>
      </c>
      <c r="AW30" s="36" t="s">
        <v>63</v>
      </c>
      <c r="AX30" s="37" t="s">
        <v>63</v>
      </c>
      <c r="AY30" s="37" t="s">
        <v>63</v>
      </c>
      <c r="AZ30" s="37" t="s">
        <v>63</v>
      </c>
      <c r="BA30" s="38" t="s">
        <v>63</v>
      </c>
      <c r="BB30" s="218" t="s">
        <v>63</v>
      </c>
      <c r="BC30" s="219" t="s">
        <v>63</v>
      </c>
      <c r="BD30" s="219" t="s">
        <v>63</v>
      </c>
      <c r="BE30" s="219" t="s">
        <v>63</v>
      </c>
      <c r="BF30" s="219" t="s">
        <v>63</v>
      </c>
      <c r="BG30" s="220" t="s">
        <v>63</v>
      </c>
    </row>
    <row r="31" spans="1:59" ht="15" customHeight="1">
      <c r="A31" s="1528" t="s">
        <v>44</v>
      </c>
      <c r="B31" s="18" t="s">
        <v>45</v>
      </c>
      <c r="C31" s="44">
        <v>6</v>
      </c>
      <c r="D31" s="48" t="str">
        <f>"3SOL"&amp;C31</f>
        <v>3SOL6</v>
      </c>
      <c r="E31" s="42" t="s">
        <v>63</v>
      </c>
      <c r="F31" s="42" t="s">
        <v>63</v>
      </c>
      <c r="G31" s="42" t="s">
        <v>63</v>
      </c>
      <c r="H31" s="42" t="s">
        <v>63</v>
      </c>
      <c r="I31" s="42" t="s">
        <v>63</v>
      </c>
      <c r="J31" s="42" t="s">
        <v>63</v>
      </c>
      <c r="K31" s="43" t="s">
        <v>63</v>
      </c>
      <c r="L31" s="41" t="s">
        <v>63</v>
      </c>
      <c r="M31" s="42" t="s">
        <v>63</v>
      </c>
      <c r="N31" s="42" t="s">
        <v>63</v>
      </c>
      <c r="O31" s="42" t="s">
        <v>63</v>
      </c>
      <c r="P31" s="43" t="s">
        <v>63</v>
      </c>
      <c r="Q31" s="41" t="s">
        <v>63</v>
      </c>
      <c r="R31" s="42" t="s">
        <v>63</v>
      </c>
      <c r="S31" s="42" t="s">
        <v>63</v>
      </c>
      <c r="T31" s="42" t="s">
        <v>63</v>
      </c>
      <c r="U31" s="42" t="s">
        <v>63</v>
      </c>
      <c r="V31" s="43" t="s">
        <v>63</v>
      </c>
      <c r="W31" s="41" t="s">
        <v>63</v>
      </c>
      <c r="X31" s="42" t="s">
        <v>63</v>
      </c>
      <c r="Y31" s="42" t="s">
        <v>63</v>
      </c>
      <c r="Z31" s="658" t="s">
        <v>63</v>
      </c>
      <c r="AA31" s="658" t="s">
        <v>63</v>
      </c>
      <c r="AB31" s="43" t="s">
        <v>63</v>
      </c>
      <c r="AC31" s="41" t="s">
        <v>63</v>
      </c>
      <c r="AD31" s="42" t="s">
        <v>63</v>
      </c>
      <c r="AE31" s="42" t="s">
        <v>63</v>
      </c>
      <c r="AF31" s="43" t="s">
        <v>63</v>
      </c>
      <c r="AG31" s="27">
        <v>0</v>
      </c>
      <c r="AH31" s="28" t="s">
        <v>63</v>
      </c>
      <c r="AI31" s="28" t="s">
        <v>63</v>
      </c>
      <c r="AJ31" s="28" t="s">
        <v>63</v>
      </c>
      <c r="AK31" s="41" t="s">
        <v>63</v>
      </c>
      <c r="AL31" s="42" t="s">
        <v>63</v>
      </c>
      <c r="AM31" s="42" t="s">
        <v>63</v>
      </c>
      <c r="AN31" s="43" t="s">
        <v>63</v>
      </c>
      <c r="AO31" s="41" t="s">
        <v>63</v>
      </c>
      <c r="AP31" s="42" t="s">
        <v>63</v>
      </c>
      <c r="AQ31" s="43" t="s">
        <v>63</v>
      </c>
      <c r="AR31" s="41" t="s">
        <v>63</v>
      </c>
      <c r="AS31" s="42" t="s">
        <v>63</v>
      </c>
      <c r="AT31" s="42" t="s">
        <v>63</v>
      </c>
      <c r="AU31" s="28" t="s">
        <v>63</v>
      </c>
      <c r="AV31" s="659" t="s">
        <v>63</v>
      </c>
      <c r="AW31" s="41" t="s">
        <v>63</v>
      </c>
      <c r="AX31" s="42" t="s">
        <v>63</v>
      </c>
      <c r="AY31" s="42" t="s">
        <v>63</v>
      </c>
      <c r="AZ31" s="28" t="s">
        <v>63</v>
      </c>
      <c r="BA31" s="43" t="s">
        <v>63</v>
      </c>
      <c r="BB31" s="215" t="s">
        <v>63</v>
      </c>
      <c r="BC31" s="216" t="s">
        <v>63</v>
      </c>
      <c r="BD31" s="216" t="s">
        <v>63</v>
      </c>
      <c r="BE31" s="216" t="s">
        <v>63</v>
      </c>
      <c r="BF31" s="216" t="s">
        <v>63</v>
      </c>
      <c r="BG31" s="217" t="s">
        <v>63</v>
      </c>
    </row>
    <row r="32" spans="1:59" ht="15" customHeight="1">
      <c r="A32" s="1529"/>
      <c r="B32" s="19" t="s">
        <v>46</v>
      </c>
      <c r="C32" s="45">
        <v>5</v>
      </c>
      <c r="D32" s="49" t="str">
        <f>"3SOL"&amp;C32</f>
        <v>3SOL5</v>
      </c>
      <c r="E32" s="28" t="s">
        <v>63</v>
      </c>
      <c r="F32" s="28" t="s">
        <v>63</v>
      </c>
      <c r="G32" s="28" t="s">
        <v>63</v>
      </c>
      <c r="H32" s="28" t="s">
        <v>63</v>
      </c>
      <c r="I32" s="28" t="s">
        <v>63</v>
      </c>
      <c r="J32" s="28" t="s">
        <v>63</v>
      </c>
      <c r="K32" s="29" t="s">
        <v>63</v>
      </c>
      <c r="L32" s="27" t="s">
        <v>63</v>
      </c>
      <c r="M32" s="28" t="s">
        <v>63</v>
      </c>
      <c r="N32" s="28" t="s">
        <v>63</v>
      </c>
      <c r="O32" s="28" t="s">
        <v>63</v>
      </c>
      <c r="P32" s="29" t="s">
        <v>63</v>
      </c>
      <c r="Q32" s="27" t="s">
        <v>63</v>
      </c>
      <c r="R32" s="28" t="s">
        <v>63</v>
      </c>
      <c r="S32" s="28" t="s">
        <v>63</v>
      </c>
      <c r="T32" s="28" t="s">
        <v>63</v>
      </c>
      <c r="U32" s="28" t="s">
        <v>63</v>
      </c>
      <c r="V32" s="29" t="s">
        <v>63</v>
      </c>
      <c r="W32" s="27" t="s">
        <v>63</v>
      </c>
      <c r="X32" s="28" t="s">
        <v>63</v>
      </c>
      <c r="Y32" s="28" t="s">
        <v>63</v>
      </c>
      <c r="Z32" s="28" t="s">
        <v>63</v>
      </c>
      <c r="AA32" s="28" t="s">
        <v>63</v>
      </c>
      <c r="AB32" s="29" t="s">
        <v>63</v>
      </c>
      <c r="AC32" s="27" t="s">
        <v>63</v>
      </c>
      <c r="AD32" s="28" t="s">
        <v>63</v>
      </c>
      <c r="AE32" s="28" t="s">
        <v>63</v>
      </c>
      <c r="AF32" s="29" t="s">
        <v>63</v>
      </c>
      <c r="AG32" s="27" t="s">
        <v>63</v>
      </c>
      <c r="AH32" s="28">
        <v>0</v>
      </c>
      <c r="AI32" s="28" t="s">
        <v>63</v>
      </c>
      <c r="AJ32" s="28" t="s">
        <v>63</v>
      </c>
      <c r="AK32" s="27" t="s">
        <v>63</v>
      </c>
      <c r="AL32" s="28" t="s">
        <v>63</v>
      </c>
      <c r="AM32" s="28" t="s">
        <v>63</v>
      </c>
      <c r="AN32" s="29" t="s">
        <v>63</v>
      </c>
      <c r="AO32" s="27" t="s">
        <v>63</v>
      </c>
      <c r="AP32" s="28" t="s">
        <v>63</v>
      </c>
      <c r="AQ32" s="29" t="s">
        <v>63</v>
      </c>
      <c r="AR32" s="27" t="s">
        <v>63</v>
      </c>
      <c r="AS32" s="28" t="s">
        <v>63</v>
      </c>
      <c r="AT32" s="28" t="s">
        <v>63</v>
      </c>
      <c r="AU32" s="28" t="s">
        <v>63</v>
      </c>
      <c r="AV32" s="29" t="s">
        <v>63</v>
      </c>
      <c r="AW32" s="27" t="s">
        <v>63</v>
      </c>
      <c r="AX32" s="28" t="s">
        <v>63</v>
      </c>
      <c r="AY32" s="28" t="s">
        <v>63</v>
      </c>
      <c r="AZ32" s="28" t="s">
        <v>63</v>
      </c>
      <c r="BA32" s="29" t="s">
        <v>63</v>
      </c>
      <c r="BB32" s="215" t="s">
        <v>63</v>
      </c>
      <c r="BC32" s="216" t="s">
        <v>63</v>
      </c>
      <c r="BD32" s="216" t="s">
        <v>63</v>
      </c>
      <c r="BE32" s="216" t="s">
        <v>63</v>
      </c>
      <c r="BF32" s="216" t="s">
        <v>63</v>
      </c>
      <c r="BG32" s="217" t="s">
        <v>63</v>
      </c>
    </row>
    <row r="33" spans="1:60" ht="15" customHeight="1">
      <c r="A33" s="1529"/>
      <c r="B33" s="19" t="s">
        <v>47</v>
      </c>
      <c r="C33" s="45">
        <v>4</v>
      </c>
      <c r="D33" s="49" t="str">
        <f>"3SOL"&amp;C33</f>
        <v>3SOL4</v>
      </c>
      <c r="E33" s="28" t="s">
        <v>63</v>
      </c>
      <c r="F33" s="28" t="s">
        <v>63</v>
      </c>
      <c r="G33" s="28" t="s">
        <v>63</v>
      </c>
      <c r="H33" s="28" t="s">
        <v>63</v>
      </c>
      <c r="I33" s="28" t="s">
        <v>63</v>
      </c>
      <c r="J33" s="28" t="s">
        <v>63</v>
      </c>
      <c r="K33" s="29" t="s">
        <v>63</v>
      </c>
      <c r="L33" s="27" t="s">
        <v>63</v>
      </c>
      <c r="M33" s="28" t="s">
        <v>63</v>
      </c>
      <c r="N33" s="28" t="s">
        <v>63</v>
      </c>
      <c r="O33" s="28" t="s">
        <v>63</v>
      </c>
      <c r="P33" s="29" t="s">
        <v>63</v>
      </c>
      <c r="Q33" s="27" t="s">
        <v>63</v>
      </c>
      <c r="R33" s="28" t="s">
        <v>63</v>
      </c>
      <c r="S33" s="28" t="s">
        <v>63</v>
      </c>
      <c r="T33" s="28" t="s">
        <v>63</v>
      </c>
      <c r="U33" s="28" t="s">
        <v>63</v>
      </c>
      <c r="V33" s="29" t="s">
        <v>63</v>
      </c>
      <c r="W33" s="27" t="s">
        <v>63</v>
      </c>
      <c r="X33" s="28" t="s">
        <v>63</v>
      </c>
      <c r="Y33" s="28" t="s">
        <v>63</v>
      </c>
      <c r="Z33" s="28" t="s">
        <v>63</v>
      </c>
      <c r="AA33" s="28" t="s">
        <v>63</v>
      </c>
      <c r="AB33" s="29" t="s">
        <v>63</v>
      </c>
      <c r="AC33" s="27" t="s">
        <v>63</v>
      </c>
      <c r="AD33" s="28" t="s">
        <v>63</v>
      </c>
      <c r="AE33" s="28" t="s">
        <v>63</v>
      </c>
      <c r="AF33" s="29" t="s">
        <v>63</v>
      </c>
      <c r="AG33" s="27" t="s">
        <v>63</v>
      </c>
      <c r="AH33" s="28" t="s">
        <v>63</v>
      </c>
      <c r="AI33" s="28">
        <v>0</v>
      </c>
      <c r="AJ33" s="28" t="s">
        <v>63</v>
      </c>
      <c r="AK33" s="27" t="s">
        <v>63</v>
      </c>
      <c r="AL33" s="28" t="s">
        <v>63</v>
      </c>
      <c r="AM33" s="28" t="s">
        <v>63</v>
      </c>
      <c r="AN33" s="738" t="s">
        <v>63</v>
      </c>
      <c r="AO33" s="27" t="s">
        <v>63</v>
      </c>
      <c r="AP33" s="28" t="s">
        <v>63</v>
      </c>
      <c r="AQ33" s="29" t="s">
        <v>63</v>
      </c>
      <c r="AR33" s="27" t="s">
        <v>63</v>
      </c>
      <c r="AS33" s="28" t="s">
        <v>63</v>
      </c>
      <c r="AT33" s="28" t="s">
        <v>63</v>
      </c>
      <c r="AU33" s="28" t="s">
        <v>63</v>
      </c>
      <c r="AV33" s="29" t="s">
        <v>63</v>
      </c>
      <c r="AW33" s="27" t="s">
        <v>63</v>
      </c>
      <c r="AX33" s="28" t="s">
        <v>63</v>
      </c>
      <c r="AY33" s="28" t="s">
        <v>63</v>
      </c>
      <c r="AZ33" s="28" t="s">
        <v>63</v>
      </c>
      <c r="BA33" s="29" t="s">
        <v>63</v>
      </c>
      <c r="BB33" s="215" t="s">
        <v>63</v>
      </c>
      <c r="BC33" s="216" t="s">
        <v>63</v>
      </c>
      <c r="BD33" s="216" t="s">
        <v>63</v>
      </c>
      <c r="BE33" s="216" t="s">
        <v>63</v>
      </c>
      <c r="BF33" s="216" t="s">
        <v>63</v>
      </c>
      <c r="BG33" s="217" t="s">
        <v>63</v>
      </c>
    </row>
    <row r="34" spans="1:60" ht="15" customHeight="1">
      <c r="A34" s="1530"/>
      <c r="B34" s="20" t="s">
        <v>48</v>
      </c>
      <c r="C34" s="46">
        <v>3</v>
      </c>
      <c r="D34" s="50" t="str">
        <f>"3SOL"&amp;C34</f>
        <v>3SOL3</v>
      </c>
      <c r="E34" s="37" t="s">
        <v>63</v>
      </c>
      <c r="F34" s="37" t="s">
        <v>63</v>
      </c>
      <c r="G34" s="37" t="s">
        <v>63</v>
      </c>
      <c r="H34" s="37" t="s">
        <v>63</v>
      </c>
      <c r="I34" s="37" t="s">
        <v>63</v>
      </c>
      <c r="J34" s="37" t="s">
        <v>63</v>
      </c>
      <c r="K34" s="38" t="s">
        <v>63</v>
      </c>
      <c r="L34" s="36" t="s">
        <v>63</v>
      </c>
      <c r="M34" s="37" t="s">
        <v>63</v>
      </c>
      <c r="N34" s="37" t="s">
        <v>63</v>
      </c>
      <c r="O34" s="37" t="s">
        <v>63</v>
      </c>
      <c r="P34" s="38" t="s">
        <v>63</v>
      </c>
      <c r="Q34" s="36" t="s">
        <v>63</v>
      </c>
      <c r="R34" s="37" t="s">
        <v>63</v>
      </c>
      <c r="S34" s="37" t="s">
        <v>63</v>
      </c>
      <c r="T34" s="37" t="s">
        <v>63</v>
      </c>
      <c r="U34" s="37" t="s">
        <v>63</v>
      </c>
      <c r="V34" s="38" t="s">
        <v>63</v>
      </c>
      <c r="W34" s="36" t="s">
        <v>63</v>
      </c>
      <c r="X34" s="37" t="s">
        <v>63</v>
      </c>
      <c r="Y34" s="37" t="s">
        <v>63</v>
      </c>
      <c r="Z34" s="37" t="s">
        <v>63</v>
      </c>
      <c r="AA34" s="37" t="s">
        <v>63</v>
      </c>
      <c r="AB34" s="38" t="s">
        <v>63</v>
      </c>
      <c r="AC34" s="36" t="s">
        <v>63</v>
      </c>
      <c r="AD34" s="37" t="s">
        <v>63</v>
      </c>
      <c r="AE34" s="37" t="s">
        <v>63</v>
      </c>
      <c r="AF34" s="38" t="s">
        <v>63</v>
      </c>
      <c r="AG34" s="27" t="s">
        <v>63</v>
      </c>
      <c r="AH34" s="28" t="s">
        <v>63</v>
      </c>
      <c r="AI34" s="28" t="s">
        <v>63</v>
      </c>
      <c r="AJ34" s="28">
        <v>0</v>
      </c>
      <c r="AK34" s="36" t="s">
        <v>63</v>
      </c>
      <c r="AL34" s="37" t="s">
        <v>63</v>
      </c>
      <c r="AM34" s="37" t="s">
        <v>63</v>
      </c>
      <c r="AN34" s="737" t="s">
        <v>63</v>
      </c>
      <c r="AO34" s="36" t="s">
        <v>63</v>
      </c>
      <c r="AP34" s="37" t="s">
        <v>63</v>
      </c>
      <c r="AQ34" s="38" t="s">
        <v>63</v>
      </c>
      <c r="AR34" s="36" t="s">
        <v>63</v>
      </c>
      <c r="AS34" s="37" t="s">
        <v>63</v>
      </c>
      <c r="AT34" s="37" t="s">
        <v>63</v>
      </c>
      <c r="AU34" s="37" t="s">
        <v>63</v>
      </c>
      <c r="AV34" s="38" t="s">
        <v>63</v>
      </c>
      <c r="AW34" s="36" t="s">
        <v>63</v>
      </c>
      <c r="AX34" s="37" t="s">
        <v>63</v>
      </c>
      <c r="AY34" s="37" t="s">
        <v>63</v>
      </c>
      <c r="AZ34" s="37" t="s">
        <v>63</v>
      </c>
      <c r="BA34" s="38" t="s">
        <v>63</v>
      </c>
      <c r="BB34" s="218" t="s">
        <v>63</v>
      </c>
      <c r="BC34" s="219" t="s">
        <v>63</v>
      </c>
      <c r="BD34" s="219" t="s">
        <v>63</v>
      </c>
      <c r="BE34" s="219" t="s">
        <v>63</v>
      </c>
      <c r="BF34" s="219" t="s">
        <v>63</v>
      </c>
      <c r="BG34" s="220" t="s">
        <v>63</v>
      </c>
    </row>
    <row r="35" spans="1:60" ht="15" customHeight="1">
      <c r="A35" s="1528" t="s">
        <v>49</v>
      </c>
      <c r="B35" s="18" t="s">
        <v>438</v>
      </c>
      <c r="C35" s="44">
        <v>7</v>
      </c>
      <c r="D35" s="48" t="str">
        <f>"3EN"&amp;C35</f>
        <v>3EN7</v>
      </c>
      <c r="E35" s="42" t="s">
        <v>63</v>
      </c>
      <c r="F35" s="42" t="s">
        <v>63</v>
      </c>
      <c r="G35" s="42" t="s">
        <v>63</v>
      </c>
      <c r="H35" s="42" t="s">
        <v>63</v>
      </c>
      <c r="I35" s="42" t="s">
        <v>63</v>
      </c>
      <c r="J35" s="42" t="s">
        <v>63</v>
      </c>
      <c r="K35" s="43" t="s">
        <v>63</v>
      </c>
      <c r="L35" s="41" t="s">
        <v>63</v>
      </c>
      <c r="M35" s="42" t="s">
        <v>63</v>
      </c>
      <c r="N35" s="42" t="s">
        <v>63</v>
      </c>
      <c r="O35" s="42" t="s">
        <v>63</v>
      </c>
      <c r="P35" s="43" t="s">
        <v>63</v>
      </c>
      <c r="Q35" s="41" t="s">
        <v>63</v>
      </c>
      <c r="R35" s="42" t="s">
        <v>63</v>
      </c>
      <c r="S35" s="42" t="s">
        <v>63</v>
      </c>
      <c r="T35" s="42" t="s">
        <v>63</v>
      </c>
      <c r="U35" s="42" t="s">
        <v>63</v>
      </c>
      <c r="V35" s="43" t="s">
        <v>63</v>
      </c>
      <c r="W35" s="41" t="s">
        <v>63</v>
      </c>
      <c r="X35" s="42" t="s">
        <v>63</v>
      </c>
      <c r="Y35" s="42" t="s">
        <v>63</v>
      </c>
      <c r="Z35" s="658" t="s">
        <v>63</v>
      </c>
      <c r="AA35" s="658" t="s">
        <v>63</v>
      </c>
      <c r="AB35" s="43" t="s">
        <v>63</v>
      </c>
      <c r="AC35" s="41" t="s">
        <v>63</v>
      </c>
      <c r="AD35" s="42" t="s">
        <v>63</v>
      </c>
      <c r="AE35" s="42" t="s">
        <v>63</v>
      </c>
      <c r="AF35" s="43" t="s">
        <v>63</v>
      </c>
      <c r="AG35" s="41" t="s">
        <v>63</v>
      </c>
      <c r="AH35" s="42" t="s">
        <v>63</v>
      </c>
      <c r="AI35" s="42" t="s">
        <v>63</v>
      </c>
      <c r="AJ35" s="43" t="s">
        <v>63</v>
      </c>
      <c r="AK35" s="41" t="s">
        <v>64</v>
      </c>
      <c r="AL35" s="42" t="s">
        <v>64</v>
      </c>
      <c r="AM35" s="42" t="s">
        <v>64</v>
      </c>
      <c r="AN35" s="42" t="s">
        <v>64</v>
      </c>
      <c r="AO35" s="41" t="s">
        <v>63</v>
      </c>
      <c r="AP35" s="42" t="s">
        <v>63</v>
      </c>
      <c r="AQ35" s="43" t="s">
        <v>63</v>
      </c>
      <c r="AR35" s="41" t="s">
        <v>63</v>
      </c>
      <c r="AS35" s="42" t="s">
        <v>63</v>
      </c>
      <c r="AT35" s="42" t="s">
        <v>63</v>
      </c>
      <c r="AU35" s="28" t="s">
        <v>63</v>
      </c>
      <c r="AV35" s="659" t="s">
        <v>63</v>
      </c>
      <c r="AW35" s="41" t="s">
        <v>63</v>
      </c>
      <c r="AX35" s="42" t="s">
        <v>63</v>
      </c>
      <c r="AY35" s="42" t="s">
        <v>63</v>
      </c>
      <c r="AZ35" s="28" t="s">
        <v>63</v>
      </c>
      <c r="BA35" s="43" t="s">
        <v>63</v>
      </c>
      <c r="BB35" s="215" t="s">
        <v>63</v>
      </c>
      <c r="BC35" s="216" t="s">
        <v>63</v>
      </c>
      <c r="BD35" s="216" t="s">
        <v>63</v>
      </c>
      <c r="BE35" s="216" t="s">
        <v>63</v>
      </c>
      <c r="BF35" s="216" t="s">
        <v>63</v>
      </c>
      <c r="BG35" s="217" t="s">
        <v>63</v>
      </c>
    </row>
    <row r="36" spans="1:60" ht="15" customHeight="1">
      <c r="A36" s="1529"/>
      <c r="B36" s="19" t="s">
        <v>50</v>
      </c>
      <c r="C36" s="45">
        <v>6</v>
      </c>
      <c r="D36" s="49" t="str">
        <f>"3EN"&amp;C36</f>
        <v>3EN6</v>
      </c>
      <c r="E36" s="28" t="s">
        <v>63</v>
      </c>
      <c r="F36" s="28" t="s">
        <v>63</v>
      </c>
      <c r="G36" s="28" t="s">
        <v>63</v>
      </c>
      <c r="H36" s="28" t="s">
        <v>63</v>
      </c>
      <c r="I36" s="28" t="s">
        <v>63</v>
      </c>
      <c r="J36" s="28" t="s">
        <v>63</v>
      </c>
      <c r="K36" s="29" t="s">
        <v>63</v>
      </c>
      <c r="L36" s="27" t="s">
        <v>63</v>
      </c>
      <c r="M36" s="28" t="s">
        <v>63</v>
      </c>
      <c r="N36" s="28" t="s">
        <v>63</v>
      </c>
      <c r="O36" s="28" t="s">
        <v>63</v>
      </c>
      <c r="P36" s="29" t="s">
        <v>63</v>
      </c>
      <c r="Q36" s="27" t="s">
        <v>63</v>
      </c>
      <c r="R36" s="28" t="s">
        <v>63</v>
      </c>
      <c r="S36" s="28" t="s">
        <v>63</v>
      </c>
      <c r="T36" s="28" t="s">
        <v>63</v>
      </c>
      <c r="U36" s="28" t="s">
        <v>63</v>
      </c>
      <c r="V36" s="29" t="s">
        <v>63</v>
      </c>
      <c r="W36" s="27" t="s">
        <v>63</v>
      </c>
      <c r="X36" s="28" t="s">
        <v>63</v>
      </c>
      <c r="Y36" s="28" t="s">
        <v>63</v>
      </c>
      <c r="Z36" s="28" t="s">
        <v>63</v>
      </c>
      <c r="AA36" s="28" t="s">
        <v>63</v>
      </c>
      <c r="AB36" s="29" t="s">
        <v>63</v>
      </c>
      <c r="AC36" s="27" t="s">
        <v>63</v>
      </c>
      <c r="AD36" s="28" t="s">
        <v>63</v>
      </c>
      <c r="AE36" s="28" t="s">
        <v>63</v>
      </c>
      <c r="AF36" s="29" t="s">
        <v>63</v>
      </c>
      <c r="AG36" s="27" t="s">
        <v>63</v>
      </c>
      <c r="AH36" s="28" t="s">
        <v>63</v>
      </c>
      <c r="AI36" s="28" t="s">
        <v>63</v>
      </c>
      <c r="AJ36" s="29" t="s">
        <v>63</v>
      </c>
      <c r="AK36" s="27" t="s">
        <v>63</v>
      </c>
      <c r="AL36" s="28">
        <v>0</v>
      </c>
      <c r="AM36" s="28" t="s">
        <v>63</v>
      </c>
      <c r="AN36" s="28" t="s">
        <v>63</v>
      </c>
      <c r="AO36" s="27" t="s">
        <v>63</v>
      </c>
      <c r="AP36" s="28" t="s">
        <v>63</v>
      </c>
      <c r="AQ36" s="29" t="s">
        <v>63</v>
      </c>
      <c r="AR36" s="27" t="s">
        <v>63</v>
      </c>
      <c r="AS36" s="28" t="s">
        <v>63</v>
      </c>
      <c r="AT36" s="28" t="s">
        <v>63</v>
      </c>
      <c r="AU36" s="28" t="s">
        <v>63</v>
      </c>
      <c r="AV36" s="29" t="s">
        <v>63</v>
      </c>
      <c r="AW36" s="27" t="s">
        <v>63</v>
      </c>
      <c r="AX36" s="28" t="s">
        <v>63</v>
      </c>
      <c r="AY36" s="28" t="s">
        <v>63</v>
      </c>
      <c r="AZ36" s="28" t="s">
        <v>63</v>
      </c>
      <c r="BA36" s="29" t="s">
        <v>63</v>
      </c>
      <c r="BB36" s="215" t="s">
        <v>63</v>
      </c>
      <c r="BC36" s="216" t="s">
        <v>63</v>
      </c>
      <c r="BD36" s="216" t="s">
        <v>63</v>
      </c>
      <c r="BE36" s="216" t="s">
        <v>63</v>
      </c>
      <c r="BF36" s="216" t="s">
        <v>63</v>
      </c>
      <c r="BG36" s="217" t="s">
        <v>63</v>
      </c>
    </row>
    <row r="37" spans="1:60" ht="15" customHeight="1">
      <c r="A37" s="1529"/>
      <c r="B37" s="19" t="s">
        <v>51</v>
      </c>
      <c r="C37" s="45">
        <v>5</v>
      </c>
      <c r="D37" s="49" t="str">
        <f>"3EN"&amp;C37</f>
        <v>3EN5</v>
      </c>
      <c r="E37" s="28" t="s">
        <v>63</v>
      </c>
      <c r="F37" s="28" t="s">
        <v>63</v>
      </c>
      <c r="G37" s="28" t="s">
        <v>63</v>
      </c>
      <c r="H37" s="28" t="s">
        <v>63</v>
      </c>
      <c r="I37" s="28" t="s">
        <v>63</v>
      </c>
      <c r="J37" s="28" t="s">
        <v>63</v>
      </c>
      <c r="K37" s="29" t="s">
        <v>63</v>
      </c>
      <c r="L37" s="27" t="s">
        <v>63</v>
      </c>
      <c r="M37" s="28" t="s">
        <v>63</v>
      </c>
      <c r="N37" s="28" t="s">
        <v>63</v>
      </c>
      <c r="O37" s="28" t="s">
        <v>63</v>
      </c>
      <c r="P37" s="29" t="s">
        <v>63</v>
      </c>
      <c r="Q37" s="27" t="s">
        <v>63</v>
      </c>
      <c r="R37" s="28" t="s">
        <v>63</v>
      </c>
      <c r="S37" s="28" t="s">
        <v>63</v>
      </c>
      <c r="T37" s="28" t="s">
        <v>63</v>
      </c>
      <c r="U37" s="28" t="s">
        <v>63</v>
      </c>
      <c r="V37" s="29" t="s">
        <v>63</v>
      </c>
      <c r="W37" s="27" t="s">
        <v>63</v>
      </c>
      <c r="X37" s="28" t="s">
        <v>63</v>
      </c>
      <c r="Y37" s="28" t="s">
        <v>63</v>
      </c>
      <c r="Z37" s="28" t="s">
        <v>63</v>
      </c>
      <c r="AA37" s="28" t="s">
        <v>63</v>
      </c>
      <c r="AB37" s="29" t="s">
        <v>63</v>
      </c>
      <c r="AC37" s="27" t="s">
        <v>63</v>
      </c>
      <c r="AD37" s="28" t="s">
        <v>63</v>
      </c>
      <c r="AE37" s="28" t="s">
        <v>63</v>
      </c>
      <c r="AF37" s="29" t="s">
        <v>63</v>
      </c>
      <c r="AG37" s="27" t="s">
        <v>63</v>
      </c>
      <c r="AH37" s="28" t="s">
        <v>63</v>
      </c>
      <c r="AI37" s="28" t="s">
        <v>63</v>
      </c>
      <c r="AJ37" s="29" t="s">
        <v>63</v>
      </c>
      <c r="AK37" s="27" t="s">
        <v>63</v>
      </c>
      <c r="AL37" s="28" t="s">
        <v>63</v>
      </c>
      <c r="AM37" s="28">
        <v>0</v>
      </c>
      <c r="AN37" s="28" t="s">
        <v>63</v>
      </c>
      <c r="AO37" s="27" t="s">
        <v>63</v>
      </c>
      <c r="AP37" s="28" t="s">
        <v>63</v>
      </c>
      <c r="AQ37" s="29" t="s">
        <v>63</v>
      </c>
      <c r="AR37" s="27" t="s">
        <v>63</v>
      </c>
      <c r="AS37" s="28" t="s">
        <v>63</v>
      </c>
      <c r="AT37" s="28" t="s">
        <v>63</v>
      </c>
      <c r="AU37" s="28" t="s">
        <v>63</v>
      </c>
      <c r="AV37" s="29" t="s">
        <v>63</v>
      </c>
      <c r="AW37" s="27" t="s">
        <v>63</v>
      </c>
      <c r="AX37" s="28" t="s">
        <v>63</v>
      </c>
      <c r="AY37" s="28" t="s">
        <v>63</v>
      </c>
      <c r="AZ37" s="28" t="s">
        <v>63</v>
      </c>
      <c r="BA37" s="29" t="s">
        <v>63</v>
      </c>
      <c r="BB37" s="215" t="s">
        <v>63</v>
      </c>
      <c r="BC37" s="216" t="s">
        <v>63</v>
      </c>
      <c r="BD37" s="216" t="s">
        <v>63</v>
      </c>
      <c r="BE37" s="216" t="s">
        <v>63</v>
      </c>
      <c r="BF37" s="216" t="s">
        <v>63</v>
      </c>
      <c r="BG37" s="217" t="s">
        <v>63</v>
      </c>
    </row>
    <row r="38" spans="1:60" ht="15" customHeight="1">
      <c r="A38" s="1530"/>
      <c r="B38" s="20" t="s">
        <v>52</v>
      </c>
      <c r="C38" s="46">
        <v>4</v>
      </c>
      <c r="D38" s="50" t="str">
        <f>"3EN"&amp;C38</f>
        <v>3EN4</v>
      </c>
      <c r="E38" s="37" t="s">
        <v>63</v>
      </c>
      <c r="F38" s="37" t="s">
        <v>63</v>
      </c>
      <c r="G38" s="37" t="s">
        <v>63</v>
      </c>
      <c r="H38" s="37" t="s">
        <v>63</v>
      </c>
      <c r="I38" s="37" t="s">
        <v>63</v>
      </c>
      <c r="J38" s="37" t="s">
        <v>63</v>
      </c>
      <c r="K38" s="38" t="s">
        <v>63</v>
      </c>
      <c r="L38" s="36" t="s">
        <v>63</v>
      </c>
      <c r="M38" s="37" t="s">
        <v>63</v>
      </c>
      <c r="N38" s="37" t="s">
        <v>63</v>
      </c>
      <c r="O38" s="37" t="s">
        <v>63</v>
      </c>
      <c r="P38" s="38" t="s">
        <v>63</v>
      </c>
      <c r="Q38" s="36" t="s">
        <v>63</v>
      </c>
      <c r="R38" s="37" t="s">
        <v>63</v>
      </c>
      <c r="S38" s="37" t="s">
        <v>63</v>
      </c>
      <c r="T38" s="37" t="s">
        <v>63</v>
      </c>
      <c r="U38" s="37" t="s">
        <v>63</v>
      </c>
      <c r="V38" s="38" t="s">
        <v>63</v>
      </c>
      <c r="W38" s="36" t="s">
        <v>63</v>
      </c>
      <c r="X38" s="37" t="s">
        <v>63</v>
      </c>
      <c r="Y38" s="37" t="s">
        <v>63</v>
      </c>
      <c r="Z38" s="37" t="s">
        <v>63</v>
      </c>
      <c r="AA38" s="37" t="s">
        <v>63</v>
      </c>
      <c r="AB38" s="38" t="s">
        <v>63</v>
      </c>
      <c r="AC38" s="36" t="s">
        <v>63</v>
      </c>
      <c r="AD38" s="37" t="s">
        <v>63</v>
      </c>
      <c r="AE38" s="37" t="s">
        <v>63</v>
      </c>
      <c r="AF38" s="38" t="s">
        <v>63</v>
      </c>
      <c r="AG38" s="36" t="s">
        <v>63</v>
      </c>
      <c r="AH38" s="37" t="s">
        <v>63</v>
      </c>
      <c r="AI38" s="37" t="s">
        <v>63</v>
      </c>
      <c r="AJ38" s="38" t="s">
        <v>63</v>
      </c>
      <c r="AK38" s="27" t="s">
        <v>63</v>
      </c>
      <c r="AL38" s="28" t="s">
        <v>63</v>
      </c>
      <c r="AM38" s="28" t="s">
        <v>63</v>
      </c>
      <c r="AN38" s="28">
        <v>0</v>
      </c>
      <c r="AO38" s="36" t="s">
        <v>63</v>
      </c>
      <c r="AP38" s="37" t="s">
        <v>63</v>
      </c>
      <c r="AQ38" s="38" t="s">
        <v>63</v>
      </c>
      <c r="AR38" s="36" t="s">
        <v>63</v>
      </c>
      <c r="AS38" s="37" t="s">
        <v>63</v>
      </c>
      <c r="AT38" s="37" t="s">
        <v>63</v>
      </c>
      <c r="AU38" s="37" t="s">
        <v>63</v>
      </c>
      <c r="AV38" s="38" t="s">
        <v>63</v>
      </c>
      <c r="AW38" s="36" t="s">
        <v>63</v>
      </c>
      <c r="AX38" s="37" t="s">
        <v>63</v>
      </c>
      <c r="AY38" s="37" t="s">
        <v>63</v>
      </c>
      <c r="AZ38" s="37" t="s">
        <v>63</v>
      </c>
      <c r="BA38" s="38" t="s">
        <v>63</v>
      </c>
      <c r="BB38" s="218" t="s">
        <v>63</v>
      </c>
      <c r="BC38" s="219" t="s">
        <v>63</v>
      </c>
      <c r="BD38" s="219" t="s">
        <v>63</v>
      </c>
      <c r="BE38" s="219" t="s">
        <v>63</v>
      </c>
      <c r="BF38" s="219" t="s">
        <v>63</v>
      </c>
      <c r="BG38" s="220" t="s">
        <v>63</v>
      </c>
    </row>
    <row r="39" spans="1:60" ht="15" customHeight="1">
      <c r="A39" s="1528" t="s">
        <v>5</v>
      </c>
      <c r="B39" s="18" t="s">
        <v>53</v>
      </c>
      <c r="C39" s="44">
        <v>3</v>
      </c>
      <c r="D39" s="48" t="str">
        <f>"3BS"&amp;C39</f>
        <v>3BS3</v>
      </c>
      <c r="E39" s="42" t="s">
        <v>63</v>
      </c>
      <c r="F39" s="42" t="s">
        <v>63</v>
      </c>
      <c r="G39" s="42" t="s">
        <v>63</v>
      </c>
      <c r="H39" s="42" t="s">
        <v>63</v>
      </c>
      <c r="I39" s="42" t="s">
        <v>63</v>
      </c>
      <c r="J39" s="42" t="s">
        <v>63</v>
      </c>
      <c r="K39" s="43" t="s">
        <v>63</v>
      </c>
      <c r="L39" s="41" t="s">
        <v>63</v>
      </c>
      <c r="M39" s="42" t="s">
        <v>63</v>
      </c>
      <c r="N39" s="42" t="s">
        <v>63</v>
      </c>
      <c r="O39" s="42" t="s">
        <v>63</v>
      </c>
      <c r="P39" s="43" t="s">
        <v>63</v>
      </c>
      <c r="Q39" s="41" t="s">
        <v>63</v>
      </c>
      <c r="R39" s="42" t="s">
        <v>63</v>
      </c>
      <c r="S39" s="42" t="s">
        <v>63</v>
      </c>
      <c r="T39" s="42" t="s">
        <v>63</v>
      </c>
      <c r="U39" s="42" t="s">
        <v>63</v>
      </c>
      <c r="V39" s="43" t="s">
        <v>63</v>
      </c>
      <c r="W39" s="41" t="s">
        <v>63</v>
      </c>
      <c r="X39" s="42" t="s">
        <v>63</v>
      </c>
      <c r="Y39" s="42" t="s">
        <v>63</v>
      </c>
      <c r="Z39" s="658" t="s">
        <v>63</v>
      </c>
      <c r="AA39" s="658" t="s">
        <v>63</v>
      </c>
      <c r="AB39" s="43" t="s">
        <v>63</v>
      </c>
      <c r="AC39" s="41" t="s">
        <v>63</v>
      </c>
      <c r="AD39" s="42" t="s">
        <v>63</v>
      </c>
      <c r="AE39" s="42" t="s">
        <v>63</v>
      </c>
      <c r="AF39" s="43" t="s">
        <v>63</v>
      </c>
      <c r="AG39" s="41" t="s">
        <v>63</v>
      </c>
      <c r="AH39" s="42" t="s">
        <v>63</v>
      </c>
      <c r="AI39" s="42" t="s">
        <v>63</v>
      </c>
      <c r="AJ39" s="43" t="s">
        <v>63</v>
      </c>
      <c r="AK39" s="41" t="s">
        <v>63</v>
      </c>
      <c r="AL39" s="42" t="s">
        <v>63</v>
      </c>
      <c r="AM39" s="42" t="s">
        <v>63</v>
      </c>
      <c r="AN39" s="43" t="s">
        <v>63</v>
      </c>
      <c r="AO39" s="41">
        <v>0</v>
      </c>
      <c r="AP39" s="42" t="s">
        <v>63</v>
      </c>
      <c r="AQ39" s="42" t="s">
        <v>63</v>
      </c>
      <c r="AR39" s="41" t="s">
        <v>63</v>
      </c>
      <c r="AS39" s="42" t="s">
        <v>63</v>
      </c>
      <c r="AT39" s="42" t="s">
        <v>63</v>
      </c>
      <c r="AU39" s="28" t="s">
        <v>63</v>
      </c>
      <c r="AV39" s="659" t="s">
        <v>63</v>
      </c>
      <c r="AW39" s="41" t="s">
        <v>63</v>
      </c>
      <c r="AX39" s="42" t="s">
        <v>63</v>
      </c>
      <c r="AY39" s="42" t="s">
        <v>63</v>
      </c>
      <c r="AZ39" s="28" t="s">
        <v>63</v>
      </c>
      <c r="BA39" s="43" t="s">
        <v>63</v>
      </c>
      <c r="BB39" s="215" t="s">
        <v>63</v>
      </c>
      <c r="BC39" s="216" t="s">
        <v>63</v>
      </c>
      <c r="BD39" s="216" t="s">
        <v>63</v>
      </c>
      <c r="BE39" s="216" t="s">
        <v>63</v>
      </c>
      <c r="BF39" s="216" t="s">
        <v>63</v>
      </c>
      <c r="BG39" s="217" t="s">
        <v>63</v>
      </c>
    </row>
    <row r="40" spans="1:60" ht="15" customHeight="1">
      <c r="A40" s="1529"/>
      <c r="B40" s="19" t="s">
        <v>54</v>
      </c>
      <c r="C40" s="45">
        <v>2</v>
      </c>
      <c r="D40" s="49" t="str">
        <f>"3BS"&amp;C40</f>
        <v>3BS2</v>
      </c>
      <c r="E40" s="28" t="s">
        <v>63</v>
      </c>
      <c r="F40" s="28" t="s">
        <v>63</v>
      </c>
      <c r="G40" s="28" t="s">
        <v>63</v>
      </c>
      <c r="H40" s="28" t="s">
        <v>63</v>
      </c>
      <c r="I40" s="28" t="s">
        <v>63</v>
      </c>
      <c r="J40" s="28" t="s">
        <v>63</v>
      </c>
      <c r="K40" s="29" t="s">
        <v>63</v>
      </c>
      <c r="L40" s="27" t="s">
        <v>63</v>
      </c>
      <c r="M40" s="28" t="s">
        <v>63</v>
      </c>
      <c r="N40" s="28" t="s">
        <v>63</v>
      </c>
      <c r="O40" s="28" t="s">
        <v>63</v>
      </c>
      <c r="P40" s="29" t="s">
        <v>63</v>
      </c>
      <c r="Q40" s="27" t="s">
        <v>63</v>
      </c>
      <c r="R40" s="28" t="s">
        <v>63</v>
      </c>
      <c r="S40" s="28" t="s">
        <v>63</v>
      </c>
      <c r="T40" s="28" t="s">
        <v>63</v>
      </c>
      <c r="U40" s="28" t="s">
        <v>63</v>
      </c>
      <c r="V40" s="29" t="s">
        <v>63</v>
      </c>
      <c r="W40" s="27" t="s">
        <v>63</v>
      </c>
      <c r="X40" s="28" t="s">
        <v>63</v>
      </c>
      <c r="Y40" s="28" t="s">
        <v>63</v>
      </c>
      <c r="Z40" s="28" t="s">
        <v>63</v>
      </c>
      <c r="AA40" s="28" t="s">
        <v>63</v>
      </c>
      <c r="AB40" s="29" t="s">
        <v>63</v>
      </c>
      <c r="AC40" s="27" t="s">
        <v>63</v>
      </c>
      <c r="AD40" s="28" t="s">
        <v>63</v>
      </c>
      <c r="AE40" s="28" t="s">
        <v>63</v>
      </c>
      <c r="AF40" s="29" t="s">
        <v>63</v>
      </c>
      <c r="AG40" s="27" t="s">
        <v>63</v>
      </c>
      <c r="AH40" s="28" t="s">
        <v>63</v>
      </c>
      <c r="AI40" s="28" t="s">
        <v>63</v>
      </c>
      <c r="AJ40" s="29" t="s">
        <v>63</v>
      </c>
      <c r="AK40" s="27" t="s">
        <v>63</v>
      </c>
      <c r="AL40" s="28" t="s">
        <v>63</v>
      </c>
      <c r="AM40" s="28" t="s">
        <v>63</v>
      </c>
      <c r="AN40" s="29" t="s">
        <v>63</v>
      </c>
      <c r="AO40" s="27" t="s">
        <v>63</v>
      </c>
      <c r="AP40" s="28">
        <v>0</v>
      </c>
      <c r="AQ40" s="28" t="s">
        <v>63</v>
      </c>
      <c r="AR40" s="27" t="s">
        <v>63</v>
      </c>
      <c r="AS40" s="28" t="s">
        <v>63</v>
      </c>
      <c r="AT40" s="28" t="s">
        <v>63</v>
      </c>
      <c r="AU40" s="28" t="s">
        <v>63</v>
      </c>
      <c r="AV40" s="29" t="s">
        <v>63</v>
      </c>
      <c r="AW40" s="27" t="s">
        <v>63</v>
      </c>
      <c r="AX40" s="28" t="s">
        <v>63</v>
      </c>
      <c r="AY40" s="28" t="s">
        <v>63</v>
      </c>
      <c r="AZ40" s="28" t="s">
        <v>63</v>
      </c>
      <c r="BA40" s="29" t="s">
        <v>63</v>
      </c>
      <c r="BB40" s="215" t="s">
        <v>63</v>
      </c>
      <c r="BC40" s="216" t="s">
        <v>63</v>
      </c>
      <c r="BD40" s="216" t="s">
        <v>63</v>
      </c>
      <c r="BE40" s="216" t="s">
        <v>63</v>
      </c>
      <c r="BF40" s="216" t="s">
        <v>63</v>
      </c>
      <c r="BG40" s="217" t="s">
        <v>63</v>
      </c>
    </row>
    <row r="41" spans="1:60" ht="15" customHeight="1">
      <c r="A41" s="1530"/>
      <c r="B41" s="20" t="s">
        <v>1</v>
      </c>
      <c r="C41" s="46">
        <v>1</v>
      </c>
      <c r="D41" s="50" t="str">
        <f>"3BS"&amp;C41</f>
        <v>3BS1</v>
      </c>
      <c r="E41" s="37" t="s">
        <v>63</v>
      </c>
      <c r="F41" s="37" t="s">
        <v>63</v>
      </c>
      <c r="G41" s="37" t="s">
        <v>63</v>
      </c>
      <c r="H41" s="37" t="s">
        <v>63</v>
      </c>
      <c r="I41" s="37" t="s">
        <v>63</v>
      </c>
      <c r="J41" s="37" t="s">
        <v>63</v>
      </c>
      <c r="K41" s="38" t="s">
        <v>63</v>
      </c>
      <c r="L41" s="36" t="s">
        <v>63</v>
      </c>
      <c r="M41" s="37" t="s">
        <v>63</v>
      </c>
      <c r="N41" s="37" t="s">
        <v>63</v>
      </c>
      <c r="O41" s="37" t="s">
        <v>63</v>
      </c>
      <c r="P41" s="38" t="s">
        <v>63</v>
      </c>
      <c r="Q41" s="36" t="s">
        <v>63</v>
      </c>
      <c r="R41" s="37" t="s">
        <v>63</v>
      </c>
      <c r="S41" s="37" t="s">
        <v>63</v>
      </c>
      <c r="T41" s="37" t="s">
        <v>63</v>
      </c>
      <c r="U41" s="37" t="s">
        <v>63</v>
      </c>
      <c r="V41" s="38" t="s">
        <v>63</v>
      </c>
      <c r="W41" s="36" t="s">
        <v>63</v>
      </c>
      <c r="X41" s="37" t="s">
        <v>63</v>
      </c>
      <c r="Y41" s="37" t="s">
        <v>63</v>
      </c>
      <c r="Z41" s="37" t="s">
        <v>63</v>
      </c>
      <c r="AA41" s="37" t="s">
        <v>63</v>
      </c>
      <c r="AB41" s="38" t="s">
        <v>63</v>
      </c>
      <c r="AC41" s="36" t="s">
        <v>63</v>
      </c>
      <c r="AD41" s="37" t="s">
        <v>63</v>
      </c>
      <c r="AE41" s="37" t="s">
        <v>63</v>
      </c>
      <c r="AF41" s="38" t="s">
        <v>63</v>
      </c>
      <c r="AG41" s="36" t="s">
        <v>63</v>
      </c>
      <c r="AH41" s="37" t="s">
        <v>63</v>
      </c>
      <c r="AI41" s="37" t="s">
        <v>63</v>
      </c>
      <c r="AJ41" s="38" t="s">
        <v>63</v>
      </c>
      <c r="AK41" s="36" t="s">
        <v>63</v>
      </c>
      <c r="AL41" s="37" t="s">
        <v>63</v>
      </c>
      <c r="AM41" s="37" t="s">
        <v>63</v>
      </c>
      <c r="AN41" s="38" t="s">
        <v>63</v>
      </c>
      <c r="AO41" s="27" t="s">
        <v>63</v>
      </c>
      <c r="AP41" s="28" t="s">
        <v>63</v>
      </c>
      <c r="AQ41" s="28">
        <v>0</v>
      </c>
      <c r="AR41" s="36" t="s">
        <v>63</v>
      </c>
      <c r="AS41" s="37" t="s">
        <v>63</v>
      </c>
      <c r="AT41" s="37" t="s">
        <v>63</v>
      </c>
      <c r="AU41" s="37" t="s">
        <v>63</v>
      </c>
      <c r="AV41" s="29" t="s">
        <v>63</v>
      </c>
      <c r="AW41" s="27" t="s">
        <v>63</v>
      </c>
      <c r="AX41" s="37" t="s">
        <v>63</v>
      </c>
      <c r="AY41" s="37" t="s">
        <v>63</v>
      </c>
      <c r="AZ41" s="37" t="s">
        <v>63</v>
      </c>
      <c r="BA41" s="38" t="s">
        <v>63</v>
      </c>
      <c r="BB41" s="218" t="s">
        <v>63</v>
      </c>
      <c r="BC41" s="219" t="s">
        <v>63</v>
      </c>
      <c r="BD41" s="219" t="s">
        <v>63</v>
      </c>
      <c r="BE41" s="219" t="s">
        <v>63</v>
      </c>
      <c r="BF41" s="219" t="s">
        <v>63</v>
      </c>
      <c r="BG41" s="220" t="s">
        <v>63</v>
      </c>
    </row>
    <row r="42" spans="1:60" ht="15" customHeight="1">
      <c r="A42" s="1528" t="s">
        <v>55</v>
      </c>
      <c r="B42" s="18" t="s">
        <v>56</v>
      </c>
      <c r="C42" s="44">
        <v>7</v>
      </c>
      <c r="D42" s="48" t="str">
        <f>"3AM"&amp;C42</f>
        <v>3AM7</v>
      </c>
      <c r="E42" s="42" t="s">
        <v>63</v>
      </c>
      <c r="F42" s="42" t="s">
        <v>63</v>
      </c>
      <c r="G42" s="42" t="s">
        <v>63</v>
      </c>
      <c r="H42" s="42" t="s">
        <v>63</v>
      </c>
      <c r="I42" s="42" t="s">
        <v>63</v>
      </c>
      <c r="J42" s="42" t="s">
        <v>63</v>
      </c>
      <c r="K42" s="659" t="s">
        <v>63</v>
      </c>
      <c r="L42" s="658" t="s">
        <v>63</v>
      </c>
      <c r="M42" s="42" t="s">
        <v>63</v>
      </c>
      <c r="N42" s="42" t="s">
        <v>63</v>
      </c>
      <c r="O42" s="42" t="s">
        <v>63</v>
      </c>
      <c r="P42" s="43" t="s">
        <v>63</v>
      </c>
      <c r="Q42" s="41" t="s">
        <v>63</v>
      </c>
      <c r="R42" s="42" t="s">
        <v>63</v>
      </c>
      <c r="S42" s="42" t="s">
        <v>63</v>
      </c>
      <c r="T42" s="42" t="s">
        <v>63</v>
      </c>
      <c r="U42" s="42" t="s">
        <v>63</v>
      </c>
      <c r="V42" s="43" t="s">
        <v>63</v>
      </c>
      <c r="W42" s="41" t="s">
        <v>63</v>
      </c>
      <c r="X42" s="42" t="s">
        <v>63</v>
      </c>
      <c r="Y42" s="42" t="s">
        <v>63</v>
      </c>
      <c r="Z42" s="658" t="s">
        <v>63</v>
      </c>
      <c r="AA42" s="658" t="s">
        <v>63</v>
      </c>
      <c r="AB42" s="43" t="s">
        <v>63</v>
      </c>
      <c r="AC42" s="41" t="s">
        <v>63</v>
      </c>
      <c r="AD42" s="42" t="s">
        <v>63</v>
      </c>
      <c r="AE42" s="42" t="s">
        <v>63</v>
      </c>
      <c r="AF42" s="43" t="s">
        <v>63</v>
      </c>
      <c r="AG42" s="41" t="s">
        <v>63</v>
      </c>
      <c r="AH42" s="42" t="s">
        <v>63</v>
      </c>
      <c r="AI42" s="42" t="s">
        <v>63</v>
      </c>
      <c r="AJ42" s="43" t="s">
        <v>63</v>
      </c>
      <c r="AK42" s="41" t="s">
        <v>63</v>
      </c>
      <c r="AL42" s="42" t="s">
        <v>63</v>
      </c>
      <c r="AM42" s="42" t="s">
        <v>63</v>
      </c>
      <c r="AN42" s="43" t="s">
        <v>63</v>
      </c>
      <c r="AO42" s="41" t="s">
        <v>63</v>
      </c>
      <c r="AP42" s="42" t="s">
        <v>63</v>
      </c>
      <c r="AQ42" s="43" t="s">
        <v>63</v>
      </c>
      <c r="AR42" s="661">
        <v>0</v>
      </c>
      <c r="AS42" s="42" t="s">
        <v>63</v>
      </c>
      <c r="AT42" s="42" t="s">
        <v>63</v>
      </c>
      <c r="AU42" s="28" t="s">
        <v>63</v>
      </c>
      <c r="AV42" s="43" t="s">
        <v>63</v>
      </c>
      <c r="AW42" s="661" t="s">
        <v>63</v>
      </c>
      <c r="AX42" s="42" t="s">
        <v>63</v>
      </c>
      <c r="AY42" s="42" t="s">
        <v>63</v>
      </c>
      <c r="AZ42" s="28" t="s">
        <v>63</v>
      </c>
      <c r="BA42" s="43" t="s">
        <v>63</v>
      </c>
      <c r="BB42" s="215" t="s">
        <v>63</v>
      </c>
      <c r="BC42" s="216" t="s">
        <v>63</v>
      </c>
      <c r="BD42" s="216" t="s">
        <v>63</v>
      </c>
      <c r="BE42" s="216" t="s">
        <v>63</v>
      </c>
      <c r="BF42" s="216" t="s">
        <v>63</v>
      </c>
      <c r="BG42" s="217" t="s">
        <v>63</v>
      </c>
    </row>
    <row r="43" spans="1:60" ht="15" customHeight="1">
      <c r="A43" s="1529"/>
      <c r="B43" s="19" t="s">
        <v>57</v>
      </c>
      <c r="C43" s="45">
        <v>6</v>
      </c>
      <c r="D43" s="49" t="str">
        <f>"3AM"&amp;C43</f>
        <v>3AM6</v>
      </c>
      <c r="E43" s="28" t="s">
        <v>63</v>
      </c>
      <c r="F43" s="28" t="s">
        <v>63</v>
      </c>
      <c r="G43" s="28" t="s">
        <v>63</v>
      </c>
      <c r="H43" s="28" t="s">
        <v>63</v>
      </c>
      <c r="I43" s="28" t="s">
        <v>63</v>
      </c>
      <c r="J43" s="28" t="s">
        <v>63</v>
      </c>
      <c r="K43" s="29" t="s">
        <v>63</v>
      </c>
      <c r="L43" s="28" t="s">
        <v>63</v>
      </c>
      <c r="M43" s="28" t="s">
        <v>63</v>
      </c>
      <c r="N43" s="28" t="s">
        <v>63</v>
      </c>
      <c r="O43" s="28" t="s">
        <v>63</v>
      </c>
      <c r="P43" s="29" t="s">
        <v>63</v>
      </c>
      <c r="Q43" s="27" t="s">
        <v>63</v>
      </c>
      <c r="R43" s="28" t="s">
        <v>63</v>
      </c>
      <c r="S43" s="28" t="s">
        <v>63</v>
      </c>
      <c r="T43" s="28" t="s">
        <v>63</v>
      </c>
      <c r="U43" s="28" t="s">
        <v>63</v>
      </c>
      <c r="V43" s="29" t="s">
        <v>63</v>
      </c>
      <c r="W43" s="27" t="s">
        <v>63</v>
      </c>
      <c r="X43" s="28" t="s">
        <v>63</v>
      </c>
      <c r="Y43" s="28" t="s">
        <v>63</v>
      </c>
      <c r="Z43" s="28" t="s">
        <v>63</v>
      </c>
      <c r="AA43" s="28" t="s">
        <v>63</v>
      </c>
      <c r="AB43" s="29" t="s">
        <v>63</v>
      </c>
      <c r="AC43" s="27" t="s">
        <v>63</v>
      </c>
      <c r="AD43" s="28" t="s">
        <v>63</v>
      </c>
      <c r="AE43" s="28" t="s">
        <v>63</v>
      </c>
      <c r="AF43" s="29" t="s">
        <v>63</v>
      </c>
      <c r="AG43" s="27" t="s">
        <v>63</v>
      </c>
      <c r="AH43" s="28" t="s">
        <v>63</v>
      </c>
      <c r="AI43" s="28" t="s">
        <v>63</v>
      </c>
      <c r="AJ43" s="29" t="s">
        <v>63</v>
      </c>
      <c r="AK43" s="27" t="s">
        <v>63</v>
      </c>
      <c r="AL43" s="28" t="s">
        <v>63</v>
      </c>
      <c r="AM43" s="28" t="s">
        <v>63</v>
      </c>
      <c r="AN43" s="29" t="s">
        <v>63</v>
      </c>
      <c r="AO43" s="27" t="s">
        <v>63</v>
      </c>
      <c r="AP43" s="28" t="s">
        <v>63</v>
      </c>
      <c r="AQ43" s="29" t="s">
        <v>63</v>
      </c>
      <c r="AR43" s="27" t="s">
        <v>63</v>
      </c>
      <c r="AS43" s="28">
        <v>0</v>
      </c>
      <c r="AT43" s="28" t="s">
        <v>63</v>
      </c>
      <c r="AU43" s="28" t="s">
        <v>63</v>
      </c>
      <c r="AV43" s="28" t="s">
        <v>63</v>
      </c>
      <c r="AW43" s="27" t="s">
        <v>63</v>
      </c>
      <c r="AX43" s="28" t="s">
        <v>63</v>
      </c>
      <c r="AY43" s="28" t="s">
        <v>63</v>
      </c>
      <c r="AZ43" s="28" t="s">
        <v>63</v>
      </c>
      <c r="BA43" s="29" t="s">
        <v>63</v>
      </c>
      <c r="BB43" s="215" t="s">
        <v>63</v>
      </c>
      <c r="BC43" s="216" t="s">
        <v>63</v>
      </c>
      <c r="BD43" s="216" t="s">
        <v>63</v>
      </c>
      <c r="BE43" s="216" t="s">
        <v>63</v>
      </c>
      <c r="BF43" s="216" t="s">
        <v>63</v>
      </c>
      <c r="BG43" s="217" t="s">
        <v>63</v>
      </c>
    </row>
    <row r="44" spans="1:60" ht="15" customHeight="1">
      <c r="A44" s="1529"/>
      <c r="B44" s="19" t="s">
        <v>644</v>
      </c>
      <c r="C44" s="45">
        <v>5</v>
      </c>
      <c r="D44" s="49" t="str">
        <f>"3AM"&amp;C44</f>
        <v>3AM5</v>
      </c>
      <c r="E44" s="28" t="s">
        <v>63</v>
      </c>
      <c r="F44" s="28" t="s">
        <v>63</v>
      </c>
      <c r="G44" s="28" t="s">
        <v>63</v>
      </c>
      <c r="H44" s="28" t="s">
        <v>63</v>
      </c>
      <c r="I44" s="28" t="s">
        <v>63</v>
      </c>
      <c r="J44" s="28" t="s">
        <v>63</v>
      </c>
      <c r="K44" s="29" t="s">
        <v>63</v>
      </c>
      <c r="L44" s="28" t="s">
        <v>63</v>
      </c>
      <c r="M44" s="28" t="s">
        <v>63</v>
      </c>
      <c r="N44" s="28" t="s">
        <v>63</v>
      </c>
      <c r="O44" s="28" t="s">
        <v>63</v>
      </c>
      <c r="P44" s="29" t="s">
        <v>63</v>
      </c>
      <c r="Q44" s="27" t="s">
        <v>63</v>
      </c>
      <c r="R44" s="28" t="s">
        <v>63</v>
      </c>
      <c r="S44" s="28" t="s">
        <v>63</v>
      </c>
      <c r="T44" s="28" t="s">
        <v>63</v>
      </c>
      <c r="U44" s="28" t="s">
        <v>63</v>
      </c>
      <c r="V44" s="29" t="s">
        <v>63</v>
      </c>
      <c r="W44" s="27" t="s">
        <v>63</v>
      </c>
      <c r="X44" s="28" t="s">
        <v>63</v>
      </c>
      <c r="Y44" s="28" t="s">
        <v>63</v>
      </c>
      <c r="Z44" s="28" t="s">
        <v>63</v>
      </c>
      <c r="AA44" s="28" t="s">
        <v>63</v>
      </c>
      <c r="AB44" s="29" t="s">
        <v>63</v>
      </c>
      <c r="AC44" s="27" t="s">
        <v>63</v>
      </c>
      <c r="AD44" s="28" t="s">
        <v>63</v>
      </c>
      <c r="AE44" s="28" t="s">
        <v>63</v>
      </c>
      <c r="AF44" s="29" t="s">
        <v>63</v>
      </c>
      <c r="AG44" s="27" t="s">
        <v>63</v>
      </c>
      <c r="AH44" s="28" t="s">
        <v>63</v>
      </c>
      <c r="AI44" s="28" t="s">
        <v>63</v>
      </c>
      <c r="AJ44" s="29" t="s">
        <v>63</v>
      </c>
      <c r="AK44" s="27" t="s">
        <v>63</v>
      </c>
      <c r="AL44" s="28" t="s">
        <v>63</v>
      </c>
      <c r="AM44" s="28" t="s">
        <v>63</v>
      </c>
      <c r="AN44" s="29" t="s">
        <v>63</v>
      </c>
      <c r="AO44" s="27" t="s">
        <v>63</v>
      </c>
      <c r="AP44" s="28" t="s">
        <v>63</v>
      </c>
      <c r="AQ44" s="29" t="s">
        <v>63</v>
      </c>
      <c r="AR44" s="27" t="s">
        <v>63</v>
      </c>
      <c r="AS44" s="28" t="s">
        <v>63</v>
      </c>
      <c r="AT44" s="28">
        <v>0</v>
      </c>
      <c r="AU44" s="28" t="s">
        <v>63</v>
      </c>
      <c r="AV44" s="28" t="s">
        <v>63</v>
      </c>
      <c r="AW44" s="27" t="s">
        <v>63</v>
      </c>
      <c r="AX44" s="28" t="s">
        <v>63</v>
      </c>
      <c r="AY44" s="28" t="s">
        <v>63</v>
      </c>
      <c r="AZ44" s="28" t="s">
        <v>63</v>
      </c>
      <c r="BA44" s="29" t="s">
        <v>63</v>
      </c>
      <c r="BB44" s="215" t="s">
        <v>63</v>
      </c>
      <c r="BC44" s="216" t="s">
        <v>63</v>
      </c>
      <c r="BD44" s="216" t="s">
        <v>63</v>
      </c>
      <c r="BE44" s="216" t="s">
        <v>63</v>
      </c>
      <c r="BF44" s="216" t="s">
        <v>63</v>
      </c>
      <c r="BG44" s="217" t="s">
        <v>63</v>
      </c>
    </row>
    <row r="45" spans="1:60" s="416" customFormat="1" ht="15" customHeight="1">
      <c r="A45" s="1529"/>
      <c r="B45" s="19" t="s">
        <v>645</v>
      </c>
      <c r="C45" s="49">
        <v>4</v>
      </c>
      <c r="D45" s="49" t="str">
        <f>"3AM"&amp;C45</f>
        <v>3AM4</v>
      </c>
      <c r="E45" s="28" t="s">
        <v>63</v>
      </c>
      <c r="F45" s="28" t="s">
        <v>63</v>
      </c>
      <c r="G45" s="28" t="s">
        <v>63</v>
      </c>
      <c r="H45" s="28" t="s">
        <v>63</v>
      </c>
      <c r="I45" s="28" t="s">
        <v>63</v>
      </c>
      <c r="J45" s="28" t="s">
        <v>63</v>
      </c>
      <c r="K45" s="29" t="s">
        <v>63</v>
      </c>
      <c r="L45" s="28" t="s">
        <v>63</v>
      </c>
      <c r="M45" s="28" t="s">
        <v>63</v>
      </c>
      <c r="N45" s="28" t="s">
        <v>63</v>
      </c>
      <c r="O45" s="28" t="s">
        <v>63</v>
      </c>
      <c r="P45" s="28" t="s">
        <v>63</v>
      </c>
      <c r="Q45" s="27" t="s">
        <v>63</v>
      </c>
      <c r="R45" s="28" t="s">
        <v>63</v>
      </c>
      <c r="S45" s="28" t="s">
        <v>63</v>
      </c>
      <c r="T45" s="28" t="s">
        <v>63</v>
      </c>
      <c r="U45" s="28" t="s">
        <v>63</v>
      </c>
      <c r="V45" s="28" t="s">
        <v>63</v>
      </c>
      <c r="W45" s="27" t="s">
        <v>63</v>
      </c>
      <c r="X45" s="28" t="s">
        <v>63</v>
      </c>
      <c r="Y45" s="28" t="s">
        <v>63</v>
      </c>
      <c r="Z45" s="28" t="s">
        <v>63</v>
      </c>
      <c r="AA45" s="28" t="s">
        <v>63</v>
      </c>
      <c r="AB45" s="28" t="s">
        <v>63</v>
      </c>
      <c r="AC45" s="27" t="s">
        <v>63</v>
      </c>
      <c r="AD45" s="28" t="s">
        <v>63</v>
      </c>
      <c r="AE45" s="28" t="s">
        <v>63</v>
      </c>
      <c r="AF45" s="28" t="s">
        <v>63</v>
      </c>
      <c r="AG45" s="27" t="s">
        <v>63</v>
      </c>
      <c r="AH45" s="28" t="s">
        <v>63</v>
      </c>
      <c r="AI45" s="28" t="s">
        <v>63</v>
      </c>
      <c r="AJ45" s="28" t="s">
        <v>63</v>
      </c>
      <c r="AK45" s="27" t="s">
        <v>63</v>
      </c>
      <c r="AL45" s="28" t="s">
        <v>63</v>
      </c>
      <c r="AM45" s="28" t="s">
        <v>63</v>
      </c>
      <c r="AN45" s="28" t="s">
        <v>63</v>
      </c>
      <c r="AO45" s="27" t="s">
        <v>63</v>
      </c>
      <c r="AP45" s="28" t="s">
        <v>63</v>
      </c>
      <c r="AQ45" s="28" t="s">
        <v>63</v>
      </c>
      <c r="AR45" s="27" t="s">
        <v>63</v>
      </c>
      <c r="AS45" s="28" t="s">
        <v>63</v>
      </c>
      <c r="AT45" s="28" t="s">
        <v>63</v>
      </c>
      <c r="AU45" s="28">
        <v>0</v>
      </c>
      <c r="AV45" s="740" t="s">
        <v>63</v>
      </c>
      <c r="AW45" s="27" t="s">
        <v>63</v>
      </c>
      <c r="AX45" s="28" t="s">
        <v>63</v>
      </c>
      <c r="AY45" s="28" t="s">
        <v>63</v>
      </c>
      <c r="AZ45" s="28" t="s">
        <v>63</v>
      </c>
      <c r="BA45" s="28" t="s">
        <v>63</v>
      </c>
      <c r="BB45" s="215" t="s">
        <v>63</v>
      </c>
      <c r="BC45" s="216" t="s">
        <v>63</v>
      </c>
      <c r="BD45" s="216" t="s">
        <v>63</v>
      </c>
      <c r="BE45" s="216" t="s">
        <v>63</v>
      </c>
      <c r="BF45" s="216" t="s">
        <v>63</v>
      </c>
      <c r="BG45" s="216" t="s">
        <v>63</v>
      </c>
      <c r="BH45" s="660"/>
    </row>
    <row r="46" spans="1:60" ht="15" customHeight="1">
      <c r="A46" s="1530"/>
      <c r="B46" s="20" t="s">
        <v>58</v>
      </c>
      <c r="C46" s="46">
        <v>3</v>
      </c>
      <c r="D46" s="50" t="str">
        <f>"3AM"&amp;C46</f>
        <v>3AM3</v>
      </c>
      <c r="E46" s="37" t="s">
        <v>63</v>
      </c>
      <c r="F46" s="37" t="s">
        <v>63</v>
      </c>
      <c r="G46" s="37" t="s">
        <v>63</v>
      </c>
      <c r="H46" s="37" t="s">
        <v>63</v>
      </c>
      <c r="I46" s="37" t="s">
        <v>63</v>
      </c>
      <c r="J46" s="37" t="s">
        <v>63</v>
      </c>
      <c r="K46" s="38" t="s">
        <v>63</v>
      </c>
      <c r="L46" s="37" t="s">
        <v>63</v>
      </c>
      <c r="M46" s="37" t="s">
        <v>63</v>
      </c>
      <c r="N46" s="37" t="s">
        <v>63</v>
      </c>
      <c r="O46" s="37" t="s">
        <v>63</v>
      </c>
      <c r="P46" s="38" t="s">
        <v>63</v>
      </c>
      <c r="Q46" s="36" t="s">
        <v>63</v>
      </c>
      <c r="R46" s="37" t="s">
        <v>63</v>
      </c>
      <c r="S46" s="37" t="s">
        <v>63</v>
      </c>
      <c r="T46" s="37" t="s">
        <v>63</v>
      </c>
      <c r="U46" s="37" t="s">
        <v>63</v>
      </c>
      <c r="V46" s="38" t="s">
        <v>63</v>
      </c>
      <c r="W46" s="36" t="s">
        <v>63</v>
      </c>
      <c r="X46" s="37" t="s">
        <v>63</v>
      </c>
      <c r="Y46" s="37" t="s">
        <v>63</v>
      </c>
      <c r="Z46" s="37" t="s">
        <v>63</v>
      </c>
      <c r="AA46" s="37" t="s">
        <v>63</v>
      </c>
      <c r="AB46" s="38" t="s">
        <v>63</v>
      </c>
      <c r="AC46" s="36" t="s">
        <v>63</v>
      </c>
      <c r="AD46" s="37" t="s">
        <v>63</v>
      </c>
      <c r="AE46" s="37" t="s">
        <v>63</v>
      </c>
      <c r="AF46" s="38" t="s">
        <v>63</v>
      </c>
      <c r="AG46" s="36" t="s">
        <v>63</v>
      </c>
      <c r="AH46" s="37" t="s">
        <v>63</v>
      </c>
      <c r="AI46" s="37" t="s">
        <v>63</v>
      </c>
      <c r="AJ46" s="38" t="s">
        <v>63</v>
      </c>
      <c r="AK46" s="36" t="s">
        <v>63</v>
      </c>
      <c r="AL46" s="37" t="s">
        <v>63</v>
      </c>
      <c r="AM46" s="37" t="s">
        <v>63</v>
      </c>
      <c r="AN46" s="38" t="s">
        <v>63</v>
      </c>
      <c r="AO46" s="36" t="s">
        <v>63</v>
      </c>
      <c r="AP46" s="37" t="s">
        <v>63</v>
      </c>
      <c r="AQ46" s="38" t="s">
        <v>63</v>
      </c>
      <c r="AR46" s="27" t="s">
        <v>63</v>
      </c>
      <c r="AS46" s="28" t="s">
        <v>63</v>
      </c>
      <c r="AT46" s="28" t="s">
        <v>63</v>
      </c>
      <c r="AU46" s="741" t="s">
        <v>63</v>
      </c>
      <c r="AV46" s="28">
        <v>0</v>
      </c>
      <c r="AW46" s="27" t="s">
        <v>63</v>
      </c>
      <c r="AX46" s="37" t="s">
        <v>63</v>
      </c>
      <c r="AY46" s="37" t="s">
        <v>63</v>
      </c>
      <c r="AZ46" s="37" t="s">
        <v>63</v>
      </c>
      <c r="BA46" s="38" t="s">
        <v>63</v>
      </c>
      <c r="BB46" s="218" t="s">
        <v>63</v>
      </c>
      <c r="BC46" s="219" t="s">
        <v>63</v>
      </c>
      <c r="BD46" s="219" t="s">
        <v>63</v>
      </c>
      <c r="BE46" s="219" t="s">
        <v>63</v>
      </c>
      <c r="BF46" s="219" t="s">
        <v>63</v>
      </c>
      <c r="BG46" s="220" t="s">
        <v>63</v>
      </c>
    </row>
    <row r="47" spans="1:60" ht="15" customHeight="1">
      <c r="A47" s="1528" t="s">
        <v>59</v>
      </c>
      <c r="B47" s="18" t="s">
        <v>60</v>
      </c>
      <c r="C47" s="44">
        <v>6</v>
      </c>
      <c r="D47" s="48" t="str">
        <f>"3BDV"&amp;C47</f>
        <v>3BDV6</v>
      </c>
      <c r="E47" s="42" t="s">
        <v>63</v>
      </c>
      <c r="F47" s="42" t="s">
        <v>63</v>
      </c>
      <c r="G47" s="42" t="s">
        <v>63</v>
      </c>
      <c r="H47" s="42" t="s">
        <v>63</v>
      </c>
      <c r="I47" s="42" t="s">
        <v>63</v>
      </c>
      <c r="J47" s="42" t="s">
        <v>63</v>
      </c>
      <c r="K47" s="43" t="s">
        <v>63</v>
      </c>
      <c r="L47" s="41" t="s">
        <v>63</v>
      </c>
      <c r="M47" s="42" t="s">
        <v>63</v>
      </c>
      <c r="N47" s="42" t="s">
        <v>63</v>
      </c>
      <c r="O47" s="42" t="s">
        <v>63</v>
      </c>
      <c r="P47" s="43" t="s">
        <v>63</v>
      </c>
      <c r="Q47" s="41" t="s">
        <v>63</v>
      </c>
      <c r="R47" s="42" t="s">
        <v>63</v>
      </c>
      <c r="S47" s="42" t="s">
        <v>63</v>
      </c>
      <c r="T47" s="42" t="s">
        <v>63</v>
      </c>
      <c r="U47" s="42" t="s">
        <v>63</v>
      </c>
      <c r="V47" s="43" t="s">
        <v>63</v>
      </c>
      <c r="W47" s="41" t="s">
        <v>63</v>
      </c>
      <c r="X47" s="42" t="s">
        <v>63</v>
      </c>
      <c r="Y47" s="42" t="s">
        <v>63</v>
      </c>
      <c r="Z47" s="658" t="s">
        <v>63</v>
      </c>
      <c r="AA47" s="658" t="s">
        <v>63</v>
      </c>
      <c r="AB47" s="43" t="s">
        <v>63</v>
      </c>
      <c r="AC47" s="41" t="s">
        <v>63</v>
      </c>
      <c r="AD47" s="42" t="s">
        <v>63</v>
      </c>
      <c r="AE47" s="42" t="s">
        <v>63</v>
      </c>
      <c r="AF47" s="43" t="s">
        <v>63</v>
      </c>
      <c r="AG47" s="41" t="s">
        <v>63</v>
      </c>
      <c r="AH47" s="42" t="s">
        <v>63</v>
      </c>
      <c r="AI47" s="42" t="s">
        <v>63</v>
      </c>
      <c r="AJ47" s="43" t="s">
        <v>63</v>
      </c>
      <c r="AK47" s="41" t="s">
        <v>63</v>
      </c>
      <c r="AL47" s="42" t="s">
        <v>63</v>
      </c>
      <c r="AM47" s="42" t="s">
        <v>63</v>
      </c>
      <c r="AN47" s="43" t="s">
        <v>63</v>
      </c>
      <c r="AO47" s="41" t="s">
        <v>63</v>
      </c>
      <c r="AP47" s="42" t="s">
        <v>63</v>
      </c>
      <c r="AQ47" s="43" t="s">
        <v>63</v>
      </c>
      <c r="AR47" s="41" t="s">
        <v>63</v>
      </c>
      <c r="AS47" s="739" t="s">
        <v>63</v>
      </c>
      <c r="AT47" s="42" t="s">
        <v>63</v>
      </c>
      <c r="AU47" s="28" t="s">
        <v>63</v>
      </c>
      <c r="AV47" s="658" t="s">
        <v>63</v>
      </c>
      <c r="AW47" s="661">
        <v>0</v>
      </c>
      <c r="AX47" s="42" t="s">
        <v>63</v>
      </c>
      <c r="AY47" s="42" t="s">
        <v>63</v>
      </c>
      <c r="AZ47" s="28" t="s">
        <v>63</v>
      </c>
      <c r="BA47" s="43" t="s">
        <v>63</v>
      </c>
      <c r="BB47" s="215" t="s">
        <v>63</v>
      </c>
      <c r="BC47" s="216" t="s">
        <v>63</v>
      </c>
      <c r="BD47" s="216" t="s">
        <v>63</v>
      </c>
      <c r="BE47" s="216" t="s">
        <v>63</v>
      </c>
      <c r="BF47" s="216" t="s">
        <v>63</v>
      </c>
      <c r="BG47" s="217" t="s">
        <v>63</v>
      </c>
    </row>
    <row r="48" spans="1:60" ht="15" customHeight="1">
      <c r="A48" s="1529"/>
      <c r="B48" s="19" t="s">
        <v>61</v>
      </c>
      <c r="C48" s="45">
        <v>5</v>
      </c>
      <c r="D48" s="49" t="str">
        <f>"3BDV"&amp;C48</f>
        <v>3BDV5</v>
      </c>
      <c r="E48" s="28" t="s">
        <v>63</v>
      </c>
      <c r="F48" s="28" t="s">
        <v>63</v>
      </c>
      <c r="G48" s="28" t="s">
        <v>63</v>
      </c>
      <c r="H48" s="28" t="s">
        <v>63</v>
      </c>
      <c r="I48" s="28" t="s">
        <v>63</v>
      </c>
      <c r="J48" s="28" t="s">
        <v>63</v>
      </c>
      <c r="K48" s="29" t="s">
        <v>63</v>
      </c>
      <c r="L48" s="27" t="s">
        <v>63</v>
      </c>
      <c r="M48" s="28" t="s">
        <v>63</v>
      </c>
      <c r="N48" s="28" t="s">
        <v>63</v>
      </c>
      <c r="O48" s="28" t="s">
        <v>63</v>
      </c>
      <c r="P48" s="29" t="s">
        <v>63</v>
      </c>
      <c r="Q48" s="27" t="s">
        <v>63</v>
      </c>
      <c r="R48" s="28" t="s">
        <v>63</v>
      </c>
      <c r="S48" s="28" t="s">
        <v>63</v>
      </c>
      <c r="T48" s="28" t="s">
        <v>63</v>
      </c>
      <c r="U48" s="28" t="s">
        <v>63</v>
      </c>
      <c r="V48" s="29" t="s">
        <v>63</v>
      </c>
      <c r="W48" s="27" t="s">
        <v>63</v>
      </c>
      <c r="X48" s="28" t="s">
        <v>63</v>
      </c>
      <c r="Y48" s="28" t="s">
        <v>63</v>
      </c>
      <c r="Z48" s="28" t="s">
        <v>63</v>
      </c>
      <c r="AA48" s="28" t="s">
        <v>63</v>
      </c>
      <c r="AB48" s="29" t="s">
        <v>63</v>
      </c>
      <c r="AC48" s="27" t="s">
        <v>63</v>
      </c>
      <c r="AD48" s="28" t="s">
        <v>63</v>
      </c>
      <c r="AE48" s="28" t="s">
        <v>63</v>
      </c>
      <c r="AF48" s="29" t="s">
        <v>63</v>
      </c>
      <c r="AG48" s="27" t="s">
        <v>63</v>
      </c>
      <c r="AH48" s="28" t="s">
        <v>63</v>
      </c>
      <c r="AI48" s="28" t="s">
        <v>63</v>
      </c>
      <c r="AJ48" s="29" t="s">
        <v>63</v>
      </c>
      <c r="AK48" s="27" t="s">
        <v>63</v>
      </c>
      <c r="AL48" s="28" t="s">
        <v>63</v>
      </c>
      <c r="AM48" s="28" t="s">
        <v>63</v>
      </c>
      <c r="AN48" s="29" t="s">
        <v>63</v>
      </c>
      <c r="AO48" s="27" t="s">
        <v>63</v>
      </c>
      <c r="AP48" s="28" t="s">
        <v>63</v>
      </c>
      <c r="AQ48" s="29" t="s">
        <v>63</v>
      </c>
      <c r="AR48" s="27" t="s">
        <v>63</v>
      </c>
      <c r="AS48" s="28" t="s">
        <v>63</v>
      </c>
      <c r="AT48" s="740" t="s">
        <v>63</v>
      </c>
      <c r="AU48" s="28" t="s">
        <v>63</v>
      </c>
      <c r="AV48" s="29" t="s">
        <v>63</v>
      </c>
      <c r="AW48" s="27" t="s">
        <v>63</v>
      </c>
      <c r="AX48" s="28">
        <v>0</v>
      </c>
      <c r="AY48" s="28" t="s">
        <v>63</v>
      </c>
      <c r="AZ48" s="28" t="s">
        <v>63</v>
      </c>
      <c r="BA48" s="29" t="s">
        <v>63</v>
      </c>
      <c r="BB48" s="215" t="s">
        <v>63</v>
      </c>
      <c r="BC48" s="216" t="s">
        <v>63</v>
      </c>
      <c r="BD48" s="216" t="s">
        <v>63</v>
      </c>
      <c r="BE48" s="216" t="s">
        <v>63</v>
      </c>
      <c r="BF48" s="216" t="s">
        <v>63</v>
      </c>
      <c r="BG48" s="217" t="s">
        <v>63</v>
      </c>
    </row>
    <row r="49" spans="1:59" ht="15" customHeight="1">
      <c r="A49" s="1529"/>
      <c r="B49" s="19" t="s">
        <v>62</v>
      </c>
      <c r="C49" s="45">
        <v>4</v>
      </c>
      <c r="D49" s="49" t="str">
        <f>"3BDV"&amp;C49</f>
        <v>3BDV4</v>
      </c>
      <c r="E49" s="28" t="s">
        <v>63</v>
      </c>
      <c r="F49" s="28" t="s">
        <v>63</v>
      </c>
      <c r="G49" s="28" t="s">
        <v>63</v>
      </c>
      <c r="H49" s="28" t="s">
        <v>63</v>
      </c>
      <c r="I49" s="28" t="s">
        <v>63</v>
      </c>
      <c r="J49" s="28" t="s">
        <v>63</v>
      </c>
      <c r="K49" s="29" t="s">
        <v>63</v>
      </c>
      <c r="L49" s="27" t="s">
        <v>63</v>
      </c>
      <c r="M49" s="28" t="s">
        <v>63</v>
      </c>
      <c r="N49" s="28" t="s">
        <v>63</v>
      </c>
      <c r="O49" s="28" t="s">
        <v>63</v>
      </c>
      <c r="P49" s="29" t="s">
        <v>63</v>
      </c>
      <c r="Q49" s="27" t="s">
        <v>63</v>
      </c>
      <c r="R49" s="28" t="s">
        <v>63</v>
      </c>
      <c r="S49" s="28" t="s">
        <v>63</v>
      </c>
      <c r="T49" s="28" t="s">
        <v>63</v>
      </c>
      <c r="U49" s="28" t="s">
        <v>63</v>
      </c>
      <c r="V49" s="29" t="s">
        <v>63</v>
      </c>
      <c r="W49" s="27" t="s">
        <v>63</v>
      </c>
      <c r="X49" s="28" t="s">
        <v>63</v>
      </c>
      <c r="Y49" s="28" t="s">
        <v>63</v>
      </c>
      <c r="Z49" s="28" t="s">
        <v>63</v>
      </c>
      <c r="AA49" s="28" t="s">
        <v>63</v>
      </c>
      <c r="AB49" s="29" t="s">
        <v>63</v>
      </c>
      <c r="AC49" s="27" t="s">
        <v>63</v>
      </c>
      <c r="AD49" s="28" t="s">
        <v>63</v>
      </c>
      <c r="AE49" s="28" t="s">
        <v>63</v>
      </c>
      <c r="AF49" s="29" t="s">
        <v>63</v>
      </c>
      <c r="AG49" s="27" t="s">
        <v>63</v>
      </c>
      <c r="AH49" s="28" t="s">
        <v>63</v>
      </c>
      <c r="AI49" s="28" t="s">
        <v>63</v>
      </c>
      <c r="AJ49" s="29" t="s">
        <v>63</v>
      </c>
      <c r="AK49" s="27" t="s">
        <v>63</v>
      </c>
      <c r="AL49" s="28" t="s">
        <v>63</v>
      </c>
      <c r="AM49" s="28" t="s">
        <v>63</v>
      </c>
      <c r="AN49" s="29" t="s">
        <v>63</v>
      </c>
      <c r="AO49" s="27" t="s">
        <v>63</v>
      </c>
      <c r="AP49" s="28" t="s">
        <v>63</v>
      </c>
      <c r="AQ49" s="29" t="s">
        <v>63</v>
      </c>
      <c r="AR49" s="27" t="s">
        <v>63</v>
      </c>
      <c r="AS49" s="28" t="s">
        <v>63</v>
      </c>
      <c r="AT49" s="28" t="s">
        <v>63</v>
      </c>
      <c r="AU49" s="740" t="s">
        <v>63</v>
      </c>
      <c r="AV49" s="738" t="s">
        <v>63</v>
      </c>
      <c r="AW49" s="27" t="s">
        <v>63</v>
      </c>
      <c r="AX49" s="28" t="s">
        <v>63</v>
      </c>
      <c r="AY49" s="28">
        <v>0</v>
      </c>
      <c r="AZ49" s="28" t="s">
        <v>63</v>
      </c>
      <c r="BA49" s="29" t="s">
        <v>63</v>
      </c>
      <c r="BB49" s="215" t="s">
        <v>63</v>
      </c>
      <c r="BC49" s="216" t="s">
        <v>63</v>
      </c>
      <c r="BD49" s="216" t="s">
        <v>63</v>
      </c>
      <c r="BE49" s="216" t="s">
        <v>63</v>
      </c>
      <c r="BF49" s="216" t="s">
        <v>63</v>
      </c>
      <c r="BG49" s="217" t="s">
        <v>63</v>
      </c>
    </row>
    <row r="50" spans="1:59" ht="15" customHeight="1">
      <c r="A50" s="1529"/>
      <c r="B50" s="19" t="s">
        <v>642</v>
      </c>
      <c r="C50" s="45">
        <v>3</v>
      </c>
      <c r="D50" s="49" t="str">
        <f>"3BDV"&amp;C50</f>
        <v>3BDV3</v>
      </c>
      <c r="E50" s="28" t="s">
        <v>63</v>
      </c>
      <c r="F50" s="28" t="s">
        <v>63</v>
      </c>
      <c r="G50" s="28" t="s">
        <v>63</v>
      </c>
      <c r="H50" s="28" t="s">
        <v>63</v>
      </c>
      <c r="I50" s="28" t="s">
        <v>63</v>
      </c>
      <c r="J50" s="28" t="s">
        <v>63</v>
      </c>
      <c r="K50" s="29" t="s">
        <v>63</v>
      </c>
      <c r="L50" s="27" t="s">
        <v>63</v>
      </c>
      <c r="M50" s="28" t="s">
        <v>63</v>
      </c>
      <c r="N50" s="28" t="s">
        <v>63</v>
      </c>
      <c r="O50" s="28" t="s">
        <v>63</v>
      </c>
      <c r="P50" s="29" t="s">
        <v>63</v>
      </c>
      <c r="Q50" s="27" t="s">
        <v>63</v>
      </c>
      <c r="R50" s="28" t="s">
        <v>63</v>
      </c>
      <c r="S50" s="28" t="s">
        <v>63</v>
      </c>
      <c r="T50" s="28" t="s">
        <v>63</v>
      </c>
      <c r="U50" s="28" t="s">
        <v>63</v>
      </c>
      <c r="V50" s="29" t="s">
        <v>63</v>
      </c>
      <c r="W50" s="27" t="s">
        <v>63</v>
      </c>
      <c r="X50" s="28" t="s">
        <v>63</v>
      </c>
      <c r="Y50" s="28" t="s">
        <v>63</v>
      </c>
      <c r="Z50" s="28" t="s">
        <v>63</v>
      </c>
      <c r="AA50" s="28" t="s">
        <v>63</v>
      </c>
      <c r="AB50" s="29" t="s">
        <v>63</v>
      </c>
      <c r="AC50" s="27" t="s">
        <v>63</v>
      </c>
      <c r="AD50" s="28" t="s">
        <v>63</v>
      </c>
      <c r="AE50" s="28" t="s">
        <v>63</v>
      </c>
      <c r="AF50" s="29" t="s">
        <v>63</v>
      </c>
      <c r="AG50" s="27" t="s">
        <v>63</v>
      </c>
      <c r="AH50" s="28" t="s">
        <v>63</v>
      </c>
      <c r="AI50" s="28" t="s">
        <v>63</v>
      </c>
      <c r="AJ50" s="29" t="s">
        <v>63</v>
      </c>
      <c r="AK50" s="27" t="s">
        <v>63</v>
      </c>
      <c r="AL50" s="28" t="s">
        <v>63</v>
      </c>
      <c r="AM50" s="28" t="s">
        <v>63</v>
      </c>
      <c r="AN50" s="29" t="s">
        <v>63</v>
      </c>
      <c r="AO50" s="27" t="s">
        <v>63</v>
      </c>
      <c r="AP50" s="28" t="s">
        <v>63</v>
      </c>
      <c r="AQ50" s="29" t="s">
        <v>63</v>
      </c>
      <c r="AR50" s="27" t="s">
        <v>63</v>
      </c>
      <c r="AS50" s="28" t="s">
        <v>63</v>
      </c>
      <c r="AT50" s="28" t="s">
        <v>63</v>
      </c>
      <c r="AU50" s="28" t="s">
        <v>63</v>
      </c>
      <c r="AV50" s="29" t="s">
        <v>63</v>
      </c>
      <c r="AW50" s="27" t="s">
        <v>63</v>
      </c>
      <c r="AX50" s="28" t="s">
        <v>63</v>
      </c>
      <c r="AY50" s="28" t="s">
        <v>63</v>
      </c>
      <c r="AZ50" s="28">
        <v>0</v>
      </c>
      <c r="BA50" s="738" t="s">
        <v>63</v>
      </c>
      <c r="BB50" s="215" t="s">
        <v>63</v>
      </c>
      <c r="BC50" s="216" t="s">
        <v>63</v>
      </c>
      <c r="BD50" s="216" t="s">
        <v>63</v>
      </c>
      <c r="BE50" s="216" t="s">
        <v>63</v>
      </c>
      <c r="BF50" s="216" t="s">
        <v>63</v>
      </c>
      <c r="BG50" s="217" t="s">
        <v>63</v>
      </c>
    </row>
    <row r="51" spans="1:59" s="416" customFormat="1" ht="15" customHeight="1">
      <c r="A51" s="655"/>
      <c r="B51" s="19" t="s">
        <v>643</v>
      </c>
      <c r="C51" s="45">
        <v>2</v>
      </c>
      <c r="D51" s="49" t="str">
        <f>"3BDV"&amp;C51</f>
        <v>3BDV2</v>
      </c>
      <c r="E51" s="37" t="s">
        <v>63</v>
      </c>
      <c r="F51" s="37" t="s">
        <v>63</v>
      </c>
      <c r="G51" s="37" t="s">
        <v>63</v>
      </c>
      <c r="H51" s="37" t="s">
        <v>63</v>
      </c>
      <c r="I51" s="37" t="s">
        <v>63</v>
      </c>
      <c r="J51" s="37" t="s">
        <v>63</v>
      </c>
      <c r="K51" s="38" t="s">
        <v>63</v>
      </c>
      <c r="L51" s="37" t="s">
        <v>63</v>
      </c>
      <c r="M51" s="37" t="s">
        <v>63</v>
      </c>
      <c r="N51" s="37" t="s">
        <v>63</v>
      </c>
      <c r="O51" s="37" t="s">
        <v>63</v>
      </c>
      <c r="P51" s="38" t="s">
        <v>63</v>
      </c>
      <c r="Q51" s="37" t="s">
        <v>63</v>
      </c>
      <c r="R51" s="37" t="s">
        <v>63</v>
      </c>
      <c r="S51" s="37" t="s">
        <v>63</v>
      </c>
      <c r="T51" s="37" t="s">
        <v>63</v>
      </c>
      <c r="U51" s="37" t="s">
        <v>63</v>
      </c>
      <c r="V51" s="38" t="s">
        <v>63</v>
      </c>
      <c r="W51" s="37" t="s">
        <v>63</v>
      </c>
      <c r="X51" s="37" t="s">
        <v>63</v>
      </c>
      <c r="Y51" s="37" t="s">
        <v>63</v>
      </c>
      <c r="Z51" s="37" t="s">
        <v>63</v>
      </c>
      <c r="AA51" s="37" t="s">
        <v>63</v>
      </c>
      <c r="AB51" s="38" t="s">
        <v>63</v>
      </c>
      <c r="AC51" s="37" t="s">
        <v>63</v>
      </c>
      <c r="AD51" s="37" t="s">
        <v>63</v>
      </c>
      <c r="AE51" s="37" t="s">
        <v>63</v>
      </c>
      <c r="AF51" s="38" t="s">
        <v>63</v>
      </c>
      <c r="AG51" s="37" t="s">
        <v>63</v>
      </c>
      <c r="AH51" s="37" t="s">
        <v>63</v>
      </c>
      <c r="AI51" s="37" t="s">
        <v>63</v>
      </c>
      <c r="AJ51" s="38" t="s">
        <v>63</v>
      </c>
      <c r="AK51" s="37" t="s">
        <v>63</v>
      </c>
      <c r="AL51" s="37" t="s">
        <v>63</v>
      </c>
      <c r="AM51" s="37" t="s">
        <v>63</v>
      </c>
      <c r="AN51" s="38" t="s">
        <v>63</v>
      </c>
      <c r="AO51" s="37" t="s">
        <v>63</v>
      </c>
      <c r="AP51" s="37" t="s">
        <v>63</v>
      </c>
      <c r="AQ51" s="38" t="s">
        <v>63</v>
      </c>
      <c r="AR51" s="37" t="s">
        <v>63</v>
      </c>
      <c r="AS51" s="37" t="s">
        <v>63</v>
      </c>
      <c r="AT51" s="37" t="s">
        <v>63</v>
      </c>
      <c r="AU51" s="37" t="s">
        <v>63</v>
      </c>
      <c r="AV51" s="38" t="s">
        <v>63</v>
      </c>
      <c r="AW51" s="37" t="s">
        <v>63</v>
      </c>
      <c r="AX51" s="37" t="s">
        <v>63</v>
      </c>
      <c r="AY51" s="37" t="s">
        <v>63</v>
      </c>
      <c r="AZ51" s="741" t="s">
        <v>63</v>
      </c>
      <c r="BA51" s="38">
        <v>0</v>
      </c>
      <c r="BB51" s="219" t="s">
        <v>63</v>
      </c>
      <c r="BC51" s="219" t="s">
        <v>63</v>
      </c>
      <c r="BD51" s="219" t="s">
        <v>63</v>
      </c>
      <c r="BE51" s="219" t="s">
        <v>63</v>
      </c>
      <c r="BF51" s="219" t="s">
        <v>63</v>
      </c>
      <c r="BG51" s="220" t="s">
        <v>63</v>
      </c>
    </row>
    <row r="52" spans="1:59">
      <c r="A52" s="1540" t="s">
        <v>122</v>
      </c>
      <c r="B52" s="210" t="s">
        <v>131</v>
      </c>
      <c r="C52" s="45">
        <v>5</v>
      </c>
      <c r="D52" s="49" t="s">
        <v>125</v>
      </c>
      <c r="E52" s="216" t="s">
        <v>63</v>
      </c>
      <c r="F52" s="213" t="s">
        <v>63</v>
      </c>
      <c r="G52" s="213" t="s">
        <v>63</v>
      </c>
      <c r="H52" s="213" t="s">
        <v>63</v>
      </c>
      <c r="I52" s="213" t="s">
        <v>63</v>
      </c>
      <c r="J52" s="213" t="s">
        <v>63</v>
      </c>
      <c r="K52" s="214" t="s">
        <v>63</v>
      </c>
      <c r="L52" s="212" t="s">
        <v>63</v>
      </c>
      <c r="M52" s="213" t="s">
        <v>63</v>
      </c>
      <c r="N52" s="213" t="s">
        <v>63</v>
      </c>
      <c r="O52" s="213" t="s">
        <v>63</v>
      </c>
      <c r="P52" s="213" t="s">
        <v>63</v>
      </c>
      <c r="Q52" s="212" t="s">
        <v>63</v>
      </c>
      <c r="R52" s="213" t="s">
        <v>63</v>
      </c>
      <c r="S52" s="213" t="s">
        <v>63</v>
      </c>
      <c r="T52" s="213" t="s">
        <v>63</v>
      </c>
      <c r="U52" s="213" t="s">
        <v>63</v>
      </c>
      <c r="V52" s="213" t="s">
        <v>63</v>
      </c>
      <c r="W52" s="212" t="s">
        <v>63</v>
      </c>
      <c r="X52" s="213" t="s">
        <v>63</v>
      </c>
      <c r="Y52" s="213" t="s">
        <v>63</v>
      </c>
      <c r="Z52" s="213" t="s">
        <v>63</v>
      </c>
      <c r="AA52" s="213" t="s">
        <v>63</v>
      </c>
      <c r="AB52" s="213" t="s">
        <v>63</v>
      </c>
      <c r="AC52" s="212" t="s">
        <v>63</v>
      </c>
      <c r="AD52" s="213" t="s">
        <v>63</v>
      </c>
      <c r="AE52" s="213" t="s">
        <v>63</v>
      </c>
      <c r="AF52" s="213" t="s">
        <v>63</v>
      </c>
      <c r="AG52" s="212" t="s">
        <v>63</v>
      </c>
      <c r="AH52" s="213" t="s">
        <v>63</v>
      </c>
      <c r="AI52" s="213" t="s">
        <v>63</v>
      </c>
      <c r="AJ52" s="214" t="s">
        <v>63</v>
      </c>
      <c r="AK52" s="213" t="s">
        <v>63</v>
      </c>
      <c r="AL52" s="213" t="s">
        <v>63</v>
      </c>
      <c r="AM52" s="213" t="s">
        <v>63</v>
      </c>
      <c r="AN52" s="214" t="s">
        <v>63</v>
      </c>
      <c r="AO52" s="213" t="s">
        <v>63</v>
      </c>
      <c r="AP52" s="213" t="s">
        <v>63</v>
      </c>
      <c r="AQ52" s="214" t="s">
        <v>63</v>
      </c>
      <c r="AR52" s="213" t="s">
        <v>63</v>
      </c>
      <c r="AS52" s="213" t="s">
        <v>63</v>
      </c>
      <c r="AT52" s="213" t="s">
        <v>63</v>
      </c>
      <c r="AU52" s="216" t="s">
        <v>63</v>
      </c>
      <c r="AV52" s="662" t="s">
        <v>63</v>
      </c>
      <c r="AW52" s="213" t="s">
        <v>63</v>
      </c>
      <c r="AX52" s="213" t="s">
        <v>63</v>
      </c>
      <c r="AY52" s="213" t="s">
        <v>63</v>
      </c>
      <c r="AZ52" s="216" t="s">
        <v>63</v>
      </c>
      <c r="BA52" s="214" t="s">
        <v>63</v>
      </c>
      <c r="BB52" s="215">
        <v>0</v>
      </c>
      <c r="BC52" s="743" t="s">
        <v>63</v>
      </c>
      <c r="BD52" s="743" t="s">
        <v>63</v>
      </c>
      <c r="BE52" s="743" t="s">
        <v>63</v>
      </c>
      <c r="BF52" s="743" t="s">
        <v>63</v>
      </c>
      <c r="BG52" s="744" t="s">
        <v>63</v>
      </c>
    </row>
    <row r="53" spans="1:59">
      <c r="A53" s="1541"/>
      <c r="B53" s="211" t="s">
        <v>134</v>
      </c>
      <c r="C53" s="45">
        <v>3</v>
      </c>
      <c r="D53" s="49" t="s">
        <v>126</v>
      </c>
      <c r="E53" s="216" t="s">
        <v>63</v>
      </c>
      <c r="F53" s="216" t="s">
        <v>63</v>
      </c>
      <c r="G53" s="216" t="s">
        <v>63</v>
      </c>
      <c r="H53" s="216" t="s">
        <v>63</v>
      </c>
      <c r="I53" s="216" t="s">
        <v>63</v>
      </c>
      <c r="J53" s="216" t="s">
        <v>63</v>
      </c>
      <c r="K53" s="217" t="s">
        <v>63</v>
      </c>
      <c r="L53" s="215" t="s">
        <v>63</v>
      </c>
      <c r="M53" s="216" t="s">
        <v>63</v>
      </c>
      <c r="N53" s="216" t="s">
        <v>63</v>
      </c>
      <c r="O53" s="216" t="s">
        <v>63</v>
      </c>
      <c r="P53" s="216" t="s">
        <v>63</v>
      </c>
      <c r="Q53" s="215" t="s">
        <v>63</v>
      </c>
      <c r="R53" s="216" t="s">
        <v>63</v>
      </c>
      <c r="S53" s="216" t="s">
        <v>63</v>
      </c>
      <c r="T53" s="216" t="s">
        <v>63</v>
      </c>
      <c r="U53" s="216" t="s">
        <v>63</v>
      </c>
      <c r="V53" s="216" t="s">
        <v>63</v>
      </c>
      <c r="W53" s="215" t="s">
        <v>63</v>
      </c>
      <c r="X53" s="216" t="s">
        <v>63</v>
      </c>
      <c r="Y53" s="216" t="s">
        <v>63</v>
      </c>
      <c r="Z53" s="216" t="s">
        <v>63</v>
      </c>
      <c r="AA53" s="216" t="s">
        <v>63</v>
      </c>
      <c r="AB53" s="216" t="s">
        <v>63</v>
      </c>
      <c r="AC53" s="215" t="s">
        <v>63</v>
      </c>
      <c r="AD53" s="216" t="s">
        <v>63</v>
      </c>
      <c r="AE53" s="216" t="s">
        <v>63</v>
      </c>
      <c r="AF53" s="216" t="s">
        <v>63</v>
      </c>
      <c r="AG53" s="215" t="s">
        <v>63</v>
      </c>
      <c r="AH53" s="216" t="s">
        <v>63</v>
      </c>
      <c r="AI53" s="216" t="s">
        <v>63</v>
      </c>
      <c r="AJ53" s="217" t="s">
        <v>63</v>
      </c>
      <c r="AK53" s="216" t="s">
        <v>63</v>
      </c>
      <c r="AL53" s="216" t="s">
        <v>63</v>
      </c>
      <c r="AM53" s="216" t="s">
        <v>63</v>
      </c>
      <c r="AN53" s="217" t="s">
        <v>63</v>
      </c>
      <c r="AO53" s="216" t="s">
        <v>63</v>
      </c>
      <c r="AP53" s="216" t="s">
        <v>63</v>
      </c>
      <c r="AQ53" s="217" t="s">
        <v>63</v>
      </c>
      <c r="AR53" s="216" t="s">
        <v>63</v>
      </c>
      <c r="AS53" s="216" t="s">
        <v>63</v>
      </c>
      <c r="AT53" s="216" t="s">
        <v>63</v>
      </c>
      <c r="AU53" s="216" t="s">
        <v>63</v>
      </c>
      <c r="AV53" s="217" t="s">
        <v>63</v>
      </c>
      <c r="AW53" s="216" t="s">
        <v>63</v>
      </c>
      <c r="AX53" s="216" t="s">
        <v>63</v>
      </c>
      <c r="AY53" s="216" t="s">
        <v>63</v>
      </c>
      <c r="AZ53" s="216" t="s">
        <v>63</v>
      </c>
      <c r="BA53" s="217" t="s">
        <v>63</v>
      </c>
      <c r="BB53" s="215" t="s">
        <v>63</v>
      </c>
      <c r="BC53" s="216">
        <v>0</v>
      </c>
      <c r="BD53" s="216" t="s">
        <v>63</v>
      </c>
      <c r="BE53" s="216" t="s">
        <v>63</v>
      </c>
      <c r="BF53" s="216" t="s">
        <v>63</v>
      </c>
      <c r="BG53" s="217" t="s">
        <v>63</v>
      </c>
    </row>
    <row r="54" spans="1:59">
      <c r="A54" s="1541"/>
      <c r="B54" s="211" t="s">
        <v>132</v>
      </c>
      <c r="C54" s="45">
        <v>1</v>
      </c>
      <c r="D54" s="49" t="s">
        <v>127</v>
      </c>
      <c r="E54" s="216" t="s">
        <v>63</v>
      </c>
      <c r="F54" s="216" t="s">
        <v>63</v>
      </c>
      <c r="G54" s="216" t="s">
        <v>63</v>
      </c>
      <c r="H54" s="216" t="s">
        <v>63</v>
      </c>
      <c r="I54" s="216" t="s">
        <v>63</v>
      </c>
      <c r="J54" s="216" t="s">
        <v>63</v>
      </c>
      <c r="K54" s="217" t="s">
        <v>63</v>
      </c>
      <c r="L54" s="215" t="s">
        <v>63</v>
      </c>
      <c r="M54" s="216" t="s">
        <v>63</v>
      </c>
      <c r="N54" s="216" t="s">
        <v>63</v>
      </c>
      <c r="O54" s="216" t="s">
        <v>63</v>
      </c>
      <c r="P54" s="216" t="s">
        <v>63</v>
      </c>
      <c r="Q54" s="215" t="s">
        <v>63</v>
      </c>
      <c r="R54" s="216" t="s">
        <v>63</v>
      </c>
      <c r="S54" s="216" t="s">
        <v>63</v>
      </c>
      <c r="T54" s="216" t="s">
        <v>63</v>
      </c>
      <c r="U54" s="216" t="s">
        <v>63</v>
      </c>
      <c r="V54" s="216" t="s">
        <v>63</v>
      </c>
      <c r="W54" s="215" t="s">
        <v>63</v>
      </c>
      <c r="X54" s="216" t="s">
        <v>63</v>
      </c>
      <c r="Y54" s="216" t="s">
        <v>63</v>
      </c>
      <c r="Z54" s="216" t="s">
        <v>63</v>
      </c>
      <c r="AA54" s="216" t="s">
        <v>63</v>
      </c>
      <c r="AB54" s="216" t="s">
        <v>63</v>
      </c>
      <c r="AC54" s="215" t="s">
        <v>63</v>
      </c>
      <c r="AD54" s="216" t="s">
        <v>63</v>
      </c>
      <c r="AE54" s="216" t="s">
        <v>63</v>
      </c>
      <c r="AF54" s="216" t="s">
        <v>63</v>
      </c>
      <c r="AG54" s="215" t="s">
        <v>63</v>
      </c>
      <c r="AH54" s="216" t="s">
        <v>63</v>
      </c>
      <c r="AI54" s="216" t="s">
        <v>63</v>
      </c>
      <c r="AJ54" s="217" t="s">
        <v>63</v>
      </c>
      <c r="AK54" s="216" t="s">
        <v>63</v>
      </c>
      <c r="AL54" s="216" t="s">
        <v>63</v>
      </c>
      <c r="AM54" s="216" t="s">
        <v>63</v>
      </c>
      <c r="AN54" s="217" t="s">
        <v>63</v>
      </c>
      <c r="AO54" s="216" t="s">
        <v>63</v>
      </c>
      <c r="AP54" s="216" t="s">
        <v>63</v>
      </c>
      <c r="AQ54" s="217" t="s">
        <v>63</v>
      </c>
      <c r="AR54" s="216" t="s">
        <v>63</v>
      </c>
      <c r="AS54" s="216" t="s">
        <v>63</v>
      </c>
      <c r="AT54" s="216" t="s">
        <v>63</v>
      </c>
      <c r="AU54" s="216" t="s">
        <v>63</v>
      </c>
      <c r="AV54" s="217" t="s">
        <v>63</v>
      </c>
      <c r="AW54" s="216" t="s">
        <v>63</v>
      </c>
      <c r="AX54" s="216" t="s">
        <v>63</v>
      </c>
      <c r="AY54" s="216" t="s">
        <v>63</v>
      </c>
      <c r="AZ54" s="216" t="s">
        <v>63</v>
      </c>
      <c r="BA54" s="217" t="s">
        <v>63</v>
      </c>
      <c r="BB54" s="215" t="s">
        <v>63</v>
      </c>
      <c r="BC54" s="216" t="s">
        <v>63</v>
      </c>
      <c r="BD54" s="216">
        <v>0</v>
      </c>
      <c r="BE54" s="216" t="s">
        <v>63</v>
      </c>
      <c r="BF54" s="216" t="s">
        <v>63</v>
      </c>
      <c r="BG54" s="217" t="s">
        <v>63</v>
      </c>
    </row>
    <row r="55" spans="1:59">
      <c r="A55" s="1541"/>
      <c r="B55" s="211" t="s">
        <v>123</v>
      </c>
      <c r="C55" s="45">
        <v>5</v>
      </c>
      <c r="D55" s="49" t="s">
        <v>128</v>
      </c>
      <c r="E55" s="216" t="s">
        <v>63</v>
      </c>
      <c r="F55" s="216" t="s">
        <v>63</v>
      </c>
      <c r="G55" s="216" t="s">
        <v>63</v>
      </c>
      <c r="H55" s="216" t="s">
        <v>63</v>
      </c>
      <c r="I55" s="216" t="s">
        <v>63</v>
      </c>
      <c r="J55" s="216" t="s">
        <v>63</v>
      </c>
      <c r="K55" s="217" t="s">
        <v>63</v>
      </c>
      <c r="L55" s="215" t="s">
        <v>63</v>
      </c>
      <c r="M55" s="216" t="s">
        <v>63</v>
      </c>
      <c r="N55" s="216" t="s">
        <v>63</v>
      </c>
      <c r="O55" s="216" t="s">
        <v>63</v>
      </c>
      <c r="P55" s="216" t="s">
        <v>63</v>
      </c>
      <c r="Q55" s="215" t="s">
        <v>63</v>
      </c>
      <c r="R55" s="216" t="s">
        <v>63</v>
      </c>
      <c r="S55" s="216" t="s">
        <v>63</v>
      </c>
      <c r="T55" s="216" t="s">
        <v>63</v>
      </c>
      <c r="U55" s="216" t="s">
        <v>63</v>
      </c>
      <c r="V55" s="216" t="s">
        <v>63</v>
      </c>
      <c r="W55" s="215" t="s">
        <v>63</v>
      </c>
      <c r="X55" s="216" t="s">
        <v>63</v>
      </c>
      <c r="Y55" s="216" t="s">
        <v>63</v>
      </c>
      <c r="Z55" s="216" t="s">
        <v>63</v>
      </c>
      <c r="AA55" s="216" t="s">
        <v>63</v>
      </c>
      <c r="AB55" s="216" t="s">
        <v>63</v>
      </c>
      <c r="AC55" s="215" t="s">
        <v>63</v>
      </c>
      <c r="AD55" s="216" t="s">
        <v>63</v>
      </c>
      <c r="AE55" s="216" t="s">
        <v>63</v>
      </c>
      <c r="AF55" s="216" t="s">
        <v>63</v>
      </c>
      <c r="AG55" s="215" t="s">
        <v>63</v>
      </c>
      <c r="AH55" s="216" t="s">
        <v>63</v>
      </c>
      <c r="AI55" s="216" t="s">
        <v>63</v>
      </c>
      <c r="AJ55" s="217" t="s">
        <v>63</v>
      </c>
      <c r="AK55" s="216" t="s">
        <v>63</v>
      </c>
      <c r="AL55" s="216" t="s">
        <v>63</v>
      </c>
      <c r="AM55" s="216" t="s">
        <v>63</v>
      </c>
      <c r="AN55" s="217" t="s">
        <v>63</v>
      </c>
      <c r="AO55" s="216" t="s">
        <v>63</v>
      </c>
      <c r="AP55" s="216" t="s">
        <v>63</v>
      </c>
      <c r="AQ55" s="217" t="s">
        <v>63</v>
      </c>
      <c r="AR55" s="216" t="s">
        <v>63</v>
      </c>
      <c r="AS55" s="216" t="s">
        <v>63</v>
      </c>
      <c r="AT55" s="216" t="s">
        <v>63</v>
      </c>
      <c r="AU55" s="216" t="s">
        <v>63</v>
      </c>
      <c r="AV55" s="217" t="s">
        <v>63</v>
      </c>
      <c r="AW55" s="216" t="s">
        <v>63</v>
      </c>
      <c r="AX55" s="216" t="s">
        <v>63</v>
      </c>
      <c r="AY55" s="216" t="s">
        <v>63</v>
      </c>
      <c r="AZ55" s="216" t="s">
        <v>63</v>
      </c>
      <c r="BA55" s="217" t="s">
        <v>63</v>
      </c>
      <c r="BB55" s="742" t="s">
        <v>63</v>
      </c>
      <c r="BC55" s="743" t="s">
        <v>63</v>
      </c>
      <c r="BD55" s="743" t="s">
        <v>63</v>
      </c>
      <c r="BE55" s="216">
        <v>0</v>
      </c>
      <c r="BF55" s="743" t="s">
        <v>63</v>
      </c>
      <c r="BG55" s="744" t="s">
        <v>63</v>
      </c>
    </row>
    <row r="56" spans="1:59">
      <c r="A56" s="1541"/>
      <c r="B56" s="211" t="s">
        <v>133</v>
      </c>
      <c r="C56" s="45">
        <v>3</v>
      </c>
      <c r="D56" s="49" t="s">
        <v>129</v>
      </c>
      <c r="E56" s="216" t="s">
        <v>63</v>
      </c>
      <c r="F56" s="216" t="s">
        <v>63</v>
      </c>
      <c r="G56" s="216" t="s">
        <v>63</v>
      </c>
      <c r="H56" s="216" t="s">
        <v>63</v>
      </c>
      <c r="I56" s="216" t="s">
        <v>63</v>
      </c>
      <c r="J56" s="216" t="s">
        <v>63</v>
      </c>
      <c r="K56" s="217" t="s">
        <v>63</v>
      </c>
      <c r="L56" s="215" t="s">
        <v>63</v>
      </c>
      <c r="M56" s="216" t="s">
        <v>63</v>
      </c>
      <c r="N56" s="216" t="s">
        <v>63</v>
      </c>
      <c r="O56" s="216" t="s">
        <v>63</v>
      </c>
      <c r="P56" s="216" t="s">
        <v>63</v>
      </c>
      <c r="Q56" s="215" t="s">
        <v>63</v>
      </c>
      <c r="R56" s="216" t="s">
        <v>63</v>
      </c>
      <c r="S56" s="216" t="s">
        <v>63</v>
      </c>
      <c r="T56" s="216" t="s">
        <v>63</v>
      </c>
      <c r="U56" s="216" t="s">
        <v>63</v>
      </c>
      <c r="V56" s="216" t="s">
        <v>63</v>
      </c>
      <c r="W56" s="215" t="s">
        <v>63</v>
      </c>
      <c r="X56" s="216" t="s">
        <v>63</v>
      </c>
      <c r="Y56" s="216" t="s">
        <v>63</v>
      </c>
      <c r="Z56" s="216" t="s">
        <v>63</v>
      </c>
      <c r="AA56" s="216" t="s">
        <v>63</v>
      </c>
      <c r="AB56" s="216" t="s">
        <v>63</v>
      </c>
      <c r="AC56" s="215" t="s">
        <v>63</v>
      </c>
      <c r="AD56" s="216" t="s">
        <v>63</v>
      </c>
      <c r="AE56" s="216" t="s">
        <v>63</v>
      </c>
      <c r="AF56" s="216" t="s">
        <v>63</v>
      </c>
      <c r="AG56" s="215" t="s">
        <v>63</v>
      </c>
      <c r="AH56" s="216" t="s">
        <v>63</v>
      </c>
      <c r="AI56" s="216" t="s">
        <v>63</v>
      </c>
      <c r="AJ56" s="217" t="s">
        <v>63</v>
      </c>
      <c r="AK56" s="216" t="s">
        <v>63</v>
      </c>
      <c r="AL56" s="216" t="s">
        <v>63</v>
      </c>
      <c r="AM56" s="216" t="s">
        <v>63</v>
      </c>
      <c r="AN56" s="217" t="s">
        <v>63</v>
      </c>
      <c r="AO56" s="216" t="s">
        <v>63</v>
      </c>
      <c r="AP56" s="216" t="s">
        <v>63</v>
      </c>
      <c r="AQ56" s="217" t="s">
        <v>63</v>
      </c>
      <c r="AR56" s="216" t="s">
        <v>63</v>
      </c>
      <c r="AS56" s="216" t="s">
        <v>63</v>
      </c>
      <c r="AT56" s="216" t="s">
        <v>63</v>
      </c>
      <c r="AU56" s="216" t="s">
        <v>63</v>
      </c>
      <c r="AV56" s="217" t="s">
        <v>63</v>
      </c>
      <c r="AW56" s="216" t="s">
        <v>63</v>
      </c>
      <c r="AX56" s="216" t="s">
        <v>63</v>
      </c>
      <c r="AY56" s="216" t="s">
        <v>63</v>
      </c>
      <c r="AZ56" s="216" t="s">
        <v>63</v>
      </c>
      <c r="BA56" s="217" t="s">
        <v>63</v>
      </c>
      <c r="BB56" s="215" t="s">
        <v>63</v>
      </c>
      <c r="BC56" s="216" t="s">
        <v>63</v>
      </c>
      <c r="BD56" s="216" t="s">
        <v>63</v>
      </c>
      <c r="BE56" s="216" t="s">
        <v>63</v>
      </c>
      <c r="BF56" s="216">
        <v>0</v>
      </c>
      <c r="BG56" s="217" t="s">
        <v>63</v>
      </c>
    </row>
    <row r="57" spans="1:59">
      <c r="A57" s="1542"/>
      <c r="B57" s="221" t="s">
        <v>124</v>
      </c>
      <c r="C57" s="45">
        <v>1</v>
      </c>
      <c r="D57" s="222" t="s">
        <v>130</v>
      </c>
      <c r="E57" s="219" t="s">
        <v>63</v>
      </c>
      <c r="F57" s="219" t="s">
        <v>63</v>
      </c>
      <c r="G57" s="219" t="s">
        <v>63</v>
      </c>
      <c r="H57" s="219" t="s">
        <v>63</v>
      </c>
      <c r="I57" s="219" t="s">
        <v>63</v>
      </c>
      <c r="J57" s="219" t="s">
        <v>63</v>
      </c>
      <c r="K57" s="220" t="s">
        <v>63</v>
      </c>
      <c r="L57" s="218" t="s">
        <v>63</v>
      </c>
      <c r="M57" s="219" t="s">
        <v>63</v>
      </c>
      <c r="N57" s="219" t="s">
        <v>63</v>
      </c>
      <c r="O57" s="219" t="s">
        <v>63</v>
      </c>
      <c r="P57" s="219" t="s">
        <v>63</v>
      </c>
      <c r="Q57" s="218" t="s">
        <v>63</v>
      </c>
      <c r="R57" s="219" t="s">
        <v>63</v>
      </c>
      <c r="S57" s="219" t="s">
        <v>63</v>
      </c>
      <c r="T57" s="219" t="s">
        <v>63</v>
      </c>
      <c r="U57" s="219" t="s">
        <v>63</v>
      </c>
      <c r="V57" s="219" t="s">
        <v>63</v>
      </c>
      <c r="W57" s="218" t="s">
        <v>63</v>
      </c>
      <c r="X57" s="219" t="s">
        <v>63</v>
      </c>
      <c r="Y57" s="219" t="s">
        <v>63</v>
      </c>
      <c r="Z57" s="219" t="s">
        <v>63</v>
      </c>
      <c r="AA57" s="219" t="s">
        <v>63</v>
      </c>
      <c r="AB57" s="219" t="s">
        <v>63</v>
      </c>
      <c r="AC57" s="218" t="s">
        <v>63</v>
      </c>
      <c r="AD57" s="219" t="s">
        <v>63</v>
      </c>
      <c r="AE57" s="219" t="s">
        <v>63</v>
      </c>
      <c r="AF57" s="219" t="s">
        <v>63</v>
      </c>
      <c r="AG57" s="218" t="s">
        <v>63</v>
      </c>
      <c r="AH57" s="219" t="s">
        <v>63</v>
      </c>
      <c r="AI57" s="219" t="s">
        <v>63</v>
      </c>
      <c r="AJ57" s="220" t="s">
        <v>63</v>
      </c>
      <c r="AK57" s="219" t="s">
        <v>63</v>
      </c>
      <c r="AL57" s="219" t="s">
        <v>63</v>
      </c>
      <c r="AM57" s="219" t="s">
        <v>63</v>
      </c>
      <c r="AN57" s="220" t="s">
        <v>63</v>
      </c>
      <c r="AO57" s="219" t="s">
        <v>63</v>
      </c>
      <c r="AP57" s="219" t="s">
        <v>63</v>
      </c>
      <c r="AQ57" s="220" t="s">
        <v>63</v>
      </c>
      <c r="AR57" s="219" t="s">
        <v>63</v>
      </c>
      <c r="AS57" s="219" t="s">
        <v>63</v>
      </c>
      <c r="AT57" s="219" t="s">
        <v>63</v>
      </c>
      <c r="AU57" s="219" t="s">
        <v>63</v>
      </c>
      <c r="AV57" s="220" t="s">
        <v>63</v>
      </c>
      <c r="AW57" s="219" t="s">
        <v>63</v>
      </c>
      <c r="AX57" s="219" t="s">
        <v>63</v>
      </c>
      <c r="AY57" s="219" t="s">
        <v>63</v>
      </c>
      <c r="AZ57" s="219" t="s">
        <v>63</v>
      </c>
      <c r="BA57" s="220" t="s">
        <v>63</v>
      </c>
      <c r="BB57" s="218" t="s">
        <v>63</v>
      </c>
      <c r="BC57" s="219" t="s">
        <v>63</v>
      </c>
      <c r="BD57" s="219" t="s">
        <v>63</v>
      </c>
      <c r="BE57" s="219" t="s">
        <v>63</v>
      </c>
      <c r="BF57" s="219" t="s">
        <v>63</v>
      </c>
      <c r="BG57" s="220">
        <v>0</v>
      </c>
    </row>
    <row r="58" spans="1:59">
      <c r="B58" s="587" t="s">
        <v>315</v>
      </c>
    </row>
  </sheetData>
  <sheetProtection password="CF91" sheet="1" objects="1" scenarios="1"/>
  <mergeCells count="23">
    <mergeCell ref="BB1:BG1"/>
    <mergeCell ref="A52:A57"/>
    <mergeCell ref="AR1:AV1"/>
    <mergeCell ref="AW1:AZ1"/>
    <mergeCell ref="C1:C2"/>
    <mergeCell ref="E1:K1"/>
    <mergeCell ref="L1:P1"/>
    <mergeCell ref="Q1:V1"/>
    <mergeCell ref="A27:A30"/>
    <mergeCell ref="AC1:AF1"/>
    <mergeCell ref="AG1:AJ1"/>
    <mergeCell ref="AK1:AN1"/>
    <mergeCell ref="AO1:AQ1"/>
    <mergeCell ref="A3:A9"/>
    <mergeCell ref="A10:A14"/>
    <mergeCell ref="W1:AB1"/>
    <mergeCell ref="A42:A46"/>
    <mergeCell ref="A47:A50"/>
    <mergeCell ref="A15:A20"/>
    <mergeCell ref="A31:A34"/>
    <mergeCell ref="A35:A38"/>
    <mergeCell ref="A39:A41"/>
    <mergeCell ref="A21:A26"/>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dimension ref="A1:U20"/>
  <sheetViews>
    <sheetView zoomScale="70" zoomScaleNormal="70" workbookViewId="0">
      <pane xSplit="1" topLeftCell="C1" activePane="topRight" state="frozen"/>
      <selection activeCell="A10" sqref="A10"/>
      <selection pane="topRight" activeCell="A10" sqref="A10"/>
    </sheetView>
  </sheetViews>
  <sheetFormatPr baseColWidth="10" defaultColWidth="9.140625" defaultRowHeight="15"/>
  <cols>
    <col min="1" max="1" width="13.85546875" customWidth="1"/>
    <col min="2" max="2" width="22.7109375" hidden="1" customWidth="1"/>
    <col min="3" max="3" width="22.7109375" customWidth="1"/>
    <col min="4" max="4" width="22.7109375" hidden="1" customWidth="1"/>
    <col min="5" max="5" width="22.7109375" customWidth="1"/>
    <col min="6" max="6" width="22.7109375" hidden="1" customWidth="1"/>
    <col min="10" max="10" width="59.42578125" bestFit="1" customWidth="1"/>
    <col min="11" max="11" width="62.42578125" bestFit="1" customWidth="1"/>
    <col min="12" max="12" width="36.28515625" customWidth="1"/>
    <col min="13" max="13" width="45.28515625" bestFit="1" customWidth="1"/>
    <col min="14" max="20" width="25.7109375" customWidth="1"/>
  </cols>
  <sheetData>
    <row r="1" spans="1:21" ht="49.5" customHeight="1">
      <c r="A1" s="143" t="s">
        <v>86</v>
      </c>
      <c r="B1" s="144" t="s">
        <v>180</v>
      </c>
      <c r="C1" s="144" t="s">
        <v>169</v>
      </c>
      <c r="D1" s="144" t="s">
        <v>437</v>
      </c>
      <c r="E1" s="144" t="s">
        <v>168</v>
      </c>
      <c r="F1" s="145" t="s">
        <v>181</v>
      </c>
      <c r="I1" s="1560" t="s">
        <v>4</v>
      </c>
      <c r="J1" s="725" t="str">
        <f>'HR - Benchmarks'!$D$2</f>
        <v>Project Management</v>
      </c>
      <c r="K1" s="725" t="str">
        <f>'HR - Benchmarks'!$K$2</f>
        <v>Support</v>
      </c>
      <c r="L1" s="725" t="str">
        <f>'HR - Benchmarks'!$Q$2</f>
        <v>Architecture</v>
      </c>
      <c r="M1" s="725" t="str">
        <f>'HR - Benchmarks'!$V$2</f>
        <v>Expertise Management</v>
      </c>
      <c r="N1" s="725" t="str">
        <f>'HR - Benchmarks'!$AB$2</f>
        <v>Consulting / Engineering</v>
      </c>
      <c r="O1" s="725" t="str">
        <f>'HR - Benchmarks'!$AH$2</f>
        <v>Team Management</v>
      </c>
      <c r="P1" s="725" t="str">
        <f>'HR - Benchmarks'!$AL$2</f>
        <v>Solution Management</v>
      </c>
      <c r="Q1" s="725" t="str">
        <f>'HR - Benchmarks'!$AP$2</f>
        <v>Entity Management</v>
      </c>
      <c r="R1" s="725" t="str">
        <f>'HR - Benchmarks'!$AT$2</f>
        <v>Business</v>
      </c>
      <c r="S1" s="725" t="str">
        <f>'HR - Benchmarks'!$AW$2</f>
        <v>Account Management</v>
      </c>
      <c r="T1" s="725" t="str">
        <f>'HR - Benchmarks'!$BB$2</f>
        <v>Business Development</v>
      </c>
      <c r="U1" s="726"/>
    </row>
    <row r="2" spans="1:21" ht="54.95" customHeight="1">
      <c r="A2" s="146">
        <v>7</v>
      </c>
      <c r="B2" s="65" t="s">
        <v>118</v>
      </c>
      <c r="C2" s="65"/>
      <c r="D2" s="66"/>
      <c r="E2" s="65"/>
      <c r="F2" s="66" t="s">
        <v>91</v>
      </c>
      <c r="I2" s="1560"/>
      <c r="J2" s="727" t="s">
        <v>91</v>
      </c>
      <c r="K2" s="727" t="s">
        <v>91</v>
      </c>
      <c r="L2" s="727" t="s">
        <v>91</v>
      </c>
      <c r="M2" s="727" t="s">
        <v>91</v>
      </c>
      <c r="N2" s="727" t="s">
        <v>91</v>
      </c>
      <c r="O2" s="727" t="s">
        <v>91</v>
      </c>
      <c r="P2" s="727" t="s">
        <v>91</v>
      </c>
      <c r="Q2" s="727" t="s">
        <v>91</v>
      </c>
      <c r="R2" s="727" t="s">
        <v>91</v>
      </c>
      <c r="S2" s="727" t="s">
        <v>91</v>
      </c>
      <c r="T2" s="727" t="s">
        <v>91</v>
      </c>
      <c r="U2" s="726"/>
    </row>
    <row r="3" spans="1:21" ht="54.95" customHeight="1">
      <c r="A3" s="146">
        <v>6</v>
      </c>
      <c r="B3" s="65" t="str">
        <f>B2</f>
        <v>Training or Coaching (individually designed)</v>
      </c>
      <c r="C3" s="65"/>
      <c r="D3" s="66"/>
      <c r="E3" s="65"/>
      <c r="F3" s="66" t="s">
        <v>91</v>
      </c>
      <c r="I3" s="1560"/>
      <c r="J3" s="727" t="s">
        <v>91</v>
      </c>
      <c r="K3" s="727" t="s">
        <v>91</v>
      </c>
      <c r="L3" s="727" t="s">
        <v>91</v>
      </c>
      <c r="M3" s="727" t="s">
        <v>91</v>
      </c>
      <c r="N3" s="727" t="s">
        <v>91</v>
      </c>
      <c r="O3" s="727" t="s">
        <v>91</v>
      </c>
      <c r="P3" s="727" t="s">
        <v>91</v>
      </c>
      <c r="Q3" s="727" t="s">
        <v>91</v>
      </c>
      <c r="R3" s="727" t="s">
        <v>91</v>
      </c>
      <c r="S3" s="727" t="s">
        <v>91</v>
      </c>
      <c r="T3" s="727" t="s">
        <v>91</v>
      </c>
      <c r="U3" s="726"/>
    </row>
    <row r="4" spans="1:21" ht="54.95" customHeight="1">
      <c r="A4" s="146">
        <v>5</v>
      </c>
      <c r="B4" s="65" t="s">
        <v>119</v>
      </c>
      <c r="C4" s="65"/>
      <c r="D4" s="66"/>
      <c r="E4" s="65"/>
      <c r="F4" s="66" t="s">
        <v>91</v>
      </c>
      <c r="I4" s="1560"/>
      <c r="J4" s="727" t="s">
        <v>91</v>
      </c>
      <c r="K4" s="727" t="s">
        <v>91</v>
      </c>
      <c r="L4" s="727" t="s">
        <v>91</v>
      </c>
      <c r="M4" s="727" t="s">
        <v>91</v>
      </c>
      <c r="N4" s="727" t="s">
        <v>91</v>
      </c>
      <c r="O4" s="727" t="s">
        <v>91</v>
      </c>
      <c r="P4" s="727" t="s">
        <v>91</v>
      </c>
      <c r="Q4" s="727" t="s">
        <v>91</v>
      </c>
      <c r="R4" s="727" t="s">
        <v>91</v>
      </c>
      <c r="S4" s="727" t="s">
        <v>91</v>
      </c>
      <c r="T4" s="727" t="s">
        <v>91</v>
      </c>
      <c r="U4" s="726"/>
    </row>
    <row r="5" spans="1:21" ht="54.95" customHeight="1">
      <c r="A5" s="146">
        <v>4</v>
      </c>
      <c r="B5" s="65" t="str">
        <f>B4</f>
        <v>Be an ambassador</v>
      </c>
      <c r="C5" s="65"/>
      <c r="D5" s="66"/>
      <c r="E5" s="65"/>
      <c r="F5" s="66" t="s">
        <v>91</v>
      </c>
      <c r="I5" s="1560"/>
      <c r="J5" s="727" t="s">
        <v>91</v>
      </c>
      <c r="K5" s="727" t="s">
        <v>91</v>
      </c>
      <c r="L5" s="727" t="s">
        <v>91</v>
      </c>
      <c r="M5" s="727" t="s">
        <v>91</v>
      </c>
      <c r="N5" s="727" t="s">
        <v>91</v>
      </c>
      <c r="O5" s="727" t="s">
        <v>91</v>
      </c>
      <c r="P5" s="727" t="s">
        <v>91</v>
      </c>
      <c r="Q5" s="727" t="s">
        <v>91</v>
      </c>
      <c r="R5" s="727" t="s">
        <v>91</v>
      </c>
      <c r="S5" s="727" t="s">
        <v>91</v>
      </c>
      <c r="T5" s="727" t="s">
        <v>91</v>
      </c>
      <c r="U5" s="726"/>
    </row>
    <row r="6" spans="1:21" ht="54.95" customHeight="1">
      <c r="A6" s="146">
        <v>3</v>
      </c>
      <c r="B6" s="65" t="str">
        <f>B4</f>
        <v>Be an ambassador</v>
      </c>
      <c r="C6" s="65"/>
      <c r="D6" s="66"/>
      <c r="E6" s="65"/>
      <c r="F6" s="66" t="s">
        <v>91</v>
      </c>
      <c r="I6" s="1560"/>
      <c r="J6" s="727" t="s">
        <v>91</v>
      </c>
      <c r="K6" s="727" t="s">
        <v>91</v>
      </c>
      <c r="L6" s="727" t="s">
        <v>91</v>
      </c>
      <c r="M6" s="727" t="s">
        <v>91</v>
      </c>
      <c r="N6" s="727" t="s">
        <v>91</v>
      </c>
      <c r="O6" s="727" t="s">
        <v>91</v>
      </c>
      <c r="P6" s="727" t="s">
        <v>91</v>
      </c>
      <c r="Q6" s="727" t="s">
        <v>91</v>
      </c>
      <c r="R6" s="727" t="s">
        <v>91</v>
      </c>
      <c r="S6" s="727" t="s">
        <v>91</v>
      </c>
      <c r="T6" s="727" t="s">
        <v>91</v>
      </c>
      <c r="U6" s="726"/>
    </row>
    <row r="7" spans="1:21" ht="71.25">
      <c r="A7" s="146">
        <v>2</v>
      </c>
      <c r="B7" s="65" t="s">
        <v>182</v>
      </c>
      <c r="C7" s="65"/>
      <c r="D7" s="66"/>
      <c r="E7" s="65"/>
      <c r="F7" s="66" t="s">
        <v>91</v>
      </c>
      <c r="I7" s="1560"/>
      <c r="J7" s="727" t="s">
        <v>91</v>
      </c>
      <c r="K7" s="727" t="s">
        <v>91</v>
      </c>
      <c r="L7" s="727" t="s">
        <v>91</v>
      </c>
      <c r="M7" s="727" t="s">
        <v>91</v>
      </c>
      <c r="N7" s="727" t="s">
        <v>91</v>
      </c>
      <c r="O7" s="727" t="s">
        <v>91</v>
      </c>
      <c r="P7" s="727" t="s">
        <v>91</v>
      </c>
      <c r="Q7" s="727" t="s">
        <v>91</v>
      </c>
      <c r="R7" s="727" t="s">
        <v>91</v>
      </c>
      <c r="S7" s="727" t="s">
        <v>91</v>
      </c>
      <c r="T7" s="727" t="s">
        <v>91</v>
      </c>
      <c r="U7" s="726"/>
    </row>
    <row r="8" spans="1:21" ht="54.95" customHeight="1">
      <c r="A8" s="146">
        <v>1</v>
      </c>
      <c r="B8" s="65" t="s">
        <v>182</v>
      </c>
      <c r="C8" s="65"/>
      <c r="D8" s="66"/>
      <c r="E8" s="65"/>
      <c r="F8" s="66" t="s">
        <v>91</v>
      </c>
      <c r="I8" s="1560"/>
      <c r="J8" s="727" t="s">
        <v>91</v>
      </c>
      <c r="K8" s="727" t="s">
        <v>91</v>
      </c>
      <c r="L8" s="727" t="s">
        <v>91</v>
      </c>
      <c r="M8" s="727" t="s">
        <v>91</v>
      </c>
      <c r="N8" s="727" t="s">
        <v>91</v>
      </c>
      <c r="O8" s="727" t="s">
        <v>91</v>
      </c>
      <c r="P8" s="727" t="s">
        <v>91</v>
      </c>
      <c r="Q8" s="727" t="s">
        <v>91</v>
      </c>
      <c r="R8" s="727" t="s">
        <v>91</v>
      </c>
      <c r="S8" s="727" t="s">
        <v>91</v>
      </c>
      <c r="T8" s="727" t="s">
        <v>91</v>
      </c>
      <c r="U8" s="726"/>
    </row>
    <row r="9" spans="1:21" ht="54.95" customHeight="1">
      <c r="A9" s="146">
        <v>0</v>
      </c>
      <c r="B9" s="66" t="s">
        <v>91</v>
      </c>
      <c r="C9" s="65"/>
      <c r="D9" s="66"/>
      <c r="E9" s="65"/>
      <c r="F9" s="66" t="s">
        <v>91</v>
      </c>
      <c r="I9" s="1560"/>
      <c r="J9" s="727" t="s">
        <v>91</v>
      </c>
      <c r="K9" s="727" t="s">
        <v>91</v>
      </c>
      <c r="L9" s="727" t="s">
        <v>91</v>
      </c>
      <c r="M9" s="727" t="s">
        <v>91</v>
      </c>
      <c r="N9" s="727" t="s">
        <v>91</v>
      </c>
      <c r="O9" s="727" t="s">
        <v>91</v>
      </c>
      <c r="P9" s="727" t="s">
        <v>91</v>
      </c>
      <c r="Q9" s="727" t="s">
        <v>91</v>
      </c>
      <c r="R9" s="727" t="s">
        <v>91</v>
      </c>
      <c r="S9" s="727" t="s">
        <v>91</v>
      </c>
      <c r="T9" s="727" t="s">
        <v>91</v>
      </c>
      <c r="U9" s="726"/>
    </row>
    <row r="11" spans="1:21" ht="15.75" thickBot="1"/>
    <row r="12" spans="1:21" ht="18.75">
      <c r="C12" t="str">
        <f>IFERROR(INDEX('HR - Benchmarks'!$A$5:$A$25,MATCH(A12,Table_Competence_Selection[Competences],0),1),"")</f>
        <v/>
      </c>
      <c r="D12" s="69" t="s">
        <v>88</v>
      </c>
      <c r="E12" s="69" t="s">
        <v>88</v>
      </c>
      <c r="F12" s="70">
        <f>'Altran Annual Appraisal'!$D$16</f>
        <v>42876</v>
      </c>
      <c r="I12" s="1561" t="s">
        <v>4</v>
      </c>
      <c r="J12" s="356" t="s">
        <v>5</v>
      </c>
      <c r="K12" s="357" t="s">
        <v>165</v>
      </c>
      <c r="L12" s="358" t="s">
        <v>185</v>
      </c>
      <c r="M12" s="359" t="s">
        <v>186</v>
      </c>
    </row>
    <row r="13" spans="1:21" ht="15.75" thickBot="1">
      <c r="C13" t="str">
        <f>IFERROR(INDEX('HR - Benchmarks'!$A$5:$A$25,MATCH(A13,Table_Competence_Selection[Competences],0),1),"")</f>
        <v/>
      </c>
      <c r="D13" s="71" t="s">
        <v>90</v>
      </c>
      <c r="E13" s="71" t="s">
        <v>90</v>
      </c>
      <c r="F13" s="72" t="str">
        <f>INDEX('HR - Benchmarks'!$Q$1:$BF$1,1,MATCH('Altran Annual Appraisal'!$B$17,Table_Competence_Selection[#Headers],0))</f>
        <v>Entity Management</v>
      </c>
      <c r="I13" s="1562"/>
      <c r="J13" s="360"/>
      <c r="K13" s="360"/>
      <c r="L13" s="360"/>
      <c r="M13" s="360"/>
    </row>
    <row r="14" spans="1:21">
      <c r="I14" s="1562"/>
      <c r="J14" s="360"/>
      <c r="K14" s="360"/>
      <c r="L14" s="360"/>
      <c r="M14" s="360"/>
    </row>
    <row r="15" spans="1:21">
      <c r="I15" s="1562"/>
      <c r="J15" s="360"/>
      <c r="K15" s="360"/>
      <c r="L15" s="360"/>
      <c r="M15" s="360"/>
    </row>
    <row r="16" spans="1:21">
      <c r="I16" s="1562"/>
      <c r="J16" s="360"/>
      <c r="K16" s="360"/>
      <c r="L16" s="360"/>
      <c r="M16" s="360"/>
    </row>
    <row r="17" spans="9:13">
      <c r="I17" s="1562"/>
      <c r="J17" s="360"/>
      <c r="K17" s="360"/>
      <c r="L17" s="360"/>
      <c r="M17" s="360"/>
    </row>
    <row r="18" spans="9:13">
      <c r="I18" s="1562"/>
      <c r="J18" s="360"/>
      <c r="K18" s="360"/>
      <c r="L18" s="360"/>
      <c r="M18" s="360"/>
    </row>
    <row r="19" spans="9:13">
      <c r="I19" s="1562"/>
      <c r="J19" s="360"/>
      <c r="K19" s="360"/>
      <c r="L19" s="360"/>
      <c r="M19" s="360"/>
    </row>
    <row r="20" spans="9:13">
      <c r="I20" s="1562"/>
      <c r="J20" s="361" t="s">
        <v>91</v>
      </c>
      <c r="K20" s="361" t="s">
        <v>91</v>
      </c>
      <c r="L20" s="361" t="s">
        <v>91</v>
      </c>
      <c r="M20" s="361" t="s">
        <v>91</v>
      </c>
    </row>
  </sheetData>
  <sheetProtection password="CF91" sheet="1" objects="1" scenarios="1"/>
  <mergeCells count="2">
    <mergeCell ref="I1:I9"/>
    <mergeCell ref="I12:I20"/>
  </mergeCells>
  <pageMargins left="0.7" right="0.7" top="0.75" bottom="0.75" header="0.3" footer="0.3"/>
  <pageSetup paperSize="9" orientation="landscape"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B78"/>
  <sheetViews>
    <sheetView showGridLines="0" view="pageBreakPreview" topLeftCell="A4" zoomScale="60" zoomScaleNormal="70" workbookViewId="0">
      <selection activeCell="K52" sqref="K52"/>
    </sheetView>
  </sheetViews>
  <sheetFormatPr baseColWidth="10" defaultColWidth="9.140625" defaultRowHeight="15"/>
  <cols>
    <col min="1" max="1" width="2.42578125" customWidth="1"/>
    <col min="2" max="2" width="28.28515625" bestFit="1" customWidth="1"/>
    <col min="3" max="3" width="8" customWidth="1"/>
    <col min="4" max="4" width="13.42578125" bestFit="1" customWidth="1"/>
    <col min="5" max="5" width="9.42578125" customWidth="1"/>
    <col min="6" max="6" width="23.5703125" bestFit="1" customWidth="1"/>
    <col min="7" max="7" width="7.140625" customWidth="1"/>
    <col min="8" max="8" width="13.42578125" bestFit="1" customWidth="1"/>
    <col min="9" max="9" width="7.140625" customWidth="1"/>
    <col min="10" max="10" width="26.7109375" customWidth="1"/>
    <col min="11" max="11" width="18.7109375" bestFit="1" customWidth="1"/>
    <col min="12" max="12" width="13.42578125" customWidth="1"/>
    <col min="13" max="13" width="8.42578125" bestFit="1" customWidth="1"/>
    <col min="14" max="14" width="12.85546875" customWidth="1"/>
    <col min="15" max="15" width="1.7109375" customWidth="1"/>
    <col min="16" max="16" width="7.140625" customWidth="1"/>
    <col min="17" max="17" width="13.42578125" bestFit="1" customWidth="1"/>
    <col min="18" max="18" width="7.140625" customWidth="1"/>
    <col min="19" max="19" width="18.5703125" customWidth="1"/>
  </cols>
  <sheetData>
    <row r="1" spans="1:28" ht="63.75" customHeight="1" thickBot="1">
      <c r="B1" s="1563" t="s">
        <v>114</v>
      </c>
      <c r="C1" s="1564"/>
      <c r="D1" s="1564"/>
      <c r="E1" s="1564"/>
      <c r="F1" s="1564"/>
      <c r="G1" s="1564"/>
      <c r="H1" s="1564"/>
      <c r="I1" s="1564"/>
      <c r="J1" s="1564"/>
      <c r="K1" s="1564"/>
      <c r="L1" s="1564"/>
      <c r="M1" s="1564"/>
      <c r="N1" s="1564"/>
      <c r="O1" s="1565"/>
      <c r="P1" s="51"/>
      <c r="Q1" s="51"/>
      <c r="R1" s="51"/>
      <c r="S1" s="51"/>
      <c r="T1" s="51"/>
      <c r="U1" s="51"/>
      <c r="V1" s="51"/>
      <c r="W1" s="51"/>
      <c r="X1" s="51"/>
      <c r="Y1" s="51"/>
      <c r="Z1" s="51"/>
      <c r="AA1" s="51"/>
      <c r="AB1" s="51"/>
    </row>
    <row r="2" spans="1:28" ht="14.25" customHeight="1" thickBot="1">
      <c r="A2" s="56"/>
      <c r="B2" s="56"/>
      <c r="C2" s="56"/>
      <c r="D2" s="56"/>
      <c r="E2" s="56"/>
      <c r="F2" s="56"/>
      <c r="G2" s="56"/>
      <c r="H2" s="56"/>
      <c r="I2" s="56"/>
      <c r="J2" s="51"/>
      <c r="K2" s="51"/>
      <c r="L2" s="51"/>
      <c r="M2" s="51"/>
      <c r="N2" s="51"/>
      <c r="O2" s="51"/>
      <c r="P2" s="51"/>
      <c r="Q2" s="51"/>
      <c r="R2" s="51"/>
      <c r="S2" s="51"/>
      <c r="T2" s="51"/>
      <c r="U2" s="51"/>
      <c r="V2" s="51"/>
      <c r="W2" s="51"/>
      <c r="X2" s="51"/>
      <c r="Y2" s="51"/>
    </row>
    <row r="3" spans="1:28" ht="21.75" customHeight="1" thickBot="1">
      <c r="A3" s="56"/>
      <c r="B3" s="124"/>
      <c r="C3" s="125"/>
      <c r="D3" s="125"/>
      <c r="E3" s="125"/>
      <c r="F3" s="125"/>
      <c r="G3" s="125"/>
      <c r="H3" s="125"/>
      <c r="I3" s="126"/>
      <c r="J3" s="124"/>
      <c r="K3" s="125"/>
      <c r="L3" s="125"/>
      <c r="M3" s="125"/>
      <c r="N3" s="125"/>
      <c r="O3" s="125"/>
      <c r="S3" s="51"/>
      <c r="T3" s="51"/>
      <c r="U3" s="51"/>
      <c r="V3" s="51"/>
      <c r="W3" s="51"/>
      <c r="X3" s="51"/>
      <c r="Y3" s="51"/>
    </row>
    <row r="4" spans="1:28" ht="15" customHeight="1" thickBot="1">
      <c r="A4" s="56"/>
      <c r="B4" s="156"/>
      <c r="C4" s="56"/>
      <c r="D4" s="56"/>
      <c r="E4" s="56"/>
      <c r="F4" s="56"/>
      <c r="G4" s="56"/>
      <c r="H4" s="56"/>
      <c r="I4" s="56"/>
      <c r="J4" s="84"/>
      <c r="K4" s="84"/>
      <c r="L4" s="84"/>
      <c r="M4" s="112"/>
      <c r="N4" s="112"/>
      <c r="O4" s="133"/>
      <c r="S4" s="51"/>
      <c r="T4" s="51"/>
      <c r="U4" s="51"/>
      <c r="V4" s="51"/>
      <c r="W4" s="51"/>
      <c r="X4" s="51"/>
      <c r="Y4" s="51"/>
    </row>
    <row r="5" spans="1:28" ht="15" customHeight="1">
      <c r="A5" s="56"/>
      <c r="B5" s="130" t="s">
        <v>95</v>
      </c>
      <c r="C5" s="112"/>
      <c r="D5" s="160" t="s">
        <v>96</v>
      </c>
      <c r="E5" s="112"/>
      <c r="F5" s="112"/>
      <c r="G5" s="112"/>
      <c r="H5" s="112"/>
      <c r="I5" s="112"/>
      <c r="J5" s="112"/>
      <c r="K5" s="84"/>
      <c r="L5" s="84"/>
      <c r="M5" s="112"/>
      <c r="N5" s="112"/>
      <c r="O5" s="133"/>
      <c r="S5" s="51"/>
      <c r="T5" s="51"/>
      <c r="U5" s="51"/>
      <c r="V5" s="51"/>
      <c r="W5" s="51"/>
      <c r="X5" s="51"/>
      <c r="Y5" s="51"/>
    </row>
    <row r="6" spans="1:28" ht="15" customHeight="1" thickBot="1">
      <c r="A6" s="56"/>
      <c r="B6" s="132">
        <f>IF('Overrule Global Scores'!$D$5="",SUM('Altran Annual Appraisal'!AO8:AO18)/COUNTA('Altran Annual Appraisal'!AO8:AO18),'Overrule Global Scores'!$D$5)</f>
        <v>2.3333333333333335</v>
      </c>
      <c r="C6" s="112"/>
      <c r="D6" s="161">
        <v>0.5</v>
      </c>
      <c r="E6" s="112"/>
      <c r="F6" s="112"/>
      <c r="G6" s="112"/>
      <c r="H6" s="112"/>
      <c r="I6" s="112"/>
      <c r="J6" s="112"/>
      <c r="K6" s="84"/>
      <c r="L6" s="84"/>
      <c r="M6" s="112"/>
      <c r="N6" s="112"/>
      <c r="O6" s="133"/>
      <c r="S6" s="51"/>
      <c r="T6" s="51"/>
      <c r="U6" s="51"/>
      <c r="V6" s="51"/>
      <c r="W6" s="51"/>
      <c r="X6" s="51"/>
      <c r="Y6" s="51"/>
    </row>
    <row r="7" spans="1:28" ht="15" customHeight="1">
      <c r="A7" s="56"/>
      <c r="B7" s="134"/>
      <c r="C7" s="112"/>
      <c r="D7" s="57"/>
      <c r="E7" s="112"/>
      <c r="F7" s="130" t="s">
        <v>92</v>
      </c>
      <c r="G7" s="112"/>
      <c r="H7" s="160" t="s">
        <v>96</v>
      </c>
      <c r="I7" s="112"/>
      <c r="J7" s="112"/>
      <c r="K7" s="84"/>
      <c r="L7" s="84"/>
      <c r="M7" s="112"/>
      <c r="N7" s="112"/>
      <c r="O7" s="133"/>
      <c r="S7" s="51"/>
      <c r="T7" s="51"/>
      <c r="U7" s="51"/>
      <c r="V7" s="51"/>
      <c r="W7" s="51"/>
      <c r="X7" s="51"/>
      <c r="Y7" s="51"/>
    </row>
    <row r="8" spans="1:28" ht="15" customHeight="1" thickBot="1">
      <c r="A8" s="56"/>
      <c r="B8" s="134"/>
      <c r="C8" s="112"/>
      <c r="D8" s="57"/>
      <c r="E8" s="112"/>
      <c r="F8" s="132">
        <f ca="1">IF('Overrule Global Scores'!$D$7="",IF(COUNT('Altran Annual Appraisal'!AO21:AO57)&lt;&gt;0,$B$6*$D$6+$B$10*$D$10,B6),'Overrule Global Scores'!$D$7)</f>
        <v>1.1666666666666667</v>
      </c>
      <c r="G8" s="112"/>
      <c r="H8" s="161" t="e">
        <f>IF(SUM(#REF!,#REF!)=1,#REF!,0.6)</f>
        <v>#REF!</v>
      </c>
      <c r="I8" s="112"/>
      <c r="J8" s="112"/>
      <c r="K8" s="84"/>
      <c r="L8" s="84"/>
      <c r="M8" s="112"/>
      <c r="N8" s="112"/>
      <c r="O8" s="133"/>
      <c r="S8" s="73"/>
      <c r="T8" s="73"/>
      <c r="U8" s="73"/>
      <c r="V8" s="73"/>
      <c r="W8" s="73"/>
      <c r="X8" s="73"/>
      <c r="Y8" s="51"/>
    </row>
    <row r="9" spans="1:28" ht="15" customHeight="1">
      <c r="A9" s="56"/>
      <c r="B9" s="130" t="s">
        <v>93</v>
      </c>
      <c r="C9" s="112"/>
      <c r="D9" s="160" t="s">
        <v>96</v>
      </c>
      <c r="E9" s="112"/>
      <c r="F9" s="112"/>
      <c r="G9" s="112"/>
      <c r="H9" s="112"/>
      <c r="I9" s="112"/>
      <c r="J9" s="130" t="s">
        <v>79</v>
      </c>
      <c r="K9" s="84"/>
      <c r="L9" s="160" t="s">
        <v>96</v>
      </c>
      <c r="M9" s="112"/>
      <c r="N9" s="112"/>
      <c r="O9" s="133"/>
      <c r="S9" s="73"/>
      <c r="T9" s="73"/>
      <c r="U9" s="73"/>
      <c r="V9" s="73"/>
      <c r="W9" s="73"/>
      <c r="X9" s="73"/>
      <c r="Y9" s="51"/>
    </row>
    <row r="10" spans="1:28" ht="15" customHeight="1" thickBot="1">
      <c r="A10" s="56"/>
      <c r="B10" s="132">
        <f ca="1">'Altran Annual Appraisal'!AO62</f>
        <v>0</v>
      </c>
      <c r="C10" s="112"/>
      <c r="D10" s="161">
        <v>0.5</v>
      </c>
      <c r="E10" s="112"/>
      <c r="F10" s="112"/>
      <c r="G10" s="112"/>
      <c r="H10" s="112"/>
      <c r="I10" s="112"/>
      <c r="J10" s="132" t="e">
        <f ca="1">IF('Overrule Global Scores'!$D$11="",$F$8*$H$8+$F$12*$H$12,'Overrule Global Scores'!$D$11)</f>
        <v>#REF!</v>
      </c>
      <c r="K10" s="84"/>
      <c r="L10" s="161" t="e">
        <f>IF(SUM(#REF!,#REF!)=1,#REF!,0.5)</f>
        <v>#REF!</v>
      </c>
      <c r="M10" s="112"/>
      <c r="N10" s="112"/>
      <c r="O10" s="133"/>
      <c r="S10" s="74"/>
      <c r="T10" s="74"/>
      <c r="U10" s="74"/>
      <c r="V10" s="73"/>
      <c r="W10" s="73"/>
      <c r="X10" s="73"/>
      <c r="Y10" s="51"/>
    </row>
    <row r="11" spans="1:28" ht="15" customHeight="1">
      <c r="A11" s="56"/>
      <c r="B11" s="134"/>
      <c r="C11" s="112"/>
      <c r="D11" s="112"/>
      <c r="E11" s="112"/>
      <c r="F11" s="130" t="s">
        <v>94</v>
      </c>
      <c r="G11" s="112"/>
      <c r="H11" s="160" t="s">
        <v>96</v>
      </c>
      <c r="I11" s="112"/>
      <c r="J11" s="112"/>
      <c r="K11" s="84"/>
      <c r="L11" s="57"/>
      <c r="M11" s="112"/>
      <c r="N11" s="112"/>
      <c r="O11" s="133"/>
      <c r="S11" s="75"/>
      <c r="T11" s="76"/>
      <c r="U11" s="73"/>
      <c r="V11" s="73"/>
      <c r="W11" s="73"/>
      <c r="X11" s="73"/>
    </row>
    <row r="12" spans="1:28" ht="15" customHeight="1" thickBot="1">
      <c r="A12" s="56"/>
      <c r="B12" s="134"/>
      <c r="C12" s="112"/>
      <c r="D12" s="112"/>
      <c r="E12" s="112"/>
      <c r="F12" s="132">
        <f>IFERROR(IF('Overrule Global Scores'!$D$8="",SUMPRODUCT(Objectives_Score,Objectives_Weight_Factors)/SUM(Objectives_Weight_Factors),'Overrule Global Scores'!$D$8),0)</f>
        <v>3</v>
      </c>
      <c r="G12" s="112"/>
      <c r="H12" s="161" t="e">
        <f>IF(SUM(#REF!,#REF!)=1,#REF!,0.4)</f>
        <v>#REF!</v>
      </c>
      <c r="I12" s="112"/>
      <c r="J12" s="112"/>
      <c r="K12" s="84"/>
      <c r="L12" s="57"/>
      <c r="M12" s="112"/>
      <c r="N12" s="112"/>
      <c r="O12" s="133"/>
      <c r="S12" s="75"/>
      <c r="T12" s="76"/>
      <c r="U12" s="73"/>
      <c r="V12" s="73"/>
      <c r="W12" s="73"/>
      <c r="X12" s="73"/>
    </row>
    <row r="13" spans="1:28" ht="15" customHeight="1">
      <c r="A13" s="56"/>
      <c r="B13" s="134"/>
      <c r="C13" s="112"/>
      <c r="D13" s="112"/>
      <c r="E13" s="112"/>
      <c r="F13" s="112"/>
      <c r="G13" s="112"/>
      <c r="H13" s="112"/>
      <c r="I13" s="112"/>
      <c r="J13" s="112"/>
      <c r="K13" s="84"/>
      <c r="L13" s="112"/>
      <c r="M13" s="112"/>
      <c r="N13" s="130"/>
      <c r="O13" s="133"/>
      <c r="S13" s="73"/>
      <c r="T13" s="73"/>
      <c r="U13" s="73"/>
      <c r="V13" s="73"/>
      <c r="W13" s="73"/>
      <c r="X13" s="73"/>
    </row>
    <row r="14" spans="1:28" ht="18.75" thickBot="1">
      <c r="A14" s="56"/>
      <c r="B14" s="134"/>
      <c r="C14" s="59"/>
      <c r="D14" s="59"/>
      <c r="E14" s="112"/>
      <c r="F14" s="112"/>
      <c r="G14" s="112"/>
      <c r="H14" s="112"/>
      <c r="I14" s="112"/>
      <c r="J14" s="112"/>
      <c r="K14" s="84"/>
      <c r="L14" s="112"/>
      <c r="M14" s="112"/>
      <c r="N14" s="132" t="e">
        <f ca="1">IF('Overrule Global Scores'!$D$13="",$C$18*($L$10*$J$10+$L$18*J18)+$C$19*($L$10*($F$50*$H$8+$F$53*$H$12)+$L$18*$F$51)+$C$20*($L$10*($G$50*$H$8+$G$53*$H$12)+$L$18*$G$51),'Overrule Global Scores'!$D$13)</f>
        <v>#REF!</v>
      </c>
      <c r="O14" s="133"/>
      <c r="S14" s="73"/>
      <c r="T14" s="73"/>
      <c r="U14" s="73"/>
      <c r="V14" s="73"/>
      <c r="W14" s="73"/>
      <c r="X14" s="73"/>
    </row>
    <row r="15" spans="1:28">
      <c r="B15" s="134"/>
      <c r="C15" s="112"/>
      <c r="D15" s="112"/>
      <c r="E15" s="112"/>
      <c r="F15" s="130"/>
      <c r="G15" s="58"/>
      <c r="H15" s="160" t="s">
        <v>96</v>
      </c>
      <c r="I15" s="112"/>
      <c r="J15" s="112"/>
      <c r="K15" s="112"/>
      <c r="L15" s="112"/>
      <c r="M15" s="112"/>
      <c r="N15" s="112"/>
      <c r="O15" s="133"/>
      <c r="S15" s="77"/>
      <c r="T15" s="73"/>
      <c r="U15" s="73"/>
      <c r="V15" s="73"/>
      <c r="W15" s="73"/>
      <c r="X15" s="73"/>
    </row>
    <row r="16" spans="1:28" ht="15.75" thickBot="1">
      <c r="B16" s="134"/>
      <c r="C16" s="112"/>
      <c r="D16" s="112"/>
      <c r="E16" s="112"/>
      <c r="F16" s="132"/>
      <c r="G16" s="57"/>
      <c r="H16" s="161">
        <v>0.5</v>
      </c>
      <c r="I16" s="112"/>
      <c r="J16" s="112"/>
      <c r="K16" s="112"/>
      <c r="L16" s="112"/>
      <c r="M16" s="112"/>
      <c r="N16" s="112"/>
      <c r="O16" s="133"/>
      <c r="S16" s="73"/>
      <c r="T16" s="73"/>
      <c r="U16" s="73"/>
      <c r="V16" s="73"/>
      <c r="W16" s="73"/>
      <c r="X16" s="73"/>
    </row>
    <row r="17" spans="2:24" ht="15" customHeight="1">
      <c r="B17" s="130" t="s">
        <v>77</v>
      </c>
      <c r="C17" s="130"/>
      <c r="D17" s="112"/>
      <c r="E17" s="112"/>
      <c r="F17" s="57"/>
      <c r="G17" s="57"/>
      <c r="H17" s="57"/>
      <c r="I17" s="112"/>
      <c r="J17" s="130"/>
      <c r="K17" s="112"/>
      <c r="L17" s="160" t="s">
        <v>96</v>
      </c>
      <c r="M17" s="112"/>
      <c r="N17" s="112"/>
      <c r="O17" s="133"/>
      <c r="S17" s="1566"/>
      <c r="T17" s="1566"/>
      <c r="U17" s="1566"/>
      <c r="V17" s="1566"/>
      <c r="W17" s="1566"/>
      <c r="X17" s="73"/>
    </row>
    <row r="18" spans="2:24" ht="15.75" thickBot="1">
      <c r="B18" s="132" t="s">
        <v>78</v>
      </c>
      <c r="C18" s="132">
        <v>1</v>
      </c>
      <c r="D18" s="112"/>
      <c r="E18" s="112"/>
      <c r="F18" s="112"/>
      <c r="G18" s="57"/>
      <c r="H18" s="57"/>
      <c r="I18" s="57"/>
      <c r="J18" s="132" t="e">
        <f>#REF!</f>
        <v>#REF!</v>
      </c>
      <c r="K18" s="112"/>
      <c r="L18" s="161" t="e">
        <f>IF(SUM(#REF!,#REF!)=1,#REF!,0.5)</f>
        <v>#REF!</v>
      </c>
      <c r="M18" s="112"/>
      <c r="N18" s="112"/>
      <c r="O18" s="133"/>
      <c r="S18" s="73"/>
      <c r="T18" s="73"/>
      <c r="U18" s="73"/>
      <c r="V18" s="73"/>
      <c r="W18" s="73"/>
      <c r="X18" s="73"/>
    </row>
    <row r="19" spans="2:24" ht="15" customHeight="1" thickBot="1">
      <c r="B19" s="132" t="s">
        <v>74</v>
      </c>
      <c r="C19" s="132">
        <v>0</v>
      </c>
      <c r="D19" s="112"/>
      <c r="E19" s="112"/>
      <c r="F19" s="130"/>
      <c r="G19" s="57"/>
      <c r="H19" s="160" t="s">
        <v>96</v>
      </c>
      <c r="I19" s="57"/>
      <c r="J19" s="112"/>
      <c r="K19" s="112"/>
      <c r="L19" s="112"/>
      <c r="M19" s="112"/>
      <c r="N19" s="112"/>
      <c r="O19" s="133"/>
      <c r="S19" s="1567"/>
      <c r="T19" s="1567"/>
      <c r="U19" s="1567"/>
      <c r="V19" s="73"/>
      <c r="W19" s="73"/>
      <c r="X19" s="73"/>
    </row>
    <row r="20" spans="2:24" ht="15.75" thickBot="1">
      <c r="B20" s="132" t="s">
        <v>75</v>
      </c>
      <c r="C20" s="132">
        <v>0</v>
      </c>
      <c r="D20" s="112"/>
      <c r="E20" s="112"/>
      <c r="F20" s="132"/>
      <c r="G20" s="112"/>
      <c r="H20" s="161">
        <v>0.5</v>
      </c>
      <c r="I20" s="112"/>
      <c r="J20" s="112"/>
      <c r="K20" s="112"/>
      <c r="L20" s="112"/>
      <c r="M20" s="112"/>
      <c r="N20" s="112"/>
      <c r="O20" s="133"/>
      <c r="S20" s="75"/>
      <c r="T20" s="76"/>
      <c r="U20" s="73"/>
      <c r="V20" s="73"/>
      <c r="W20" s="73"/>
      <c r="X20" s="73"/>
    </row>
    <row r="21" spans="2:24" ht="15.75" thickBot="1">
      <c r="B21" s="157"/>
      <c r="C21" s="158"/>
      <c r="D21" s="140"/>
      <c r="E21" s="159"/>
      <c r="F21" s="159"/>
      <c r="G21" s="140"/>
      <c r="H21" s="139"/>
      <c r="I21" s="139"/>
      <c r="J21" s="139"/>
      <c r="K21" s="139"/>
      <c r="L21" s="139"/>
      <c r="M21" s="139"/>
      <c r="N21" s="139"/>
      <c r="O21" s="141"/>
      <c r="S21" s="75"/>
      <c r="T21" s="76"/>
      <c r="U21" s="73"/>
      <c r="V21" s="73"/>
      <c r="W21" s="73"/>
      <c r="X21" s="73"/>
    </row>
    <row r="22" spans="2:24">
      <c r="S22" s="73"/>
      <c r="T22" s="73"/>
      <c r="U22" s="73"/>
      <c r="V22" s="73"/>
      <c r="W22" s="73"/>
      <c r="X22" s="73"/>
    </row>
    <row r="23" spans="2:24" ht="15.75" thickBot="1">
      <c r="S23" s="1567"/>
      <c r="T23" s="1567"/>
      <c r="U23" s="1567"/>
      <c r="V23" s="73"/>
      <c r="W23" s="73"/>
      <c r="X23" s="73"/>
    </row>
    <row r="24" spans="2:24" ht="18.75" thickBot="1">
      <c r="B24" s="124"/>
      <c r="C24" s="125"/>
      <c r="D24" s="125"/>
      <c r="E24" s="125"/>
      <c r="F24" s="125"/>
      <c r="G24" s="125"/>
      <c r="H24" s="125"/>
      <c r="I24" s="126"/>
      <c r="J24" s="124"/>
      <c r="K24" s="125"/>
      <c r="L24" s="125"/>
      <c r="M24" s="125"/>
      <c r="N24" s="125"/>
      <c r="O24" s="125"/>
      <c r="S24" s="75"/>
      <c r="T24" s="76"/>
      <c r="U24" s="73"/>
      <c r="V24" s="73"/>
      <c r="W24" s="73"/>
      <c r="X24" s="73"/>
    </row>
    <row r="25" spans="2:24" ht="18.75" thickBot="1">
      <c r="B25" s="156"/>
      <c r="C25" s="56"/>
      <c r="D25" s="56"/>
      <c r="E25" s="56"/>
      <c r="F25" s="56"/>
      <c r="G25" s="56"/>
      <c r="H25" s="56"/>
      <c r="I25" s="56"/>
      <c r="J25" s="84"/>
      <c r="K25" s="84"/>
      <c r="L25" s="84"/>
      <c r="M25" s="112"/>
      <c r="N25" s="112"/>
      <c r="O25" s="133"/>
      <c r="S25" s="75"/>
      <c r="T25" s="76"/>
      <c r="U25" s="73"/>
      <c r="V25" s="73"/>
      <c r="W25" s="73"/>
      <c r="X25" s="73"/>
    </row>
    <row r="26" spans="2:24">
      <c r="B26" s="130" t="s">
        <v>95</v>
      </c>
      <c r="C26" s="112"/>
      <c r="D26" s="154" t="s">
        <v>96</v>
      </c>
      <c r="E26" s="112"/>
      <c r="F26" s="112"/>
      <c r="G26" s="112"/>
      <c r="H26" s="112"/>
      <c r="I26" s="112"/>
      <c r="J26" s="112"/>
      <c r="K26" s="84"/>
      <c r="L26" s="84"/>
      <c r="M26" s="112"/>
      <c r="N26" s="112"/>
      <c r="O26" s="133"/>
      <c r="S26" s="73"/>
      <c r="T26" s="73"/>
      <c r="U26" s="73"/>
      <c r="V26" s="73"/>
      <c r="W26" s="73"/>
      <c r="X26" s="73"/>
    </row>
    <row r="27" spans="2:24" ht="15.75" thickBot="1">
      <c r="B27" s="132">
        <f>IF('Overrule Global Scores'!$D$5="",SUM('Altran Annual Appraisal'!AO8:AO18)/COUNTA('Altran Annual Appraisal'!AO8:AO18),'Overrule Global Scores'!$D$5)</f>
        <v>2.3333333333333335</v>
      </c>
      <c r="C27" s="112"/>
      <c r="D27" s="155">
        <v>0.7</v>
      </c>
      <c r="E27" s="112"/>
      <c r="F27" s="112"/>
      <c r="G27" s="112"/>
      <c r="H27" s="112"/>
      <c r="I27" s="112"/>
      <c r="J27" s="112"/>
      <c r="K27" s="84"/>
      <c r="L27" s="84"/>
      <c r="M27" s="112"/>
      <c r="N27" s="112"/>
      <c r="O27" s="133"/>
      <c r="S27" s="77"/>
      <c r="T27" s="73"/>
      <c r="U27" s="73"/>
      <c r="V27" s="73"/>
      <c r="W27" s="73"/>
      <c r="X27" s="73"/>
    </row>
    <row r="28" spans="2:24">
      <c r="B28" s="134"/>
      <c r="C28" s="112"/>
      <c r="D28" s="57"/>
      <c r="E28" s="112"/>
      <c r="F28" s="130" t="s">
        <v>92</v>
      </c>
      <c r="G28" s="112"/>
      <c r="H28" s="154" t="s">
        <v>96</v>
      </c>
      <c r="I28" s="112"/>
      <c r="J28" s="112"/>
      <c r="K28" s="84"/>
      <c r="L28" s="84"/>
      <c r="M28" s="112"/>
      <c r="N28" s="112"/>
      <c r="O28" s="133"/>
      <c r="S28" s="73"/>
      <c r="T28" s="73"/>
      <c r="U28" s="73"/>
      <c r="V28" s="73"/>
      <c r="W28" s="73"/>
      <c r="X28" s="73"/>
    </row>
    <row r="29" spans="2:24" ht="18.75" thickBot="1">
      <c r="B29" s="134"/>
      <c r="C29" s="112"/>
      <c r="D29" s="57"/>
      <c r="E29" s="112"/>
      <c r="F29" s="132">
        <f ca="1">IF('Overrule Global Scores'!$D$7="",$B$27*$D$27+$B$31*$D$31,'Overrule Global Scores'!$D$7)</f>
        <v>1.6333333333333333</v>
      </c>
      <c r="G29" s="112"/>
      <c r="H29" s="155">
        <v>0.6</v>
      </c>
      <c r="I29" s="112"/>
      <c r="J29" s="112"/>
      <c r="K29" s="84"/>
      <c r="L29" s="84"/>
      <c r="M29" s="112"/>
      <c r="N29" s="112"/>
      <c r="O29" s="133"/>
      <c r="S29" s="1566"/>
      <c r="T29" s="1566"/>
      <c r="U29" s="1566"/>
      <c r="V29" s="1566"/>
      <c r="W29" s="1566"/>
      <c r="X29" s="73"/>
    </row>
    <row r="30" spans="2:24">
      <c r="B30" s="130" t="s">
        <v>93</v>
      </c>
      <c r="C30" s="112"/>
      <c r="D30" s="154" t="s">
        <v>96</v>
      </c>
      <c r="E30" s="112"/>
      <c r="F30" s="112"/>
      <c r="G30" s="112"/>
      <c r="H30" s="112"/>
      <c r="I30" s="112"/>
      <c r="J30" s="130"/>
      <c r="K30" s="84"/>
      <c r="L30" s="154" t="s">
        <v>96</v>
      </c>
      <c r="M30" s="112"/>
      <c r="N30" s="112"/>
      <c r="O30" s="133"/>
      <c r="S30" s="73"/>
      <c r="T30" s="73"/>
      <c r="U30" s="73"/>
      <c r="V30" s="73"/>
      <c r="W30" s="73"/>
      <c r="X30" s="73"/>
    </row>
    <row r="31" spans="2:24" ht="15.75" thickBot="1">
      <c r="B31" s="132">
        <f ca="1">B10</f>
        <v>0</v>
      </c>
      <c r="C31" s="112"/>
      <c r="D31" s="155">
        <v>0.3</v>
      </c>
      <c r="E31" s="112"/>
      <c r="F31" s="112"/>
      <c r="G31" s="112"/>
      <c r="H31" s="112"/>
      <c r="I31" s="112"/>
      <c r="J31" s="132">
        <f ca="1">IF('Overrule Global Scores'!$D$11="",$F$29*$H$29+$F$33*$H$33,'Overrule Global Scores'!$D$11)</f>
        <v>2.1800000000000002</v>
      </c>
      <c r="K31" s="84"/>
      <c r="L31" s="155">
        <v>0.5</v>
      </c>
      <c r="M31" s="112"/>
      <c r="N31" s="112"/>
      <c r="O31" s="133"/>
      <c r="S31" s="75"/>
      <c r="T31" s="76"/>
      <c r="U31" s="78"/>
      <c r="V31" s="73"/>
      <c r="W31" s="73"/>
      <c r="X31" s="73"/>
    </row>
    <row r="32" spans="2:24">
      <c r="B32" s="134"/>
      <c r="C32" s="112"/>
      <c r="D32" s="112"/>
      <c r="E32" s="112"/>
      <c r="F32" s="130" t="s">
        <v>94</v>
      </c>
      <c r="G32" s="112"/>
      <c r="H32" s="154" t="s">
        <v>96</v>
      </c>
      <c r="I32" s="112"/>
      <c r="J32" s="112"/>
      <c r="K32" s="84"/>
      <c r="L32" s="57"/>
      <c r="M32" s="112"/>
      <c r="N32" s="112"/>
      <c r="O32" s="133"/>
      <c r="S32" s="75"/>
      <c r="T32" s="76"/>
      <c r="U32" s="78"/>
      <c r="V32" s="73"/>
      <c r="W32" s="73"/>
      <c r="X32" s="73"/>
    </row>
    <row r="33" spans="2:24" ht="15.75" thickBot="1">
      <c r="B33" s="134"/>
      <c r="C33" s="112"/>
      <c r="D33" s="112"/>
      <c r="E33" s="112"/>
      <c r="F33" s="132">
        <f>IFERROR(IF('Overrule Global Scores'!$D$8="",SUMPRODUCT(Objectives_Score,Objectives_Weight_Factors)/SUM(Objectives_Weight_Factors),'Overrule Global Scores'!$D$8),0)</f>
        <v>3</v>
      </c>
      <c r="G33" s="112"/>
      <c r="H33" s="155">
        <v>0.4</v>
      </c>
      <c r="I33" s="112"/>
      <c r="J33" s="112"/>
      <c r="K33" s="84"/>
      <c r="L33" s="57"/>
      <c r="M33" s="112"/>
      <c r="N33" s="112"/>
      <c r="O33" s="133"/>
      <c r="S33" s="59"/>
      <c r="T33" s="59"/>
      <c r="U33" s="79"/>
      <c r="V33" s="73"/>
      <c r="W33" s="73"/>
      <c r="X33" s="73"/>
    </row>
    <row r="34" spans="2:24">
      <c r="B34" s="134"/>
      <c r="C34" s="112"/>
      <c r="D34" s="112"/>
      <c r="E34" s="112"/>
      <c r="F34" s="112"/>
      <c r="G34" s="112"/>
      <c r="H34" s="112"/>
      <c r="I34" s="112"/>
      <c r="J34" s="112"/>
      <c r="K34" s="84"/>
      <c r="L34" s="112"/>
      <c r="M34" s="112"/>
      <c r="N34" s="130"/>
      <c r="O34" s="133"/>
      <c r="S34" s="73"/>
      <c r="T34" s="73"/>
      <c r="U34" s="73"/>
      <c r="V34" s="73"/>
      <c r="W34" s="73"/>
      <c r="X34" s="73"/>
    </row>
    <row r="35" spans="2:24" ht="15.75" thickBot="1">
      <c r="B35" s="134"/>
      <c r="C35" s="59"/>
      <c r="D35" s="59"/>
      <c r="E35" s="112"/>
      <c r="F35" s="112"/>
      <c r="G35" s="112"/>
      <c r="H35" s="112"/>
      <c r="I35" s="112"/>
      <c r="J35" s="112"/>
      <c r="K35" s="84"/>
      <c r="L35" s="112"/>
      <c r="M35" s="112"/>
      <c r="N35" s="132">
        <f ca="1">IF('Overrule Global Scores'!$D$14="",$C$39*($L$31*$J$31+$L$39*J39)+$C$40*($L$31*($F$50*$H$29+$F$53*$H$33)+$L$39*$F$51)+$C$41*($L$31*($G$50*$H$29+$G$53*$H$33)+$L$39*$G$51),'Overrule Global Scores'!$D$14)</f>
        <v>1.0900000000000001</v>
      </c>
      <c r="O35" s="133"/>
      <c r="Q35" s="142">
        <f ca="1">$C$39*($L$31*$J$31+$L$39*J39)+$C$40*($L$31*($F$50*$H$29+$F$53*$H$33)+$L$39*$F$51)+$C$41*($L$31*($G$50*$H$29+$G$53*$H$33)+$L$39*$G$51)</f>
        <v>1.0900000000000001</v>
      </c>
    </row>
    <row r="36" spans="2:24">
      <c r="B36" s="134"/>
      <c r="C36" s="112"/>
      <c r="D36" s="112"/>
      <c r="E36" s="112"/>
      <c r="F36" s="130"/>
      <c r="G36" s="58"/>
      <c r="H36" s="154" t="s">
        <v>96</v>
      </c>
      <c r="I36" s="112"/>
      <c r="J36" s="112"/>
      <c r="K36" s="112"/>
      <c r="L36" s="112"/>
      <c r="M36" s="112"/>
      <c r="N36" s="112"/>
      <c r="O36" s="133"/>
    </row>
    <row r="37" spans="2:24" ht="15.75" thickBot="1">
      <c r="B37" s="134"/>
      <c r="C37" s="112"/>
      <c r="D37" s="112"/>
      <c r="E37" s="112"/>
      <c r="F37" s="132">
        <f>IFERROR(IF('Overrule Global Scores'!$D$9="",SUM(Competanties_Score_Potential)/COUNTA(Competanties_Score_Potential),'Overrule Global Scores'!$D$9),0)</f>
        <v>0</v>
      </c>
      <c r="G37" s="57"/>
      <c r="H37" s="155">
        <v>0.5</v>
      </c>
      <c r="I37" s="112"/>
      <c r="J37" s="112"/>
      <c r="K37" s="112"/>
      <c r="L37" s="112"/>
      <c r="M37" s="112"/>
      <c r="N37" s="112"/>
      <c r="O37" s="133"/>
    </row>
    <row r="38" spans="2:24">
      <c r="B38" s="130" t="s">
        <v>77</v>
      </c>
      <c r="C38" s="130"/>
      <c r="D38" s="112"/>
      <c r="E38" s="112"/>
      <c r="F38" s="57"/>
      <c r="G38" s="57"/>
      <c r="H38" s="57"/>
      <c r="I38" s="112"/>
      <c r="J38" s="130"/>
      <c r="K38" s="112"/>
      <c r="L38" s="154" t="s">
        <v>96</v>
      </c>
      <c r="M38" s="112"/>
      <c r="N38" s="112"/>
      <c r="O38" s="133"/>
    </row>
    <row r="39" spans="2:24" ht="15.75" thickBot="1">
      <c r="B39" s="132" t="s">
        <v>78</v>
      </c>
      <c r="C39" s="132">
        <v>1</v>
      </c>
      <c r="D39" s="112"/>
      <c r="E39" s="112"/>
      <c r="F39" s="112"/>
      <c r="G39" s="57"/>
      <c r="H39" s="57"/>
      <c r="I39" s="57"/>
      <c r="J39" s="132">
        <f>IF('Overrule Global Scores'!$D$12="",$F$37*$H$37+$F$41*$H$41,'Overrule Global Scores'!$D$12)</f>
        <v>0</v>
      </c>
      <c r="K39" s="112"/>
      <c r="L39" s="155">
        <v>0.5</v>
      </c>
      <c r="M39" s="112"/>
      <c r="N39" s="112"/>
      <c r="O39" s="133"/>
    </row>
    <row r="40" spans="2:24" ht="15.75" thickBot="1">
      <c r="B40" s="132" t="s">
        <v>74</v>
      </c>
      <c r="C40" s="132">
        <v>0</v>
      </c>
      <c r="D40" s="112"/>
      <c r="E40" s="112"/>
      <c r="F40" s="130"/>
      <c r="G40" s="57"/>
      <c r="H40" s="154" t="s">
        <v>96</v>
      </c>
      <c r="I40" s="57"/>
      <c r="J40" s="112"/>
      <c r="K40" s="112"/>
      <c r="L40" s="112"/>
      <c r="M40" s="112"/>
      <c r="N40" s="112"/>
      <c r="O40" s="133"/>
    </row>
    <row r="41" spans="2:24" ht="15.75" thickBot="1">
      <c r="B41" s="132" t="s">
        <v>75</v>
      </c>
      <c r="C41" s="132">
        <v>0</v>
      </c>
      <c r="D41" s="112"/>
      <c r="E41" s="112"/>
      <c r="F41" s="132">
        <f>IFERROR(IF('Overrule Global Scores'!$D$10="",SUM(#REF!)/COUNT(#REF!)*IFERROR(4/#REF!,1),'Overrule Global Scores'!$D$10),0)</f>
        <v>0</v>
      </c>
      <c r="G41" s="112"/>
      <c r="H41" s="155">
        <v>0.5</v>
      </c>
      <c r="I41" s="112"/>
      <c r="J41" s="112"/>
      <c r="K41" s="112"/>
      <c r="L41" s="112"/>
      <c r="M41" s="112"/>
      <c r="N41" s="112"/>
      <c r="O41" s="133"/>
    </row>
    <row r="42" spans="2:24" ht="15.75" thickBot="1">
      <c r="B42" s="157"/>
      <c r="C42" s="158"/>
      <c r="D42" s="140"/>
      <c r="E42" s="159"/>
      <c r="F42" s="159"/>
      <c r="G42" s="140"/>
      <c r="H42" s="139"/>
      <c r="I42" s="139"/>
      <c r="J42" s="139"/>
      <c r="K42" s="139"/>
      <c r="L42" s="139"/>
      <c r="M42" s="139"/>
      <c r="N42" s="139"/>
      <c r="O42" s="141"/>
    </row>
    <row r="45" spans="2:24" ht="15.75" thickBot="1"/>
    <row r="46" spans="2:24" ht="18" customHeight="1" thickBot="1">
      <c r="B46" s="124" t="s">
        <v>80</v>
      </c>
      <c r="C46" s="125"/>
      <c r="D46" s="125"/>
      <c r="E46" s="124"/>
      <c r="F46" s="125"/>
      <c r="G46" s="126"/>
      <c r="J46" s="181" t="s">
        <v>99</v>
      </c>
      <c r="K46" s="181"/>
      <c r="L46" s="181"/>
      <c r="M46" s="184"/>
    </row>
    <row r="47" spans="2:24" ht="15" customHeight="1" thickBot="1">
      <c r="B47" s="124"/>
      <c r="C47" s="125"/>
      <c r="D47" s="125"/>
      <c r="E47" s="124"/>
      <c r="F47" s="125"/>
      <c r="G47" s="126"/>
      <c r="J47" s="185" t="s">
        <v>98</v>
      </c>
      <c r="K47" s="164"/>
      <c r="L47" s="164"/>
      <c r="M47" s="186"/>
    </row>
    <row r="48" spans="2:24" ht="15.75" thickBot="1">
      <c r="B48" s="169" t="s">
        <v>73</v>
      </c>
      <c r="C48" s="162"/>
      <c r="D48" s="162"/>
      <c r="E48" s="162"/>
      <c r="F48" s="162"/>
      <c r="G48" s="170"/>
      <c r="J48" s="187" t="s">
        <v>97</v>
      </c>
      <c r="K48" s="177"/>
      <c r="L48" s="177"/>
      <c r="M48" s="188"/>
    </row>
    <row r="49" spans="2:12" ht="15.75" thickBot="1">
      <c r="B49" s="171" t="s">
        <v>72</v>
      </c>
      <c r="C49" s="163"/>
      <c r="D49" s="163"/>
      <c r="E49" s="165" t="s">
        <v>78</v>
      </c>
      <c r="F49" s="166" t="s">
        <v>74</v>
      </c>
      <c r="G49" s="172" t="s">
        <v>75</v>
      </c>
    </row>
    <row r="50" spans="2:12" ht="18">
      <c r="B50" s="173" t="s">
        <v>10</v>
      </c>
      <c r="C50" s="163"/>
      <c r="D50" s="164"/>
      <c r="E50" s="167">
        <f ca="1">$F$8</f>
        <v>1.1666666666666667</v>
      </c>
      <c r="F50" s="168">
        <v>0</v>
      </c>
      <c r="G50" s="172">
        <v>0</v>
      </c>
      <c r="J50" s="181" t="s">
        <v>108</v>
      </c>
      <c r="K50" s="182"/>
      <c r="L50" s="189"/>
    </row>
    <row r="51" spans="2:12">
      <c r="B51" s="174"/>
      <c r="C51" s="163"/>
      <c r="D51" s="164"/>
      <c r="E51" s="167">
        <f>$F$16</f>
        <v>0</v>
      </c>
      <c r="F51" s="168">
        <v>0</v>
      </c>
      <c r="G51" s="172">
        <v>0</v>
      </c>
      <c r="J51" s="190"/>
      <c r="K51" s="183" t="s">
        <v>104</v>
      </c>
      <c r="L51" s="191" t="s">
        <v>105</v>
      </c>
    </row>
    <row r="52" spans="2:12">
      <c r="B52" s="171" t="s">
        <v>81</v>
      </c>
      <c r="C52" s="163"/>
      <c r="D52" s="163"/>
      <c r="E52" s="165" t="s">
        <v>78</v>
      </c>
      <c r="F52" s="168"/>
      <c r="G52" s="172"/>
      <c r="J52" s="192" t="s">
        <v>106</v>
      </c>
      <c r="K52" s="203"/>
      <c r="L52" s="204"/>
    </row>
    <row r="53" spans="2:12" ht="15.75" thickBot="1">
      <c r="B53" s="175" t="s">
        <v>10</v>
      </c>
      <c r="C53" s="176"/>
      <c r="D53" s="177"/>
      <c r="E53" s="178">
        <f>$F$12</f>
        <v>3</v>
      </c>
      <c r="F53" s="179">
        <v>0</v>
      </c>
      <c r="G53" s="180">
        <v>0</v>
      </c>
      <c r="J53" s="193" t="s">
        <v>107</v>
      </c>
      <c r="K53" s="205">
        <v>3.25</v>
      </c>
      <c r="L53" s="206">
        <v>3.25</v>
      </c>
    </row>
    <row r="54" spans="2:12" ht="15.75" thickBot="1">
      <c r="B54" s="440" t="s">
        <v>234</v>
      </c>
      <c r="E54" s="178">
        <f>$M$47</f>
        <v>0</v>
      </c>
    </row>
    <row r="57" spans="2:12">
      <c r="C57" t="s">
        <v>137</v>
      </c>
    </row>
    <row r="58" spans="2:12">
      <c r="C58" s="228">
        <v>0</v>
      </c>
    </row>
    <row r="59" spans="2:12">
      <c r="C59" s="228">
        <v>0.05</v>
      </c>
    </row>
    <row r="60" spans="2:12">
      <c r="C60" s="228">
        <v>0.1</v>
      </c>
    </row>
    <row r="61" spans="2:12">
      <c r="C61" s="228">
        <v>0.15</v>
      </c>
    </row>
    <row r="62" spans="2:12">
      <c r="C62" s="228">
        <v>0.2</v>
      </c>
    </row>
    <row r="63" spans="2:12">
      <c r="C63" s="228">
        <v>0.25</v>
      </c>
    </row>
    <row r="64" spans="2:12">
      <c r="C64" s="228">
        <v>0.3</v>
      </c>
    </row>
    <row r="65" spans="3:3">
      <c r="C65" s="228">
        <v>0.35</v>
      </c>
    </row>
    <row r="66" spans="3:3">
      <c r="C66" s="228">
        <v>0.4</v>
      </c>
    </row>
    <row r="67" spans="3:3">
      <c r="C67" s="228">
        <v>0.45</v>
      </c>
    </row>
    <row r="68" spans="3:3">
      <c r="C68" s="228">
        <v>0.5</v>
      </c>
    </row>
    <row r="69" spans="3:3">
      <c r="C69" s="228">
        <v>0.55000000000000004</v>
      </c>
    </row>
    <row r="70" spans="3:3">
      <c r="C70" s="228">
        <v>0.6</v>
      </c>
    </row>
    <row r="71" spans="3:3">
      <c r="C71" s="228">
        <v>0.65</v>
      </c>
    </row>
    <row r="72" spans="3:3">
      <c r="C72" s="228">
        <v>0.7</v>
      </c>
    </row>
    <row r="73" spans="3:3">
      <c r="C73" s="228">
        <v>0.75</v>
      </c>
    </row>
    <row r="74" spans="3:3">
      <c r="C74" s="228">
        <v>0.8</v>
      </c>
    </row>
    <row r="75" spans="3:3">
      <c r="C75" s="228">
        <v>0.85</v>
      </c>
    </row>
    <row r="76" spans="3:3">
      <c r="C76" s="228">
        <v>0.9</v>
      </c>
    </row>
    <row r="77" spans="3:3">
      <c r="C77" s="228">
        <v>0.95</v>
      </c>
    </row>
    <row r="78" spans="3:3">
      <c r="C78" s="228">
        <v>1</v>
      </c>
    </row>
  </sheetData>
  <sheetProtection password="CF91" sheet="1" objects="1" scenarios="1" selectLockedCells="1"/>
  <dataConsolidate/>
  <mergeCells count="5">
    <mergeCell ref="B1:O1"/>
    <mergeCell ref="S29:W29"/>
    <mergeCell ref="S23:U23"/>
    <mergeCell ref="S17:W17"/>
    <mergeCell ref="S19:U19"/>
  </mergeCell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1"/>
  <dimension ref="A1:BU54"/>
  <sheetViews>
    <sheetView zoomScale="90" zoomScaleNormal="90" workbookViewId="0">
      <selection activeCell="A10" sqref="A10"/>
    </sheetView>
  </sheetViews>
  <sheetFormatPr baseColWidth="10" defaultColWidth="9.140625" defaultRowHeight="15"/>
  <cols>
    <col min="1" max="1" width="4.140625" customWidth="1"/>
    <col min="3" max="3" width="32.5703125" customWidth="1"/>
    <col min="4" max="9" width="3.42578125" customWidth="1"/>
    <col min="10" max="10" width="3.28515625" customWidth="1"/>
    <col min="11" max="31" width="3.42578125" customWidth="1"/>
    <col min="32" max="33" width="3.42578125" style="416" customWidth="1"/>
    <col min="34" max="51" width="3.42578125" customWidth="1"/>
    <col min="52" max="52" width="3.42578125" style="416" customWidth="1"/>
    <col min="53" max="56" width="3.42578125" customWidth="1"/>
    <col min="57" max="57" width="3.42578125" style="416" customWidth="1"/>
    <col min="58" max="58" width="3.42578125" customWidth="1"/>
  </cols>
  <sheetData>
    <row r="1" spans="1:73" ht="8.25" customHeight="1">
      <c r="D1" s="3" t="str">
        <f>$D$2</f>
        <v>Project Management</v>
      </c>
      <c r="E1" s="3" t="str">
        <f t="shared" ref="E1:J1" si="0">$D$2</f>
        <v>Project Management</v>
      </c>
      <c r="F1" s="3" t="str">
        <f t="shared" si="0"/>
        <v>Project Management</v>
      </c>
      <c r="G1" s="3" t="str">
        <f t="shared" si="0"/>
        <v>Project Management</v>
      </c>
      <c r="H1" s="3" t="str">
        <f t="shared" si="0"/>
        <v>Project Management</v>
      </c>
      <c r="I1" s="3" t="str">
        <f t="shared" si="0"/>
        <v>Project Management</v>
      </c>
      <c r="J1" s="3" t="str">
        <f t="shared" si="0"/>
        <v>Project Management</v>
      </c>
      <c r="K1" s="3" t="s">
        <v>735</v>
      </c>
      <c r="L1" s="3"/>
      <c r="M1" s="3"/>
      <c r="N1" s="3"/>
      <c r="O1" s="3"/>
      <c r="P1" s="3"/>
      <c r="Q1" s="3" t="str">
        <f>$Q$2</f>
        <v>Architecture</v>
      </c>
      <c r="R1" s="3" t="str">
        <f>$Q$2</f>
        <v>Architecture</v>
      </c>
      <c r="S1" s="3" t="str">
        <f>$Q$2</f>
        <v>Architecture</v>
      </c>
      <c r="T1" s="3" t="str">
        <f>$Q$2</f>
        <v>Architecture</v>
      </c>
      <c r="U1" s="3" t="str">
        <f>$Q$2</f>
        <v>Architecture</v>
      </c>
      <c r="V1" s="3" t="str">
        <f t="shared" ref="V1:AA1" si="1">$V$2</f>
        <v>Expertise Management</v>
      </c>
      <c r="W1" s="3" t="str">
        <f t="shared" si="1"/>
        <v>Expertise Management</v>
      </c>
      <c r="X1" s="3" t="str">
        <f t="shared" si="1"/>
        <v>Expertise Management</v>
      </c>
      <c r="Y1" s="3" t="str">
        <f t="shared" si="1"/>
        <v>Expertise Management</v>
      </c>
      <c r="Z1" s="3" t="str">
        <f t="shared" si="1"/>
        <v>Expertise Management</v>
      </c>
      <c r="AA1" s="3" t="str">
        <f t="shared" si="1"/>
        <v>Expertise Management</v>
      </c>
      <c r="AB1" s="3" t="str">
        <f>$AB$2</f>
        <v>Consulting / Engineering</v>
      </c>
      <c r="AC1" s="3" t="str">
        <f>$AB$2</f>
        <v>Consulting / Engineering</v>
      </c>
      <c r="AD1" s="3" t="str">
        <f>$AB$2</f>
        <v>Consulting / Engineering</v>
      </c>
      <c r="AE1" s="3" t="str">
        <f>$AB$2</f>
        <v>Consulting / Engineering</v>
      </c>
      <c r="AF1" s="3"/>
      <c r="AG1" s="3"/>
      <c r="AH1" s="3" t="str">
        <f>$AH$2</f>
        <v>Team Management</v>
      </c>
      <c r="AI1" s="3" t="str">
        <f>$AH$2</f>
        <v>Team Management</v>
      </c>
      <c r="AJ1" s="3" t="str">
        <f>$AH$2</f>
        <v>Team Management</v>
      </c>
      <c r="AK1" s="3" t="str">
        <f>$AH$2</f>
        <v>Team Management</v>
      </c>
      <c r="AL1" s="3" t="str">
        <f>$AL$2</f>
        <v>Solution Management</v>
      </c>
      <c r="AM1" s="3" t="str">
        <f>$AL$2</f>
        <v>Solution Management</v>
      </c>
      <c r="AN1" s="3" t="str">
        <f>$AL$2</f>
        <v>Solution Management</v>
      </c>
      <c r="AO1" s="3" t="str">
        <f>$AL$2</f>
        <v>Solution Management</v>
      </c>
      <c r="AP1" s="3" t="str">
        <f>$AP$2</f>
        <v>Entity Management</v>
      </c>
      <c r="AQ1" s="3" t="str">
        <f>$AP$2</f>
        <v>Entity Management</v>
      </c>
      <c r="AR1" s="3" t="str">
        <f>$AP$2</f>
        <v>Entity Management</v>
      </c>
      <c r="AS1" s="3" t="str">
        <f>$AP$2</f>
        <v>Entity Management</v>
      </c>
      <c r="AT1" s="3" t="str">
        <f>$AT$2</f>
        <v>Business</v>
      </c>
      <c r="AU1" s="3" t="str">
        <f>$AT$2</f>
        <v>Business</v>
      </c>
      <c r="AV1" s="3" t="str">
        <f>$AT$2</f>
        <v>Business</v>
      </c>
      <c r="AW1" s="3" t="str">
        <f>$AW$2</f>
        <v>Account Management</v>
      </c>
      <c r="AX1" s="3" t="str">
        <f>$AW$2</f>
        <v>Account Management</v>
      </c>
      <c r="AY1" s="3" t="str">
        <f>$AW$2</f>
        <v>Account Management</v>
      </c>
      <c r="AZ1" s="3"/>
      <c r="BA1" s="3" t="str">
        <f>$AW$2</f>
        <v>Account Management</v>
      </c>
      <c r="BB1" s="3" t="str">
        <f>$BB$2</f>
        <v>Business Development</v>
      </c>
      <c r="BC1" s="3" t="str">
        <f>$BB$2</f>
        <v>Business Development</v>
      </c>
      <c r="BD1" s="3" t="str">
        <f>$BB$2</f>
        <v>Business Development</v>
      </c>
      <c r="BE1" s="3" t="str">
        <f>$BB$2</f>
        <v>Business Development</v>
      </c>
      <c r="BF1" s="3" t="str">
        <f>$BB$2</f>
        <v>Business Development</v>
      </c>
    </row>
    <row r="2" spans="1:73" ht="39.75" customHeight="1">
      <c r="B2" s="1580" t="s">
        <v>66</v>
      </c>
      <c r="C2" s="1581"/>
      <c r="D2" s="1582" t="s">
        <v>17</v>
      </c>
      <c r="E2" s="1583"/>
      <c r="F2" s="1583"/>
      <c r="G2" s="1583"/>
      <c r="H2" s="1583"/>
      <c r="I2" s="1583"/>
      <c r="J2" s="1584"/>
      <c r="K2" s="1585" t="s">
        <v>122</v>
      </c>
      <c r="L2" s="1586"/>
      <c r="M2" s="1586"/>
      <c r="N2" s="1586"/>
      <c r="O2" s="1586"/>
      <c r="P2" s="1587"/>
      <c r="Q2" s="1577" t="s">
        <v>23</v>
      </c>
      <c r="R2" s="1578"/>
      <c r="S2" s="1578"/>
      <c r="T2" s="1578"/>
      <c r="U2" s="1579"/>
      <c r="V2" s="1577" t="s">
        <v>27</v>
      </c>
      <c r="W2" s="1578"/>
      <c r="X2" s="1578"/>
      <c r="Y2" s="1578"/>
      <c r="Z2" s="1578"/>
      <c r="AA2" s="1579"/>
      <c r="AB2" s="1588" t="s">
        <v>38</v>
      </c>
      <c r="AC2" s="1589"/>
      <c r="AD2" s="1589"/>
      <c r="AE2" s="1589"/>
      <c r="AF2" s="1589"/>
      <c r="AG2" s="1590"/>
      <c r="AH2" s="1577" t="s">
        <v>39</v>
      </c>
      <c r="AI2" s="1578"/>
      <c r="AJ2" s="1578"/>
      <c r="AK2" s="1579"/>
      <c r="AL2" s="1591" t="s">
        <v>44</v>
      </c>
      <c r="AM2" s="1592"/>
      <c r="AN2" s="1592"/>
      <c r="AO2" s="1593"/>
      <c r="AP2" s="1591" t="s">
        <v>49</v>
      </c>
      <c r="AQ2" s="1592"/>
      <c r="AR2" s="1592"/>
      <c r="AS2" s="1593"/>
      <c r="AT2" s="1591" t="s">
        <v>5</v>
      </c>
      <c r="AU2" s="1592"/>
      <c r="AV2" s="1593"/>
      <c r="AW2" s="1591" t="s">
        <v>55</v>
      </c>
      <c r="AX2" s="1592"/>
      <c r="AY2" s="1592"/>
      <c r="AZ2" s="1594"/>
      <c r="BA2" s="1593"/>
      <c r="BB2" s="1591" t="s">
        <v>59</v>
      </c>
      <c r="BC2" s="1592"/>
      <c r="BD2" s="1592"/>
      <c r="BE2" s="1594"/>
      <c r="BF2" s="1593"/>
    </row>
    <row r="3" spans="1:73" ht="156" thickBot="1">
      <c r="B3" s="60"/>
      <c r="C3" s="61" t="s">
        <v>84</v>
      </c>
      <c r="D3" s="194" t="s">
        <v>18</v>
      </c>
      <c r="E3" s="194" t="s">
        <v>16</v>
      </c>
      <c r="F3" s="194" t="s">
        <v>15</v>
      </c>
      <c r="G3" s="194" t="s">
        <v>19</v>
      </c>
      <c r="H3" s="194" t="s">
        <v>20</v>
      </c>
      <c r="I3" s="194" t="s">
        <v>21</v>
      </c>
      <c r="J3" s="194" t="s">
        <v>22</v>
      </c>
      <c r="K3" s="223" t="s">
        <v>131</v>
      </c>
      <c r="L3" s="224" t="s">
        <v>134</v>
      </c>
      <c r="M3" s="224" t="s">
        <v>132</v>
      </c>
      <c r="N3" s="224" t="s">
        <v>123</v>
      </c>
      <c r="O3" s="224" t="s">
        <v>133</v>
      </c>
      <c r="P3" s="225" t="s">
        <v>124</v>
      </c>
      <c r="Q3" s="201" t="s">
        <v>109</v>
      </c>
      <c r="R3" s="201" t="s">
        <v>24</v>
      </c>
      <c r="S3" s="201" t="s">
        <v>25</v>
      </c>
      <c r="T3" s="201" t="s">
        <v>26</v>
      </c>
      <c r="U3" s="202" t="s">
        <v>110</v>
      </c>
      <c r="V3" s="195" t="s">
        <v>28</v>
      </c>
      <c r="W3" s="196" t="s">
        <v>29</v>
      </c>
      <c r="X3" s="196" t="s">
        <v>30</v>
      </c>
      <c r="Y3" s="196" t="s">
        <v>31</v>
      </c>
      <c r="Z3" s="196" t="s">
        <v>32</v>
      </c>
      <c r="AA3" s="197" t="s">
        <v>33</v>
      </c>
      <c r="AB3" s="195" t="s">
        <v>34</v>
      </c>
      <c r="AC3" s="196" t="s">
        <v>35</v>
      </c>
      <c r="AD3" s="196" t="s">
        <v>36</v>
      </c>
      <c r="AE3" s="196" t="s">
        <v>37</v>
      </c>
      <c r="AF3" s="665" t="s">
        <v>638</v>
      </c>
      <c r="AG3" s="196" t="s">
        <v>413</v>
      </c>
      <c r="AH3" s="195" t="s">
        <v>40</v>
      </c>
      <c r="AI3" s="196" t="s">
        <v>41</v>
      </c>
      <c r="AJ3" s="196" t="s">
        <v>42</v>
      </c>
      <c r="AK3" s="197" t="s">
        <v>43</v>
      </c>
      <c r="AL3" s="198" t="s">
        <v>45</v>
      </c>
      <c r="AM3" s="199" t="s">
        <v>46</v>
      </c>
      <c r="AN3" s="199" t="s">
        <v>47</v>
      </c>
      <c r="AO3" s="200" t="s">
        <v>48</v>
      </c>
      <c r="AP3" s="198" t="s">
        <v>438</v>
      </c>
      <c r="AQ3" s="199" t="s">
        <v>50</v>
      </c>
      <c r="AR3" s="199" t="s">
        <v>51</v>
      </c>
      <c r="AS3" s="200" t="s">
        <v>52</v>
      </c>
      <c r="AT3" s="198" t="s">
        <v>53</v>
      </c>
      <c r="AU3" s="199" t="s">
        <v>54</v>
      </c>
      <c r="AV3" s="200" t="s">
        <v>1</v>
      </c>
      <c r="AW3" s="198" t="s">
        <v>56</v>
      </c>
      <c r="AX3" s="199" t="s">
        <v>57</v>
      </c>
      <c r="AY3" s="199" t="s">
        <v>644</v>
      </c>
      <c r="AZ3" s="199" t="s">
        <v>645</v>
      </c>
      <c r="BA3" s="200" t="s">
        <v>58</v>
      </c>
      <c r="BB3" s="198" t="s">
        <v>60</v>
      </c>
      <c r="BC3" s="199" t="s">
        <v>61</v>
      </c>
      <c r="BD3" s="199" t="s">
        <v>62</v>
      </c>
      <c r="BE3" s="199" t="s">
        <v>642</v>
      </c>
      <c r="BF3" s="199" t="s">
        <v>643</v>
      </c>
      <c r="BP3" s="580" t="s">
        <v>131</v>
      </c>
      <c r="BQ3" s="581" t="s">
        <v>134</v>
      </c>
      <c r="BR3" s="581" t="s">
        <v>132</v>
      </c>
      <c r="BS3" s="581" t="s">
        <v>123</v>
      </c>
      <c r="BT3" s="581" t="s">
        <v>133</v>
      </c>
      <c r="BU3" s="582" t="s">
        <v>124</v>
      </c>
    </row>
    <row r="4" spans="1:73" ht="15.75" thickBot="1">
      <c r="A4" s="3" t="s">
        <v>169</v>
      </c>
      <c r="B4" s="439"/>
      <c r="C4" s="778" t="s">
        <v>532</v>
      </c>
      <c r="D4" s="432">
        <v>4</v>
      </c>
      <c r="E4" s="432">
        <v>4</v>
      </c>
      <c r="F4" s="432">
        <v>3</v>
      </c>
      <c r="G4" s="432">
        <v>3</v>
      </c>
      <c r="H4" s="432">
        <v>3</v>
      </c>
      <c r="I4" s="432">
        <v>3</v>
      </c>
      <c r="J4" s="432">
        <v>3</v>
      </c>
      <c r="K4" s="435">
        <v>0</v>
      </c>
      <c r="L4" s="435">
        <v>0</v>
      </c>
      <c r="M4" s="435">
        <v>0</v>
      </c>
      <c r="N4" s="435">
        <v>0</v>
      </c>
      <c r="O4" s="435">
        <v>0</v>
      </c>
      <c r="P4" s="435">
        <v>0</v>
      </c>
      <c r="Q4" s="433">
        <v>4</v>
      </c>
      <c r="R4" s="433">
        <v>4</v>
      </c>
      <c r="S4" s="433">
        <v>3</v>
      </c>
      <c r="T4" s="433">
        <v>3</v>
      </c>
      <c r="U4" s="433">
        <v>3</v>
      </c>
      <c r="V4" s="433">
        <v>4</v>
      </c>
      <c r="W4" s="433">
        <v>4</v>
      </c>
      <c r="X4" s="433">
        <v>4</v>
      </c>
      <c r="Y4" s="433">
        <v>3</v>
      </c>
      <c r="Z4" s="433">
        <v>3</v>
      </c>
      <c r="AA4" s="433">
        <v>3</v>
      </c>
      <c r="AB4" s="433">
        <v>3</v>
      </c>
      <c r="AC4" s="433">
        <v>3</v>
      </c>
      <c r="AD4" s="433">
        <v>3</v>
      </c>
      <c r="AE4" s="433">
        <v>2</v>
      </c>
      <c r="AF4" s="433">
        <v>3</v>
      </c>
      <c r="AG4" s="433">
        <v>2</v>
      </c>
      <c r="AH4" s="433">
        <v>3</v>
      </c>
      <c r="AI4" s="433">
        <v>3</v>
      </c>
      <c r="AJ4" s="433">
        <v>3</v>
      </c>
      <c r="AK4" s="433">
        <v>3</v>
      </c>
      <c r="AL4" s="434">
        <v>4</v>
      </c>
      <c r="AM4" s="434">
        <v>3</v>
      </c>
      <c r="AN4" s="434">
        <v>3</v>
      </c>
      <c r="AO4" s="434">
        <v>3</v>
      </c>
      <c r="AP4" s="434">
        <v>4</v>
      </c>
      <c r="AQ4" s="434">
        <v>4</v>
      </c>
      <c r="AR4" s="434">
        <v>3</v>
      </c>
      <c r="AS4" s="434">
        <v>3</v>
      </c>
      <c r="AT4" s="434">
        <v>3</v>
      </c>
      <c r="AU4" s="434">
        <v>3</v>
      </c>
      <c r="AV4" s="434">
        <v>3</v>
      </c>
      <c r="AW4" s="434">
        <v>4</v>
      </c>
      <c r="AX4" s="434">
        <v>4</v>
      </c>
      <c r="AY4" s="434">
        <v>3</v>
      </c>
      <c r="AZ4" s="434">
        <v>3</v>
      </c>
      <c r="BA4" s="434">
        <v>3</v>
      </c>
      <c r="BB4" s="434">
        <v>4</v>
      </c>
      <c r="BC4" s="434">
        <v>3</v>
      </c>
      <c r="BD4" s="434">
        <v>3</v>
      </c>
      <c r="BE4" s="434">
        <v>3</v>
      </c>
      <c r="BF4" s="434">
        <v>3</v>
      </c>
      <c r="BG4" s="415"/>
      <c r="BH4" s="415"/>
      <c r="BI4" s="415"/>
      <c r="BJ4" s="415"/>
      <c r="BK4" s="415"/>
      <c r="BL4" s="415"/>
      <c r="BM4" s="415"/>
      <c r="BN4" t="s">
        <v>313</v>
      </c>
      <c r="BP4" s="583">
        <v>3</v>
      </c>
      <c r="BQ4" s="583">
        <v>3</v>
      </c>
      <c r="BR4" s="583">
        <v>3</v>
      </c>
      <c r="BS4" s="583">
        <v>3</v>
      </c>
      <c r="BT4" s="583">
        <v>3</v>
      </c>
      <c r="BU4" s="583">
        <v>3</v>
      </c>
    </row>
    <row r="5" spans="1:73" ht="18.75" customHeight="1">
      <c r="A5" s="3" t="s">
        <v>169</v>
      </c>
      <c r="B5" s="1568"/>
      <c r="C5" s="778" t="s">
        <v>225</v>
      </c>
      <c r="D5" s="425">
        <v>4</v>
      </c>
      <c r="E5" s="425">
        <v>3</v>
      </c>
      <c r="F5" s="425">
        <v>2</v>
      </c>
      <c r="G5" s="425">
        <v>2</v>
      </c>
      <c r="H5" s="425">
        <v>1</v>
      </c>
      <c r="I5" s="425">
        <v>1</v>
      </c>
      <c r="J5" s="425">
        <v>1</v>
      </c>
      <c r="K5" s="435">
        <v>0</v>
      </c>
      <c r="L5" s="435">
        <v>0</v>
      </c>
      <c r="M5" s="435">
        <v>0</v>
      </c>
      <c r="N5" s="435">
        <v>0</v>
      </c>
      <c r="O5" s="435">
        <v>0</v>
      </c>
      <c r="P5" s="435">
        <v>0</v>
      </c>
      <c r="Q5" s="433">
        <v>4</v>
      </c>
      <c r="R5" s="433">
        <v>4</v>
      </c>
      <c r="S5" s="433">
        <v>1</v>
      </c>
      <c r="T5" s="433">
        <v>1</v>
      </c>
      <c r="U5" s="433">
        <v>1</v>
      </c>
      <c r="V5" s="433">
        <v>1</v>
      </c>
      <c r="W5" s="433">
        <v>1</v>
      </c>
      <c r="X5" s="433">
        <v>1</v>
      </c>
      <c r="Y5" s="433">
        <v>1</v>
      </c>
      <c r="Z5" s="433">
        <v>1</v>
      </c>
      <c r="AA5" s="433">
        <v>1</v>
      </c>
      <c r="AB5" s="433">
        <v>4</v>
      </c>
      <c r="AC5" s="433">
        <v>3</v>
      </c>
      <c r="AD5" s="433">
        <v>2</v>
      </c>
      <c r="AE5" s="433">
        <v>1</v>
      </c>
      <c r="AF5" s="433">
        <v>2</v>
      </c>
      <c r="AG5" s="433">
        <v>1</v>
      </c>
      <c r="AH5" s="433">
        <v>3</v>
      </c>
      <c r="AI5" s="433">
        <v>3</v>
      </c>
      <c r="AJ5" s="433">
        <v>2</v>
      </c>
      <c r="AK5" s="433">
        <v>2</v>
      </c>
      <c r="AL5" s="434">
        <v>4</v>
      </c>
      <c r="AM5" s="434">
        <v>3</v>
      </c>
      <c r="AN5" s="434">
        <v>3</v>
      </c>
      <c r="AO5" s="434">
        <v>2</v>
      </c>
      <c r="AP5" s="434">
        <v>4</v>
      </c>
      <c r="AQ5" s="434">
        <v>3</v>
      </c>
      <c r="AR5" s="434">
        <v>3</v>
      </c>
      <c r="AS5" s="434">
        <v>2</v>
      </c>
      <c r="AT5" s="434">
        <v>3</v>
      </c>
      <c r="AU5" s="434">
        <v>2</v>
      </c>
      <c r="AV5" s="434">
        <v>2</v>
      </c>
      <c r="AW5" s="434">
        <v>4</v>
      </c>
      <c r="AX5" s="434">
        <v>4</v>
      </c>
      <c r="AY5" s="434">
        <v>3</v>
      </c>
      <c r="AZ5" s="434">
        <v>3</v>
      </c>
      <c r="BA5" s="434">
        <v>3</v>
      </c>
      <c r="BB5" s="434">
        <v>4</v>
      </c>
      <c r="BC5" s="434">
        <v>3</v>
      </c>
      <c r="BD5" s="434">
        <v>2</v>
      </c>
      <c r="BE5" s="434">
        <v>2</v>
      </c>
      <c r="BF5" s="434">
        <v>2</v>
      </c>
      <c r="BG5" s="415"/>
      <c r="BH5" s="415"/>
      <c r="BI5" s="415"/>
      <c r="BJ5" s="415"/>
      <c r="BK5" s="415"/>
      <c r="BL5" s="415"/>
      <c r="BP5" s="583">
        <v>4</v>
      </c>
      <c r="BQ5" s="583">
        <v>3</v>
      </c>
      <c r="BR5" s="583">
        <v>2</v>
      </c>
      <c r="BS5" s="583">
        <v>4</v>
      </c>
      <c r="BT5" s="583">
        <v>3</v>
      </c>
      <c r="BU5" s="583">
        <v>2</v>
      </c>
    </row>
    <row r="6" spans="1:73" ht="18.75" customHeight="1">
      <c r="A6" s="3" t="s">
        <v>169</v>
      </c>
      <c r="B6" s="1569"/>
      <c r="C6" s="778" t="s">
        <v>0</v>
      </c>
      <c r="D6" s="425">
        <v>4</v>
      </c>
      <c r="E6" s="425">
        <v>4</v>
      </c>
      <c r="F6" s="425">
        <v>3</v>
      </c>
      <c r="G6" s="425">
        <v>3</v>
      </c>
      <c r="H6" s="425">
        <v>2</v>
      </c>
      <c r="I6" s="425">
        <v>2</v>
      </c>
      <c r="J6" s="425">
        <v>1</v>
      </c>
      <c r="K6" s="435">
        <v>0</v>
      </c>
      <c r="L6" s="435">
        <v>0</v>
      </c>
      <c r="M6" s="435">
        <v>0</v>
      </c>
      <c r="N6" s="435">
        <v>0</v>
      </c>
      <c r="O6" s="435">
        <v>0</v>
      </c>
      <c r="P6" s="435">
        <v>0</v>
      </c>
      <c r="Q6" s="433">
        <v>4</v>
      </c>
      <c r="R6" s="433">
        <v>4</v>
      </c>
      <c r="S6" s="433">
        <v>3</v>
      </c>
      <c r="T6" s="433">
        <v>3</v>
      </c>
      <c r="U6" s="433">
        <v>2</v>
      </c>
      <c r="V6" s="433">
        <v>4</v>
      </c>
      <c r="W6" s="433">
        <v>4</v>
      </c>
      <c r="X6" s="433">
        <v>3</v>
      </c>
      <c r="Y6" s="433">
        <v>3</v>
      </c>
      <c r="Z6" s="433">
        <v>2</v>
      </c>
      <c r="AA6" s="433">
        <v>2</v>
      </c>
      <c r="AB6" s="433">
        <v>2</v>
      </c>
      <c r="AC6" s="433">
        <v>2</v>
      </c>
      <c r="AD6" s="433">
        <v>1</v>
      </c>
      <c r="AE6" s="433">
        <v>1</v>
      </c>
      <c r="AF6" s="433">
        <v>1</v>
      </c>
      <c r="AG6" s="433">
        <v>1</v>
      </c>
      <c r="AH6" s="433">
        <v>3</v>
      </c>
      <c r="AI6" s="433">
        <v>3</v>
      </c>
      <c r="AJ6" s="433">
        <v>2</v>
      </c>
      <c r="AK6" s="433">
        <v>2</v>
      </c>
      <c r="AL6" s="434">
        <v>4</v>
      </c>
      <c r="AM6" s="434">
        <v>3</v>
      </c>
      <c r="AN6" s="434">
        <v>3</v>
      </c>
      <c r="AO6" s="434">
        <v>2</v>
      </c>
      <c r="AP6" s="434">
        <v>4</v>
      </c>
      <c r="AQ6" s="434">
        <v>3</v>
      </c>
      <c r="AR6" s="434">
        <v>3</v>
      </c>
      <c r="AS6" s="434">
        <v>2</v>
      </c>
      <c r="AT6" s="434">
        <v>3</v>
      </c>
      <c r="AU6" s="434">
        <v>2</v>
      </c>
      <c r="AV6" s="434">
        <v>2</v>
      </c>
      <c r="AW6" s="434">
        <v>4</v>
      </c>
      <c r="AX6" s="434">
        <v>4</v>
      </c>
      <c r="AY6" s="434">
        <v>3</v>
      </c>
      <c r="AZ6" s="434">
        <v>3</v>
      </c>
      <c r="BA6" s="434">
        <v>2</v>
      </c>
      <c r="BB6" s="434">
        <v>4</v>
      </c>
      <c r="BC6" s="434">
        <v>3</v>
      </c>
      <c r="BD6" s="434">
        <v>2</v>
      </c>
      <c r="BE6" s="434">
        <v>2</v>
      </c>
      <c r="BF6" s="434">
        <v>2</v>
      </c>
      <c r="BG6" s="415"/>
      <c r="BH6" s="415"/>
      <c r="BI6" s="415"/>
      <c r="BJ6" s="415"/>
      <c r="BK6" s="415"/>
      <c r="BL6" s="415"/>
      <c r="BP6" s="583">
        <v>4</v>
      </c>
      <c r="BQ6" s="583">
        <v>3</v>
      </c>
      <c r="BR6" s="583">
        <v>2</v>
      </c>
      <c r="BS6" s="583">
        <v>4</v>
      </c>
      <c r="BT6" s="583">
        <v>3</v>
      </c>
      <c r="BU6" s="583">
        <v>2</v>
      </c>
    </row>
    <row r="7" spans="1:73" ht="18.75" customHeight="1">
      <c r="A7" s="3" t="s">
        <v>169</v>
      </c>
      <c r="B7" s="1569"/>
      <c r="C7" s="778" t="s">
        <v>533</v>
      </c>
      <c r="D7" s="425">
        <v>4</v>
      </c>
      <c r="E7" s="425">
        <v>4</v>
      </c>
      <c r="F7" s="425">
        <v>4</v>
      </c>
      <c r="G7" s="425">
        <v>3</v>
      </c>
      <c r="H7" s="425">
        <v>3</v>
      </c>
      <c r="I7" s="425">
        <v>2</v>
      </c>
      <c r="J7" s="425">
        <v>1</v>
      </c>
      <c r="K7" s="435">
        <v>0</v>
      </c>
      <c r="L7" s="435">
        <v>0</v>
      </c>
      <c r="M7" s="435">
        <v>0</v>
      </c>
      <c r="N7" s="435">
        <v>0</v>
      </c>
      <c r="O7" s="435">
        <v>0</v>
      </c>
      <c r="P7" s="435">
        <v>0</v>
      </c>
      <c r="Q7" s="433">
        <v>4</v>
      </c>
      <c r="R7" s="433">
        <v>4</v>
      </c>
      <c r="S7" s="433">
        <v>3</v>
      </c>
      <c r="T7" s="433">
        <v>3</v>
      </c>
      <c r="U7" s="433">
        <v>3</v>
      </c>
      <c r="V7" s="433">
        <v>4</v>
      </c>
      <c r="W7" s="433">
        <v>4</v>
      </c>
      <c r="X7" s="433">
        <v>3</v>
      </c>
      <c r="Y7" s="433">
        <v>3</v>
      </c>
      <c r="Z7" s="433">
        <v>3</v>
      </c>
      <c r="AA7" s="433">
        <v>3</v>
      </c>
      <c r="AB7" s="433">
        <v>3</v>
      </c>
      <c r="AC7" s="433">
        <v>2</v>
      </c>
      <c r="AD7" s="433">
        <v>2</v>
      </c>
      <c r="AE7" s="433">
        <v>1</v>
      </c>
      <c r="AF7" s="433">
        <v>2</v>
      </c>
      <c r="AG7" s="433">
        <v>1</v>
      </c>
      <c r="AH7" s="433">
        <v>3</v>
      </c>
      <c r="AI7" s="433">
        <v>3</v>
      </c>
      <c r="AJ7" s="433">
        <v>3</v>
      </c>
      <c r="AK7" s="433">
        <v>2</v>
      </c>
      <c r="AL7" s="434">
        <v>4</v>
      </c>
      <c r="AM7" s="434">
        <v>3</v>
      </c>
      <c r="AN7" s="434">
        <v>3</v>
      </c>
      <c r="AO7" s="434">
        <v>2</v>
      </c>
      <c r="AP7" s="434">
        <v>4</v>
      </c>
      <c r="AQ7" s="434">
        <v>3</v>
      </c>
      <c r="AR7" s="434">
        <v>3</v>
      </c>
      <c r="AS7" s="434">
        <v>2</v>
      </c>
      <c r="AT7" s="434">
        <v>3</v>
      </c>
      <c r="AU7" s="434">
        <v>2</v>
      </c>
      <c r="AV7" s="434">
        <v>1</v>
      </c>
      <c r="AW7" s="434">
        <v>4</v>
      </c>
      <c r="AX7" s="434">
        <v>4</v>
      </c>
      <c r="AY7" s="434">
        <v>3</v>
      </c>
      <c r="AZ7" s="434">
        <v>3</v>
      </c>
      <c r="BA7" s="434">
        <v>2</v>
      </c>
      <c r="BB7" s="434">
        <v>4</v>
      </c>
      <c r="BC7" s="434">
        <v>3</v>
      </c>
      <c r="BD7" s="434">
        <v>2</v>
      </c>
      <c r="BE7" s="434">
        <v>1</v>
      </c>
      <c r="BF7" s="434">
        <v>1</v>
      </c>
      <c r="BG7" s="415"/>
      <c r="BH7" s="415"/>
      <c r="BI7" s="415"/>
      <c r="BJ7" s="415"/>
      <c r="BK7" s="415"/>
      <c r="BL7" s="415"/>
      <c r="BP7" s="583">
        <v>4</v>
      </c>
      <c r="BQ7" s="583">
        <v>3</v>
      </c>
      <c r="BR7" s="583">
        <v>2</v>
      </c>
      <c r="BS7" s="583">
        <v>4</v>
      </c>
      <c r="BT7" s="583">
        <v>3</v>
      </c>
      <c r="BU7" s="583">
        <v>2</v>
      </c>
    </row>
    <row r="8" spans="1:73" ht="18.75" hidden="1" customHeight="1">
      <c r="A8" s="3" t="s">
        <v>169</v>
      </c>
      <c r="B8" s="1569"/>
      <c r="C8" s="426" t="s">
        <v>179</v>
      </c>
      <c r="D8" s="425"/>
      <c r="E8" s="425"/>
      <c r="F8" s="425"/>
      <c r="G8" s="425"/>
      <c r="H8" s="425"/>
      <c r="I8" s="425"/>
      <c r="J8" s="425"/>
      <c r="K8" s="435">
        <v>0</v>
      </c>
      <c r="L8" s="435">
        <v>0</v>
      </c>
      <c r="M8" s="435">
        <v>0</v>
      </c>
      <c r="N8" s="435">
        <v>0</v>
      </c>
      <c r="O8" s="435">
        <v>0</v>
      </c>
      <c r="P8" s="435">
        <v>0</v>
      </c>
      <c r="Q8" s="433"/>
      <c r="R8" s="433"/>
      <c r="S8" s="433"/>
      <c r="T8" s="433"/>
      <c r="U8" s="433"/>
      <c r="V8" s="433"/>
      <c r="W8" s="433"/>
      <c r="X8" s="433"/>
      <c r="Y8" s="433"/>
      <c r="Z8" s="433"/>
      <c r="AA8" s="433"/>
      <c r="AB8" s="433"/>
      <c r="AC8" s="433"/>
      <c r="AD8" s="433"/>
      <c r="AE8" s="433"/>
      <c r="AF8" s="433"/>
      <c r="AG8" s="433"/>
      <c r="AH8" s="433"/>
      <c r="AI8" s="433"/>
      <c r="AJ8" s="433"/>
      <c r="AK8" s="433"/>
      <c r="AL8" s="434"/>
      <c r="AM8" s="434"/>
      <c r="AN8" s="434"/>
      <c r="AO8" s="434"/>
      <c r="AP8" s="434"/>
      <c r="AQ8" s="434"/>
      <c r="AR8" s="434"/>
      <c r="AS8" s="434"/>
      <c r="AT8" s="434"/>
      <c r="AU8" s="434"/>
      <c r="AV8" s="434"/>
      <c r="AW8" s="434"/>
      <c r="AX8" s="434"/>
      <c r="AY8" s="434"/>
      <c r="AZ8" s="434"/>
      <c r="BA8" s="434"/>
      <c r="BB8" s="434"/>
      <c r="BC8" s="434"/>
      <c r="BD8" s="434"/>
      <c r="BE8" s="434"/>
      <c r="BF8" s="434"/>
      <c r="BG8" s="415"/>
      <c r="BH8" s="415"/>
      <c r="BI8" s="415"/>
      <c r="BJ8" s="415"/>
      <c r="BK8" s="415"/>
      <c r="BL8" s="415"/>
      <c r="BP8" s="583"/>
      <c r="BQ8" s="583"/>
      <c r="BR8" s="583"/>
      <c r="BS8" s="583"/>
      <c r="BT8" s="583"/>
      <c r="BU8" s="583"/>
    </row>
    <row r="9" spans="1:73" ht="18.75" customHeight="1">
      <c r="A9" s="3" t="s">
        <v>169</v>
      </c>
      <c r="B9" s="1569"/>
      <c r="C9" s="778" t="s">
        <v>534</v>
      </c>
      <c r="D9" s="425">
        <v>4</v>
      </c>
      <c r="E9" s="425">
        <v>4</v>
      </c>
      <c r="F9" s="425">
        <v>4</v>
      </c>
      <c r="G9" s="425">
        <v>4</v>
      </c>
      <c r="H9" s="425">
        <v>3</v>
      </c>
      <c r="I9" s="425">
        <v>2</v>
      </c>
      <c r="J9" s="425">
        <v>1</v>
      </c>
      <c r="K9" s="435">
        <v>0</v>
      </c>
      <c r="L9" s="435">
        <v>0</v>
      </c>
      <c r="M9" s="435">
        <v>0</v>
      </c>
      <c r="N9" s="435">
        <v>0</v>
      </c>
      <c r="O9" s="435">
        <v>0</v>
      </c>
      <c r="P9" s="435">
        <v>0</v>
      </c>
      <c r="Q9" s="433">
        <v>4</v>
      </c>
      <c r="R9" s="433">
        <v>4</v>
      </c>
      <c r="S9" s="433">
        <v>4</v>
      </c>
      <c r="T9" s="433">
        <v>3</v>
      </c>
      <c r="U9" s="433">
        <v>3</v>
      </c>
      <c r="V9" s="433">
        <v>4</v>
      </c>
      <c r="W9" s="433">
        <v>4</v>
      </c>
      <c r="X9" s="433">
        <v>4</v>
      </c>
      <c r="Y9" s="433">
        <v>4</v>
      </c>
      <c r="Z9" s="433">
        <v>3</v>
      </c>
      <c r="AA9" s="433">
        <v>3</v>
      </c>
      <c r="AB9" s="433">
        <v>3</v>
      </c>
      <c r="AC9" s="433">
        <v>2</v>
      </c>
      <c r="AD9" s="433">
        <v>2</v>
      </c>
      <c r="AE9" s="433">
        <v>1</v>
      </c>
      <c r="AF9" s="433">
        <v>2</v>
      </c>
      <c r="AG9" s="433">
        <v>1</v>
      </c>
      <c r="AH9" s="433">
        <v>3</v>
      </c>
      <c r="AI9" s="433">
        <v>2</v>
      </c>
      <c r="AJ9" s="433">
        <v>2</v>
      </c>
      <c r="AK9" s="433">
        <v>2</v>
      </c>
      <c r="AL9" s="434">
        <v>4</v>
      </c>
      <c r="AM9" s="434">
        <v>3</v>
      </c>
      <c r="AN9" s="434">
        <v>3</v>
      </c>
      <c r="AO9" s="434">
        <v>2</v>
      </c>
      <c r="AP9" s="434">
        <v>4</v>
      </c>
      <c r="AQ9" s="434">
        <v>3</v>
      </c>
      <c r="AR9" s="434">
        <v>3</v>
      </c>
      <c r="AS9" s="434">
        <v>2</v>
      </c>
      <c r="AT9" s="434">
        <v>3</v>
      </c>
      <c r="AU9" s="434">
        <v>2</v>
      </c>
      <c r="AV9" s="434">
        <v>1</v>
      </c>
      <c r="AW9" s="434">
        <v>4</v>
      </c>
      <c r="AX9" s="434">
        <v>4</v>
      </c>
      <c r="AY9" s="434">
        <v>3</v>
      </c>
      <c r="AZ9" s="434">
        <v>3</v>
      </c>
      <c r="BA9" s="434">
        <v>2</v>
      </c>
      <c r="BB9" s="434">
        <v>4</v>
      </c>
      <c r="BC9" s="434">
        <v>3</v>
      </c>
      <c r="BD9" s="434">
        <v>2</v>
      </c>
      <c r="BE9" s="434">
        <v>1</v>
      </c>
      <c r="BF9" s="434">
        <v>1</v>
      </c>
      <c r="BG9" s="415"/>
      <c r="BH9" s="415"/>
      <c r="BI9" s="415"/>
      <c r="BJ9" s="415"/>
      <c r="BK9" s="415"/>
      <c r="BL9" s="415"/>
      <c r="BP9" s="583">
        <v>4</v>
      </c>
      <c r="BQ9" s="583">
        <v>3</v>
      </c>
      <c r="BR9" s="583">
        <v>2</v>
      </c>
      <c r="BS9" s="583">
        <v>4</v>
      </c>
      <c r="BT9" s="583">
        <v>3</v>
      </c>
      <c r="BU9" s="583">
        <v>2</v>
      </c>
    </row>
    <row r="10" spans="1:73" ht="15" customHeight="1">
      <c r="A10" s="3" t="s">
        <v>169</v>
      </c>
      <c r="B10" s="1569"/>
      <c r="C10" s="778" t="s">
        <v>535</v>
      </c>
      <c r="D10" s="425">
        <v>4</v>
      </c>
      <c r="E10" s="425">
        <v>4</v>
      </c>
      <c r="F10" s="425">
        <v>4</v>
      </c>
      <c r="G10" s="425">
        <v>3</v>
      </c>
      <c r="H10" s="425">
        <v>2</v>
      </c>
      <c r="I10" s="425">
        <v>1</v>
      </c>
      <c r="J10" s="508" t="s">
        <v>65</v>
      </c>
      <c r="K10" s="435">
        <v>0</v>
      </c>
      <c r="L10" s="435">
        <v>0</v>
      </c>
      <c r="M10" s="435">
        <v>0</v>
      </c>
      <c r="N10" s="435">
        <v>0</v>
      </c>
      <c r="O10" s="435">
        <v>0</v>
      </c>
      <c r="P10" s="435">
        <v>0</v>
      </c>
      <c r="Q10" s="433">
        <v>4</v>
      </c>
      <c r="R10" s="433">
        <v>4</v>
      </c>
      <c r="S10" s="433">
        <v>4</v>
      </c>
      <c r="T10" s="433">
        <v>3</v>
      </c>
      <c r="U10" s="433">
        <v>3</v>
      </c>
      <c r="V10" s="433">
        <v>4</v>
      </c>
      <c r="W10" s="433">
        <v>4</v>
      </c>
      <c r="X10" s="433">
        <v>4</v>
      </c>
      <c r="Y10" s="433">
        <v>4</v>
      </c>
      <c r="Z10" s="433">
        <v>3</v>
      </c>
      <c r="AA10" s="433">
        <v>3</v>
      </c>
      <c r="AB10" s="433">
        <v>3</v>
      </c>
      <c r="AC10" s="433">
        <v>2</v>
      </c>
      <c r="AD10" s="433">
        <v>2</v>
      </c>
      <c r="AE10" s="433">
        <v>1</v>
      </c>
      <c r="AF10" s="433">
        <v>2</v>
      </c>
      <c r="AG10" s="433">
        <v>1</v>
      </c>
      <c r="AH10" s="433">
        <v>4</v>
      </c>
      <c r="AI10" s="433">
        <v>4</v>
      </c>
      <c r="AJ10" s="433">
        <v>3</v>
      </c>
      <c r="AK10" s="433">
        <v>3</v>
      </c>
      <c r="AL10" s="434">
        <v>4</v>
      </c>
      <c r="AM10" s="434">
        <v>3</v>
      </c>
      <c r="AN10" s="434">
        <v>3</v>
      </c>
      <c r="AO10" s="434">
        <v>2</v>
      </c>
      <c r="AP10" s="434">
        <v>4</v>
      </c>
      <c r="AQ10" s="434">
        <v>3</v>
      </c>
      <c r="AR10" s="434">
        <v>3</v>
      </c>
      <c r="AS10" s="434">
        <v>2</v>
      </c>
      <c r="AT10" s="434">
        <v>3</v>
      </c>
      <c r="AU10" s="434">
        <v>2</v>
      </c>
      <c r="AV10" s="434">
        <v>2</v>
      </c>
      <c r="AW10" s="434">
        <v>4</v>
      </c>
      <c r="AX10" s="434">
        <v>4</v>
      </c>
      <c r="AY10" s="434">
        <v>3</v>
      </c>
      <c r="AZ10" s="434">
        <v>3</v>
      </c>
      <c r="BA10" s="434">
        <v>3</v>
      </c>
      <c r="BB10" s="434">
        <v>4</v>
      </c>
      <c r="BC10" s="434">
        <v>3</v>
      </c>
      <c r="BD10" s="434">
        <v>2</v>
      </c>
      <c r="BE10" s="434">
        <v>2</v>
      </c>
      <c r="BF10" s="434">
        <v>2</v>
      </c>
      <c r="BG10" s="415"/>
      <c r="BH10" s="415"/>
      <c r="BI10" s="415"/>
      <c r="BJ10" s="415"/>
      <c r="BK10" s="415"/>
      <c r="BL10" s="415"/>
      <c r="BP10" s="583">
        <v>4</v>
      </c>
      <c r="BQ10" s="583">
        <v>3</v>
      </c>
      <c r="BR10" s="583">
        <v>3</v>
      </c>
      <c r="BS10" s="583">
        <v>4</v>
      </c>
      <c r="BT10" s="583">
        <v>3</v>
      </c>
      <c r="BU10" s="583">
        <v>3</v>
      </c>
    </row>
    <row r="11" spans="1:73" ht="15.75" thickBot="1">
      <c r="A11" s="3" t="s">
        <v>169</v>
      </c>
      <c r="B11" s="1569"/>
      <c r="C11" s="778" t="s">
        <v>536</v>
      </c>
      <c r="D11" s="425">
        <v>4</v>
      </c>
      <c r="E11" s="425">
        <v>3</v>
      </c>
      <c r="F11" s="425">
        <v>3</v>
      </c>
      <c r="G11" s="425">
        <v>3</v>
      </c>
      <c r="H11" s="425">
        <v>3</v>
      </c>
      <c r="I11" s="425">
        <v>2</v>
      </c>
      <c r="J11" s="425">
        <v>1</v>
      </c>
      <c r="K11" s="435">
        <v>0</v>
      </c>
      <c r="L11" s="435">
        <v>0</v>
      </c>
      <c r="M11" s="435">
        <v>0</v>
      </c>
      <c r="N11" s="435">
        <v>0</v>
      </c>
      <c r="O11" s="435">
        <v>0</v>
      </c>
      <c r="P11" s="435">
        <v>0</v>
      </c>
      <c r="Q11" s="433">
        <v>4</v>
      </c>
      <c r="R11" s="433">
        <v>4</v>
      </c>
      <c r="S11" s="433">
        <v>4</v>
      </c>
      <c r="T11" s="433">
        <v>3</v>
      </c>
      <c r="U11" s="433">
        <v>3</v>
      </c>
      <c r="V11" s="433">
        <v>3</v>
      </c>
      <c r="W11" s="433">
        <v>3</v>
      </c>
      <c r="X11" s="433">
        <v>3</v>
      </c>
      <c r="Y11" s="433">
        <v>3</v>
      </c>
      <c r="Z11" s="433">
        <v>3</v>
      </c>
      <c r="AA11" s="433">
        <v>2</v>
      </c>
      <c r="AB11" s="433">
        <v>3</v>
      </c>
      <c r="AC11" s="433">
        <v>2</v>
      </c>
      <c r="AD11" s="433">
        <v>2</v>
      </c>
      <c r="AE11" s="433">
        <v>1</v>
      </c>
      <c r="AF11" s="433">
        <v>2</v>
      </c>
      <c r="AG11" s="433">
        <v>1</v>
      </c>
      <c r="AH11" s="433">
        <v>3</v>
      </c>
      <c r="AI11" s="433">
        <v>3</v>
      </c>
      <c r="AJ11" s="433">
        <v>2</v>
      </c>
      <c r="AK11" s="433">
        <v>1</v>
      </c>
      <c r="AL11" s="434">
        <v>4</v>
      </c>
      <c r="AM11" s="434">
        <v>3</v>
      </c>
      <c r="AN11" s="434">
        <v>3</v>
      </c>
      <c r="AO11" s="434">
        <v>2</v>
      </c>
      <c r="AP11" s="434">
        <v>4</v>
      </c>
      <c r="AQ11" s="434">
        <v>3</v>
      </c>
      <c r="AR11" s="434">
        <v>3</v>
      </c>
      <c r="AS11" s="434">
        <v>2</v>
      </c>
      <c r="AT11" s="434">
        <v>3</v>
      </c>
      <c r="AU11" s="434">
        <v>2</v>
      </c>
      <c r="AV11" s="434">
        <v>1</v>
      </c>
      <c r="AW11" s="434">
        <v>4</v>
      </c>
      <c r="AX11" s="434">
        <v>4</v>
      </c>
      <c r="AY11" s="434">
        <v>3</v>
      </c>
      <c r="AZ11" s="434">
        <v>3</v>
      </c>
      <c r="BA11" s="434">
        <v>2</v>
      </c>
      <c r="BB11" s="434">
        <v>4</v>
      </c>
      <c r="BC11" s="434">
        <v>3</v>
      </c>
      <c r="BD11" s="434">
        <v>2</v>
      </c>
      <c r="BE11" s="434">
        <v>1</v>
      </c>
      <c r="BF11" s="434">
        <v>1</v>
      </c>
      <c r="BG11" s="415"/>
      <c r="BH11" s="415"/>
      <c r="BI11" s="415"/>
      <c r="BJ11" s="415"/>
      <c r="BK11" s="415"/>
      <c r="BL11" s="415"/>
      <c r="BP11" s="583">
        <v>4</v>
      </c>
      <c r="BQ11" s="583">
        <v>3</v>
      </c>
      <c r="BR11" s="583">
        <v>2</v>
      </c>
      <c r="BS11" s="583">
        <v>4</v>
      </c>
      <c r="BT11" s="583">
        <v>3</v>
      </c>
      <c r="BU11" s="583">
        <v>2</v>
      </c>
    </row>
    <row r="12" spans="1:73" ht="18" hidden="1" customHeight="1">
      <c r="A12" s="3" t="s">
        <v>169</v>
      </c>
      <c r="B12" s="1569"/>
      <c r="C12" s="426" t="s">
        <v>178</v>
      </c>
      <c r="D12" s="425"/>
      <c r="E12" s="425"/>
      <c r="F12" s="425"/>
      <c r="G12" s="425"/>
      <c r="H12" s="425"/>
      <c r="I12" s="425"/>
      <c r="J12" s="425"/>
      <c r="K12" s="435">
        <v>0</v>
      </c>
      <c r="L12" s="435">
        <v>0</v>
      </c>
      <c r="M12" s="435">
        <v>0</v>
      </c>
      <c r="N12" s="435">
        <v>0</v>
      </c>
      <c r="O12" s="435">
        <v>0</v>
      </c>
      <c r="P12" s="435">
        <v>0</v>
      </c>
      <c r="Q12" s="429"/>
      <c r="R12" s="429"/>
      <c r="S12" s="429"/>
      <c r="T12" s="429"/>
      <c r="U12" s="429"/>
      <c r="V12" s="429"/>
      <c r="W12" s="429"/>
      <c r="X12" s="429"/>
      <c r="Y12" s="429"/>
      <c r="Z12" s="429"/>
      <c r="AA12" s="429"/>
      <c r="AB12" s="429"/>
      <c r="AC12" s="429"/>
      <c r="AD12" s="429"/>
      <c r="AE12" s="429"/>
      <c r="AF12" s="433"/>
      <c r="AG12" s="433"/>
      <c r="AH12" s="429"/>
      <c r="AI12" s="429"/>
      <c r="AJ12" s="429"/>
      <c r="AK12" s="429"/>
      <c r="AL12" s="430"/>
      <c r="AM12" s="430"/>
      <c r="AN12" s="430"/>
      <c r="AO12" s="430"/>
      <c r="AP12" s="430"/>
      <c r="AQ12" s="430"/>
      <c r="AR12" s="430"/>
      <c r="AS12" s="430"/>
      <c r="AT12" s="430"/>
      <c r="AU12" s="430"/>
      <c r="AV12" s="430"/>
      <c r="AW12" s="430"/>
      <c r="AX12" s="430"/>
      <c r="AY12" s="430"/>
      <c r="AZ12" s="434"/>
      <c r="BA12" s="430"/>
      <c r="BB12" s="430"/>
      <c r="BC12" s="430"/>
      <c r="BD12" s="430"/>
      <c r="BE12" s="434"/>
      <c r="BF12" s="430"/>
      <c r="BG12" s="415"/>
      <c r="BH12" s="415"/>
      <c r="BI12" s="415"/>
      <c r="BJ12" s="415"/>
      <c r="BK12" s="415"/>
      <c r="BL12" s="415"/>
      <c r="BP12" s="583"/>
      <c r="BQ12" s="583"/>
      <c r="BR12" s="583"/>
      <c r="BS12" s="583"/>
      <c r="BT12" s="583"/>
      <c r="BU12" s="583"/>
    </row>
    <row r="13" spans="1:73" ht="15.75" hidden="1" thickBot="1">
      <c r="A13" s="3" t="s">
        <v>169</v>
      </c>
      <c r="B13" s="1569"/>
      <c r="C13" s="324" t="s">
        <v>164</v>
      </c>
      <c r="D13" s="376">
        <v>0</v>
      </c>
      <c r="E13" s="376">
        <v>0</v>
      </c>
      <c r="F13" s="376">
        <v>0</v>
      </c>
      <c r="G13" s="376">
        <v>0</v>
      </c>
      <c r="H13" s="376">
        <v>0</v>
      </c>
      <c r="I13" s="376">
        <v>0</v>
      </c>
      <c r="J13" s="376">
        <v>0</v>
      </c>
      <c r="K13" s="435">
        <v>0</v>
      </c>
      <c r="L13" s="435">
        <v>0</v>
      </c>
      <c r="M13" s="435">
        <v>0</v>
      </c>
      <c r="N13" s="435">
        <v>0</v>
      </c>
      <c r="O13" s="435">
        <v>0</v>
      </c>
      <c r="P13" s="435">
        <v>0</v>
      </c>
      <c r="Q13" s="377">
        <v>0</v>
      </c>
      <c r="R13" s="377">
        <v>0</v>
      </c>
      <c r="S13" s="377">
        <v>0</v>
      </c>
      <c r="T13" s="377">
        <v>0</v>
      </c>
      <c r="U13" s="377">
        <v>0</v>
      </c>
      <c r="V13" s="377">
        <v>0</v>
      </c>
      <c r="W13" s="378">
        <v>0</v>
      </c>
      <c r="X13" s="378">
        <v>0</v>
      </c>
      <c r="Y13" s="378">
        <v>0</v>
      </c>
      <c r="Z13" s="378">
        <v>0</v>
      </c>
      <c r="AA13" s="378">
        <v>0</v>
      </c>
      <c r="AB13" s="378">
        <v>0</v>
      </c>
      <c r="AC13" s="378">
        <v>0</v>
      </c>
      <c r="AD13" s="378">
        <v>0</v>
      </c>
      <c r="AE13" s="378">
        <v>0</v>
      </c>
      <c r="AF13" s="378">
        <v>0</v>
      </c>
      <c r="AG13" s="378">
        <v>0</v>
      </c>
      <c r="AH13" s="378">
        <v>0</v>
      </c>
      <c r="AI13" s="378">
        <v>0</v>
      </c>
      <c r="AJ13" s="378">
        <v>0</v>
      </c>
      <c r="AK13" s="378">
        <v>0</v>
      </c>
      <c r="AL13" s="378">
        <v>0</v>
      </c>
      <c r="AM13" s="378">
        <v>0</v>
      </c>
      <c r="AN13" s="378">
        <v>0</v>
      </c>
      <c r="AO13" s="378">
        <v>0</v>
      </c>
      <c r="AP13" s="378">
        <v>0</v>
      </c>
      <c r="AQ13" s="378">
        <v>0</v>
      </c>
      <c r="AR13" s="379">
        <v>0</v>
      </c>
      <c r="AS13" s="379">
        <v>0</v>
      </c>
      <c r="AT13" s="379">
        <v>0</v>
      </c>
      <c r="AU13" s="379">
        <v>0</v>
      </c>
      <c r="AV13" s="379">
        <v>0</v>
      </c>
      <c r="AW13" s="379">
        <v>0</v>
      </c>
      <c r="AX13" s="379">
        <v>0</v>
      </c>
      <c r="AY13" s="379">
        <v>0</v>
      </c>
      <c r="AZ13" s="379">
        <v>0</v>
      </c>
      <c r="BA13" s="379">
        <v>0</v>
      </c>
      <c r="BB13" s="379">
        <v>0</v>
      </c>
      <c r="BC13" s="379">
        <v>0</v>
      </c>
      <c r="BD13" s="379">
        <v>0</v>
      </c>
      <c r="BE13" s="414">
        <v>0</v>
      </c>
      <c r="BF13" s="414">
        <v>0</v>
      </c>
      <c r="BG13" s="415"/>
      <c r="BH13" s="415"/>
      <c r="BI13" s="415"/>
      <c r="BJ13" s="415"/>
      <c r="BK13" s="415"/>
      <c r="BL13" s="415"/>
      <c r="BP13" s="585">
        <v>0</v>
      </c>
      <c r="BQ13" s="585">
        <v>0</v>
      </c>
      <c r="BR13" s="585">
        <v>0</v>
      </c>
      <c r="BS13" s="585">
        <v>0</v>
      </c>
      <c r="BT13" s="585">
        <v>0</v>
      </c>
      <c r="BU13" s="585">
        <v>0</v>
      </c>
    </row>
    <row r="14" spans="1:73" ht="15.75" hidden="1" thickBot="1">
      <c r="A14" s="3" t="s">
        <v>169</v>
      </c>
      <c r="B14" s="1569"/>
      <c r="C14" s="324" t="s">
        <v>164</v>
      </c>
      <c r="D14" s="376">
        <v>0</v>
      </c>
      <c r="E14" s="376">
        <v>0</v>
      </c>
      <c r="F14" s="376">
        <v>0</v>
      </c>
      <c r="G14" s="376">
        <v>0</v>
      </c>
      <c r="H14" s="376">
        <v>0</v>
      </c>
      <c r="I14" s="376">
        <v>0</v>
      </c>
      <c r="J14" s="376">
        <v>0</v>
      </c>
      <c r="K14" s="435">
        <v>0</v>
      </c>
      <c r="L14" s="435">
        <v>0</v>
      </c>
      <c r="M14" s="435">
        <v>0</v>
      </c>
      <c r="N14" s="435">
        <v>0</v>
      </c>
      <c r="O14" s="435">
        <v>0</v>
      </c>
      <c r="P14" s="435">
        <v>0</v>
      </c>
      <c r="Q14" s="377">
        <v>0</v>
      </c>
      <c r="R14" s="377">
        <v>0</v>
      </c>
      <c r="S14" s="377">
        <v>0</v>
      </c>
      <c r="T14" s="377">
        <v>0</v>
      </c>
      <c r="U14" s="377">
        <v>0</v>
      </c>
      <c r="V14" s="377">
        <v>0</v>
      </c>
      <c r="W14" s="378">
        <v>0</v>
      </c>
      <c r="X14" s="378">
        <v>0</v>
      </c>
      <c r="Y14" s="378">
        <v>0</v>
      </c>
      <c r="Z14" s="378">
        <v>0</v>
      </c>
      <c r="AA14" s="378">
        <v>0</v>
      </c>
      <c r="AB14" s="378">
        <v>0</v>
      </c>
      <c r="AC14" s="378">
        <v>0</v>
      </c>
      <c r="AD14" s="378">
        <v>0</v>
      </c>
      <c r="AE14" s="378">
        <v>0</v>
      </c>
      <c r="AF14" s="378">
        <v>0</v>
      </c>
      <c r="AG14" s="378">
        <v>0</v>
      </c>
      <c r="AH14" s="378">
        <v>0</v>
      </c>
      <c r="AI14" s="378">
        <v>0</v>
      </c>
      <c r="AJ14" s="378">
        <v>0</v>
      </c>
      <c r="AK14" s="378">
        <v>0</v>
      </c>
      <c r="AL14" s="378">
        <v>0</v>
      </c>
      <c r="AM14" s="378">
        <v>0</v>
      </c>
      <c r="AN14" s="378">
        <v>0</v>
      </c>
      <c r="AO14" s="378">
        <v>0</v>
      </c>
      <c r="AP14" s="378">
        <v>0</v>
      </c>
      <c r="AQ14" s="378">
        <v>0</v>
      </c>
      <c r="AR14" s="379">
        <v>0</v>
      </c>
      <c r="AS14" s="379">
        <v>0</v>
      </c>
      <c r="AT14" s="379">
        <v>0</v>
      </c>
      <c r="AU14" s="379">
        <v>0</v>
      </c>
      <c r="AV14" s="379">
        <v>0</v>
      </c>
      <c r="AW14" s="379">
        <v>0</v>
      </c>
      <c r="AX14" s="379">
        <v>0</v>
      </c>
      <c r="AY14" s="379">
        <v>0</v>
      </c>
      <c r="AZ14" s="379">
        <v>0</v>
      </c>
      <c r="BA14" s="379">
        <v>0</v>
      </c>
      <c r="BB14" s="379">
        <v>0</v>
      </c>
      <c r="BC14" s="379">
        <v>0</v>
      </c>
      <c r="BD14" s="379">
        <v>0</v>
      </c>
      <c r="BE14" s="414">
        <v>0</v>
      </c>
      <c r="BF14" s="414">
        <v>0</v>
      </c>
      <c r="BG14" s="415"/>
      <c r="BH14" s="415"/>
      <c r="BI14" s="415"/>
      <c r="BJ14" s="415"/>
      <c r="BK14" s="415"/>
      <c r="BL14" s="415"/>
      <c r="BP14" s="585">
        <v>0</v>
      </c>
      <c r="BQ14" s="585">
        <v>0</v>
      </c>
      <c r="BR14" s="585">
        <v>0</v>
      </c>
      <c r="BS14" s="585">
        <v>0</v>
      </c>
      <c r="BT14" s="585">
        <v>0</v>
      </c>
      <c r="BU14" s="585">
        <v>0</v>
      </c>
    </row>
    <row r="15" spans="1:73" ht="15.75" hidden="1" thickBot="1">
      <c r="A15" s="3" t="s">
        <v>169</v>
      </c>
      <c r="B15" s="1569"/>
      <c r="C15" s="324" t="s">
        <v>164</v>
      </c>
      <c r="D15" s="376">
        <v>0</v>
      </c>
      <c r="E15" s="376">
        <v>0</v>
      </c>
      <c r="F15" s="376">
        <v>0</v>
      </c>
      <c r="G15" s="376">
        <v>0</v>
      </c>
      <c r="H15" s="376">
        <v>0</v>
      </c>
      <c r="I15" s="376">
        <v>0</v>
      </c>
      <c r="J15" s="376">
        <v>0</v>
      </c>
      <c r="K15" s="435">
        <v>0</v>
      </c>
      <c r="L15" s="435">
        <v>0</v>
      </c>
      <c r="M15" s="435">
        <v>0</v>
      </c>
      <c r="N15" s="435">
        <v>0</v>
      </c>
      <c r="O15" s="435">
        <v>0</v>
      </c>
      <c r="P15" s="435">
        <v>0</v>
      </c>
      <c r="Q15" s="377">
        <v>0</v>
      </c>
      <c r="R15" s="377">
        <v>0</v>
      </c>
      <c r="S15" s="377">
        <v>0</v>
      </c>
      <c r="T15" s="377">
        <v>0</v>
      </c>
      <c r="U15" s="377">
        <v>0</v>
      </c>
      <c r="V15" s="377">
        <v>0</v>
      </c>
      <c r="W15" s="378">
        <v>0</v>
      </c>
      <c r="X15" s="378">
        <v>0</v>
      </c>
      <c r="Y15" s="378">
        <v>0</v>
      </c>
      <c r="Z15" s="378">
        <v>0</v>
      </c>
      <c r="AA15" s="378">
        <v>0</v>
      </c>
      <c r="AB15" s="378">
        <v>0</v>
      </c>
      <c r="AC15" s="378">
        <v>0</v>
      </c>
      <c r="AD15" s="378">
        <v>0</v>
      </c>
      <c r="AE15" s="378">
        <v>0</v>
      </c>
      <c r="AF15" s="378">
        <v>0</v>
      </c>
      <c r="AG15" s="378">
        <v>0</v>
      </c>
      <c r="AH15" s="378">
        <v>0</v>
      </c>
      <c r="AI15" s="378">
        <v>0</v>
      </c>
      <c r="AJ15" s="378">
        <v>0</v>
      </c>
      <c r="AK15" s="378">
        <v>0</v>
      </c>
      <c r="AL15" s="378">
        <v>0</v>
      </c>
      <c r="AM15" s="378">
        <v>0</v>
      </c>
      <c r="AN15" s="378">
        <v>0</v>
      </c>
      <c r="AO15" s="378">
        <v>0</v>
      </c>
      <c r="AP15" s="378">
        <v>0</v>
      </c>
      <c r="AQ15" s="378">
        <v>0</v>
      </c>
      <c r="AR15" s="379">
        <v>0</v>
      </c>
      <c r="AS15" s="379">
        <v>0</v>
      </c>
      <c r="AT15" s="379">
        <v>0</v>
      </c>
      <c r="AU15" s="379">
        <v>0</v>
      </c>
      <c r="AV15" s="379">
        <v>0</v>
      </c>
      <c r="AW15" s="379">
        <v>0</v>
      </c>
      <c r="AX15" s="379">
        <v>0</v>
      </c>
      <c r="AY15" s="379">
        <v>0</v>
      </c>
      <c r="AZ15" s="379">
        <v>0</v>
      </c>
      <c r="BA15" s="379">
        <v>0</v>
      </c>
      <c r="BB15" s="379">
        <v>0</v>
      </c>
      <c r="BC15" s="379">
        <v>0</v>
      </c>
      <c r="BD15" s="379">
        <v>0</v>
      </c>
      <c r="BE15" s="414">
        <v>0</v>
      </c>
      <c r="BF15" s="414">
        <v>0</v>
      </c>
      <c r="BG15" s="415"/>
      <c r="BH15" s="415"/>
      <c r="BI15" s="415"/>
      <c r="BJ15" s="415"/>
      <c r="BK15" s="415"/>
      <c r="BL15" s="415"/>
      <c r="BP15" s="585">
        <v>0</v>
      </c>
      <c r="BQ15" s="585">
        <v>0</v>
      </c>
      <c r="BR15" s="585">
        <v>0</v>
      </c>
      <c r="BS15" s="585">
        <v>0</v>
      </c>
      <c r="BT15" s="585">
        <v>0</v>
      </c>
      <c r="BU15" s="585">
        <v>0</v>
      </c>
    </row>
    <row r="16" spans="1:73" ht="15.75" hidden="1" thickBot="1">
      <c r="A16" s="3" t="s">
        <v>169</v>
      </c>
      <c r="B16" s="1570"/>
      <c r="C16" s="324" t="s">
        <v>164</v>
      </c>
      <c r="D16" s="376">
        <v>0</v>
      </c>
      <c r="E16" s="376">
        <v>0</v>
      </c>
      <c r="F16" s="376">
        <v>0</v>
      </c>
      <c r="G16" s="376">
        <v>0</v>
      </c>
      <c r="H16" s="376">
        <v>0</v>
      </c>
      <c r="I16" s="376">
        <v>0</v>
      </c>
      <c r="J16" s="376">
        <v>0</v>
      </c>
      <c r="K16" s="435">
        <v>0</v>
      </c>
      <c r="L16" s="435">
        <v>0</v>
      </c>
      <c r="M16" s="435">
        <v>0</v>
      </c>
      <c r="N16" s="435">
        <v>0</v>
      </c>
      <c r="O16" s="435">
        <v>0</v>
      </c>
      <c r="P16" s="435">
        <v>0</v>
      </c>
      <c r="Q16" s="377">
        <v>0</v>
      </c>
      <c r="R16" s="377">
        <v>0</v>
      </c>
      <c r="S16" s="377">
        <v>0</v>
      </c>
      <c r="T16" s="377">
        <v>0</v>
      </c>
      <c r="U16" s="377">
        <v>0</v>
      </c>
      <c r="V16" s="377">
        <v>0</v>
      </c>
      <c r="W16" s="378">
        <v>0</v>
      </c>
      <c r="X16" s="378">
        <v>0</v>
      </c>
      <c r="Y16" s="378">
        <v>0</v>
      </c>
      <c r="Z16" s="378">
        <v>0</v>
      </c>
      <c r="AA16" s="378">
        <v>0</v>
      </c>
      <c r="AB16" s="378">
        <v>0</v>
      </c>
      <c r="AC16" s="378">
        <v>0</v>
      </c>
      <c r="AD16" s="378">
        <v>0</v>
      </c>
      <c r="AE16" s="378">
        <v>0</v>
      </c>
      <c r="AF16" s="378">
        <v>0</v>
      </c>
      <c r="AG16" s="378">
        <v>0</v>
      </c>
      <c r="AH16" s="378">
        <v>0</v>
      </c>
      <c r="AI16" s="378">
        <v>0</v>
      </c>
      <c r="AJ16" s="378">
        <v>0</v>
      </c>
      <c r="AK16" s="378">
        <v>0</v>
      </c>
      <c r="AL16" s="378">
        <v>0</v>
      </c>
      <c r="AM16" s="378">
        <v>0</v>
      </c>
      <c r="AN16" s="378">
        <v>0</v>
      </c>
      <c r="AO16" s="378">
        <v>0</v>
      </c>
      <c r="AP16" s="378">
        <v>0</v>
      </c>
      <c r="AQ16" s="378">
        <v>0</v>
      </c>
      <c r="AR16" s="379">
        <v>0</v>
      </c>
      <c r="AS16" s="379">
        <v>0</v>
      </c>
      <c r="AT16" s="379">
        <v>0</v>
      </c>
      <c r="AU16" s="379">
        <v>0</v>
      </c>
      <c r="AV16" s="379">
        <v>0</v>
      </c>
      <c r="AW16" s="379">
        <v>0</v>
      </c>
      <c r="AX16" s="379">
        <v>0</v>
      </c>
      <c r="AY16" s="379">
        <v>0</v>
      </c>
      <c r="AZ16" s="379">
        <v>0</v>
      </c>
      <c r="BA16" s="379">
        <v>0</v>
      </c>
      <c r="BB16" s="379">
        <v>0</v>
      </c>
      <c r="BC16" s="379">
        <v>0</v>
      </c>
      <c r="BD16" s="379">
        <v>0</v>
      </c>
      <c r="BE16" s="414">
        <v>0</v>
      </c>
      <c r="BF16" s="414">
        <v>0</v>
      </c>
      <c r="BG16" s="415"/>
      <c r="BH16" s="415"/>
      <c r="BI16" s="415"/>
      <c r="BJ16" s="415"/>
      <c r="BK16" s="415"/>
      <c r="BL16" s="415"/>
      <c r="BP16" s="585">
        <v>0</v>
      </c>
      <c r="BQ16" s="585">
        <v>0</v>
      </c>
      <c r="BR16" s="585">
        <v>0</v>
      </c>
      <c r="BS16" s="585">
        <v>0</v>
      </c>
      <c r="BT16" s="585">
        <v>0</v>
      </c>
      <c r="BU16" s="585">
        <v>0</v>
      </c>
    </row>
    <row r="17" spans="1:73" ht="18.75" customHeight="1" thickBot="1">
      <c r="A17" s="3" t="s">
        <v>169</v>
      </c>
      <c r="B17" s="1574"/>
      <c r="C17" s="778" t="s">
        <v>537</v>
      </c>
      <c r="D17" s="424">
        <v>4</v>
      </c>
      <c r="E17" s="424">
        <v>3</v>
      </c>
      <c r="F17" s="424">
        <v>2</v>
      </c>
      <c r="G17" s="424">
        <v>2</v>
      </c>
      <c r="H17" s="424">
        <v>1</v>
      </c>
      <c r="I17" s="424">
        <v>1</v>
      </c>
      <c r="J17" s="424">
        <v>1</v>
      </c>
      <c r="K17" s="435">
        <v>0</v>
      </c>
      <c r="L17" s="435">
        <v>0</v>
      </c>
      <c r="M17" s="435">
        <v>0</v>
      </c>
      <c r="N17" s="435">
        <v>0</v>
      </c>
      <c r="O17" s="435">
        <v>0</v>
      </c>
      <c r="P17" s="435">
        <v>0</v>
      </c>
      <c r="Q17" s="427">
        <v>4</v>
      </c>
      <c r="R17" s="427">
        <v>4</v>
      </c>
      <c r="S17" s="427">
        <v>3</v>
      </c>
      <c r="T17" s="427">
        <v>2</v>
      </c>
      <c r="U17" s="427">
        <v>1</v>
      </c>
      <c r="V17" s="427">
        <v>4</v>
      </c>
      <c r="W17" s="427">
        <v>4</v>
      </c>
      <c r="X17" s="427">
        <v>3</v>
      </c>
      <c r="Y17" s="427">
        <v>2</v>
      </c>
      <c r="Z17" s="427">
        <v>2</v>
      </c>
      <c r="AA17" s="427">
        <v>2</v>
      </c>
      <c r="AB17" s="427">
        <v>3</v>
      </c>
      <c r="AC17" s="427">
        <v>2</v>
      </c>
      <c r="AD17" s="427">
        <v>1</v>
      </c>
      <c r="AE17" s="427">
        <v>1</v>
      </c>
      <c r="AF17" s="427">
        <v>1</v>
      </c>
      <c r="AG17" s="427">
        <v>1</v>
      </c>
      <c r="AH17" s="427">
        <v>3</v>
      </c>
      <c r="AI17" s="427">
        <v>3</v>
      </c>
      <c r="AJ17" s="427">
        <v>2</v>
      </c>
      <c r="AK17" s="427">
        <v>2</v>
      </c>
      <c r="AL17" s="428">
        <v>4</v>
      </c>
      <c r="AM17" s="428">
        <v>3</v>
      </c>
      <c r="AN17" s="428">
        <v>3</v>
      </c>
      <c r="AO17" s="428">
        <v>2</v>
      </c>
      <c r="AP17" s="428">
        <v>4</v>
      </c>
      <c r="AQ17" s="428">
        <v>3</v>
      </c>
      <c r="AR17" s="428">
        <v>3</v>
      </c>
      <c r="AS17" s="428">
        <v>2</v>
      </c>
      <c r="AT17" s="428">
        <v>3</v>
      </c>
      <c r="AU17" s="428">
        <v>2</v>
      </c>
      <c r="AV17" s="428">
        <v>1</v>
      </c>
      <c r="AW17" s="428">
        <v>4</v>
      </c>
      <c r="AX17" s="428">
        <v>4</v>
      </c>
      <c r="AY17" s="428">
        <v>3</v>
      </c>
      <c r="AZ17" s="428">
        <v>3</v>
      </c>
      <c r="BA17" s="428">
        <v>2</v>
      </c>
      <c r="BB17" s="428">
        <v>4</v>
      </c>
      <c r="BC17" s="428">
        <v>3</v>
      </c>
      <c r="BD17" s="428">
        <v>2</v>
      </c>
      <c r="BE17" s="428">
        <v>1</v>
      </c>
      <c r="BF17" s="428">
        <v>1</v>
      </c>
      <c r="BG17" s="415"/>
      <c r="BH17" s="415"/>
      <c r="BI17" s="415"/>
      <c r="BJ17" s="415"/>
      <c r="BK17" s="415"/>
      <c r="BL17" s="415"/>
      <c r="BP17" s="584">
        <v>4</v>
      </c>
      <c r="BQ17" s="584">
        <v>3</v>
      </c>
      <c r="BR17" s="584">
        <v>2</v>
      </c>
      <c r="BS17" s="584">
        <v>4</v>
      </c>
      <c r="BT17" s="584">
        <v>3</v>
      </c>
      <c r="BU17" s="584">
        <v>2</v>
      </c>
    </row>
    <row r="18" spans="1:73" ht="18.75" hidden="1" customHeight="1">
      <c r="A18" s="3" t="s">
        <v>169</v>
      </c>
      <c r="B18" s="1575"/>
      <c r="C18" s="324" t="s">
        <v>164</v>
      </c>
      <c r="D18" s="376">
        <v>0</v>
      </c>
      <c r="E18" s="376">
        <v>0</v>
      </c>
      <c r="F18" s="376">
        <v>0</v>
      </c>
      <c r="G18" s="376">
        <v>0</v>
      </c>
      <c r="H18" s="376">
        <v>0</v>
      </c>
      <c r="I18" s="376">
        <v>0</v>
      </c>
      <c r="J18" s="376">
        <v>0</v>
      </c>
      <c r="K18" s="435">
        <v>0</v>
      </c>
      <c r="L18" s="435">
        <v>0</v>
      </c>
      <c r="M18" s="435">
        <v>0</v>
      </c>
      <c r="N18" s="435">
        <v>0</v>
      </c>
      <c r="O18" s="435">
        <v>0</v>
      </c>
      <c r="P18" s="435">
        <v>0</v>
      </c>
      <c r="Q18" s="377">
        <v>0</v>
      </c>
      <c r="R18" s="377">
        <v>0</v>
      </c>
      <c r="S18" s="377">
        <v>0</v>
      </c>
      <c r="T18" s="377">
        <v>0</v>
      </c>
      <c r="U18" s="377">
        <v>0</v>
      </c>
      <c r="V18" s="377">
        <v>0</v>
      </c>
      <c r="W18" s="378">
        <v>0</v>
      </c>
      <c r="X18" s="378">
        <v>0</v>
      </c>
      <c r="Y18" s="378">
        <v>0</v>
      </c>
      <c r="Z18" s="378">
        <v>0</v>
      </c>
      <c r="AA18" s="378">
        <v>0</v>
      </c>
      <c r="AB18" s="378">
        <v>0</v>
      </c>
      <c r="AC18" s="378">
        <v>0</v>
      </c>
      <c r="AD18" s="378">
        <v>0</v>
      </c>
      <c r="AE18" s="378">
        <v>0</v>
      </c>
      <c r="AF18" s="378">
        <v>0</v>
      </c>
      <c r="AG18" s="378">
        <v>0</v>
      </c>
      <c r="AH18" s="378">
        <v>0</v>
      </c>
      <c r="AI18" s="378">
        <v>0</v>
      </c>
      <c r="AJ18" s="378">
        <v>0</v>
      </c>
      <c r="AK18" s="378">
        <v>0</v>
      </c>
      <c r="AL18" s="378">
        <v>0</v>
      </c>
      <c r="AM18" s="378">
        <v>0</v>
      </c>
      <c r="AN18" s="378">
        <v>0</v>
      </c>
      <c r="AO18" s="378">
        <v>0</v>
      </c>
      <c r="AP18" s="378">
        <v>0</v>
      </c>
      <c r="AQ18" s="378">
        <v>0</v>
      </c>
      <c r="AR18" s="379">
        <v>0</v>
      </c>
      <c r="AS18" s="379">
        <v>0</v>
      </c>
      <c r="AT18" s="379">
        <v>0</v>
      </c>
      <c r="AU18" s="379">
        <v>0</v>
      </c>
      <c r="AV18" s="379">
        <v>0</v>
      </c>
      <c r="AW18" s="379">
        <v>0</v>
      </c>
      <c r="AX18" s="379">
        <v>0</v>
      </c>
      <c r="AY18" s="379">
        <v>0</v>
      </c>
      <c r="AZ18" s="379">
        <v>0</v>
      </c>
      <c r="BA18" s="379">
        <v>0</v>
      </c>
      <c r="BB18" s="379">
        <v>0</v>
      </c>
      <c r="BC18" s="379">
        <v>0</v>
      </c>
      <c r="BD18" s="379">
        <v>0</v>
      </c>
      <c r="BE18" s="414">
        <v>0</v>
      </c>
      <c r="BF18" s="414">
        <v>0</v>
      </c>
      <c r="BG18" s="415"/>
      <c r="BH18" s="415"/>
      <c r="BI18" s="415"/>
      <c r="BJ18" s="415"/>
      <c r="BK18" s="415"/>
      <c r="BL18" s="415"/>
      <c r="BP18" s="585">
        <v>0</v>
      </c>
      <c r="BQ18" s="585">
        <v>0</v>
      </c>
      <c r="BR18" s="585">
        <v>0</v>
      </c>
      <c r="BS18" s="585">
        <v>0</v>
      </c>
      <c r="BT18" s="585">
        <v>0</v>
      </c>
      <c r="BU18" s="585">
        <v>0</v>
      </c>
    </row>
    <row r="19" spans="1:73" ht="18.75" hidden="1" customHeight="1">
      <c r="A19" s="3" t="s">
        <v>169</v>
      </c>
      <c r="B19" s="1575"/>
      <c r="C19" s="324" t="s">
        <v>164</v>
      </c>
      <c r="D19" s="376">
        <v>0</v>
      </c>
      <c r="E19" s="376">
        <v>0</v>
      </c>
      <c r="F19" s="376">
        <v>0</v>
      </c>
      <c r="G19" s="376">
        <v>0</v>
      </c>
      <c r="H19" s="376">
        <v>0</v>
      </c>
      <c r="I19" s="376">
        <v>0</v>
      </c>
      <c r="J19" s="376">
        <v>0</v>
      </c>
      <c r="K19" s="435">
        <v>0</v>
      </c>
      <c r="L19" s="435">
        <v>0</v>
      </c>
      <c r="M19" s="435">
        <v>0</v>
      </c>
      <c r="N19" s="435">
        <v>0</v>
      </c>
      <c r="O19" s="435">
        <v>0</v>
      </c>
      <c r="P19" s="435">
        <v>0</v>
      </c>
      <c r="Q19" s="377">
        <v>0</v>
      </c>
      <c r="R19" s="377">
        <v>0</v>
      </c>
      <c r="S19" s="377">
        <v>0</v>
      </c>
      <c r="T19" s="377">
        <v>0</v>
      </c>
      <c r="U19" s="377">
        <v>0</v>
      </c>
      <c r="V19" s="377">
        <v>0</v>
      </c>
      <c r="W19" s="378">
        <v>0</v>
      </c>
      <c r="X19" s="378">
        <v>0</v>
      </c>
      <c r="Y19" s="378">
        <v>0</v>
      </c>
      <c r="Z19" s="378">
        <v>0</v>
      </c>
      <c r="AA19" s="378">
        <v>0</v>
      </c>
      <c r="AB19" s="378">
        <v>0</v>
      </c>
      <c r="AC19" s="378">
        <v>0</v>
      </c>
      <c r="AD19" s="378">
        <v>0</v>
      </c>
      <c r="AE19" s="378">
        <v>0</v>
      </c>
      <c r="AF19" s="378">
        <v>0</v>
      </c>
      <c r="AG19" s="378">
        <v>0</v>
      </c>
      <c r="AH19" s="378">
        <v>0</v>
      </c>
      <c r="AI19" s="378">
        <v>0</v>
      </c>
      <c r="AJ19" s="378">
        <v>0</v>
      </c>
      <c r="AK19" s="378">
        <v>0</v>
      </c>
      <c r="AL19" s="378">
        <v>0</v>
      </c>
      <c r="AM19" s="378">
        <v>0</v>
      </c>
      <c r="AN19" s="378">
        <v>0</v>
      </c>
      <c r="AO19" s="378">
        <v>0</v>
      </c>
      <c r="AP19" s="378">
        <v>0</v>
      </c>
      <c r="AQ19" s="378">
        <v>0</v>
      </c>
      <c r="AR19" s="379">
        <v>0</v>
      </c>
      <c r="AS19" s="379">
        <v>0</v>
      </c>
      <c r="AT19" s="379">
        <v>0</v>
      </c>
      <c r="AU19" s="379">
        <v>0</v>
      </c>
      <c r="AV19" s="379">
        <v>0</v>
      </c>
      <c r="AW19" s="379">
        <v>0</v>
      </c>
      <c r="AX19" s="379">
        <v>0</v>
      </c>
      <c r="AY19" s="379">
        <v>0</v>
      </c>
      <c r="AZ19" s="379">
        <v>0</v>
      </c>
      <c r="BA19" s="379">
        <v>0</v>
      </c>
      <c r="BB19" s="379">
        <v>0</v>
      </c>
      <c r="BC19" s="379">
        <v>0</v>
      </c>
      <c r="BD19" s="379">
        <v>0</v>
      </c>
      <c r="BE19" s="414">
        <v>0</v>
      </c>
      <c r="BF19" s="414">
        <v>0</v>
      </c>
      <c r="BG19" s="415"/>
      <c r="BH19" s="415"/>
      <c r="BI19" s="415"/>
      <c r="BJ19" s="415"/>
      <c r="BK19" s="415"/>
      <c r="BL19" s="415"/>
      <c r="BP19" s="585">
        <v>0</v>
      </c>
      <c r="BQ19" s="585">
        <v>0</v>
      </c>
      <c r="BR19" s="585">
        <v>0</v>
      </c>
      <c r="BS19" s="585">
        <v>0</v>
      </c>
      <c r="BT19" s="585">
        <v>0</v>
      </c>
      <c r="BU19" s="585">
        <v>0</v>
      </c>
    </row>
    <row r="20" spans="1:73" ht="18.75" hidden="1" customHeight="1">
      <c r="A20" s="3" t="s">
        <v>169</v>
      </c>
      <c r="B20" s="1575"/>
      <c r="C20" s="324" t="s">
        <v>164</v>
      </c>
      <c r="D20" s="376">
        <v>0</v>
      </c>
      <c r="E20" s="376">
        <v>0</v>
      </c>
      <c r="F20" s="376">
        <v>0</v>
      </c>
      <c r="G20" s="376">
        <v>0</v>
      </c>
      <c r="H20" s="376">
        <v>0</v>
      </c>
      <c r="I20" s="376">
        <v>0</v>
      </c>
      <c r="J20" s="376">
        <v>0</v>
      </c>
      <c r="K20" s="435">
        <v>0</v>
      </c>
      <c r="L20" s="435">
        <v>0</v>
      </c>
      <c r="M20" s="435">
        <v>0</v>
      </c>
      <c r="N20" s="435">
        <v>0</v>
      </c>
      <c r="O20" s="435">
        <v>0</v>
      </c>
      <c r="P20" s="435">
        <v>0</v>
      </c>
      <c r="Q20" s="377">
        <v>0</v>
      </c>
      <c r="R20" s="377">
        <v>0</v>
      </c>
      <c r="S20" s="377">
        <v>0</v>
      </c>
      <c r="T20" s="377">
        <v>0</v>
      </c>
      <c r="U20" s="377">
        <v>0</v>
      </c>
      <c r="V20" s="377">
        <v>0</v>
      </c>
      <c r="W20" s="378">
        <v>0</v>
      </c>
      <c r="X20" s="378">
        <v>0</v>
      </c>
      <c r="Y20" s="378">
        <v>0</v>
      </c>
      <c r="Z20" s="378">
        <v>0</v>
      </c>
      <c r="AA20" s="378">
        <v>0</v>
      </c>
      <c r="AB20" s="378">
        <v>0</v>
      </c>
      <c r="AC20" s="378">
        <v>0</v>
      </c>
      <c r="AD20" s="378">
        <v>0</v>
      </c>
      <c r="AE20" s="378">
        <v>0</v>
      </c>
      <c r="AF20" s="378">
        <v>0</v>
      </c>
      <c r="AG20" s="378">
        <v>0</v>
      </c>
      <c r="AH20" s="378">
        <v>0</v>
      </c>
      <c r="AI20" s="378">
        <v>0</v>
      </c>
      <c r="AJ20" s="378">
        <v>0</v>
      </c>
      <c r="AK20" s="378">
        <v>0</v>
      </c>
      <c r="AL20" s="378">
        <v>0</v>
      </c>
      <c r="AM20" s="378">
        <v>0</v>
      </c>
      <c r="AN20" s="378">
        <v>0</v>
      </c>
      <c r="AO20" s="378">
        <v>0</v>
      </c>
      <c r="AP20" s="378">
        <v>0</v>
      </c>
      <c r="AQ20" s="378">
        <v>0</v>
      </c>
      <c r="AR20" s="379">
        <v>0</v>
      </c>
      <c r="AS20" s="379">
        <v>0</v>
      </c>
      <c r="AT20" s="379">
        <v>0</v>
      </c>
      <c r="AU20" s="379">
        <v>0</v>
      </c>
      <c r="AV20" s="379">
        <v>0</v>
      </c>
      <c r="AW20" s="379">
        <v>0</v>
      </c>
      <c r="AX20" s="379">
        <v>0</v>
      </c>
      <c r="AY20" s="379">
        <v>0</v>
      </c>
      <c r="AZ20" s="379">
        <v>0</v>
      </c>
      <c r="BA20" s="379">
        <v>0</v>
      </c>
      <c r="BB20" s="379">
        <v>0</v>
      </c>
      <c r="BC20" s="379">
        <v>0</v>
      </c>
      <c r="BD20" s="379">
        <v>0</v>
      </c>
      <c r="BE20" s="414">
        <v>0</v>
      </c>
      <c r="BF20" s="414">
        <v>0</v>
      </c>
      <c r="BG20" s="415"/>
      <c r="BH20" s="415"/>
      <c r="BI20" s="415"/>
      <c r="BJ20" s="415"/>
      <c r="BK20" s="415"/>
      <c r="BL20" s="415"/>
      <c r="BP20" s="585">
        <v>0</v>
      </c>
      <c r="BQ20" s="585">
        <v>0</v>
      </c>
      <c r="BR20" s="585">
        <v>0</v>
      </c>
      <c r="BS20" s="585">
        <v>0</v>
      </c>
      <c r="BT20" s="585">
        <v>0</v>
      </c>
      <c r="BU20" s="585">
        <v>0</v>
      </c>
    </row>
    <row r="21" spans="1:73" ht="18.75" hidden="1" customHeight="1" thickBot="1">
      <c r="A21" s="3" t="s">
        <v>169</v>
      </c>
      <c r="B21" s="1576"/>
      <c r="C21" s="324" t="s">
        <v>164</v>
      </c>
      <c r="D21" s="376">
        <v>0</v>
      </c>
      <c r="E21" s="376">
        <v>0</v>
      </c>
      <c r="F21" s="376">
        <v>0</v>
      </c>
      <c r="G21" s="376">
        <v>0</v>
      </c>
      <c r="H21" s="376">
        <v>0</v>
      </c>
      <c r="I21" s="376">
        <v>0</v>
      </c>
      <c r="J21" s="376">
        <v>0</v>
      </c>
      <c r="K21" s="435">
        <v>0</v>
      </c>
      <c r="L21" s="435">
        <v>0</v>
      </c>
      <c r="M21" s="435">
        <v>0</v>
      </c>
      <c r="N21" s="435">
        <v>0</v>
      </c>
      <c r="O21" s="435">
        <v>0</v>
      </c>
      <c r="P21" s="435">
        <v>0</v>
      </c>
      <c r="Q21" s="377">
        <v>0</v>
      </c>
      <c r="R21" s="377">
        <v>0</v>
      </c>
      <c r="S21" s="377">
        <v>0</v>
      </c>
      <c r="T21" s="377">
        <v>0</v>
      </c>
      <c r="U21" s="377">
        <v>0</v>
      </c>
      <c r="V21" s="377">
        <v>0</v>
      </c>
      <c r="W21" s="378">
        <v>0</v>
      </c>
      <c r="X21" s="378">
        <v>0</v>
      </c>
      <c r="Y21" s="378">
        <v>0</v>
      </c>
      <c r="Z21" s="378">
        <v>0</v>
      </c>
      <c r="AA21" s="378"/>
      <c r="AB21" s="378">
        <v>0</v>
      </c>
      <c r="AC21" s="378">
        <v>0</v>
      </c>
      <c r="AD21" s="378">
        <v>0</v>
      </c>
      <c r="AE21" s="378">
        <v>0</v>
      </c>
      <c r="AF21" s="378">
        <v>0</v>
      </c>
      <c r="AG21" s="378">
        <v>0</v>
      </c>
      <c r="AH21" s="378">
        <v>0</v>
      </c>
      <c r="AI21" s="378">
        <v>0</v>
      </c>
      <c r="AJ21" s="378">
        <v>0</v>
      </c>
      <c r="AK21" s="378">
        <v>0</v>
      </c>
      <c r="AL21" s="378">
        <v>0</v>
      </c>
      <c r="AM21" s="378">
        <v>0</v>
      </c>
      <c r="AN21" s="378">
        <v>0</v>
      </c>
      <c r="AO21" s="378">
        <v>0</v>
      </c>
      <c r="AP21" s="378">
        <v>0</v>
      </c>
      <c r="AQ21" s="378">
        <v>0</v>
      </c>
      <c r="AR21" s="379">
        <v>0</v>
      </c>
      <c r="AS21" s="379">
        <v>0</v>
      </c>
      <c r="AT21" s="379">
        <v>0</v>
      </c>
      <c r="AU21" s="379">
        <v>0</v>
      </c>
      <c r="AV21" s="379">
        <v>0</v>
      </c>
      <c r="AW21" s="379">
        <v>0</v>
      </c>
      <c r="AX21" s="379">
        <v>0</v>
      </c>
      <c r="AY21" s="379">
        <v>0</v>
      </c>
      <c r="AZ21" s="379">
        <v>0</v>
      </c>
      <c r="BA21" s="379">
        <v>0</v>
      </c>
      <c r="BB21" s="379">
        <v>0</v>
      </c>
      <c r="BC21" s="379">
        <v>0</v>
      </c>
      <c r="BD21" s="379">
        <v>0</v>
      </c>
      <c r="BE21" s="414">
        <v>0</v>
      </c>
      <c r="BF21" s="414">
        <v>0</v>
      </c>
      <c r="BG21" s="415"/>
      <c r="BH21" s="415"/>
      <c r="BI21" s="415"/>
      <c r="BJ21" s="415"/>
      <c r="BK21" s="415"/>
      <c r="BL21" s="415"/>
      <c r="BP21" s="585">
        <v>0</v>
      </c>
      <c r="BQ21" s="585">
        <v>0</v>
      </c>
      <c r="BR21" s="585">
        <v>0</v>
      </c>
      <c r="BS21" s="585">
        <v>0</v>
      </c>
      <c r="BT21" s="585">
        <v>0</v>
      </c>
      <c r="BU21" s="585">
        <v>0</v>
      </c>
    </row>
    <row r="22" spans="1:73" ht="15" customHeight="1">
      <c r="A22" s="3" t="s">
        <v>170</v>
      </c>
      <c r="B22" s="1571"/>
      <c r="C22" s="778" t="s">
        <v>538</v>
      </c>
      <c r="D22" s="509">
        <v>4</v>
      </c>
      <c r="E22" s="509">
        <v>4</v>
      </c>
      <c r="F22" s="509">
        <v>3</v>
      </c>
      <c r="G22" s="509">
        <v>3</v>
      </c>
      <c r="H22" s="509">
        <v>2</v>
      </c>
      <c r="I22" s="509">
        <v>2</v>
      </c>
      <c r="J22" s="509">
        <v>2</v>
      </c>
      <c r="K22" s="435">
        <v>0</v>
      </c>
      <c r="L22" s="435">
        <v>0</v>
      </c>
      <c r="M22" s="435">
        <v>0</v>
      </c>
      <c r="N22" s="435">
        <v>0</v>
      </c>
      <c r="O22" s="435">
        <v>0</v>
      </c>
      <c r="P22" s="435">
        <v>0</v>
      </c>
      <c r="Q22" s="433">
        <v>4</v>
      </c>
      <c r="R22" s="433">
        <v>4</v>
      </c>
      <c r="S22" s="433">
        <v>3</v>
      </c>
      <c r="T22" s="433">
        <v>3</v>
      </c>
      <c r="U22" s="433">
        <v>2</v>
      </c>
      <c r="V22" s="433">
        <v>4</v>
      </c>
      <c r="W22" s="433">
        <v>4</v>
      </c>
      <c r="X22" s="433">
        <v>3</v>
      </c>
      <c r="Y22" s="433">
        <v>3</v>
      </c>
      <c r="Z22" s="433">
        <v>2</v>
      </c>
      <c r="AA22" s="433"/>
      <c r="AB22" s="433">
        <v>2</v>
      </c>
      <c r="AC22" s="433">
        <v>2</v>
      </c>
      <c r="AD22" s="433">
        <v>2</v>
      </c>
      <c r="AE22" s="433">
        <v>2</v>
      </c>
      <c r="AF22" s="433">
        <v>2</v>
      </c>
      <c r="AG22" s="433">
        <v>2</v>
      </c>
      <c r="AH22" s="433">
        <v>3</v>
      </c>
      <c r="AI22" s="433">
        <v>2</v>
      </c>
      <c r="AJ22" s="433">
        <v>2</v>
      </c>
      <c r="AK22" s="433">
        <v>1</v>
      </c>
      <c r="AL22" s="434">
        <v>4</v>
      </c>
      <c r="AM22" s="434">
        <v>3</v>
      </c>
      <c r="AN22" s="434">
        <v>3</v>
      </c>
      <c r="AO22" s="434">
        <v>2</v>
      </c>
      <c r="AP22" s="434">
        <v>4</v>
      </c>
      <c r="AQ22" s="434">
        <v>3</v>
      </c>
      <c r="AR22" s="434">
        <v>3</v>
      </c>
      <c r="AS22" s="434">
        <v>3</v>
      </c>
      <c r="AT22" s="434">
        <v>3</v>
      </c>
      <c r="AU22" s="434">
        <v>2</v>
      </c>
      <c r="AV22" s="434">
        <v>1</v>
      </c>
      <c r="AW22" s="434">
        <v>4</v>
      </c>
      <c r="AX22" s="434">
        <v>4</v>
      </c>
      <c r="AY22" s="434">
        <v>3</v>
      </c>
      <c r="AZ22" s="434">
        <v>3</v>
      </c>
      <c r="BA22" s="434">
        <v>2</v>
      </c>
      <c r="BB22" s="434">
        <v>4</v>
      </c>
      <c r="BC22" s="434">
        <v>3</v>
      </c>
      <c r="BD22" s="434">
        <v>2</v>
      </c>
      <c r="BE22" s="434">
        <v>1</v>
      </c>
      <c r="BF22" s="434">
        <v>1</v>
      </c>
      <c r="BG22" s="415"/>
      <c r="BH22" s="415"/>
      <c r="BI22" s="415"/>
      <c r="BJ22" s="415"/>
      <c r="BK22" s="415"/>
      <c r="BL22" s="415"/>
      <c r="BM22" s="415"/>
      <c r="BP22" s="583">
        <v>4</v>
      </c>
      <c r="BQ22" s="583">
        <v>3</v>
      </c>
      <c r="BR22" s="583">
        <v>2</v>
      </c>
      <c r="BS22" s="583">
        <v>4</v>
      </c>
      <c r="BT22" s="583">
        <v>3</v>
      </c>
      <c r="BU22" s="583">
        <v>2</v>
      </c>
    </row>
    <row r="23" spans="1:73" hidden="1">
      <c r="A23" s="3" t="s">
        <v>170</v>
      </c>
      <c r="B23" s="1572"/>
      <c r="C23" s="327" t="s">
        <v>164</v>
      </c>
      <c r="D23" s="376">
        <v>0</v>
      </c>
      <c r="E23" s="376">
        <v>0</v>
      </c>
      <c r="F23" s="376">
        <v>0</v>
      </c>
      <c r="G23" s="376">
        <v>0</v>
      </c>
      <c r="H23" s="376">
        <v>0</v>
      </c>
      <c r="I23" s="376">
        <v>0</v>
      </c>
      <c r="J23" s="376">
        <v>0</v>
      </c>
      <c r="K23" s="435">
        <v>0</v>
      </c>
      <c r="L23" s="435">
        <v>0</v>
      </c>
      <c r="M23" s="435">
        <v>0</v>
      </c>
      <c r="N23" s="435">
        <v>0</v>
      </c>
      <c r="O23" s="435">
        <v>0</v>
      </c>
      <c r="P23" s="435">
        <v>0</v>
      </c>
      <c r="Q23" s="377">
        <v>0</v>
      </c>
      <c r="R23" s="377">
        <v>0</v>
      </c>
      <c r="S23" s="377">
        <v>0</v>
      </c>
      <c r="T23" s="377">
        <v>0</v>
      </c>
      <c r="U23" s="377">
        <v>0</v>
      </c>
      <c r="V23" s="377">
        <v>0</v>
      </c>
      <c r="W23" s="376">
        <v>0</v>
      </c>
      <c r="X23" s="376">
        <v>0</v>
      </c>
      <c r="Y23" s="376">
        <v>0</v>
      </c>
      <c r="Z23" s="376">
        <v>0</v>
      </c>
      <c r="AA23" s="376"/>
      <c r="AB23" s="376">
        <v>0</v>
      </c>
      <c r="AC23" s="376">
        <v>0</v>
      </c>
      <c r="AD23" s="376">
        <v>0</v>
      </c>
      <c r="AE23" s="376">
        <v>0</v>
      </c>
      <c r="AF23" s="376">
        <v>0</v>
      </c>
      <c r="AG23" s="376">
        <v>0</v>
      </c>
      <c r="AH23" s="376">
        <v>0</v>
      </c>
      <c r="AI23" s="376">
        <v>0</v>
      </c>
      <c r="AJ23" s="376">
        <v>0</v>
      </c>
      <c r="AK23" s="376">
        <v>0</v>
      </c>
      <c r="AL23" s="376">
        <v>0</v>
      </c>
      <c r="AM23" s="376">
        <v>0</v>
      </c>
      <c r="AN23" s="376">
        <v>0</v>
      </c>
      <c r="AO23" s="376">
        <v>0</v>
      </c>
      <c r="AP23" s="376">
        <v>0</v>
      </c>
      <c r="AQ23" s="376">
        <v>0</v>
      </c>
      <c r="AR23" s="379">
        <v>0</v>
      </c>
      <c r="AS23" s="379">
        <v>0</v>
      </c>
      <c r="AT23" s="379">
        <v>0</v>
      </c>
      <c r="AU23" s="379">
        <v>0</v>
      </c>
      <c r="AV23" s="379">
        <v>0</v>
      </c>
      <c r="AW23" s="379">
        <v>0</v>
      </c>
      <c r="AX23" s="379">
        <v>0</v>
      </c>
      <c r="AY23" s="379">
        <v>0</v>
      </c>
      <c r="AZ23" s="379">
        <v>0</v>
      </c>
      <c r="BA23" s="379">
        <v>0</v>
      </c>
      <c r="BB23" s="379">
        <v>0</v>
      </c>
      <c r="BC23" s="379">
        <v>0</v>
      </c>
      <c r="BD23" s="379">
        <v>0</v>
      </c>
      <c r="BE23" s="414">
        <v>0</v>
      </c>
      <c r="BF23" s="414">
        <v>0</v>
      </c>
      <c r="BG23" s="415"/>
      <c r="BH23" s="415"/>
      <c r="BI23" s="415"/>
      <c r="BJ23" s="415"/>
      <c r="BK23" s="415"/>
      <c r="BL23" s="415"/>
      <c r="BM23" s="415"/>
      <c r="BP23" s="585">
        <v>0</v>
      </c>
      <c r="BQ23" s="585">
        <v>0</v>
      </c>
      <c r="BR23" s="585">
        <v>0</v>
      </c>
      <c r="BS23" s="585">
        <v>0</v>
      </c>
      <c r="BT23" s="585">
        <v>0</v>
      </c>
      <c r="BU23" s="585">
        <v>0</v>
      </c>
    </row>
    <row r="24" spans="1:73" hidden="1">
      <c r="A24" s="3" t="s">
        <v>170</v>
      </c>
      <c r="B24" s="1572"/>
      <c r="C24" s="327" t="s">
        <v>164</v>
      </c>
      <c r="D24" s="376">
        <v>0</v>
      </c>
      <c r="E24" s="376">
        <v>0</v>
      </c>
      <c r="F24" s="376">
        <v>0</v>
      </c>
      <c r="G24" s="376">
        <v>0</v>
      </c>
      <c r="H24" s="376">
        <v>0</v>
      </c>
      <c r="I24" s="376">
        <v>0</v>
      </c>
      <c r="J24" s="376">
        <v>0</v>
      </c>
      <c r="K24" s="435">
        <v>0</v>
      </c>
      <c r="L24" s="435">
        <v>0</v>
      </c>
      <c r="M24" s="435">
        <v>0</v>
      </c>
      <c r="N24" s="435">
        <v>0</v>
      </c>
      <c r="O24" s="435">
        <v>0</v>
      </c>
      <c r="P24" s="435">
        <v>0</v>
      </c>
      <c r="Q24" s="377">
        <v>0</v>
      </c>
      <c r="R24" s="377">
        <v>0</v>
      </c>
      <c r="S24" s="377">
        <v>0</v>
      </c>
      <c r="T24" s="377">
        <v>0</v>
      </c>
      <c r="U24" s="377">
        <v>0</v>
      </c>
      <c r="V24" s="377">
        <v>0</v>
      </c>
      <c r="W24" s="378">
        <v>0</v>
      </c>
      <c r="X24" s="378">
        <v>0</v>
      </c>
      <c r="Y24" s="378">
        <v>0</v>
      </c>
      <c r="Z24" s="378">
        <v>0</v>
      </c>
      <c r="AA24" s="378">
        <v>0</v>
      </c>
      <c r="AB24" s="378">
        <v>0</v>
      </c>
      <c r="AC24" s="378">
        <v>0</v>
      </c>
      <c r="AD24" s="378">
        <v>0</v>
      </c>
      <c r="AE24" s="378">
        <v>0</v>
      </c>
      <c r="AF24" s="378">
        <v>0</v>
      </c>
      <c r="AG24" s="378">
        <v>0</v>
      </c>
      <c r="AH24" s="378">
        <v>0</v>
      </c>
      <c r="AI24" s="378">
        <v>0</v>
      </c>
      <c r="AJ24" s="378">
        <v>0</v>
      </c>
      <c r="AK24" s="378">
        <v>0</v>
      </c>
      <c r="AL24" s="378">
        <v>0</v>
      </c>
      <c r="AM24" s="378">
        <v>0</v>
      </c>
      <c r="AN24" s="378">
        <v>0</v>
      </c>
      <c r="AO24" s="378">
        <v>0</v>
      </c>
      <c r="AP24" s="378">
        <v>0</v>
      </c>
      <c r="AQ24" s="378">
        <v>0</v>
      </c>
      <c r="AR24" s="379">
        <v>0</v>
      </c>
      <c r="AS24" s="379">
        <v>0</v>
      </c>
      <c r="AT24" s="379">
        <v>0</v>
      </c>
      <c r="AU24" s="379">
        <v>0</v>
      </c>
      <c r="AV24" s="379">
        <v>0</v>
      </c>
      <c r="AW24" s="379">
        <v>0</v>
      </c>
      <c r="AX24" s="379">
        <v>0</v>
      </c>
      <c r="AY24" s="379">
        <v>0</v>
      </c>
      <c r="AZ24" s="379">
        <v>0</v>
      </c>
      <c r="BA24" s="379">
        <v>0</v>
      </c>
      <c r="BB24" s="379">
        <v>0</v>
      </c>
      <c r="BC24" s="379">
        <v>0</v>
      </c>
      <c r="BD24" s="379">
        <v>0</v>
      </c>
      <c r="BE24" s="414">
        <v>0</v>
      </c>
      <c r="BF24" s="414">
        <v>0</v>
      </c>
      <c r="BG24" s="415"/>
      <c r="BH24" s="415"/>
      <c r="BI24" s="415"/>
      <c r="BJ24" s="415"/>
      <c r="BK24" s="415"/>
      <c r="BL24" s="415"/>
      <c r="BM24" s="415"/>
      <c r="BP24" s="585">
        <v>0</v>
      </c>
      <c r="BQ24" s="585">
        <v>0</v>
      </c>
      <c r="BR24" s="585">
        <v>0</v>
      </c>
      <c r="BS24" s="585">
        <v>0</v>
      </c>
      <c r="BT24" s="585">
        <v>0</v>
      </c>
      <c r="BU24" s="585">
        <v>0</v>
      </c>
    </row>
    <row r="25" spans="1:73" ht="15.75" hidden="1" thickBot="1">
      <c r="A25" s="3" t="s">
        <v>170</v>
      </c>
      <c r="B25" s="1573"/>
      <c r="C25" s="324" t="s">
        <v>164</v>
      </c>
      <c r="D25" s="376">
        <v>0</v>
      </c>
      <c r="E25" s="376">
        <v>0</v>
      </c>
      <c r="F25" s="376">
        <v>0</v>
      </c>
      <c r="G25" s="376">
        <v>0</v>
      </c>
      <c r="H25" s="376">
        <v>0</v>
      </c>
      <c r="I25" s="376">
        <v>0</v>
      </c>
      <c r="J25" s="376">
        <v>0</v>
      </c>
      <c r="K25" s="435">
        <v>0</v>
      </c>
      <c r="L25" s="435">
        <v>0</v>
      </c>
      <c r="M25" s="435">
        <v>0</v>
      </c>
      <c r="N25" s="435">
        <v>0</v>
      </c>
      <c r="O25" s="435">
        <v>0</v>
      </c>
      <c r="P25" s="435">
        <v>0</v>
      </c>
      <c r="Q25" s="377">
        <v>0</v>
      </c>
      <c r="R25" s="377">
        <v>0</v>
      </c>
      <c r="S25" s="377">
        <v>0</v>
      </c>
      <c r="T25" s="377">
        <v>0</v>
      </c>
      <c r="U25" s="377">
        <v>0</v>
      </c>
      <c r="V25" s="377">
        <v>0</v>
      </c>
      <c r="W25" s="378">
        <v>0</v>
      </c>
      <c r="X25" s="378">
        <v>0</v>
      </c>
      <c r="Y25" s="378">
        <v>0</v>
      </c>
      <c r="Z25" s="378">
        <v>0</v>
      </c>
      <c r="AA25" s="378">
        <v>0</v>
      </c>
      <c r="AB25" s="378">
        <v>0</v>
      </c>
      <c r="AC25" s="378">
        <v>0</v>
      </c>
      <c r="AD25" s="378">
        <v>0</v>
      </c>
      <c r="AE25" s="378">
        <v>0</v>
      </c>
      <c r="AF25" s="378">
        <v>0</v>
      </c>
      <c r="AG25" s="378">
        <v>0</v>
      </c>
      <c r="AH25" s="378">
        <v>0</v>
      </c>
      <c r="AI25" s="378">
        <v>0</v>
      </c>
      <c r="AJ25" s="378">
        <v>0</v>
      </c>
      <c r="AK25" s="378">
        <v>0</v>
      </c>
      <c r="AL25" s="378">
        <v>0</v>
      </c>
      <c r="AM25" s="378">
        <v>0</v>
      </c>
      <c r="AN25" s="378">
        <v>0</v>
      </c>
      <c r="AO25" s="378">
        <v>0</v>
      </c>
      <c r="AP25" s="378">
        <v>0</v>
      </c>
      <c r="AQ25" s="378">
        <v>0</v>
      </c>
      <c r="AR25" s="379">
        <v>0</v>
      </c>
      <c r="AS25" s="379">
        <v>0</v>
      </c>
      <c r="AT25" s="379">
        <v>0</v>
      </c>
      <c r="AU25" s="379">
        <v>0</v>
      </c>
      <c r="AV25" s="379">
        <v>0</v>
      </c>
      <c r="AW25" s="379">
        <v>0</v>
      </c>
      <c r="AX25" s="379">
        <v>0</v>
      </c>
      <c r="AY25" s="379">
        <v>0</v>
      </c>
      <c r="AZ25" s="379">
        <v>0</v>
      </c>
      <c r="BA25" s="379">
        <v>0</v>
      </c>
      <c r="BB25" s="379">
        <v>0</v>
      </c>
      <c r="BC25" s="379">
        <v>0</v>
      </c>
      <c r="BD25" s="379">
        <v>0</v>
      </c>
      <c r="BE25" s="414">
        <v>0</v>
      </c>
      <c r="BF25" s="414">
        <v>0</v>
      </c>
      <c r="BG25" s="415"/>
      <c r="BH25" s="415"/>
      <c r="BI25" s="415"/>
      <c r="BJ25" s="415"/>
      <c r="BK25" s="415"/>
      <c r="BL25" s="415"/>
      <c r="BM25" s="415"/>
      <c r="BP25" s="585">
        <v>0</v>
      </c>
      <c r="BQ25" s="585">
        <v>0</v>
      </c>
      <c r="BR25" s="585">
        <v>0</v>
      </c>
      <c r="BS25" s="585">
        <v>0</v>
      </c>
      <c r="BT25" s="585">
        <v>0</v>
      </c>
      <c r="BU25" s="585">
        <v>0</v>
      </c>
    </row>
    <row r="26" spans="1:73" hidden="1">
      <c r="B26" s="438"/>
      <c r="C26" s="666" t="s">
        <v>423</v>
      </c>
      <c r="D26" s="667"/>
      <c r="E26" s="667"/>
      <c r="F26" s="667"/>
      <c r="G26" s="667"/>
      <c r="H26" s="667"/>
      <c r="I26" s="667"/>
      <c r="J26" s="667"/>
      <c r="K26" s="668"/>
      <c r="L26" s="668"/>
      <c r="M26" s="668"/>
      <c r="N26" s="668"/>
      <c r="O26" s="668"/>
      <c r="P26" s="668"/>
      <c r="Q26" s="669"/>
      <c r="R26" s="670"/>
      <c r="S26" s="670"/>
      <c r="T26" s="670"/>
      <c r="U26" s="670"/>
      <c r="V26" s="670"/>
      <c r="W26" s="671"/>
      <c r="X26" s="671"/>
      <c r="Y26" s="671"/>
      <c r="Z26" s="671"/>
      <c r="AA26" s="671"/>
      <c r="AB26" s="671"/>
      <c r="AC26" s="671"/>
      <c r="AD26" s="671"/>
      <c r="AE26" s="671"/>
      <c r="AF26" s="671"/>
      <c r="AG26" s="671"/>
      <c r="AH26" s="671"/>
      <c r="AI26" s="671"/>
      <c r="AJ26" s="671"/>
      <c r="AK26" s="671"/>
      <c r="AL26" s="672"/>
      <c r="AM26" s="672"/>
      <c r="AN26" s="672"/>
      <c r="AO26" s="672"/>
      <c r="AP26" s="672"/>
      <c r="AQ26" s="672"/>
      <c r="AR26" s="673"/>
      <c r="AS26" s="673"/>
      <c r="AT26" s="673"/>
      <c r="AU26" s="673"/>
      <c r="AV26" s="673"/>
      <c r="AW26" s="673"/>
      <c r="AX26" s="673"/>
      <c r="AY26" s="673"/>
      <c r="AZ26" s="668"/>
      <c r="BA26" s="673"/>
      <c r="BB26" s="673"/>
      <c r="BC26" s="673"/>
      <c r="BD26" s="673"/>
      <c r="BE26" s="674"/>
      <c r="BF26" s="673"/>
      <c r="BG26" s="415"/>
      <c r="BH26" s="415"/>
      <c r="BI26" s="415"/>
      <c r="BJ26" s="415"/>
      <c r="BK26" s="415"/>
      <c r="BL26" s="415"/>
      <c r="BM26" s="415"/>
    </row>
    <row r="27" spans="1:73">
      <c r="B27" s="438"/>
      <c r="BG27" s="415"/>
      <c r="BH27" s="415"/>
      <c r="BI27" s="415"/>
      <c r="BJ27" s="415"/>
      <c r="BK27" s="415"/>
      <c r="BL27" s="415"/>
      <c r="BM27" s="415"/>
    </row>
    <row r="28" spans="1:73">
      <c r="B28" s="438"/>
      <c r="AH28" s="62"/>
      <c r="AI28" s="62"/>
      <c r="AJ28" s="62"/>
      <c r="AK28" s="62"/>
      <c r="AL28" s="62"/>
      <c r="AM28" s="62"/>
      <c r="AN28" s="62"/>
      <c r="AO28" s="62"/>
      <c r="AP28" s="62"/>
      <c r="AQ28" s="62"/>
      <c r="AR28" s="62"/>
      <c r="AS28" s="62"/>
      <c r="AT28" s="62"/>
      <c r="AU28" s="62"/>
      <c r="AV28" s="62"/>
      <c r="AW28" s="62"/>
      <c r="AX28" s="62"/>
      <c r="AY28" s="62"/>
      <c r="AZ28" s="62"/>
      <c r="BA28" s="62"/>
      <c r="BB28" s="62"/>
      <c r="BC28" s="62"/>
      <c r="BF28" s="415"/>
      <c r="BG28" s="415"/>
      <c r="BH28" s="415"/>
      <c r="BI28" s="415"/>
      <c r="BJ28" s="415"/>
      <c r="BK28" s="415"/>
      <c r="BL28" s="415"/>
    </row>
    <row r="29" spans="1:73">
      <c r="AH29" s="62"/>
      <c r="AI29" s="62"/>
      <c r="AJ29" s="62"/>
      <c r="AK29" s="62"/>
      <c r="AL29" s="62"/>
      <c r="AM29" s="62"/>
      <c r="AN29" s="62"/>
      <c r="AO29" s="62"/>
      <c r="AP29" s="62"/>
      <c r="AQ29" s="62"/>
      <c r="AR29" s="62"/>
      <c r="AS29" s="62"/>
      <c r="AT29" s="62"/>
      <c r="AU29" s="62"/>
      <c r="AV29" s="62"/>
      <c r="AW29" s="62"/>
      <c r="AX29" s="62"/>
      <c r="AY29" s="62"/>
      <c r="AZ29" s="62"/>
      <c r="BA29" s="62"/>
      <c r="BB29" s="62"/>
      <c r="BC29" s="62"/>
      <c r="BF29" s="415"/>
      <c r="BG29" s="415"/>
      <c r="BH29" s="415"/>
      <c r="BI29" s="415"/>
      <c r="BJ29" s="415"/>
      <c r="BK29" s="415"/>
      <c r="BL29" s="415"/>
    </row>
    <row r="30" spans="1:73">
      <c r="AH30" s="62"/>
      <c r="AI30" s="62"/>
      <c r="AJ30" s="62"/>
      <c r="AK30" s="62"/>
      <c r="AL30" s="62"/>
      <c r="AM30" s="62"/>
      <c r="AN30" s="62"/>
      <c r="AO30" s="62"/>
      <c r="AP30" s="62"/>
      <c r="AQ30" s="62"/>
      <c r="AR30" s="62"/>
      <c r="AS30" s="62"/>
      <c r="AT30" s="62"/>
      <c r="AU30" s="62"/>
      <c r="AV30" s="62"/>
      <c r="AW30" s="62"/>
      <c r="AX30" s="62"/>
      <c r="AY30" s="62"/>
      <c r="AZ30" s="62"/>
      <c r="BA30" s="62"/>
      <c r="BB30" s="62"/>
      <c r="BC30" s="62"/>
    </row>
    <row r="31" spans="1:73">
      <c r="AH31" s="62"/>
      <c r="AI31" s="62"/>
      <c r="AJ31" s="62"/>
      <c r="AK31" s="62"/>
      <c r="AL31" s="62"/>
      <c r="AM31" s="62"/>
      <c r="AN31" s="62"/>
      <c r="AO31" s="62"/>
      <c r="AP31" s="62"/>
      <c r="AQ31" s="62"/>
      <c r="AR31" s="62"/>
      <c r="AS31" s="62"/>
      <c r="AT31" s="62"/>
      <c r="AU31" s="62"/>
      <c r="AV31" s="62"/>
      <c r="AW31" s="62"/>
      <c r="AX31" s="62"/>
      <c r="AY31" s="62"/>
      <c r="AZ31" s="62"/>
      <c r="BA31" s="62"/>
      <c r="BB31" s="62"/>
      <c r="BC31" s="62"/>
    </row>
    <row r="39" spans="3:3">
      <c r="C39" s="63"/>
    </row>
    <row r="40" spans="3:3">
      <c r="C40" s="63"/>
    </row>
    <row r="41" spans="3:3">
      <c r="C41" s="63"/>
    </row>
    <row r="42" spans="3:3">
      <c r="C42" s="63"/>
    </row>
    <row r="43" spans="3:3">
      <c r="C43" s="63"/>
    </row>
    <row r="44" spans="3:3">
      <c r="C44" s="63"/>
    </row>
    <row r="45" spans="3:3">
      <c r="C45" s="63"/>
    </row>
    <row r="46" spans="3:3">
      <c r="C46" s="63"/>
    </row>
    <row r="47" spans="3:3">
      <c r="C47" s="63"/>
    </row>
    <row r="48" spans="3:3">
      <c r="C48" s="63"/>
    </row>
    <row r="49" spans="3:3">
      <c r="C49" s="63"/>
    </row>
    <row r="50" spans="3:3">
      <c r="C50" s="63"/>
    </row>
    <row r="51" spans="3:3">
      <c r="C51" s="63"/>
    </row>
    <row r="52" spans="3:3">
      <c r="C52" s="63"/>
    </row>
    <row r="53" spans="3:3">
      <c r="C53" s="63"/>
    </row>
    <row r="54" spans="3:3">
      <c r="C54" s="63"/>
    </row>
  </sheetData>
  <sheetProtection password="CF91" sheet="1" objects="1" scenarios="1"/>
  <mergeCells count="15">
    <mergeCell ref="AL2:AO2"/>
    <mergeCell ref="AP2:AS2"/>
    <mergeCell ref="AT2:AV2"/>
    <mergeCell ref="AW2:BA2"/>
    <mergeCell ref="BB2:BF2"/>
    <mergeCell ref="B5:B16"/>
    <mergeCell ref="B22:B25"/>
    <mergeCell ref="B17:B21"/>
    <mergeCell ref="AH2:AK2"/>
    <mergeCell ref="B2:C2"/>
    <mergeCell ref="D2:J2"/>
    <mergeCell ref="Q2:U2"/>
    <mergeCell ref="V2:AA2"/>
    <mergeCell ref="K2:P2"/>
    <mergeCell ref="AB2:AG2"/>
  </mergeCells>
  <conditionalFormatting sqref="D11:J11 D5:J9 D17:J24 Q17:AE21 AL5:BF8 AH17:BF21 AH5:AQ9 Q5:AE9">
    <cfRule type="cellIs" dxfId="406" priority="84" operator="equal">
      <formula>0</formula>
    </cfRule>
  </conditionalFormatting>
  <conditionalFormatting sqref="D10:J10">
    <cfRule type="cellIs" dxfId="405" priority="83" operator="equal">
      <formula>0</formula>
    </cfRule>
  </conditionalFormatting>
  <conditionalFormatting sqref="D16:J16">
    <cfRule type="cellIs" dxfId="404" priority="81" operator="equal">
      <formula>0</formula>
    </cfRule>
  </conditionalFormatting>
  <conditionalFormatting sqref="D25:J25">
    <cfRule type="cellIs" dxfId="403" priority="80" operator="equal">
      <formula>0</formula>
    </cfRule>
  </conditionalFormatting>
  <conditionalFormatting sqref="Q11:AE11 Q22:AE24 AH22:AQ24 AH11:AQ11">
    <cfRule type="cellIs" dxfId="402" priority="79" operator="equal">
      <formula>0</formula>
    </cfRule>
  </conditionalFormatting>
  <conditionalFormatting sqref="Q10:AE11 Q16:AE16 Q22:AE25 AH22:AQ25 AH16:AQ16 AH10:AQ11">
    <cfRule type="cellIs" dxfId="401" priority="78" operator="equal">
      <formula>0</formula>
    </cfRule>
  </conditionalFormatting>
  <conditionalFormatting sqref="Q16:AE16 AH16:AQ16">
    <cfRule type="cellIs" dxfId="400" priority="76" operator="equal">
      <formula>0</formula>
    </cfRule>
  </conditionalFormatting>
  <conditionalFormatting sqref="Q25:AE25 AH25:AQ25">
    <cfRule type="cellIs" dxfId="399" priority="75" operator="equal">
      <formula>0</formula>
    </cfRule>
  </conditionalFormatting>
  <conditionalFormatting sqref="AL22:BF24 AL11:BF11">
    <cfRule type="cellIs" dxfId="398" priority="74" operator="equal">
      <formula>0</formula>
    </cfRule>
  </conditionalFormatting>
  <conditionalFormatting sqref="AL22:BF25 AL16:BF16 AL10:BF11">
    <cfRule type="cellIs" dxfId="397" priority="73" operator="equal">
      <formula>0</formula>
    </cfRule>
  </conditionalFormatting>
  <conditionalFormatting sqref="AL16:BF16">
    <cfRule type="cellIs" dxfId="396" priority="71" operator="equal">
      <formula>0</formula>
    </cfRule>
  </conditionalFormatting>
  <conditionalFormatting sqref="AL25:BF25">
    <cfRule type="cellIs" dxfId="395" priority="70" operator="equal">
      <formula>0</formula>
    </cfRule>
  </conditionalFormatting>
  <conditionalFormatting sqref="AL9:BF9">
    <cfRule type="cellIs" dxfId="394" priority="69" operator="equal">
      <formula>0</formula>
    </cfRule>
  </conditionalFormatting>
  <conditionalFormatting sqref="D12:J12">
    <cfRule type="cellIs" dxfId="393" priority="68" operator="equal">
      <formula>0</formula>
    </cfRule>
  </conditionalFormatting>
  <conditionalFormatting sqref="Q12:AE12 AH12:AQ12">
    <cfRule type="cellIs" dxfId="392" priority="67" operator="equal">
      <formula>0</formula>
    </cfRule>
  </conditionalFormatting>
  <conditionalFormatting sqref="Q12:AE12 AH12:AQ12">
    <cfRule type="cellIs" dxfId="391" priority="66" operator="equal">
      <formula>0</formula>
    </cfRule>
  </conditionalFormatting>
  <conditionalFormatting sqref="AL12:BF12">
    <cfRule type="cellIs" dxfId="390" priority="65" operator="equal">
      <formula>0</formula>
    </cfRule>
  </conditionalFormatting>
  <conditionalFormatting sqref="AL12:BF12">
    <cfRule type="cellIs" dxfId="389" priority="64" operator="equal">
      <formula>0</formula>
    </cfRule>
  </conditionalFormatting>
  <conditionalFormatting sqref="D13:J13">
    <cfRule type="cellIs" dxfId="388" priority="63" operator="equal">
      <formula>0</formula>
    </cfRule>
  </conditionalFormatting>
  <conditionalFormatting sqref="Q13:AE13 AH13:AQ13">
    <cfRule type="cellIs" dxfId="387" priority="62" operator="equal">
      <formula>0</formula>
    </cfRule>
  </conditionalFormatting>
  <conditionalFormatting sqref="AL13:BF13">
    <cfRule type="cellIs" dxfId="386" priority="61" operator="equal">
      <formula>0</formula>
    </cfRule>
  </conditionalFormatting>
  <conditionalFormatting sqref="D14:J14">
    <cfRule type="cellIs" dxfId="385" priority="60" operator="equal">
      <formula>0</formula>
    </cfRule>
  </conditionalFormatting>
  <conditionalFormatting sqref="Q14:AE14 AH14:AQ14">
    <cfRule type="cellIs" dxfId="384" priority="59" operator="equal">
      <formula>0</formula>
    </cfRule>
  </conditionalFormatting>
  <conditionalFormatting sqref="AL14:BF14">
    <cfRule type="cellIs" dxfId="383" priority="58" operator="equal">
      <formula>0</formula>
    </cfRule>
  </conditionalFormatting>
  <conditionalFormatting sqref="D15:J15">
    <cfRule type="cellIs" dxfId="382" priority="57" operator="equal">
      <formula>0</formula>
    </cfRule>
  </conditionalFormatting>
  <conditionalFormatting sqref="Q15:AE15 AH15:AQ15">
    <cfRule type="cellIs" dxfId="381" priority="56" operator="equal">
      <formula>0</formula>
    </cfRule>
  </conditionalFormatting>
  <conditionalFormatting sqref="AL15:BF15">
    <cfRule type="cellIs" dxfId="380" priority="55" operator="equal">
      <formula>0</formula>
    </cfRule>
  </conditionalFormatting>
  <conditionalFormatting sqref="D4:J4">
    <cfRule type="cellIs" dxfId="379" priority="44" operator="equal">
      <formula>0</formula>
    </cfRule>
  </conditionalFormatting>
  <conditionalFormatting sqref="Q4:AE4 AH4:AQ4">
    <cfRule type="cellIs" dxfId="378" priority="43" operator="equal">
      <formula>0</formula>
    </cfRule>
  </conditionalFormatting>
  <conditionalFormatting sqref="Q4:AE4 AH4:AQ4">
    <cfRule type="cellIs" dxfId="377" priority="42" operator="equal">
      <formula>0</formula>
    </cfRule>
  </conditionalFormatting>
  <conditionalFormatting sqref="AL4:BF4">
    <cfRule type="cellIs" dxfId="376" priority="41" operator="equal">
      <formula>0</formula>
    </cfRule>
  </conditionalFormatting>
  <conditionalFormatting sqref="AL4:BF4">
    <cfRule type="cellIs" dxfId="375" priority="40" operator="equal">
      <formula>0</formula>
    </cfRule>
  </conditionalFormatting>
  <conditionalFormatting sqref="K4:P26">
    <cfRule type="cellIs" dxfId="374" priority="39" operator="equal">
      <formula>0</formula>
    </cfRule>
  </conditionalFormatting>
  <conditionalFormatting sqref="K4:P26">
    <cfRule type="cellIs" dxfId="373" priority="38" operator="equal">
      <formula>0</formula>
    </cfRule>
  </conditionalFormatting>
  <conditionalFormatting sqref="BP5:BU8 BP17:BU21">
    <cfRule type="cellIs" dxfId="372" priority="37" operator="equal">
      <formula>0</formula>
    </cfRule>
  </conditionalFormatting>
  <conditionalFormatting sqref="BP11:BU11 BP22:BU24">
    <cfRule type="cellIs" dxfId="371" priority="36" operator="equal">
      <formula>0</formula>
    </cfRule>
  </conditionalFormatting>
  <conditionalFormatting sqref="BP10:BU11 BP16:BU16 BP22:BU25">
    <cfRule type="cellIs" dxfId="370" priority="35" operator="equal">
      <formula>0</formula>
    </cfRule>
  </conditionalFormatting>
  <conditionalFormatting sqref="BP16:BU16">
    <cfRule type="cellIs" dxfId="369" priority="34" operator="equal">
      <formula>0</formula>
    </cfRule>
  </conditionalFormatting>
  <conditionalFormatting sqref="BP25:BU25">
    <cfRule type="cellIs" dxfId="368" priority="33" operator="equal">
      <formula>0</formula>
    </cfRule>
  </conditionalFormatting>
  <conditionalFormatting sqref="BP9:BU9">
    <cfRule type="cellIs" dxfId="367" priority="32" operator="equal">
      <formula>0</formula>
    </cfRule>
  </conditionalFormatting>
  <conditionalFormatting sqref="BP12:BU12">
    <cfRule type="cellIs" dxfId="366" priority="31" operator="equal">
      <formula>0</formula>
    </cfRule>
  </conditionalFormatting>
  <conditionalFormatting sqref="BP12:BU12">
    <cfRule type="cellIs" dxfId="365" priority="30" operator="equal">
      <formula>0</formula>
    </cfRule>
  </conditionalFormatting>
  <conditionalFormatting sqref="BP13:BU13">
    <cfRule type="cellIs" dxfId="364" priority="29" operator="equal">
      <formula>0</formula>
    </cfRule>
  </conditionalFormatting>
  <conditionalFormatting sqref="BP14:BU14">
    <cfRule type="cellIs" dxfId="363" priority="27" operator="equal">
      <formula>0</formula>
    </cfRule>
  </conditionalFormatting>
  <conditionalFormatting sqref="BP15:BU15">
    <cfRule type="cellIs" dxfId="362" priority="28" operator="equal">
      <formula>0</formula>
    </cfRule>
  </conditionalFormatting>
  <conditionalFormatting sqref="BP4:BU4">
    <cfRule type="cellIs" dxfId="361" priority="26" operator="equal">
      <formula>0</formula>
    </cfRule>
  </conditionalFormatting>
  <conditionalFormatting sqref="BP4:BU4">
    <cfRule type="cellIs" dxfId="360" priority="25" operator="equal">
      <formula>0</formula>
    </cfRule>
  </conditionalFormatting>
  <conditionalFormatting sqref="AF5:AF9 AF17:AF21">
    <cfRule type="cellIs" dxfId="359" priority="24" operator="equal">
      <formula>0</formula>
    </cfRule>
  </conditionalFormatting>
  <conditionalFormatting sqref="AF11 AF22:AF24">
    <cfRule type="cellIs" dxfId="358" priority="23" operator="equal">
      <formula>0</formula>
    </cfRule>
  </conditionalFormatting>
  <conditionalFormatting sqref="AF10:AF11 AF16 AF22:AF25">
    <cfRule type="cellIs" dxfId="357" priority="22" operator="equal">
      <formula>0</formula>
    </cfRule>
  </conditionalFormatting>
  <conditionalFormatting sqref="AF16">
    <cfRule type="cellIs" dxfId="356" priority="21" operator="equal">
      <formula>0</formula>
    </cfRule>
  </conditionalFormatting>
  <conditionalFormatting sqref="AF25">
    <cfRule type="cellIs" dxfId="355" priority="20" operator="equal">
      <formula>0</formula>
    </cfRule>
  </conditionalFormatting>
  <conditionalFormatting sqref="AF12">
    <cfRule type="cellIs" dxfId="354" priority="19" operator="equal">
      <formula>0</formula>
    </cfRule>
  </conditionalFormatting>
  <conditionalFormatting sqref="AF12">
    <cfRule type="cellIs" dxfId="353" priority="18" operator="equal">
      <formula>0</formula>
    </cfRule>
  </conditionalFormatting>
  <conditionalFormatting sqref="AF13">
    <cfRule type="cellIs" dxfId="352" priority="17" operator="equal">
      <formula>0</formula>
    </cfRule>
  </conditionalFormatting>
  <conditionalFormatting sqref="AF14">
    <cfRule type="cellIs" dxfId="351" priority="16" operator="equal">
      <formula>0</formula>
    </cfRule>
  </conditionalFormatting>
  <conditionalFormatting sqref="AF15">
    <cfRule type="cellIs" dxfId="350" priority="15" operator="equal">
      <formula>0</formula>
    </cfRule>
  </conditionalFormatting>
  <conditionalFormatting sqref="AF4">
    <cfRule type="cellIs" dxfId="349" priority="14" operator="equal">
      <formula>0</formula>
    </cfRule>
  </conditionalFormatting>
  <conditionalFormatting sqref="AF4">
    <cfRule type="cellIs" dxfId="348" priority="13" operator="equal">
      <formula>0</formula>
    </cfRule>
  </conditionalFormatting>
  <conditionalFormatting sqref="AG5:AG9 AG17:AG21">
    <cfRule type="cellIs" dxfId="347" priority="12" operator="equal">
      <formula>0</formula>
    </cfRule>
  </conditionalFormatting>
  <conditionalFormatting sqref="AG11 AG22:AG24">
    <cfRule type="cellIs" dxfId="346" priority="11" operator="equal">
      <formula>0</formula>
    </cfRule>
  </conditionalFormatting>
  <conditionalFormatting sqref="AG10:AG11 AG16 AG22:AG25">
    <cfRule type="cellIs" dxfId="345" priority="10" operator="equal">
      <formula>0</formula>
    </cfRule>
  </conditionalFormatting>
  <conditionalFormatting sqref="AG16">
    <cfRule type="cellIs" dxfId="344" priority="9" operator="equal">
      <formula>0</formula>
    </cfRule>
  </conditionalFormatting>
  <conditionalFormatting sqref="AG25">
    <cfRule type="cellIs" dxfId="343" priority="8" operator="equal">
      <formula>0</formula>
    </cfRule>
  </conditionalFormatting>
  <conditionalFormatting sqref="AG12">
    <cfRule type="cellIs" dxfId="342" priority="7" operator="equal">
      <formula>0</formula>
    </cfRule>
  </conditionalFormatting>
  <conditionalFormatting sqref="AG12">
    <cfRule type="cellIs" dxfId="341" priority="6" operator="equal">
      <formula>0</formula>
    </cfRule>
  </conditionalFormatting>
  <conditionalFormatting sqref="AG13">
    <cfRule type="cellIs" dxfId="340" priority="5" operator="equal">
      <formula>0</formula>
    </cfRule>
  </conditionalFormatting>
  <conditionalFormatting sqref="AG14">
    <cfRule type="cellIs" dxfId="339" priority="4" operator="equal">
      <formula>0</formula>
    </cfRule>
  </conditionalFormatting>
  <conditionalFormatting sqref="AG15">
    <cfRule type="cellIs" dxfId="338" priority="3" operator="equal">
      <formula>0</formula>
    </cfRule>
  </conditionalFormatting>
  <conditionalFormatting sqref="AG4">
    <cfRule type="cellIs" dxfId="337" priority="2" operator="equal">
      <formula>0</formula>
    </cfRule>
  </conditionalFormatting>
  <conditionalFormatting sqref="AG4">
    <cfRule type="cellIs" dxfId="336" priority="1" operator="equal">
      <formula>0</formula>
    </cfRule>
  </conditionalFormatting>
  <pageMargins left="0.7" right="0.7" top="0.75" bottom="0.75" header="0.3" footer="0.3"/>
  <pageSetup paperSize="9" orientation="portrait"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53"/>
  <sheetViews>
    <sheetView showGridLines="0" workbookViewId="0">
      <selection activeCell="A10" sqref="A10"/>
    </sheetView>
  </sheetViews>
  <sheetFormatPr baseColWidth="10" defaultColWidth="9.140625" defaultRowHeight="15"/>
  <cols>
    <col min="2" max="2" width="28.28515625" bestFit="1" customWidth="1"/>
    <col min="3" max="3" width="10.28515625" bestFit="1" customWidth="1"/>
    <col min="4" max="4" width="23.5703125" bestFit="1" customWidth="1"/>
    <col min="6" max="7" width="12.42578125" bestFit="1" customWidth="1"/>
  </cols>
  <sheetData>
    <row r="1" spans="1:12" ht="52.5" customHeight="1" thickBot="1">
      <c r="B1" s="1595" t="s">
        <v>71</v>
      </c>
      <c r="C1" s="1596"/>
      <c r="D1" s="1596"/>
      <c r="E1" s="1597"/>
      <c r="F1" s="82"/>
      <c r="G1" s="82"/>
      <c r="H1" s="82"/>
      <c r="I1" s="82"/>
      <c r="J1" s="82"/>
      <c r="K1" s="82"/>
      <c r="L1" s="51"/>
    </row>
    <row r="2" spans="1:12">
      <c r="A2" s="112"/>
      <c r="B2" s="112"/>
      <c r="C2" s="112"/>
      <c r="D2" s="112"/>
      <c r="E2" s="112"/>
      <c r="F2" s="112"/>
    </row>
    <row r="3" spans="1:12" ht="15.75" thickBot="1">
      <c r="A3" s="112"/>
      <c r="B3" s="112"/>
      <c r="C3" s="112"/>
      <c r="D3" s="112"/>
      <c r="E3" s="112"/>
      <c r="F3" s="112"/>
    </row>
    <row r="4" spans="1:12" ht="15.75" thickBot="1">
      <c r="A4" s="112"/>
      <c r="B4" s="112"/>
      <c r="C4" s="148" t="s">
        <v>112</v>
      </c>
      <c r="D4" s="149" t="s">
        <v>101</v>
      </c>
      <c r="E4" s="150" t="s">
        <v>100</v>
      </c>
      <c r="F4" s="151" t="s">
        <v>102</v>
      </c>
    </row>
    <row r="5" spans="1:12">
      <c r="B5" s="113" t="s">
        <v>95</v>
      </c>
      <c r="C5" s="114">
        <f ca="1">SUM('Altran Annual Appraisal'!AO8:AO22)/COUNTA('Altran Annual Appraisal'!AO8:AO22)</f>
        <v>2.1212121212121211</v>
      </c>
      <c r="D5" s="115"/>
      <c r="E5" s="116">
        <f>'HR - Tools'!$B$6</f>
        <v>2.3333333333333335</v>
      </c>
      <c r="F5" s="117">
        <f t="shared" ref="F5:F14" si="0">IF($D5="",$E5,$D5)</f>
        <v>2.3333333333333335</v>
      </c>
    </row>
    <row r="6" spans="1:12">
      <c r="B6" s="118" t="s">
        <v>93</v>
      </c>
      <c r="C6" s="114">
        <f ca="1">SUM('Altran Annual Appraisal'!AO26:AO29)/COUNTA('Altran Annual Appraisal'!AO26:AO29)</f>
        <v>0</v>
      </c>
      <c r="D6" s="115"/>
      <c r="E6" s="116">
        <f ca="1">'HR - Tools'!$B$10</f>
        <v>0</v>
      </c>
      <c r="F6" s="117">
        <f t="shared" ca="1" si="0"/>
        <v>0</v>
      </c>
    </row>
    <row r="7" spans="1:12">
      <c r="B7" s="118" t="s">
        <v>92</v>
      </c>
      <c r="C7" s="114">
        <f ca="1">('HR - Tools'!B6*'HR - Tools'!D6)+('HR - Tools'!B10*'HR - Tools'!D10)</f>
        <v>1.1666666666666667</v>
      </c>
      <c r="D7" s="115"/>
      <c r="E7" s="116">
        <f ca="1">'HR - Tools'!$F$8</f>
        <v>1.1666666666666667</v>
      </c>
      <c r="F7" s="117">
        <f t="shared" ca="1" si="0"/>
        <v>1.1666666666666667</v>
      </c>
    </row>
    <row r="8" spans="1:12">
      <c r="B8" s="118" t="s">
        <v>94</v>
      </c>
      <c r="C8" s="114">
        <f>SUMPRODUCT(Objectives_Score,Objectives_Weight_Factors)/SUM(Objectives_Weight_Factors)</f>
        <v>3</v>
      </c>
      <c r="D8" s="115"/>
      <c r="E8" s="116">
        <f>'HR - Tools'!F12</f>
        <v>3</v>
      </c>
      <c r="F8" s="117">
        <f t="shared" si="0"/>
        <v>3</v>
      </c>
    </row>
    <row r="9" spans="1:12">
      <c r="B9" s="118"/>
      <c r="C9" s="114" t="e">
        <f>SUM(Competanties_Score_Potential)/COUNTA(Competanties_Score_Potential)</f>
        <v>#REF!</v>
      </c>
      <c r="D9" s="115"/>
      <c r="E9" s="116">
        <f>'HR - Tools'!$F$16</f>
        <v>0</v>
      </c>
      <c r="F9" s="117">
        <f t="shared" si="0"/>
        <v>0</v>
      </c>
    </row>
    <row r="10" spans="1:12">
      <c r="B10" s="118"/>
      <c r="C10" s="114" t="e">
        <f>SUM(#REF!)/COUNT(#REF!)</f>
        <v>#REF!</v>
      </c>
      <c r="D10" s="115"/>
      <c r="E10" s="116">
        <f>'HR - Tools'!$F$20</f>
        <v>0</v>
      </c>
      <c r="F10" s="117">
        <f t="shared" si="0"/>
        <v>0</v>
      </c>
    </row>
    <row r="11" spans="1:12">
      <c r="B11" s="118"/>
      <c r="C11" s="114" t="e">
        <f ca="1">('HR - Tools'!F8*'HR - Tools'!H8)+('HR - Tools'!F12*'HR - Tools'!H12)</f>
        <v>#REF!</v>
      </c>
      <c r="D11" s="115"/>
      <c r="E11" s="116" t="e">
        <f ca="1">'HR - Tools'!$J$10</f>
        <v>#REF!</v>
      </c>
      <c r="F11" s="117" t="e">
        <f t="shared" ca="1" si="0"/>
        <v>#REF!</v>
      </c>
    </row>
    <row r="12" spans="1:12">
      <c r="B12" s="118"/>
      <c r="C12" s="114">
        <f>('HR - Tools'!F16*'HR - Tools'!H16)+('HR - Tools'!F20*'HR - Tools'!H20)</f>
        <v>0</v>
      </c>
      <c r="D12" s="115"/>
      <c r="E12" s="116" t="e">
        <f>'HR - Tools'!$J$18</f>
        <v>#REF!</v>
      </c>
      <c r="F12" s="117" t="e">
        <f t="shared" si="0"/>
        <v>#REF!</v>
      </c>
    </row>
    <row r="13" spans="1:12">
      <c r="B13" s="118"/>
      <c r="C13" s="114" t="e">
        <f ca="1">'HR - Tools'!C18*('HR - Tools'!L10*'HR - Tools'!J10+'HR - Tools'!L18*'HR - Tools'!J18)+'HR - Tools'!C19*('HR - Tools'!L10*('HR - Tools'!F50*'HR - Tools'!H8+'HR - Tools'!F53*'HR - Tools'!H12)+'HR - Tools'!L18*'HR - Tools'!F51)+'HR - Tools'!C20*('HR - Tools'!L10*('HR - Tools'!G50*'HR - Tools'!H8+'HR - Tools'!G53*'HR - Tools'!H12)+'HR - Tools'!L18*'HR - Tools'!G51)</f>
        <v>#REF!</v>
      </c>
      <c r="D13" s="115"/>
      <c r="E13" s="116" t="e">
        <f ca="1">'HR - Tools'!$N$14</f>
        <v>#REF!</v>
      </c>
      <c r="F13" s="117" t="e">
        <f t="shared" ca="1" si="0"/>
        <v>#REF!</v>
      </c>
    </row>
    <row r="14" spans="1:12" ht="15.75" thickBot="1">
      <c r="B14" s="119"/>
      <c r="C14" s="120">
        <f ca="1">'HR - Tools'!Q35</f>
        <v>1.0900000000000001</v>
      </c>
      <c r="D14" s="121"/>
      <c r="E14" s="122">
        <f ca="1">'HR - Tools'!$N$35</f>
        <v>1.0900000000000001</v>
      </c>
      <c r="F14" s="123">
        <f t="shared" ca="1" si="0"/>
        <v>1.0900000000000001</v>
      </c>
    </row>
    <row r="15" spans="1:12" ht="15.75" thickBot="1"/>
    <row r="16" spans="1:12" ht="18.75" thickBot="1">
      <c r="B16" s="124" t="s">
        <v>103</v>
      </c>
      <c r="C16" s="125"/>
      <c r="D16" s="125"/>
      <c r="E16" s="125"/>
      <c r="F16" s="125"/>
      <c r="G16" s="125"/>
      <c r="H16" s="125"/>
      <c r="I16" s="126"/>
    </row>
    <row r="17" spans="2:9" ht="18.75" thickBot="1">
      <c r="B17" s="127"/>
      <c r="C17" s="128"/>
      <c r="D17" s="128"/>
      <c r="E17" s="128"/>
      <c r="F17" s="128"/>
      <c r="G17" s="128"/>
      <c r="H17" s="128"/>
      <c r="I17" s="129"/>
    </row>
    <row r="18" spans="2:9" ht="15.75" thickBot="1">
      <c r="B18" s="130" t="s">
        <v>95</v>
      </c>
      <c r="C18" s="112"/>
      <c r="D18" s="112"/>
      <c r="E18" s="112"/>
      <c r="F18" s="112"/>
      <c r="G18" s="112"/>
      <c r="H18" s="112"/>
      <c r="I18" s="131"/>
    </row>
    <row r="19" spans="2:9" ht="15.75" thickBot="1">
      <c r="B19" s="132">
        <f>$F$5</f>
        <v>2.3333333333333335</v>
      </c>
      <c r="C19" s="112"/>
      <c r="D19" s="130" t="s">
        <v>92</v>
      </c>
      <c r="E19" s="112"/>
      <c r="F19" s="112"/>
      <c r="G19" s="84"/>
      <c r="H19" s="84"/>
      <c r="I19" s="133"/>
    </row>
    <row r="20" spans="2:9" ht="15.75" thickBot="1">
      <c r="B20" s="134"/>
      <c r="C20" s="112"/>
      <c r="D20" s="132">
        <f ca="1">$F$7</f>
        <v>1.1666666666666667</v>
      </c>
      <c r="E20" s="112"/>
      <c r="F20" s="135" t="s">
        <v>79</v>
      </c>
      <c r="G20" s="84"/>
      <c r="H20" s="84"/>
      <c r="I20" s="133"/>
    </row>
    <row r="21" spans="2:9" ht="15.75" thickBot="1">
      <c r="B21" s="130" t="s">
        <v>93</v>
      </c>
      <c r="C21" s="112"/>
      <c r="D21" s="112"/>
      <c r="E21" s="112"/>
      <c r="F21" s="132" t="e">
        <f ca="1">F11</f>
        <v>#REF!</v>
      </c>
      <c r="G21" s="84"/>
      <c r="H21" s="84"/>
      <c r="I21" s="133"/>
    </row>
    <row r="22" spans="2:9" ht="15.75" thickBot="1">
      <c r="B22" s="132">
        <f ca="1">$F$6</f>
        <v>0</v>
      </c>
      <c r="C22" s="112"/>
      <c r="D22" s="130" t="s">
        <v>94</v>
      </c>
      <c r="E22" s="112"/>
      <c r="F22" s="112"/>
      <c r="G22" s="84"/>
      <c r="H22" s="112"/>
      <c r="I22" s="133"/>
    </row>
    <row r="23" spans="2:9" ht="15.75" thickBot="1">
      <c r="B23" s="134"/>
      <c r="C23" s="112"/>
      <c r="D23" s="132">
        <f>$F$8</f>
        <v>3</v>
      </c>
      <c r="E23" s="112"/>
      <c r="F23" s="112"/>
      <c r="G23" s="84"/>
      <c r="H23" s="112"/>
      <c r="I23" s="133"/>
    </row>
    <row r="24" spans="2:9" ht="15.75" thickBot="1">
      <c r="B24" s="134"/>
      <c r="C24" s="112"/>
      <c r="D24" s="112"/>
      <c r="E24" s="112"/>
      <c r="F24" s="112"/>
      <c r="G24" s="84"/>
      <c r="H24" s="135"/>
      <c r="I24" s="133"/>
    </row>
    <row r="25" spans="2:9" ht="15.75" thickBot="1">
      <c r="B25" s="134"/>
      <c r="C25" s="112"/>
      <c r="D25" s="130"/>
      <c r="E25" s="112"/>
      <c r="F25" s="112"/>
      <c r="G25" s="84"/>
      <c r="H25" s="132" t="e">
        <f ca="1">$F$13</f>
        <v>#REF!</v>
      </c>
      <c r="I25" s="133"/>
    </row>
    <row r="26" spans="2:9" ht="15.75" thickBot="1">
      <c r="B26" s="134"/>
      <c r="C26" s="112"/>
      <c r="D26" s="132">
        <f>$F$9</f>
        <v>0</v>
      </c>
      <c r="E26" s="112"/>
      <c r="F26" s="112"/>
      <c r="G26" s="84"/>
      <c r="H26" s="112"/>
      <c r="I26" s="133"/>
    </row>
    <row r="27" spans="2:9" ht="15.75" thickBot="1">
      <c r="B27" s="134"/>
      <c r="C27" s="112"/>
      <c r="D27" s="112"/>
      <c r="E27" s="112"/>
      <c r="F27" s="130"/>
      <c r="G27" s="84"/>
      <c r="H27" s="112"/>
      <c r="I27" s="133"/>
    </row>
    <row r="28" spans="2:9" ht="15.75" thickBot="1">
      <c r="B28" s="134"/>
      <c r="C28" s="112"/>
      <c r="D28" s="130"/>
      <c r="E28" s="112"/>
      <c r="F28" s="132" t="e">
        <f>$F$12</f>
        <v>#REF!</v>
      </c>
      <c r="G28" s="84"/>
      <c r="H28" s="112"/>
      <c r="I28" s="133"/>
    </row>
    <row r="29" spans="2:9" ht="15.75" thickBot="1">
      <c r="B29" s="136"/>
      <c r="C29" s="112"/>
      <c r="D29" s="132">
        <f>$F$10</f>
        <v>0</v>
      </c>
      <c r="E29" s="112"/>
      <c r="F29" s="112"/>
      <c r="G29" s="84"/>
      <c r="H29" s="112"/>
      <c r="I29" s="133"/>
    </row>
    <row r="30" spans="2:9" ht="15.75" thickBot="1">
      <c r="B30" s="137"/>
      <c r="C30" s="138"/>
      <c r="D30" s="139"/>
      <c r="E30" s="139"/>
      <c r="F30" s="139"/>
      <c r="G30" s="140"/>
      <c r="H30" s="139"/>
      <c r="I30" s="141"/>
    </row>
    <row r="31" spans="2:9">
      <c r="B31" s="58"/>
      <c r="C31" s="112"/>
      <c r="E31" s="58"/>
      <c r="F31" s="112"/>
      <c r="I31" s="112"/>
    </row>
    <row r="32" spans="2:9">
      <c r="B32" s="58"/>
      <c r="C32" s="81"/>
      <c r="E32" s="57"/>
      <c r="F32" s="81"/>
      <c r="I32" s="81"/>
    </row>
    <row r="33" spans="2:9">
      <c r="B33" s="58"/>
      <c r="C33" s="81"/>
      <c r="E33" s="57"/>
      <c r="F33" s="81"/>
      <c r="I33" s="81"/>
    </row>
    <row r="34" spans="2:9">
      <c r="B34" s="58"/>
      <c r="C34" s="59"/>
      <c r="E34" s="57"/>
      <c r="F34" s="57"/>
      <c r="I34" s="81"/>
    </row>
    <row r="35" spans="2:9">
      <c r="B35" s="394"/>
      <c r="C35" s="76"/>
      <c r="E35" s="57"/>
      <c r="F35" s="57"/>
      <c r="I35" s="81"/>
    </row>
    <row r="36" spans="2:9">
      <c r="B36" s="395"/>
    </row>
    <row r="37" spans="2:9">
      <c r="B37" s="395"/>
    </row>
    <row r="38" spans="2:9">
      <c r="B38" s="396" t="s">
        <v>192</v>
      </c>
    </row>
    <row r="39" spans="2:9">
      <c r="B39" s="396" t="s">
        <v>193</v>
      </c>
    </row>
    <row r="40" spans="2:9">
      <c r="B40" s="396" t="s">
        <v>194</v>
      </c>
    </row>
    <row r="41" spans="2:9">
      <c r="B41" s="396" t="s">
        <v>120</v>
      </c>
    </row>
    <row r="42" spans="2:9">
      <c r="B42" s="396" t="s">
        <v>195</v>
      </c>
    </row>
    <row r="43" spans="2:9">
      <c r="B43" s="396" t="s">
        <v>196</v>
      </c>
    </row>
    <row r="44" spans="2:9">
      <c r="B44" s="396" t="s">
        <v>197</v>
      </c>
    </row>
    <row r="45" spans="2:9">
      <c r="B45" s="396" t="s">
        <v>5</v>
      </c>
    </row>
    <row r="46" spans="2:9">
      <c r="B46" s="396" t="s">
        <v>198</v>
      </c>
    </row>
    <row r="47" spans="2:9">
      <c r="B47" s="396" t="s">
        <v>199</v>
      </c>
    </row>
    <row r="48" spans="2:9">
      <c r="B48" s="396" t="s">
        <v>122</v>
      </c>
    </row>
    <row r="49" spans="2:2">
      <c r="B49" s="395"/>
    </row>
    <row r="50" spans="2:2">
      <c r="B50" s="395"/>
    </row>
    <row r="51" spans="2:2">
      <c r="B51" s="395"/>
    </row>
    <row r="52" spans="2:2">
      <c r="B52" s="395"/>
    </row>
    <row r="53" spans="2:2">
      <c r="B53" s="395"/>
    </row>
  </sheetData>
  <sheetProtection password="CF91" sheet="1" objects="1" scenarios="1"/>
  <mergeCells count="1">
    <mergeCell ref="B1:E1"/>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L27"/>
  <sheetViews>
    <sheetView zoomScale="90" zoomScaleNormal="90" workbookViewId="0">
      <selection activeCell="BA4" sqref="BA4"/>
    </sheetView>
  </sheetViews>
  <sheetFormatPr baseColWidth="10" defaultColWidth="9.140625" defaultRowHeight="15"/>
  <cols>
    <col min="3" max="3" width="34.42578125" customWidth="1"/>
    <col min="4" max="31" width="2.42578125" customWidth="1"/>
    <col min="32" max="33" width="2.42578125" style="416" customWidth="1"/>
    <col min="34" max="51" width="2.42578125" customWidth="1"/>
    <col min="52" max="52" width="2.42578125" style="416" customWidth="1"/>
    <col min="53" max="56" width="2.42578125" customWidth="1"/>
    <col min="57" max="57" width="2.42578125" style="416" customWidth="1"/>
    <col min="58" max="58" width="2.42578125" customWidth="1"/>
  </cols>
  <sheetData>
    <row r="1" spans="1:64" ht="7.5" customHeight="1" thickBot="1">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row>
    <row r="2" spans="1:64" ht="53.25" customHeight="1">
      <c r="B2" s="1601" t="s">
        <v>139</v>
      </c>
      <c r="C2" s="1602"/>
      <c r="D2" s="1603" t="s">
        <v>17</v>
      </c>
      <c r="E2" s="1604"/>
      <c r="F2" s="1604"/>
      <c r="G2" s="1604"/>
      <c r="H2" s="1604"/>
      <c r="I2" s="1604"/>
      <c r="J2" s="1605"/>
      <c r="K2" s="1606" t="s">
        <v>122</v>
      </c>
      <c r="L2" s="1607"/>
      <c r="M2" s="1607"/>
      <c r="N2" s="1607"/>
      <c r="O2" s="1607"/>
      <c r="P2" s="1608"/>
      <c r="Q2" s="1609" t="s">
        <v>23</v>
      </c>
      <c r="R2" s="1610"/>
      <c r="S2" s="1610"/>
      <c r="T2" s="1610"/>
      <c r="U2" s="1611"/>
      <c r="V2" s="1609" t="s">
        <v>27</v>
      </c>
      <c r="W2" s="1610"/>
      <c r="X2" s="1610"/>
      <c r="Y2" s="1610"/>
      <c r="Z2" s="1610"/>
      <c r="AA2" s="1611"/>
      <c r="AB2" s="1609" t="s">
        <v>38</v>
      </c>
      <c r="AC2" s="1610"/>
      <c r="AD2" s="1610"/>
      <c r="AE2" s="1610"/>
      <c r="AF2" s="1610"/>
      <c r="AG2" s="1611"/>
      <c r="AH2" s="1609" t="s">
        <v>39</v>
      </c>
      <c r="AI2" s="1610"/>
      <c r="AJ2" s="1610"/>
      <c r="AK2" s="1611"/>
      <c r="AL2" s="1598" t="s">
        <v>44</v>
      </c>
      <c r="AM2" s="1599"/>
      <c r="AN2" s="1599"/>
      <c r="AO2" s="1600"/>
      <c r="AP2" s="1598" t="s">
        <v>49</v>
      </c>
      <c r="AQ2" s="1599"/>
      <c r="AR2" s="1599"/>
      <c r="AS2" s="1600"/>
      <c r="AT2" s="1598" t="s">
        <v>5</v>
      </c>
      <c r="AU2" s="1599"/>
      <c r="AV2" s="1600"/>
      <c r="AW2" s="1598" t="s">
        <v>55</v>
      </c>
      <c r="AX2" s="1599"/>
      <c r="AY2" s="1599"/>
      <c r="AZ2" s="1599"/>
      <c r="BA2" s="1600"/>
      <c r="BB2" s="1598" t="s">
        <v>59</v>
      </c>
      <c r="BC2" s="1599"/>
      <c r="BD2" s="1599"/>
      <c r="BE2" s="1599"/>
      <c r="BF2" s="1600"/>
    </row>
    <row r="3" spans="1:64" ht="102" customHeight="1">
      <c r="B3" s="269"/>
      <c r="C3" s="290" t="s">
        <v>145</v>
      </c>
      <c r="D3" s="273" t="s">
        <v>18</v>
      </c>
      <c r="E3" s="268" t="s">
        <v>16</v>
      </c>
      <c r="F3" s="267" t="s">
        <v>15</v>
      </c>
      <c r="G3" s="266" t="s">
        <v>19</v>
      </c>
      <c r="H3" s="261" t="s">
        <v>20</v>
      </c>
      <c r="I3" s="261" t="s">
        <v>21</v>
      </c>
      <c r="J3" s="274" t="s">
        <v>22</v>
      </c>
      <c r="K3" s="275" t="s">
        <v>131</v>
      </c>
      <c r="L3" s="262" t="s">
        <v>134</v>
      </c>
      <c r="M3" s="262" t="s">
        <v>132</v>
      </c>
      <c r="N3" s="262" t="s">
        <v>123</v>
      </c>
      <c r="O3" s="262" t="s">
        <v>133</v>
      </c>
      <c r="P3" s="276" t="s">
        <v>124</v>
      </c>
      <c r="Q3" s="277" t="s">
        <v>109</v>
      </c>
      <c r="R3" s="263" t="s">
        <v>24</v>
      </c>
      <c r="S3" s="263" t="s">
        <v>25</v>
      </c>
      <c r="T3" s="263" t="s">
        <v>26</v>
      </c>
      <c r="U3" s="278" t="s">
        <v>110</v>
      </c>
      <c r="V3" s="279" t="s">
        <v>28</v>
      </c>
      <c r="W3" s="264" t="s">
        <v>29</v>
      </c>
      <c r="X3" s="264" t="s">
        <v>30</v>
      </c>
      <c r="Y3" s="264" t="s">
        <v>31</v>
      </c>
      <c r="Z3" s="264" t="s">
        <v>32</v>
      </c>
      <c r="AA3" s="280" t="s">
        <v>33</v>
      </c>
      <c r="AB3" s="279" t="s">
        <v>34</v>
      </c>
      <c r="AC3" s="264" t="s">
        <v>35</v>
      </c>
      <c r="AD3" s="264" t="s">
        <v>36</v>
      </c>
      <c r="AE3" s="782" t="s">
        <v>37</v>
      </c>
      <c r="AF3" s="783" t="s">
        <v>638</v>
      </c>
      <c r="AG3" s="665" t="s">
        <v>413</v>
      </c>
      <c r="AH3" s="279" t="s">
        <v>40</v>
      </c>
      <c r="AI3" s="264" t="s">
        <v>41</v>
      </c>
      <c r="AJ3" s="264" t="s">
        <v>42</v>
      </c>
      <c r="AK3" s="280" t="s">
        <v>43</v>
      </c>
      <c r="AL3" s="281" t="s">
        <v>45</v>
      </c>
      <c r="AM3" s="265" t="s">
        <v>46</v>
      </c>
      <c r="AN3" s="265" t="s">
        <v>47</v>
      </c>
      <c r="AO3" s="282" t="s">
        <v>48</v>
      </c>
      <c r="AP3" s="281" t="s">
        <v>438</v>
      </c>
      <c r="AQ3" s="265" t="s">
        <v>50</v>
      </c>
      <c r="AR3" s="265" t="s">
        <v>51</v>
      </c>
      <c r="AS3" s="282" t="s">
        <v>52</v>
      </c>
      <c r="AT3" s="281" t="s">
        <v>53</v>
      </c>
      <c r="AU3" s="265" t="s">
        <v>54</v>
      </c>
      <c r="AV3" s="282" t="s">
        <v>1</v>
      </c>
      <c r="AW3" s="281" t="s">
        <v>56</v>
      </c>
      <c r="AX3" s="265" t="s">
        <v>57</v>
      </c>
      <c r="AY3" s="265" t="s">
        <v>644</v>
      </c>
      <c r="AZ3" s="265" t="s">
        <v>645</v>
      </c>
      <c r="BA3" s="282" t="s">
        <v>58</v>
      </c>
      <c r="BB3" s="281" t="s">
        <v>60</v>
      </c>
      <c r="BC3" s="265" t="s">
        <v>61</v>
      </c>
      <c r="BD3" s="265" t="s">
        <v>62</v>
      </c>
      <c r="BE3" s="282" t="s">
        <v>642</v>
      </c>
      <c r="BF3" s="282" t="s">
        <v>643</v>
      </c>
    </row>
    <row r="4" spans="1:64" hidden="1">
      <c r="B4" s="270"/>
      <c r="C4" s="283" t="s">
        <v>140</v>
      </c>
      <c r="D4" s="310">
        <v>0</v>
      </c>
      <c r="E4" s="310">
        <v>0</v>
      </c>
      <c r="F4" s="310">
        <v>0</v>
      </c>
      <c r="G4" s="310">
        <v>0</v>
      </c>
      <c r="H4" s="310">
        <v>0</v>
      </c>
      <c r="I4" s="310">
        <v>0</v>
      </c>
      <c r="J4" s="310">
        <v>0</v>
      </c>
      <c r="K4" s="310">
        <v>0</v>
      </c>
      <c r="L4" s="310">
        <v>0</v>
      </c>
      <c r="M4" s="310">
        <v>0</v>
      </c>
      <c r="N4" s="310">
        <v>0</v>
      </c>
      <c r="O4" s="310">
        <v>0</v>
      </c>
      <c r="P4" s="310">
        <v>0</v>
      </c>
      <c r="Q4" s="311">
        <v>0</v>
      </c>
      <c r="R4" s="311">
        <v>0</v>
      </c>
      <c r="S4" s="311">
        <v>0</v>
      </c>
      <c r="T4" s="311">
        <v>0</v>
      </c>
      <c r="U4" s="311">
        <v>0</v>
      </c>
      <c r="V4" s="311">
        <v>0</v>
      </c>
      <c r="W4" s="311">
        <v>0</v>
      </c>
      <c r="X4" s="311">
        <v>0</v>
      </c>
      <c r="Y4" s="311">
        <v>0</v>
      </c>
      <c r="Z4" s="311">
        <v>0</v>
      </c>
      <c r="AA4" s="311">
        <v>0</v>
      </c>
      <c r="AB4" s="311">
        <v>0</v>
      </c>
      <c r="AC4" s="311">
        <v>0</v>
      </c>
      <c r="AD4" s="311">
        <v>0</v>
      </c>
      <c r="AE4" s="311">
        <v>0</v>
      </c>
      <c r="AF4" s="311">
        <v>0</v>
      </c>
      <c r="AG4" s="311">
        <v>0</v>
      </c>
      <c r="AH4" s="311">
        <v>0</v>
      </c>
      <c r="AI4" s="311">
        <v>0</v>
      </c>
      <c r="AJ4" s="311">
        <v>0</v>
      </c>
      <c r="AK4" s="311">
        <v>0</v>
      </c>
      <c r="AL4" s="310">
        <v>0</v>
      </c>
      <c r="AM4" s="310">
        <v>0</v>
      </c>
      <c r="AN4" s="310">
        <v>0</v>
      </c>
      <c r="AO4" s="310">
        <v>0</v>
      </c>
      <c r="AP4" s="310">
        <v>0</v>
      </c>
      <c r="AQ4" s="310">
        <v>0</v>
      </c>
      <c r="AR4" s="310">
        <v>0</v>
      </c>
      <c r="AS4" s="310">
        <v>0</v>
      </c>
      <c r="AT4" s="310">
        <v>0</v>
      </c>
      <c r="AU4" s="310">
        <v>0</v>
      </c>
      <c r="AV4" s="310">
        <v>0</v>
      </c>
      <c r="AW4" s="310">
        <v>0</v>
      </c>
      <c r="AX4" s="310">
        <v>0</v>
      </c>
      <c r="AY4" s="310">
        <v>0</v>
      </c>
      <c r="AZ4" s="310">
        <v>0</v>
      </c>
      <c r="BA4" s="310">
        <v>0</v>
      </c>
      <c r="BB4" s="310">
        <v>0</v>
      </c>
      <c r="BC4" s="310">
        <v>0</v>
      </c>
      <c r="BD4" s="310">
        <v>0</v>
      </c>
      <c r="BE4" s="310">
        <v>0</v>
      </c>
      <c r="BF4" s="310">
        <v>0</v>
      </c>
    </row>
    <row r="5" spans="1:64" hidden="1">
      <c r="A5" s="3"/>
      <c r="B5" s="284"/>
      <c r="C5" s="764" t="s">
        <v>539</v>
      </c>
      <c r="D5" s="532">
        <v>4</v>
      </c>
      <c r="E5" s="532">
        <v>4</v>
      </c>
      <c r="F5" s="532">
        <v>4</v>
      </c>
      <c r="G5" s="533">
        <v>4</v>
      </c>
      <c r="H5" s="533">
        <v>3</v>
      </c>
      <c r="I5" s="533">
        <v>2</v>
      </c>
      <c r="J5" s="533">
        <v>1</v>
      </c>
      <c r="K5" s="528"/>
      <c r="L5" s="528"/>
      <c r="M5" s="528"/>
      <c r="N5" s="528"/>
      <c r="O5" s="528"/>
      <c r="P5" s="528"/>
      <c r="Q5" s="527"/>
      <c r="R5" s="527"/>
      <c r="S5" s="527"/>
      <c r="T5" s="527"/>
      <c r="U5" s="527"/>
      <c r="V5" s="527"/>
      <c r="W5" s="527"/>
      <c r="X5" s="527"/>
      <c r="Y5" s="527"/>
      <c r="Z5" s="527"/>
      <c r="AA5" s="527"/>
      <c r="AB5" s="527"/>
      <c r="AC5" s="527"/>
      <c r="AD5" s="527"/>
      <c r="AE5" s="527"/>
      <c r="AF5" s="527"/>
      <c r="AG5" s="527"/>
      <c r="AH5" s="529">
        <v>3</v>
      </c>
      <c r="AI5" s="529">
        <v>2</v>
      </c>
      <c r="AJ5" s="529">
        <v>2</v>
      </c>
      <c r="AK5" s="529">
        <v>1</v>
      </c>
      <c r="AL5" s="534">
        <v>4</v>
      </c>
      <c r="AM5" s="534">
        <v>3</v>
      </c>
      <c r="AN5" s="534">
        <v>2</v>
      </c>
      <c r="AO5" s="534">
        <v>1</v>
      </c>
      <c r="AP5" s="534">
        <v>4</v>
      </c>
      <c r="AQ5" s="534">
        <v>3</v>
      </c>
      <c r="AR5" s="534">
        <v>2</v>
      </c>
      <c r="AS5" s="534">
        <v>1</v>
      </c>
      <c r="AT5" s="534">
        <v>3</v>
      </c>
      <c r="AU5" s="534">
        <v>2</v>
      </c>
      <c r="AV5" s="534">
        <v>1</v>
      </c>
      <c r="AW5" s="534">
        <v>4</v>
      </c>
      <c r="AX5" s="534">
        <v>3</v>
      </c>
      <c r="AY5" s="534">
        <v>2</v>
      </c>
      <c r="AZ5" s="534">
        <v>2</v>
      </c>
      <c r="BA5" s="534">
        <v>1</v>
      </c>
      <c r="BB5" s="534">
        <v>3</v>
      </c>
      <c r="BC5" s="534">
        <v>2</v>
      </c>
      <c r="BD5" s="534">
        <v>1</v>
      </c>
      <c r="BE5" s="534">
        <v>1</v>
      </c>
      <c r="BF5" s="534">
        <v>1</v>
      </c>
      <c r="BG5" s="423"/>
      <c r="BH5" s="423"/>
      <c r="BI5" s="423"/>
      <c r="BJ5" s="423"/>
      <c r="BK5" s="423"/>
      <c r="BL5" s="423"/>
    </row>
    <row r="6" spans="1:64">
      <c r="A6" s="3"/>
      <c r="B6" s="284"/>
      <c r="C6" s="764" t="s">
        <v>540</v>
      </c>
      <c r="D6" s="526">
        <v>4</v>
      </c>
      <c r="E6" s="526">
        <v>4</v>
      </c>
      <c r="F6" s="526">
        <v>3</v>
      </c>
      <c r="G6" s="527"/>
      <c r="H6" s="527"/>
      <c r="I6" s="527"/>
      <c r="J6" s="527"/>
      <c r="K6" s="528">
        <v>4</v>
      </c>
      <c r="L6" s="528">
        <v>3</v>
      </c>
      <c r="M6" s="528">
        <v>2</v>
      </c>
      <c r="N6" s="528">
        <v>4</v>
      </c>
      <c r="O6" s="528">
        <v>3</v>
      </c>
      <c r="P6" s="528">
        <v>2</v>
      </c>
      <c r="Q6" s="529">
        <v>3</v>
      </c>
      <c r="R6" s="529">
        <v>3</v>
      </c>
      <c r="S6" s="529">
        <v>2</v>
      </c>
      <c r="T6" s="529">
        <v>1</v>
      </c>
      <c r="U6" s="529">
        <v>1</v>
      </c>
      <c r="V6" s="529">
        <v>3</v>
      </c>
      <c r="W6" s="529">
        <v>3</v>
      </c>
      <c r="X6" s="529">
        <v>2</v>
      </c>
      <c r="Y6" s="529">
        <v>1</v>
      </c>
      <c r="Z6" s="529">
        <v>1</v>
      </c>
      <c r="AA6" s="529">
        <v>1</v>
      </c>
      <c r="AB6" s="529">
        <v>2</v>
      </c>
      <c r="AC6" s="529">
        <v>2</v>
      </c>
      <c r="AD6" s="529">
        <v>1</v>
      </c>
      <c r="AE6" s="529">
        <v>1</v>
      </c>
      <c r="AF6" s="529">
        <v>1</v>
      </c>
      <c r="AG6" s="529">
        <v>1</v>
      </c>
      <c r="AH6" s="529"/>
      <c r="AI6" s="529"/>
      <c r="AJ6" s="529"/>
      <c r="AK6" s="529"/>
      <c r="AL6" s="530"/>
      <c r="AM6" s="530"/>
      <c r="AN6" s="530"/>
      <c r="AO6" s="530"/>
      <c r="AP6" s="530"/>
      <c r="AQ6" s="530"/>
      <c r="AR6" s="530"/>
      <c r="AS6" s="530"/>
      <c r="AT6" s="530"/>
      <c r="AU6" s="530"/>
      <c r="AV6" s="530"/>
      <c r="AW6" s="530"/>
      <c r="AX6" s="530"/>
      <c r="AY6" s="530"/>
      <c r="AZ6" s="530"/>
      <c r="BA6" s="530"/>
      <c r="BB6" s="530"/>
      <c r="BC6" s="530"/>
      <c r="BD6" s="530"/>
      <c r="BE6" s="530"/>
      <c r="BF6" s="530"/>
      <c r="BG6" s="423"/>
      <c r="BH6" s="423"/>
      <c r="BI6" s="423"/>
      <c r="BJ6" s="423"/>
      <c r="BK6" s="423"/>
      <c r="BL6" s="423"/>
    </row>
    <row r="7" spans="1:64" hidden="1">
      <c r="A7" s="3"/>
      <c r="B7" s="284"/>
      <c r="C7" s="764" t="s">
        <v>541</v>
      </c>
      <c r="D7" s="526">
        <v>4</v>
      </c>
      <c r="E7" s="526">
        <v>3</v>
      </c>
      <c r="F7" s="526">
        <v>3</v>
      </c>
      <c r="G7" s="527"/>
      <c r="H7" s="527"/>
      <c r="I7" s="527"/>
      <c r="J7" s="527"/>
      <c r="K7" s="531"/>
      <c r="L7" s="531"/>
      <c r="M7" s="531"/>
      <c r="N7" s="531"/>
      <c r="O7" s="531"/>
      <c r="P7" s="531"/>
      <c r="Q7" s="527"/>
      <c r="R7" s="527"/>
      <c r="S7" s="527"/>
      <c r="T7" s="527"/>
      <c r="U7" s="527"/>
      <c r="V7" s="527"/>
      <c r="W7" s="527"/>
      <c r="X7" s="527"/>
      <c r="Y7" s="527"/>
      <c r="Z7" s="527"/>
      <c r="AA7" s="527"/>
      <c r="AB7" s="527"/>
      <c r="AC7" s="527"/>
      <c r="AD7" s="527"/>
      <c r="AE7" s="527"/>
      <c r="AF7" s="527"/>
      <c r="AG7" s="527"/>
      <c r="AH7" s="529"/>
      <c r="AI7" s="529"/>
      <c r="AJ7" s="529"/>
      <c r="AK7" s="529"/>
      <c r="AL7" s="530"/>
      <c r="AM7" s="530"/>
      <c r="AN7" s="530"/>
      <c r="AO7" s="530"/>
      <c r="AP7" s="530"/>
      <c r="AQ7" s="530"/>
      <c r="AR7" s="530"/>
      <c r="AS7" s="530"/>
      <c r="AT7" s="530"/>
      <c r="AU7" s="530"/>
      <c r="AV7" s="530"/>
      <c r="AW7" s="530"/>
      <c r="AX7" s="530"/>
      <c r="AY7" s="530"/>
      <c r="AZ7" s="530"/>
      <c r="BA7" s="530"/>
      <c r="BB7" s="530"/>
      <c r="BC7" s="530"/>
      <c r="BD7" s="530"/>
      <c r="BE7" s="530"/>
      <c r="BF7" s="530"/>
      <c r="BG7" s="423"/>
      <c r="BH7" s="423"/>
      <c r="BI7" s="423"/>
      <c r="BJ7" s="423"/>
      <c r="BK7" s="423"/>
      <c r="BL7" s="423"/>
    </row>
    <row r="8" spans="1:64" hidden="1">
      <c r="A8" s="3"/>
      <c r="B8" s="284"/>
      <c r="C8" s="764" t="s">
        <v>542</v>
      </c>
      <c r="D8" s="526">
        <v>4</v>
      </c>
      <c r="E8" s="526">
        <v>4</v>
      </c>
      <c r="F8" s="526">
        <v>4</v>
      </c>
      <c r="G8" s="527"/>
      <c r="H8" s="527"/>
      <c r="I8" s="527"/>
      <c r="J8" s="527"/>
      <c r="K8" s="531"/>
      <c r="L8" s="531"/>
      <c r="M8" s="531"/>
      <c r="N8" s="531"/>
      <c r="O8" s="531"/>
      <c r="P8" s="531"/>
      <c r="Q8" s="529">
        <v>3</v>
      </c>
      <c r="R8" s="529">
        <v>3</v>
      </c>
      <c r="S8" s="529">
        <v>2</v>
      </c>
      <c r="T8" s="529">
        <v>2</v>
      </c>
      <c r="U8" s="529">
        <v>2</v>
      </c>
      <c r="V8" s="529">
        <v>4</v>
      </c>
      <c r="W8" s="529">
        <v>4</v>
      </c>
      <c r="X8" s="529">
        <v>4</v>
      </c>
      <c r="Y8" s="529">
        <v>3</v>
      </c>
      <c r="Z8" s="529">
        <v>2</v>
      </c>
      <c r="AA8" s="529">
        <v>2</v>
      </c>
      <c r="AB8" s="527"/>
      <c r="AC8" s="527"/>
      <c r="AD8" s="527"/>
      <c r="AE8" s="527"/>
      <c r="AF8" s="527"/>
      <c r="AG8" s="527"/>
      <c r="AH8" s="529"/>
      <c r="AI8" s="529"/>
      <c r="AJ8" s="529"/>
      <c r="AK8" s="529"/>
      <c r="AL8" s="530"/>
      <c r="AM8" s="530"/>
      <c r="AN8" s="530"/>
      <c r="AO8" s="530"/>
      <c r="AP8" s="530"/>
      <c r="AQ8" s="530"/>
      <c r="AR8" s="530"/>
      <c r="AS8" s="530"/>
      <c r="AT8" s="530"/>
      <c r="AU8" s="530"/>
      <c r="AV8" s="530"/>
      <c r="AW8" s="530"/>
      <c r="AX8" s="530"/>
      <c r="AY8" s="530"/>
      <c r="AZ8" s="530"/>
      <c r="BA8" s="530"/>
      <c r="BB8" s="530"/>
      <c r="BC8" s="530"/>
      <c r="BD8" s="530"/>
      <c r="BE8" s="530"/>
      <c r="BF8" s="530"/>
      <c r="BG8" s="423"/>
      <c r="BH8" s="423"/>
      <c r="BI8" s="423"/>
      <c r="BJ8" s="423"/>
      <c r="BK8" s="423"/>
      <c r="BL8" s="423"/>
    </row>
    <row r="9" spans="1:64" hidden="1">
      <c r="A9" s="3"/>
      <c r="B9" s="284"/>
      <c r="C9" s="764" t="s">
        <v>543</v>
      </c>
      <c r="D9" s="526">
        <v>4</v>
      </c>
      <c r="E9" s="526">
        <v>3</v>
      </c>
      <c r="F9" s="526">
        <v>2</v>
      </c>
      <c r="G9" s="527"/>
      <c r="H9" s="527"/>
      <c r="I9" s="527"/>
      <c r="J9" s="527"/>
      <c r="K9" s="531"/>
      <c r="L9" s="531"/>
      <c r="M9" s="531"/>
      <c r="N9" s="531"/>
      <c r="O9" s="531"/>
      <c r="P9" s="531"/>
      <c r="Q9" s="527"/>
      <c r="R9" s="527"/>
      <c r="S9" s="527"/>
      <c r="T9" s="527"/>
      <c r="U9" s="527"/>
      <c r="V9" s="527"/>
      <c r="W9" s="527"/>
      <c r="X9" s="527"/>
      <c r="Y9" s="527"/>
      <c r="Z9" s="527"/>
      <c r="AA9" s="527"/>
      <c r="AB9" s="527"/>
      <c r="AC9" s="527"/>
      <c r="AD9" s="527"/>
      <c r="AE9" s="527"/>
      <c r="AF9" s="527"/>
      <c r="AG9" s="527"/>
      <c r="AH9" s="527"/>
      <c r="AI9" s="527"/>
      <c r="AJ9" s="527"/>
      <c r="AK9" s="527"/>
      <c r="AL9" s="530"/>
      <c r="AM9" s="530"/>
      <c r="AN9" s="530"/>
      <c r="AO9" s="530"/>
      <c r="AP9" s="530"/>
      <c r="AQ9" s="530"/>
      <c r="AR9" s="530"/>
      <c r="AS9" s="530"/>
      <c r="AT9" s="530"/>
      <c r="AU9" s="530"/>
      <c r="AV9" s="530"/>
      <c r="AW9" s="530"/>
      <c r="AX9" s="530"/>
      <c r="AY9" s="530"/>
      <c r="AZ9" s="530"/>
      <c r="BA9" s="530"/>
      <c r="BB9" s="530"/>
      <c r="BC9" s="530"/>
      <c r="BD9" s="530"/>
      <c r="BE9" s="530"/>
      <c r="BF9" s="530"/>
      <c r="BG9" s="423"/>
      <c r="BH9" s="423"/>
      <c r="BI9" s="423"/>
      <c r="BJ9" s="423"/>
      <c r="BK9" s="423"/>
      <c r="BL9" s="423"/>
    </row>
    <row r="10" spans="1:64" ht="15" hidden="1" customHeight="1">
      <c r="A10" s="3"/>
      <c r="B10" s="284"/>
      <c r="C10" s="764" t="s">
        <v>544</v>
      </c>
      <c r="D10" s="527"/>
      <c r="E10" s="527"/>
      <c r="F10" s="527"/>
      <c r="G10" s="527"/>
      <c r="H10" s="527"/>
      <c r="I10" s="527"/>
      <c r="J10" s="527"/>
      <c r="K10" s="528">
        <v>3</v>
      </c>
      <c r="L10" s="528">
        <v>2</v>
      </c>
      <c r="M10" s="528">
        <v>1</v>
      </c>
      <c r="N10" s="528">
        <v>4</v>
      </c>
      <c r="O10" s="528">
        <v>3</v>
      </c>
      <c r="P10" s="528">
        <v>2</v>
      </c>
      <c r="Q10" s="529">
        <v>3</v>
      </c>
      <c r="R10" s="529">
        <v>3</v>
      </c>
      <c r="S10" s="529">
        <v>2</v>
      </c>
      <c r="T10" s="529">
        <v>1</v>
      </c>
      <c r="U10" s="529">
        <v>1</v>
      </c>
      <c r="V10" s="529">
        <v>3</v>
      </c>
      <c r="W10" s="529">
        <v>3</v>
      </c>
      <c r="X10" s="529">
        <v>3</v>
      </c>
      <c r="Y10" s="529">
        <v>2</v>
      </c>
      <c r="Z10" s="529">
        <v>1</v>
      </c>
      <c r="AA10" s="529">
        <v>1</v>
      </c>
      <c r="AB10" s="527"/>
      <c r="AC10" s="527"/>
      <c r="AD10" s="527"/>
      <c r="AE10" s="527"/>
      <c r="AF10" s="527"/>
      <c r="AG10" s="527"/>
      <c r="AH10" s="527"/>
      <c r="AI10" s="527"/>
      <c r="AJ10" s="527"/>
      <c r="AK10" s="527"/>
      <c r="AL10" s="530"/>
      <c r="AM10" s="530"/>
      <c r="AN10" s="530"/>
      <c r="AO10" s="530"/>
      <c r="AP10" s="530"/>
      <c r="AQ10" s="530"/>
      <c r="AR10" s="530"/>
      <c r="AS10" s="530"/>
      <c r="AT10" s="530"/>
      <c r="AU10" s="530"/>
      <c r="AV10" s="530"/>
      <c r="AW10" s="530"/>
      <c r="AX10" s="530"/>
      <c r="AY10" s="530"/>
      <c r="AZ10" s="530"/>
      <c r="BA10" s="530"/>
      <c r="BB10" s="530"/>
      <c r="BC10" s="530"/>
      <c r="BD10" s="530"/>
      <c r="BE10" s="530"/>
      <c r="BF10" s="530"/>
      <c r="BG10" s="423"/>
      <c r="BH10" s="423"/>
      <c r="BI10" s="423"/>
      <c r="BJ10" s="423"/>
      <c r="BK10" s="423"/>
      <c r="BL10" s="423"/>
    </row>
    <row r="11" spans="1:64" ht="15" customHeight="1">
      <c r="A11" s="3"/>
      <c r="B11" s="284"/>
      <c r="C11" s="764" t="s">
        <v>545</v>
      </c>
      <c r="D11" s="526">
        <v>4</v>
      </c>
      <c r="E11" s="526">
        <v>4</v>
      </c>
      <c r="F11" s="526">
        <v>4</v>
      </c>
      <c r="G11" s="527"/>
      <c r="H11" s="527"/>
      <c r="I11" s="527"/>
      <c r="J11" s="527"/>
      <c r="K11" s="528">
        <v>4</v>
      </c>
      <c r="L11" s="528">
        <v>3</v>
      </c>
      <c r="M11" s="528">
        <v>2</v>
      </c>
      <c r="N11" s="528">
        <v>4</v>
      </c>
      <c r="O11" s="528">
        <v>3</v>
      </c>
      <c r="P11" s="528">
        <v>2</v>
      </c>
      <c r="Q11" s="529">
        <v>4</v>
      </c>
      <c r="R11" s="529">
        <v>3</v>
      </c>
      <c r="S11" s="529">
        <v>3</v>
      </c>
      <c r="T11" s="529">
        <v>2</v>
      </c>
      <c r="U11" s="529">
        <v>1</v>
      </c>
      <c r="V11" s="529">
        <v>3</v>
      </c>
      <c r="W11" s="529">
        <v>3</v>
      </c>
      <c r="X11" s="529">
        <v>2</v>
      </c>
      <c r="Y11" s="529">
        <v>1</v>
      </c>
      <c r="Z11" s="527"/>
      <c r="AA11" s="527"/>
      <c r="AB11" s="529">
        <v>3</v>
      </c>
      <c r="AC11" s="529">
        <v>2</v>
      </c>
      <c r="AD11" s="529">
        <v>1</v>
      </c>
      <c r="AE11" s="529">
        <v>1</v>
      </c>
      <c r="AF11" s="529">
        <v>1</v>
      </c>
      <c r="AG11" s="529">
        <v>1</v>
      </c>
      <c r="AH11" s="529"/>
      <c r="AI11" s="529"/>
      <c r="AJ11" s="529"/>
      <c r="AK11" s="529"/>
      <c r="AL11" s="530"/>
      <c r="AM11" s="530"/>
      <c r="AN11" s="530"/>
      <c r="AO11" s="530"/>
      <c r="AP11" s="530"/>
      <c r="AQ11" s="530"/>
      <c r="AR11" s="530"/>
      <c r="AS11" s="530"/>
      <c r="AT11" s="530"/>
      <c r="AU11" s="530"/>
      <c r="AV11" s="530"/>
      <c r="AW11" s="530"/>
      <c r="AX11" s="530"/>
      <c r="AY11" s="530"/>
      <c r="AZ11" s="530"/>
      <c r="BA11" s="530"/>
      <c r="BB11" s="530"/>
      <c r="BC11" s="530"/>
      <c r="BD11" s="530"/>
      <c r="BE11" s="530"/>
      <c r="BF11" s="530"/>
      <c r="BG11" s="423"/>
      <c r="BH11" s="423"/>
      <c r="BI11" s="423"/>
      <c r="BJ11" s="423"/>
      <c r="BK11" s="423"/>
      <c r="BL11" s="423"/>
    </row>
    <row r="12" spans="1:64" hidden="1">
      <c r="A12" s="3"/>
      <c r="B12" s="284"/>
      <c r="C12" s="436"/>
      <c r="D12" s="312"/>
      <c r="E12" s="312"/>
      <c r="F12" s="312"/>
      <c r="G12" s="312"/>
      <c r="H12" s="312"/>
      <c r="I12" s="312"/>
      <c r="J12" s="312"/>
      <c r="K12" s="312"/>
      <c r="L12" s="312"/>
      <c r="M12" s="312"/>
      <c r="N12" s="312"/>
      <c r="O12" s="312"/>
      <c r="P12" s="312"/>
      <c r="Q12" s="312"/>
      <c r="R12" s="312"/>
      <c r="S12" s="312"/>
      <c r="T12" s="312"/>
      <c r="U12" s="312"/>
      <c r="V12" s="312"/>
      <c r="W12" s="312"/>
      <c r="X12" s="312"/>
      <c r="Y12" s="312"/>
      <c r="Z12" s="312"/>
      <c r="AA12" s="312"/>
      <c r="AB12" s="312"/>
      <c r="AC12" s="312"/>
      <c r="AD12" s="312"/>
      <c r="AE12" s="312"/>
      <c r="AF12" s="312"/>
      <c r="AG12" s="312"/>
      <c r="AH12" s="312"/>
      <c r="AI12" s="312"/>
      <c r="AJ12" s="312"/>
      <c r="AK12" s="312"/>
      <c r="AL12" s="312"/>
      <c r="AM12" s="312"/>
      <c r="AN12" s="312"/>
      <c r="AO12" s="312"/>
      <c r="AP12" s="312"/>
      <c r="AQ12" s="312"/>
      <c r="AR12" s="312"/>
      <c r="AS12" s="312"/>
      <c r="AT12" s="312"/>
      <c r="AU12" s="312"/>
      <c r="AV12" s="312"/>
      <c r="AW12" s="312"/>
      <c r="AX12" s="312"/>
      <c r="AY12" s="312"/>
      <c r="AZ12" s="312"/>
      <c r="BA12" s="312"/>
      <c r="BB12" s="312"/>
      <c r="BC12" s="312"/>
      <c r="BD12" s="312"/>
      <c r="BE12" s="312"/>
      <c r="BF12" s="312"/>
      <c r="BG12" s="423"/>
      <c r="BH12" s="423"/>
      <c r="BI12" s="423"/>
      <c r="BJ12" s="423"/>
      <c r="BK12" s="423"/>
      <c r="BL12" s="423"/>
    </row>
    <row r="13" spans="1:64" hidden="1">
      <c r="A13" s="3"/>
      <c r="B13" s="284"/>
      <c r="C13" s="437"/>
      <c r="D13" s="312"/>
      <c r="E13" s="312"/>
      <c r="F13" s="312"/>
      <c r="G13" s="312"/>
      <c r="H13" s="312"/>
      <c r="I13" s="312"/>
      <c r="J13" s="312"/>
      <c r="K13" s="312"/>
      <c r="L13" s="312"/>
      <c r="M13" s="312"/>
      <c r="N13" s="312"/>
      <c r="O13" s="312"/>
      <c r="P13" s="312"/>
      <c r="Q13" s="312"/>
      <c r="R13" s="312"/>
      <c r="S13" s="312"/>
      <c r="T13" s="312"/>
      <c r="U13" s="312"/>
      <c r="V13" s="312"/>
      <c r="W13" s="312"/>
      <c r="X13" s="312"/>
      <c r="Y13" s="312"/>
      <c r="Z13" s="312"/>
      <c r="AA13" s="312"/>
      <c r="AB13" s="312"/>
      <c r="AC13" s="312"/>
      <c r="AD13" s="312"/>
      <c r="AE13" s="312"/>
      <c r="AF13" s="312"/>
      <c r="AG13" s="312"/>
      <c r="AH13" s="312"/>
      <c r="AI13" s="312"/>
      <c r="AJ13" s="312"/>
      <c r="AK13" s="312"/>
      <c r="AL13" s="312"/>
      <c r="AM13" s="312"/>
      <c r="AN13" s="312"/>
      <c r="AO13" s="312"/>
      <c r="AP13" s="312"/>
      <c r="AQ13" s="312"/>
      <c r="AR13" s="312"/>
      <c r="AS13" s="312"/>
      <c r="AT13" s="312"/>
      <c r="AU13" s="312"/>
      <c r="AV13" s="312"/>
      <c r="AW13" s="312"/>
      <c r="AX13" s="312"/>
      <c r="AY13" s="312"/>
      <c r="AZ13" s="312"/>
      <c r="BA13" s="312"/>
      <c r="BB13" s="312"/>
      <c r="BC13" s="312"/>
      <c r="BD13" s="312"/>
      <c r="BE13" s="312"/>
      <c r="BF13" s="312"/>
      <c r="BG13" s="415"/>
      <c r="BH13" s="415"/>
      <c r="BI13" s="415"/>
      <c r="BJ13" s="415"/>
      <c r="BK13" s="415"/>
      <c r="BL13" s="415"/>
    </row>
    <row r="14" spans="1:64" hidden="1">
      <c r="A14" s="3"/>
      <c r="B14" s="284"/>
      <c r="C14" s="437"/>
      <c r="D14" s="312"/>
      <c r="E14" s="312"/>
      <c r="F14" s="312"/>
      <c r="G14" s="312"/>
      <c r="H14" s="312"/>
      <c r="I14" s="312"/>
      <c r="J14" s="312"/>
      <c r="K14" s="312"/>
      <c r="L14" s="312"/>
      <c r="M14" s="312"/>
      <c r="N14" s="312"/>
      <c r="O14" s="312"/>
      <c r="P14" s="312"/>
      <c r="Q14" s="312"/>
      <c r="R14" s="312"/>
      <c r="S14" s="312"/>
      <c r="T14" s="312"/>
      <c r="U14" s="312"/>
      <c r="V14" s="312"/>
      <c r="W14" s="312"/>
      <c r="X14" s="312"/>
      <c r="Y14" s="312"/>
      <c r="Z14" s="312"/>
      <c r="AA14" s="312"/>
      <c r="AB14" s="31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312"/>
      <c r="BA14" s="312"/>
      <c r="BB14" s="312"/>
      <c r="BC14" s="312"/>
      <c r="BD14" s="312"/>
      <c r="BE14" s="312"/>
      <c r="BF14" s="312"/>
      <c r="BG14" s="415"/>
      <c r="BH14" s="415"/>
      <c r="BI14" s="415"/>
      <c r="BJ14" s="415"/>
      <c r="BK14" s="415"/>
      <c r="BL14" s="415"/>
    </row>
    <row r="15" spans="1:64" hidden="1">
      <c r="A15" s="3"/>
      <c r="B15" s="284"/>
      <c r="C15" s="437"/>
      <c r="D15" s="312"/>
      <c r="E15" s="312"/>
      <c r="F15" s="312"/>
      <c r="G15" s="312"/>
      <c r="H15" s="312"/>
      <c r="I15" s="312"/>
      <c r="J15" s="312"/>
      <c r="K15" s="312"/>
      <c r="L15" s="312"/>
      <c r="M15" s="312"/>
      <c r="N15" s="312"/>
      <c r="O15" s="312"/>
      <c r="P15" s="312"/>
      <c r="Q15" s="312"/>
      <c r="R15" s="312"/>
      <c r="S15" s="312"/>
      <c r="T15" s="312"/>
      <c r="U15" s="312"/>
      <c r="V15" s="312"/>
      <c r="W15" s="312"/>
      <c r="X15" s="312"/>
      <c r="Y15" s="312"/>
      <c r="Z15" s="312"/>
      <c r="AA15" s="312"/>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312"/>
      <c r="BA15" s="312"/>
      <c r="BB15" s="312"/>
      <c r="BC15" s="312"/>
      <c r="BD15" s="312"/>
      <c r="BE15" s="312"/>
      <c r="BF15" s="312"/>
      <c r="BG15" s="51"/>
      <c r="BH15" s="51"/>
      <c r="BI15" s="51"/>
      <c r="BJ15" s="51"/>
      <c r="BK15" s="51"/>
      <c r="BL15" s="51"/>
    </row>
    <row r="16" spans="1:64" hidden="1">
      <c r="A16" s="3"/>
      <c r="B16" s="284"/>
      <c r="C16" s="300"/>
      <c r="D16" s="312"/>
      <c r="E16" s="312"/>
      <c r="F16" s="312"/>
      <c r="G16" s="312"/>
      <c r="H16" s="312"/>
      <c r="I16" s="312"/>
      <c r="J16" s="312"/>
      <c r="K16" s="312"/>
      <c r="L16" s="312"/>
      <c r="M16" s="312"/>
      <c r="N16" s="312"/>
      <c r="O16" s="312"/>
      <c r="P16" s="312"/>
      <c r="Q16" s="312"/>
      <c r="R16" s="312"/>
      <c r="S16" s="312"/>
      <c r="T16" s="312"/>
      <c r="U16" s="312"/>
      <c r="V16" s="312"/>
      <c r="W16" s="312"/>
      <c r="X16" s="312"/>
      <c r="Y16" s="312"/>
      <c r="Z16" s="312"/>
      <c r="AA16" s="312"/>
      <c r="AB16" s="312"/>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312"/>
      <c r="BA16" s="312"/>
      <c r="BB16" s="312"/>
      <c r="BC16" s="312"/>
      <c r="BD16" s="312"/>
      <c r="BE16" s="312"/>
      <c r="BF16" s="312"/>
    </row>
    <row r="17" spans="1:58" hidden="1">
      <c r="A17" s="3"/>
      <c r="B17" s="284"/>
      <c r="C17" s="300"/>
      <c r="D17" s="310">
        <v>0</v>
      </c>
      <c r="E17" s="310">
        <v>0</v>
      </c>
      <c r="F17" s="310">
        <v>0</v>
      </c>
      <c r="G17" s="310">
        <v>0</v>
      </c>
      <c r="H17" s="310">
        <v>0</v>
      </c>
      <c r="I17" s="310">
        <v>0</v>
      </c>
      <c r="J17" s="310">
        <v>0</v>
      </c>
      <c r="K17" s="226">
        <v>0</v>
      </c>
      <c r="L17" s="226">
        <v>0</v>
      </c>
      <c r="M17" s="226">
        <v>0</v>
      </c>
      <c r="N17" s="226">
        <v>0</v>
      </c>
      <c r="O17" s="226">
        <v>0</v>
      </c>
      <c r="P17" s="226">
        <v>0</v>
      </c>
      <c r="Q17" s="311">
        <v>0</v>
      </c>
      <c r="R17" s="311">
        <v>0</v>
      </c>
      <c r="S17" s="311">
        <v>0</v>
      </c>
      <c r="T17" s="311">
        <v>0</v>
      </c>
      <c r="U17" s="311">
        <v>0</v>
      </c>
      <c r="V17" s="311">
        <v>0</v>
      </c>
      <c r="W17" s="311">
        <v>0</v>
      </c>
      <c r="X17" s="311">
        <v>0</v>
      </c>
      <c r="Y17" s="311">
        <v>0</v>
      </c>
      <c r="Z17" s="311">
        <v>0</v>
      </c>
      <c r="AA17" s="311">
        <v>0</v>
      </c>
      <c r="AB17" s="311">
        <v>0</v>
      </c>
      <c r="AC17" s="311">
        <v>0</v>
      </c>
      <c r="AD17" s="311">
        <v>0</v>
      </c>
      <c r="AE17" s="311">
        <v>0</v>
      </c>
      <c r="AF17" s="311">
        <v>0</v>
      </c>
      <c r="AG17" s="311">
        <v>0</v>
      </c>
      <c r="AH17" s="311">
        <v>0</v>
      </c>
      <c r="AI17" s="311">
        <v>0</v>
      </c>
      <c r="AJ17" s="311">
        <v>0</v>
      </c>
      <c r="AK17" s="311">
        <v>0</v>
      </c>
      <c r="AL17" s="311">
        <v>0</v>
      </c>
      <c r="AM17" s="312">
        <v>0</v>
      </c>
      <c r="AN17" s="312">
        <v>0</v>
      </c>
      <c r="AO17" s="312">
        <v>0</v>
      </c>
      <c r="AP17" s="312">
        <v>0</v>
      </c>
      <c r="AQ17" s="312">
        <v>0</v>
      </c>
      <c r="AR17" s="312">
        <v>0</v>
      </c>
      <c r="AS17" s="312">
        <v>0</v>
      </c>
      <c r="AT17" s="312">
        <v>0</v>
      </c>
      <c r="AU17" s="312">
        <v>0</v>
      </c>
      <c r="AV17" s="312">
        <v>0</v>
      </c>
      <c r="AW17" s="312">
        <v>0</v>
      </c>
      <c r="AX17" s="312">
        <v>0</v>
      </c>
      <c r="AY17" s="312">
        <v>0</v>
      </c>
      <c r="AZ17" s="312">
        <v>0</v>
      </c>
      <c r="BA17" s="312">
        <v>0</v>
      </c>
      <c r="BB17" s="312">
        <v>0</v>
      </c>
      <c r="BC17" s="312">
        <v>0</v>
      </c>
      <c r="BD17" s="312">
        <v>0</v>
      </c>
      <c r="BE17" s="312">
        <v>0</v>
      </c>
      <c r="BF17" s="312">
        <v>0</v>
      </c>
    </row>
    <row r="18" spans="1:58" hidden="1">
      <c r="A18" s="3"/>
      <c r="B18" s="284"/>
      <c r="C18" s="300"/>
      <c r="D18" s="310">
        <v>0</v>
      </c>
      <c r="E18" s="310">
        <v>0</v>
      </c>
      <c r="F18" s="310">
        <v>0</v>
      </c>
      <c r="G18" s="310">
        <v>0</v>
      </c>
      <c r="H18" s="310">
        <v>0</v>
      </c>
      <c r="I18" s="310">
        <v>0</v>
      </c>
      <c r="J18" s="310">
        <v>0</v>
      </c>
      <c r="K18" s="226">
        <v>0</v>
      </c>
      <c r="L18" s="226">
        <v>0</v>
      </c>
      <c r="M18" s="226">
        <v>0</v>
      </c>
      <c r="N18" s="226">
        <v>0</v>
      </c>
      <c r="O18" s="226">
        <v>0</v>
      </c>
      <c r="P18" s="226">
        <v>0</v>
      </c>
      <c r="Q18" s="311">
        <v>0</v>
      </c>
      <c r="R18" s="311">
        <v>0</v>
      </c>
      <c r="S18" s="311">
        <v>0</v>
      </c>
      <c r="T18" s="311">
        <v>0</v>
      </c>
      <c r="U18" s="311">
        <v>0</v>
      </c>
      <c r="V18" s="311">
        <v>0</v>
      </c>
      <c r="W18" s="311">
        <v>0</v>
      </c>
      <c r="X18" s="311">
        <v>0</v>
      </c>
      <c r="Y18" s="311">
        <v>0</v>
      </c>
      <c r="Z18" s="311">
        <v>0</v>
      </c>
      <c r="AA18" s="311">
        <v>0</v>
      </c>
      <c r="AB18" s="311">
        <v>0</v>
      </c>
      <c r="AC18" s="311">
        <v>0</v>
      </c>
      <c r="AD18" s="311">
        <v>0</v>
      </c>
      <c r="AE18" s="311">
        <v>0</v>
      </c>
      <c r="AF18" s="311">
        <v>0</v>
      </c>
      <c r="AG18" s="311">
        <v>0</v>
      </c>
      <c r="AH18" s="311">
        <v>0</v>
      </c>
      <c r="AI18" s="311">
        <v>0</v>
      </c>
      <c r="AJ18" s="311">
        <v>0</v>
      </c>
      <c r="AK18" s="311">
        <v>0</v>
      </c>
      <c r="AL18" s="311">
        <v>0</v>
      </c>
      <c r="AM18" s="312">
        <v>0</v>
      </c>
      <c r="AN18" s="312">
        <v>0</v>
      </c>
      <c r="AO18" s="312">
        <v>0</v>
      </c>
      <c r="AP18" s="312">
        <v>0</v>
      </c>
      <c r="AQ18" s="312">
        <v>0</v>
      </c>
      <c r="AR18" s="312">
        <v>0</v>
      </c>
      <c r="AS18" s="312">
        <v>0</v>
      </c>
      <c r="AT18" s="312">
        <v>0</v>
      </c>
      <c r="AU18" s="312">
        <v>0</v>
      </c>
      <c r="AV18" s="312">
        <v>0</v>
      </c>
      <c r="AW18" s="312">
        <v>0</v>
      </c>
      <c r="AX18" s="312">
        <v>0</v>
      </c>
      <c r="AY18" s="312">
        <v>0</v>
      </c>
      <c r="AZ18" s="312">
        <v>0</v>
      </c>
      <c r="BA18" s="312">
        <v>0</v>
      </c>
      <c r="BB18" s="312">
        <v>0</v>
      </c>
      <c r="BC18" s="312">
        <v>0</v>
      </c>
      <c r="BD18" s="312">
        <v>0</v>
      </c>
      <c r="BE18" s="312">
        <v>0</v>
      </c>
      <c r="BF18" s="312">
        <v>0</v>
      </c>
    </row>
    <row r="19" spans="1:58" hidden="1">
      <c r="A19" s="3"/>
      <c r="B19" s="284"/>
      <c r="C19" s="271"/>
      <c r="D19" s="310">
        <v>0</v>
      </c>
      <c r="E19" s="310">
        <v>0</v>
      </c>
      <c r="F19" s="310">
        <v>0</v>
      </c>
      <c r="G19" s="310">
        <v>0</v>
      </c>
      <c r="H19" s="310">
        <v>0</v>
      </c>
      <c r="I19" s="310">
        <v>0</v>
      </c>
      <c r="J19" s="310">
        <v>0</v>
      </c>
      <c r="K19" s="226">
        <v>0</v>
      </c>
      <c r="L19" s="226">
        <v>0</v>
      </c>
      <c r="M19" s="226">
        <v>0</v>
      </c>
      <c r="N19" s="226">
        <v>0</v>
      </c>
      <c r="O19" s="226">
        <v>0</v>
      </c>
      <c r="P19" s="226">
        <v>0</v>
      </c>
      <c r="Q19" s="311">
        <v>0</v>
      </c>
      <c r="R19" s="311">
        <v>0</v>
      </c>
      <c r="S19" s="311">
        <v>0</v>
      </c>
      <c r="T19" s="311">
        <v>0</v>
      </c>
      <c r="U19" s="311">
        <v>0</v>
      </c>
      <c r="V19" s="311">
        <v>0</v>
      </c>
      <c r="W19" s="311">
        <v>0</v>
      </c>
      <c r="X19" s="311">
        <v>0</v>
      </c>
      <c r="Y19" s="311">
        <v>0</v>
      </c>
      <c r="Z19" s="311">
        <v>0</v>
      </c>
      <c r="AA19" s="311">
        <v>0</v>
      </c>
      <c r="AB19" s="311">
        <v>0</v>
      </c>
      <c r="AC19" s="311">
        <v>0</v>
      </c>
      <c r="AD19" s="311">
        <v>0</v>
      </c>
      <c r="AE19" s="311">
        <v>0</v>
      </c>
      <c r="AF19" s="311">
        <v>0</v>
      </c>
      <c r="AG19" s="311">
        <v>0</v>
      </c>
      <c r="AH19" s="311">
        <v>0</v>
      </c>
      <c r="AI19" s="311">
        <v>0</v>
      </c>
      <c r="AJ19" s="311">
        <v>0</v>
      </c>
      <c r="AK19" s="311">
        <v>0</v>
      </c>
      <c r="AL19" s="311">
        <v>0</v>
      </c>
      <c r="AM19" s="312">
        <v>0</v>
      </c>
      <c r="AN19" s="312">
        <v>0</v>
      </c>
      <c r="AO19" s="312">
        <v>0</v>
      </c>
      <c r="AP19" s="312">
        <v>0</v>
      </c>
      <c r="AQ19" s="312">
        <v>0</v>
      </c>
      <c r="AR19" s="312">
        <v>0</v>
      </c>
      <c r="AS19" s="312">
        <v>0</v>
      </c>
      <c r="AT19" s="312">
        <v>0</v>
      </c>
      <c r="AU19" s="312">
        <v>0</v>
      </c>
      <c r="AV19" s="312">
        <v>0</v>
      </c>
      <c r="AW19" s="312">
        <v>0</v>
      </c>
      <c r="AX19" s="312">
        <v>0</v>
      </c>
      <c r="AY19" s="312">
        <v>0</v>
      </c>
      <c r="AZ19" s="312">
        <v>0</v>
      </c>
      <c r="BA19" s="312">
        <v>0</v>
      </c>
      <c r="BB19" s="312">
        <v>0</v>
      </c>
      <c r="BC19" s="312">
        <v>0</v>
      </c>
      <c r="BD19" s="312">
        <v>0</v>
      </c>
      <c r="BE19" s="312">
        <v>0</v>
      </c>
      <c r="BF19" s="312">
        <v>0</v>
      </c>
    </row>
    <row r="20" spans="1:58" hidden="1">
      <c r="A20" s="3"/>
      <c r="B20" s="284"/>
      <c r="C20" s="271"/>
      <c r="D20" s="310">
        <v>0</v>
      </c>
      <c r="E20" s="310">
        <v>0</v>
      </c>
      <c r="F20" s="310">
        <v>0</v>
      </c>
      <c r="G20" s="310">
        <v>0</v>
      </c>
      <c r="H20" s="310">
        <v>0</v>
      </c>
      <c r="I20" s="310">
        <v>0</v>
      </c>
      <c r="J20" s="310">
        <v>0</v>
      </c>
      <c r="K20" s="226">
        <v>0</v>
      </c>
      <c r="L20" s="226">
        <v>0</v>
      </c>
      <c r="M20" s="226">
        <v>0</v>
      </c>
      <c r="N20" s="226">
        <v>0</v>
      </c>
      <c r="O20" s="226">
        <v>0</v>
      </c>
      <c r="P20" s="226">
        <v>0</v>
      </c>
      <c r="Q20" s="311">
        <v>0</v>
      </c>
      <c r="R20" s="311">
        <v>0</v>
      </c>
      <c r="S20" s="311">
        <v>0</v>
      </c>
      <c r="T20" s="311">
        <v>0</v>
      </c>
      <c r="U20" s="311">
        <v>0</v>
      </c>
      <c r="V20" s="311">
        <v>0</v>
      </c>
      <c r="W20" s="311">
        <v>0</v>
      </c>
      <c r="X20" s="311">
        <v>0</v>
      </c>
      <c r="Y20" s="311">
        <v>0</v>
      </c>
      <c r="Z20" s="311">
        <v>0</v>
      </c>
      <c r="AA20" s="311">
        <v>0</v>
      </c>
      <c r="AB20" s="311">
        <v>0</v>
      </c>
      <c r="AC20" s="311">
        <v>0</v>
      </c>
      <c r="AD20" s="311">
        <v>0</v>
      </c>
      <c r="AE20" s="311">
        <v>0</v>
      </c>
      <c r="AF20" s="311">
        <v>0</v>
      </c>
      <c r="AG20" s="311">
        <v>0</v>
      </c>
      <c r="AH20" s="311">
        <v>0</v>
      </c>
      <c r="AI20" s="311">
        <v>0</v>
      </c>
      <c r="AJ20" s="311">
        <v>0</v>
      </c>
      <c r="AK20" s="311">
        <v>0</v>
      </c>
      <c r="AL20" s="311">
        <v>0</v>
      </c>
      <c r="AM20" s="312">
        <v>0</v>
      </c>
      <c r="AN20" s="312">
        <v>0</v>
      </c>
      <c r="AO20" s="312">
        <v>0</v>
      </c>
      <c r="AP20" s="312">
        <v>0</v>
      </c>
      <c r="AQ20" s="312">
        <v>0</v>
      </c>
      <c r="AR20" s="312">
        <v>0</v>
      </c>
      <c r="AS20" s="312">
        <v>0</v>
      </c>
      <c r="AT20" s="312">
        <v>0</v>
      </c>
      <c r="AU20" s="312">
        <v>0</v>
      </c>
      <c r="AV20" s="312">
        <v>0</v>
      </c>
      <c r="AW20" s="312">
        <v>0</v>
      </c>
      <c r="AX20" s="312">
        <v>0</v>
      </c>
      <c r="AY20" s="312">
        <v>0</v>
      </c>
      <c r="AZ20" s="312">
        <v>0</v>
      </c>
      <c r="BA20" s="312">
        <v>0</v>
      </c>
      <c r="BB20" s="312">
        <v>0</v>
      </c>
      <c r="BC20" s="312">
        <v>0</v>
      </c>
      <c r="BD20" s="312">
        <v>0</v>
      </c>
      <c r="BE20" s="312">
        <v>0</v>
      </c>
      <c r="BF20" s="312">
        <v>0</v>
      </c>
    </row>
    <row r="21" spans="1:58" hidden="1">
      <c r="A21" s="3"/>
      <c r="B21" s="284"/>
      <c r="C21" s="271"/>
      <c r="D21" s="310">
        <v>0</v>
      </c>
      <c r="E21" s="310">
        <v>0</v>
      </c>
      <c r="F21" s="310">
        <v>0</v>
      </c>
      <c r="G21" s="310">
        <v>0</v>
      </c>
      <c r="H21" s="310">
        <v>0</v>
      </c>
      <c r="I21" s="310">
        <v>0</v>
      </c>
      <c r="J21" s="310">
        <v>0</v>
      </c>
      <c r="K21" s="226">
        <v>0</v>
      </c>
      <c r="L21" s="226">
        <v>0</v>
      </c>
      <c r="M21" s="226">
        <v>0</v>
      </c>
      <c r="N21" s="226">
        <v>0</v>
      </c>
      <c r="O21" s="226">
        <v>0</v>
      </c>
      <c r="P21" s="226">
        <v>0</v>
      </c>
      <c r="Q21" s="311">
        <v>0</v>
      </c>
      <c r="R21" s="311">
        <v>0</v>
      </c>
      <c r="S21" s="311">
        <v>0</v>
      </c>
      <c r="T21" s="311">
        <v>0</v>
      </c>
      <c r="U21" s="311">
        <v>0</v>
      </c>
      <c r="V21" s="311">
        <v>0</v>
      </c>
      <c r="W21" s="311">
        <v>0</v>
      </c>
      <c r="X21" s="311">
        <v>0</v>
      </c>
      <c r="Y21" s="311">
        <v>0</v>
      </c>
      <c r="Z21" s="311">
        <v>0</v>
      </c>
      <c r="AA21" s="311">
        <v>0</v>
      </c>
      <c r="AB21" s="311">
        <v>0</v>
      </c>
      <c r="AC21" s="311">
        <v>0</v>
      </c>
      <c r="AD21" s="311">
        <v>0</v>
      </c>
      <c r="AE21" s="311">
        <v>0</v>
      </c>
      <c r="AF21" s="311">
        <v>0</v>
      </c>
      <c r="AG21" s="311">
        <v>0</v>
      </c>
      <c r="AH21" s="311">
        <v>0</v>
      </c>
      <c r="AI21" s="311">
        <v>0</v>
      </c>
      <c r="AJ21" s="311">
        <v>0</v>
      </c>
      <c r="AK21" s="311">
        <v>0</v>
      </c>
      <c r="AL21" s="311">
        <v>0</v>
      </c>
      <c r="AM21" s="312">
        <v>0</v>
      </c>
      <c r="AN21" s="312">
        <v>0</v>
      </c>
      <c r="AO21" s="312">
        <v>0</v>
      </c>
      <c r="AP21" s="312">
        <v>0</v>
      </c>
      <c r="AQ21" s="312">
        <v>0</v>
      </c>
      <c r="AR21" s="312">
        <v>0</v>
      </c>
      <c r="AS21" s="312">
        <v>0</v>
      </c>
      <c r="AT21" s="312">
        <v>0</v>
      </c>
      <c r="AU21" s="312">
        <v>0</v>
      </c>
      <c r="AV21" s="312">
        <v>0</v>
      </c>
      <c r="AW21" s="312">
        <v>0</v>
      </c>
      <c r="AX21" s="312">
        <v>0</v>
      </c>
      <c r="AY21" s="312">
        <v>0</v>
      </c>
      <c r="AZ21" s="312">
        <v>0</v>
      </c>
      <c r="BA21" s="312">
        <v>0</v>
      </c>
      <c r="BB21" s="312">
        <v>0</v>
      </c>
      <c r="BC21" s="312">
        <v>0</v>
      </c>
      <c r="BD21" s="312">
        <v>0</v>
      </c>
      <c r="BE21" s="312">
        <v>0</v>
      </c>
      <c r="BF21" s="312">
        <v>0</v>
      </c>
    </row>
    <row r="22" spans="1:58" hidden="1">
      <c r="A22" s="3"/>
      <c r="B22" s="284"/>
      <c r="C22" s="271"/>
      <c r="D22" s="310">
        <v>0</v>
      </c>
      <c r="E22" s="310">
        <v>0</v>
      </c>
      <c r="F22" s="310">
        <v>0</v>
      </c>
      <c r="G22" s="310">
        <v>0</v>
      </c>
      <c r="H22" s="310">
        <v>0</v>
      </c>
      <c r="I22" s="310">
        <v>0</v>
      </c>
      <c r="J22" s="310">
        <v>0</v>
      </c>
      <c r="K22" s="226">
        <v>0</v>
      </c>
      <c r="L22" s="226">
        <v>0</v>
      </c>
      <c r="M22" s="226">
        <v>0</v>
      </c>
      <c r="N22" s="226">
        <v>0</v>
      </c>
      <c r="O22" s="226">
        <v>0</v>
      </c>
      <c r="P22" s="226">
        <v>0</v>
      </c>
      <c r="Q22" s="311">
        <v>0</v>
      </c>
      <c r="R22" s="311">
        <v>0</v>
      </c>
      <c r="S22" s="311">
        <v>0</v>
      </c>
      <c r="T22" s="311">
        <v>0</v>
      </c>
      <c r="U22" s="311">
        <v>0</v>
      </c>
      <c r="V22" s="311">
        <v>0</v>
      </c>
      <c r="W22" s="311">
        <v>0</v>
      </c>
      <c r="X22" s="311">
        <v>0</v>
      </c>
      <c r="Y22" s="311">
        <v>0</v>
      </c>
      <c r="Z22" s="311">
        <v>0</v>
      </c>
      <c r="AA22" s="311">
        <v>0</v>
      </c>
      <c r="AB22" s="311">
        <v>0</v>
      </c>
      <c r="AC22" s="311">
        <v>0</v>
      </c>
      <c r="AD22" s="311">
        <v>0</v>
      </c>
      <c r="AE22" s="311">
        <v>0</v>
      </c>
      <c r="AF22" s="311">
        <v>0</v>
      </c>
      <c r="AG22" s="311">
        <v>0</v>
      </c>
      <c r="AH22" s="311">
        <v>0</v>
      </c>
      <c r="AI22" s="311">
        <v>0</v>
      </c>
      <c r="AJ22" s="311">
        <v>0</v>
      </c>
      <c r="AK22" s="311">
        <v>0</v>
      </c>
      <c r="AL22" s="311">
        <v>0</v>
      </c>
      <c r="AM22" s="312">
        <v>0</v>
      </c>
      <c r="AN22" s="312">
        <v>0</v>
      </c>
      <c r="AO22" s="312">
        <v>0</v>
      </c>
      <c r="AP22" s="312">
        <v>0</v>
      </c>
      <c r="AQ22" s="312">
        <v>0</v>
      </c>
      <c r="AR22" s="312">
        <v>0</v>
      </c>
      <c r="AS22" s="312">
        <v>0</v>
      </c>
      <c r="AT22" s="312">
        <v>0</v>
      </c>
      <c r="AU22" s="312">
        <v>0</v>
      </c>
      <c r="AV22" s="312">
        <v>0</v>
      </c>
      <c r="AW22" s="312">
        <v>0</v>
      </c>
      <c r="AX22" s="312">
        <v>0</v>
      </c>
      <c r="AY22" s="312">
        <v>0</v>
      </c>
      <c r="AZ22" s="312">
        <v>0</v>
      </c>
      <c r="BA22" s="312">
        <v>0</v>
      </c>
      <c r="BB22" s="312">
        <v>0</v>
      </c>
      <c r="BC22" s="312">
        <v>0</v>
      </c>
      <c r="BD22" s="312">
        <v>0</v>
      </c>
      <c r="BE22" s="312">
        <v>0</v>
      </c>
      <c r="BF22" s="312">
        <v>0</v>
      </c>
    </row>
    <row r="23" spans="1:58" hidden="1">
      <c r="A23" s="3"/>
      <c r="B23" s="284"/>
      <c r="C23" s="271"/>
      <c r="D23" s="310">
        <v>0</v>
      </c>
      <c r="E23" s="310">
        <v>0</v>
      </c>
      <c r="F23" s="310">
        <v>0</v>
      </c>
      <c r="G23" s="310">
        <v>0</v>
      </c>
      <c r="H23" s="310">
        <v>0</v>
      </c>
      <c r="I23" s="310">
        <v>0</v>
      </c>
      <c r="J23" s="310">
        <v>0</v>
      </c>
      <c r="K23" s="226">
        <v>0</v>
      </c>
      <c r="L23" s="226">
        <v>0</v>
      </c>
      <c r="M23" s="226">
        <v>0</v>
      </c>
      <c r="N23" s="226">
        <v>0</v>
      </c>
      <c r="O23" s="226">
        <v>0</v>
      </c>
      <c r="P23" s="226">
        <v>0</v>
      </c>
      <c r="Q23" s="311">
        <v>0</v>
      </c>
      <c r="R23" s="311">
        <v>0</v>
      </c>
      <c r="S23" s="311">
        <v>0</v>
      </c>
      <c r="T23" s="311">
        <v>0</v>
      </c>
      <c r="U23" s="311">
        <v>0</v>
      </c>
      <c r="V23" s="311">
        <v>0</v>
      </c>
      <c r="W23" s="311">
        <v>0</v>
      </c>
      <c r="X23" s="311">
        <v>0</v>
      </c>
      <c r="Y23" s="311">
        <v>0</v>
      </c>
      <c r="Z23" s="311">
        <v>0</v>
      </c>
      <c r="AA23" s="311">
        <v>0</v>
      </c>
      <c r="AB23" s="311">
        <v>0</v>
      </c>
      <c r="AC23" s="311">
        <v>0</v>
      </c>
      <c r="AD23" s="311">
        <v>0</v>
      </c>
      <c r="AE23" s="311">
        <v>0</v>
      </c>
      <c r="AF23" s="311">
        <v>0</v>
      </c>
      <c r="AG23" s="311">
        <v>0</v>
      </c>
      <c r="AH23" s="311">
        <v>0</v>
      </c>
      <c r="AI23" s="311">
        <v>0</v>
      </c>
      <c r="AJ23" s="311">
        <v>0</v>
      </c>
      <c r="AK23" s="311">
        <v>0</v>
      </c>
      <c r="AL23" s="311">
        <v>0</v>
      </c>
      <c r="AM23" s="312">
        <v>0</v>
      </c>
      <c r="AN23" s="312">
        <v>0</v>
      </c>
      <c r="AO23" s="312">
        <v>0</v>
      </c>
      <c r="AP23" s="312">
        <v>0</v>
      </c>
      <c r="AQ23" s="312">
        <v>0</v>
      </c>
      <c r="AR23" s="312">
        <v>0</v>
      </c>
      <c r="AS23" s="312">
        <v>0</v>
      </c>
      <c r="AT23" s="312">
        <v>0</v>
      </c>
      <c r="AU23" s="312">
        <v>0</v>
      </c>
      <c r="AV23" s="312">
        <v>0</v>
      </c>
      <c r="AW23" s="312">
        <v>0</v>
      </c>
      <c r="AX23" s="312">
        <v>0</v>
      </c>
      <c r="AY23" s="312">
        <v>0</v>
      </c>
      <c r="AZ23" s="312">
        <v>0</v>
      </c>
      <c r="BA23" s="312">
        <v>0</v>
      </c>
      <c r="BB23" s="312">
        <v>0</v>
      </c>
      <c r="BC23" s="312">
        <v>0</v>
      </c>
      <c r="BD23" s="312">
        <v>0</v>
      </c>
      <c r="BE23" s="312">
        <v>0</v>
      </c>
      <c r="BF23" s="312">
        <v>0</v>
      </c>
    </row>
    <row r="24" spans="1:58" hidden="1">
      <c r="A24" s="3"/>
      <c r="B24" s="284"/>
      <c r="C24" s="272" t="s">
        <v>423</v>
      </c>
      <c r="D24" s="316">
        <v>0</v>
      </c>
      <c r="E24" s="316">
        <v>0</v>
      </c>
      <c r="F24" s="316">
        <v>0</v>
      </c>
      <c r="G24" s="316">
        <v>0</v>
      </c>
      <c r="H24" s="316">
        <v>0</v>
      </c>
      <c r="I24" s="316">
        <v>0</v>
      </c>
      <c r="J24" s="316">
        <v>0</v>
      </c>
      <c r="K24" s="317">
        <v>0</v>
      </c>
      <c r="L24" s="317">
        <v>0</v>
      </c>
      <c r="M24" s="317">
        <v>0</v>
      </c>
      <c r="N24" s="317">
        <v>0</v>
      </c>
      <c r="O24" s="317">
        <v>0</v>
      </c>
      <c r="P24" s="317">
        <v>0</v>
      </c>
      <c r="Q24" s="318">
        <v>0</v>
      </c>
      <c r="R24" s="318">
        <v>0</v>
      </c>
      <c r="S24" s="318">
        <v>0</v>
      </c>
      <c r="T24" s="318">
        <v>0</v>
      </c>
      <c r="U24" s="318">
        <v>0</v>
      </c>
      <c r="V24" s="318">
        <v>0</v>
      </c>
      <c r="W24" s="318">
        <v>0</v>
      </c>
      <c r="X24" s="318">
        <v>0</v>
      </c>
      <c r="Y24" s="318">
        <v>0</v>
      </c>
      <c r="Z24" s="318">
        <v>0</v>
      </c>
      <c r="AA24" s="318">
        <v>0</v>
      </c>
      <c r="AB24" s="318">
        <v>0</v>
      </c>
      <c r="AC24" s="318">
        <v>0</v>
      </c>
      <c r="AD24" s="318">
        <v>0</v>
      </c>
      <c r="AE24" s="318">
        <v>0</v>
      </c>
      <c r="AF24" s="318">
        <v>0</v>
      </c>
      <c r="AG24" s="318">
        <v>0</v>
      </c>
      <c r="AH24" s="318">
        <v>0</v>
      </c>
      <c r="AI24" s="318">
        <v>0</v>
      </c>
      <c r="AJ24" s="318">
        <v>0</v>
      </c>
      <c r="AK24" s="318">
        <v>0</v>
      </c>
      <c r="AL24" s="311">
        <v>0</v>
      </c>
      <c r="AM24" s="319">
        <v>0</v>
      </c>
      <c r="AN24" s="319">
        <v>0</v>
      </c>
      <c r="AO24" s="319">
        <v>0</v>
      </c>
      <c r="AP24" s="319">
        <v>0</v>
      </c>
      <c r="AQ24" s="319">
        <v>0</v>
      </c>
      <c r="AR24" s="319">
        <v>0</v>
      </c>
      <c r="AS24" s="319">
        <v>0</v>
      </c>
      <c r="AT24" s="319">
        <v>0</v>
      </c>
      <c r="AU24" s="319">
        <v>0</v>
      </c>
      <c r="AV24" s="319">
        <v>0</v>
      </c>
      <c r="AW24" s="319">
        <v>0</v>
      </c>
      <c r="AX24" s="319">
        <v>0</v>
      </c>
      <c r="AY24" s="319">
        <v>0</v>
      </c>
      <c r="AZ24" s="319">
        <v>0</v>
      </c>
      <c r="BA24" s="319">
        <v>0</v>
      </c>
      <c r="BB24" s="319">
        <v>0</v>
      </c>
      <c r="BC24" s="319">
        <v>0</v>
      </c>
      <c r="BD24" s="319">
        <v>0</v>
      </c>
      <c r="BE24" s="319">
        <v>0</v>
      </c>
      <c r="BF24" s="319">
        <v>0</v>
      </c>
    </row>
    <row r="25" spans="1:58" hidden="1">
      <c r="C25" s="386"/>
      <c r="D25" s="382"/>
      <c r="E25" s="382"/>
      <c r="F25" s="382"/>
      <c r="G25" s="382"/>
      <c r="H25" s="382"/>
      <c r="I25" s="382"/>
      <c r="J25" s="382"/>
      <c r="K25" s="383"/>
      <c r="L25" s="383"/>
      <c r="M25" s="383"/>
      <c r="N25" s="383"/>
      <c r="O25" s="383"/>
      <c r="P25" s="383"/>
      <c r="Q25" s="384"/>
      <c r="R25" s="384"/>
      <c r="S25" s="384"/>
      <c r="T25" s="384"/>
      <c r="U25" s="384"/>
      <c r="V25" s="384"/>
      <c r="W25" s="384"/>
      <c r="X25" s="384"/>
      <c r="Y25" s="384"/>
      <c r="Z25" s="384"/>
      <c r="AA25" s="384"/>
      <c r="AB25" s="384"/>
      <c r="AC25" s="384"/>
      <c r="AD25" s="384"/>
      <c r="AE25" s="384"/>
      <c r="AF25" s="384"/>
      <c r="AG25" s="384"/>
      <c r="AH25" s="384"/>
      <c r="AI25" s="384"/>
      <c r="AJ25" s="384"/>
      <c r="AK25" s="384"/>
      <c r="AL25" s="385"/>
      <c r="AM25" s="385"/>
      <c r="AN25" s="385"/>
      <c r="AO25" s="385"/>
      <c r="AP25" s="385"/>
      <c r="AQ25" s="385"/>
      <c r="AR25" s="385"/>
      <c r="AS25" s="385"/>
      <c r="AT25" s="385"/>
      <c r="AU25" s="385"/>
      <c r="AV25" s="385"/>
      <c r="AW25" s="385"/>
      <c r="AX25" s="385"/>
      <c r="AY25" s="385"/>
      <c r="AZ25" s="385"/>
      <c r="BA25" s="385"/>
      <c r="BB25" s="385"/>
      <c r="BC25" s="385"/>
      <c r="BD25" s="385"/>
      <c r="BE25" s="385"/>
      <c r="BF25" s="385"/>
    </row>
    <row r="26" spans="1:58" hidden="1">
      <c r="C26" s="386"/>
      <c r="D26" s="382"/>
      <c r="E26" s="382"/>
      <c r="F26" s="382"/>
      <c r="G26" s="382"/>
      <c r="H26" s="382"/>
      <c r="I26" s="382"/>
      <c r="J26" s="382"/>
      <c r="K26" s="383"/>
      <c r="L26" s="383"/>
      <c r="M26" s="383"/>
      <c r="N26" s="383"/>
      <c r="O26" s="383"/>
      <c r="P26" s="383"/>
      <c r="Q26" s="384"/>
      <c r="R26" s="384"/>
      <c r="S26" s="384"/>
      <c r="T26" s="384"/>
      <c r="U26" s="384"/>
      <c r="V26" s="384"/>
      <c r="W26" s="384"/>
      <c r="X26" s="384"/>
      <c r="Y26" s="384"/>
      <c r="Z26" s="384"/>
      <c r="AA26" s="384"/>
      <c r="AB26" s="384"/>
      <c r="AC26" s="384"/>
      <c r="AD26" s="384"/>
      <c r="AE26" s="384"/>
      <c r="AF26" s="384"/>
      <c r="AG26" s="384"/>
      <c r="AH26" s="384"/>
      <c r="AI26" s="384"/>
      <c r="AJ26" s="384"/>
      <c r="AK26" s="384"/>
      <c r="AL26" s="385"/>
      <c r="AM26" s="385"/>
      <c r="AN26" s="385"/>
      <c r="AO26" s="385"/>
      <c r="AP26" s="385"/>
      <c r="AQ26" s="385"/>
      <c r="AR26" s="385"/>
      <c r="AS26" s="385"/>
      <c r="AT26" s="385"/>
      <c r="AU26" s="385"/>
      <c r="AV26" s="385"/>
      <c r="AW26" s="385"/>
      <c r="AX26" s="385"/>
      <c r="AY26" s="385"/>
      <c r="AZ26" s="385"/>
      <c r="BA26" s="385"/>
      <c r="BB26" s="385"/>
      <c r="BC26" s="385"/>
      <c r="BD26" s="385"/>
      <c r="BE26" s="385"/>
      <c r="BF26" s="385"/>
    </row>
    <row r="27" spans="1:58" hidden="1">
      <c r="C27" s="386"/>
      <c r="D27" s="382"/>
      <c r="E27" s="382"/>
      <c r="F27" s="382"/>
      <c r="G27" s="382"/>
      <c r="H27" s="382"/>
      <c r="I27" s="382"/>
      <c r="J27" s="382"/>
      <c r="K27" s="383"/>
      <c r="L27" s="383"/>
      <c r="M27" s="383"/>
      <c r="N27" s="383"/>
      <c r="O27" s="383"/>
      <c r="P27" s="383"/>
      <c r="Q27" s="384"/>
      <c r="R27" s="384"/>
      <c r="S27" s="384"/>
      <c r="T27" s="384"/>
      <c r="U27" s="384"/>
      <c r="V27" s="384"/>
      <c r="W27" s="384"/>
      <c r="X27" s="384"/>
      <c r="Y27" s="384"/>
      <c r="Z27" s="384"/>
      <c r="AA27" s="384"/>
      <c r="AB27" s="384"/>
      <c r="AC27" s="384"/>
      <c r="AD27" s="384"/>
      <c r="AE27" s="384"/>
      <c r="AF27" s="384"/>
      <c r="AG27" s="384"/>
      <c r="AH27" s="384"/>
      <c r="AI27" s="384"/>
      <c r="AJ27" s="384"/>
      <c r="AK27" s="384"/>
      <c r="AL27" s="385"/>
      <c r="AM27" s="385"/>
      <c r="AN27" s="385"/>
      <c r="AO27" s="385"/>
      <c r="AP27" s="385"/>
      <c r="AQ27" s="385"/>
      <c r="AR27" s="385"/>
      <c r="AS27" s="385"/>
      <c r="AT27" s="385"/>
      <c r="AU27" s="385"/>
      <c r="AV27" s="385"/>
      <c r="AW27" s="385"/>
      <c r="AX27" s="385"/>
      <c r="AY27" s="385"/>
      <c r="AZ27" s="385"/>
      <c r="BA27" s="385"/>
      <c r="BB27" s="385"/>
      <c r="BC27" s="385"/>
      <c r="BD27" s="385"/>
      <c r="BE27" s="385"/>
      <c r="BF27" s="385"/>
    </row>
  </sheetData>
  <sheetProtection password="CF91" sheet="1" objects="1" scenarios="1" selectLockedCells="1"/>
  <mergeCells count="12">
    <mergeCell ref="BB2:BF2"/>
    <mergeCell ref="B2:C2"/>
    <mergeCell ref="D2:J2"/>
    <mergeCell ref="K2:P2"/>
    <mergeCell ref="Q2:U2"/>
    <mergeCell ref="V2:AA2"/>
    <mergeCell ref="AH2:AK2"/>
    <mergeCell ref="AL2:AO2"/>
    <mergeCell ref="AP2:AS2"/>
    <mergeCell ref="AT2:AV2"/>
    <mergeCell ref="AW2:BA2"/>
    <mergeCell ref="AB2:AG2"/>
  </mergeCells>
  <conditionalFormatting sqref="D17:AE24 D4:AE4 AH4:BF4 AH17:BF24">
    <cfRule type="cellIs" dxfId="276" priority="53" operator="equal">
      <formula>0</formula>
    </cfRule>
  </conditionalFormatting>
  <conditionalFormatting sqref="J5:J11">
    <cfRule type="cellIs" dxfId="275" priority="8" operator="equal">
      <formula>0</formula>
    </cfRule>
  </conditionalFormatting>
  <conditionalFormatting sqref="D5:I11 K5:AE11 AH5:BF11">
    <cfRule type="cellIs" dxfId="274" priority="9" operator="equal">
      <formula>0</formula>
    </cfRule>
  </conditionalFormatting>
  <conditionalFormatting sqref="D12:AE16 AH12:BF16">
    <cfRule type="cellIs" dxfId="273" priority="7" operator="equal">
      <formula>0</formula>
    </cfRule>
  </conditionalFormatting>
  <conditionalFormatting sqref="AF17:AF24 AF4">
    <cfRule type="cellIs" dxfId="272" priority="6" operator="equal">
      <formula>0</formula>
    </cfRule>
  </conditionalFormatting>
  <conditionalFormatting sqref="AF5:AF11">
    <cfRule type="cellIs" dxfId="271" priority="5" operator="equal">
      <formula>0</formula>
    </cfRule>
  </conditionalFormatting>
  <conditionalFormatting sqref="AF12:AF16">
    <cfRule type="cellIs" dxfId="270" priority="4" operator="equal">
      <formula>0</formula>
    </cfRule>
  </conditionalFormatting>
  <conditionalFormatting sqref="AG17:AG24 AG4">
    <cfRule type="cellIs" dxfId="269" priority="3" operator="equal">
      <formula>0</formula>
    </cfRule>
  </conditionalFormatting>
  <conditionalFormatting sqref="AG5:AG11">
    <cfRule type="cellIs" dxfId="268" priority="2" operator="equal">
      <formula>0</formula>
    </cfRule>
  </conditionalFormatting>
  <conditionalFormatting sqref="AG12:AG16">
    <cfRule type="cellIs" dxfId="267" priority="1" operator="equal">
      <formula>0</formula>
    </cfRule>
  </conditionalFormatting>
  <pageMargins left="0.7" right="0.7" top="0.75" bottom="0.75" header="0.3" footer="0.3"/>
  <pageSetup paperSize="9"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F25"/>
  <sheetViews>
    <sheetView topLeftCell="A2" workbookViewId="0">
      <selection activeCell="I11" sqref="I11"/>
    </sheetView>
  </sheetViews>
  <sheetFormatPr baseColWidth="10" defaultColWidth="9.140625" defaultRowHeight="15" customHeight="1"/>
  <cols>
    <col min="3" max="3" width="41.85546875" customWidth="1"/>
    <col min="4" max="31" width="2.7109375" customWidth="1"/>
    <col min="32" max="33" width="2.7109375" style="416" customWidth="1"/>
    <col min="34" max="51" width="2.7109375" customWidth="1"/>
    <col min="52" max="52" width="2.7109375" style="416" customWidth="1"/>
    <col min="53" max="56" width="2.7109375" customWidth="1"/>
    <col min="57" max="57" width="2.7109375" style="416" customWidth="1"/>
    <col min="58" max="58" width="2.7109375" customWidth="1"/>
  </cols>
  <sheetData>
    <row r="1" spans="1:58" ht="8.25" customHeight="1" thickBot="1">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row>
    <row r="2" spans="1:58" ht="27" customHeight="1" thickBot="1">
      <c r="B2" s="1601" t="s">
        <v>139</v>
      </c>
      <c r="C2" s="1602"/>
      <c r="D2" s="1615" t="s">
        <v>17</v>
      </c>
      <c r="E2" s="1616"/>
      <c r="F2" s="1616"/>
      <c r="G2" s="1616"/>
      <c r="H2" s="1616"/>
      <c r="I2" s="1616"/>
      <c r="J2" s="1617"/>
      <c r="K2" s="1618" t="s">
        <v>122</v>
      </c>
      <c r="L2" s="1619"/>
      <c r="M2" s="1619"/>
      <c r="N2" s="1619"/>
      <c r="O2" s="1619"/>
      <c r="P2" s="1620"/>
      <c r="Q2" s="1612" t="s">
        <v>23</v>
      </c>
      <c r="R2" s="1613"/>
      <c r="S2" s="1613"/>
      <c r="T2" s="1613"/>
      <c r="U2" s="1614"/>
      <c r="V2" s="1612" t="s">
        <v>27</v>
      </c>
      <c r="W2" s="1613"/>
      <c r="X2" s="1613"/>
      <c r="Y2" s="1613"/>
      <c r="Z2" s="1613"/>
      <c r="AA2" s="1614"/>
      <c r="AB2" s="1612" t="s">
        <v>38</v>
      </c>
      <c r="AC2" s="1613"/>
      <c r="AD2" s="1613"/>
      <c r="AE2" s="1613"/>
      <c r="AF2" s="1613"/>
      <c r="AG2" s="1614"/>
      <c r="AH2" s="1612" t="s">
        <v>39</v>
      </c>
      <c r="AI2" s="1613"/>
      <c r="AJ2" s="1613"/>
      <c r="AK2" s="1614"/>
      <c r="AL2" s="1621" t="s">
        <v>44</v>
      </c>
      <c r="AM2" s="1622"/>
      <c r="AN2" s="1622"/>
      <c r="AO2" s="1623"/>
      <c r="AP2" s="1621" t="s">
        <v>49</v>
      </c>
      <c r="AQ2" s="1622"/>
      <c r="AR2" s="1622"/>
      <c r="AS2" s="1623"/>
      <c r="AT2" s="1621" t="s">
        <v>5</v>
      </c>
      <c r="AU2" s="1622"/>
      <c r="AV2" s="1623"/>
      <c r="AW2" s="1621" t="s">
        <v>55</v>
      </c>
      <c r="AX2" s="1622"/>
      <c r="AY2" s="1622"/>
      <c r="AZ2" s="1622"/>
      <c r="BA2" s="1623"/>
      <c r="BB2" s="1621" t="s">
        <v>59</v>
      </c>
      <c r="BC2" s="1622"/>
      <c r="BD2" s="1622"/>
      <c r="BE2" s="1622"/>
      <c r="BF2" s="1623"/>
    </row>
    <row r="3" spans="1:58" ht="78" customHeight="1" thickBot="1">
      <c r="B3" s="269"/>
      <c r="C3" s="301" t="s">
        <v>142</v>
      </c>
      <c r="D3" s="273" t="s">
        <v>18</v>
      </c>
      <c r="E3" s="268" t="s">
        <v>16</v>
      </c>
      <c r="F3" s="267" t="s">
        <v>15</v>
      </c>
      <c r="G3" s="266" t="s">
        <v>19</v>
      </c>
      <c r="H3" s="261" t="s">
        <v>20</v>
      </c>
      <c r="I3" s="261" t="s">
        <v>21</v>
      </c>
      <c r="J3" s="274" t="s">
        <v>22</v>
      </c>
      <c r="K3" s="275" t="s">
        <v>131</v>
      </c>
      <c r="L3" s="262" t="s">
        <v>134</v>
      </c>
      <c r="M3" s="262" t="s">
        <v>132</v>
      </c>
      <c r="N3" s="262" t="s">
        <v>123</v>
      </c>
      <c r="O3" s="262" t="s">
        <v>133</v>
      </c>
      <c r="P3" s="276" t="s">
        <v>124</v>
      </c>
      <c r="Q3" s="277" t="s">
        <v>109</v>
      </c>
      <c r="R3" s="263" t="s">
        <v>24</v>
      </c>
      <c r="S3" s="263" t="s">
        <v>25</v>
      </c>
      <c r="T3" s="263" t="s">
        <v>26</v>
      </c>
      <c r="U3" s="278" t="s">
        <v>110</v>
      </c>
      <c r="V3" s="279" t="s">
        <v>28</v>
      </c>
      <c r="W3" s="264" t="s">
        <v>29</v>
      </c>
      <c r="X3" s="264" t="s">
        <v>30</v>
      </c>
      <c r="Y3" s="264" t="s">
        <v>31</v>
      </c>
      <c r="Z3" s="264" t="s">
        <v>32</v>
      </c>
      <c r="AA3" s="280" t="s">
        <v>33</v>
      </c>
      <c r="AB3" s="279" t="s">
        <v>34</v>
      </c>
      <c r="AC3" s="264" t="s">
        <v>35</v>
      </c>
      <c r="AD3" s="264" t="s">
        <v>36</v>
      </c>
      <c r="AE3" s="782" t="s">
        <v>37</v>
      </c>
      <c r="AF3" s="783" t="s">
        <v>638</v>
      </c>
      <c r="AG3" s="665" t="s">
        <v>413</v>
      </c>
      <c r="AH3" s="279" t="s">
        <v>40</v>
      </c>
      <c r="AI3" s="264" t="s">
        <v>41</v>
      </c>
      <c r="AJ3" s="264" t="s">
        <v>42</v>
      </c>
      <c r="AK3" s="280" t="s">
        <v>43</v>
      </c>
      <c r="AL3" s="281" t="s">
        <v>45</v>
      </c>
      <c r="AM3" s="265" t="s">
        <v>46</v>
      </c>
      <c r="AN3" s="265" t="s">
        <v>47</v>
      </c>
      <c r="AO3" s="282" t="s">
        <v>48</v>
      </c>
      <c r="AP3" s="281" t="s">
        <v>438</v>
      </c>
      <c r="AQ3" s="265" t="s">
        <v>50</v>
      </c>
      <c r="AR3" s="265" t="s">
        <v>51</v>
      </c>
      <c r="AS3" s="282" t="s">
        <v>52</v>
      </c>
      <c r="AT3" s="281" t="s">
        <v>53</v>
      </c>
      <c r="AU3" s="265" t="s">
        <v>54</v>
      </c>
      <c r="AV3" s="282" t="s">
        <v>1</v>
      </c>
      <c r="AW3" s="281" t="s">
        <v>56</v>
      </c>
      <c r="AX3" s="265" t="s">
        <v>57</v>
      </c>
      <c r="AY3" s="265" t="s">
        <v>644</v>
      </c>
      <c r="AZ3" s="664" t="s">
        <v>645</v>
      </c>
      <c r="BA3" s="282" t="s">
        <v>58</v>
      </c>
      <c r="BB3" s="281" t="s">
        <v>60</v>
      </c>
      <c r="BC3" s="265" t="s">
        <v>61</v>
      </c>
      <c r="BD3" s="265" t="s">
        <v>62</v>
      </c>
      <c r="BE3" s="664" t="s">
        <v>642</v>
      </c>
      <c r="BF3" s="282" t="s">
        <v>643</v>
      </c>
    </row>
    <row r="4" spans="1:58" ht="15" hidden="1" customHeight="1">
      <c r="B4" s="270"/>
      <c r="C4" s="283" t="s">
        <v>140</v>
      </c>
      <c r="D4" s="310">
        <v>0</v>
      </c>
      <c r="E4" s="310">
        <v>0</v>
      </c>
      <c r="F4" s="310">
        <v>0</v>
      </c>
      <c r="G4" s="310">
        <v>0</v>
      </c>
      <c r="H4" s="310">
        <v>0</v>
      </c>
      <c r="I4" s="310">
        <v>0</v>
      </c>
      <c r="J4" s="310">
        <v>0</v>
      </c>
      <c r="K4" s="536">
        <v>1</v>
      </c>
      <c r="L4" s="536">
        <v>1</v>
      </c>
      <c r="M4" s="536">
        <v>1</v>
      </c>
      <c r="N4" s="536">
        <v>1</v>
      </c>
      <c r="O4" s="536">
        <v>1</v>
      </c>
      <c r="P4" s="536">
        <v>1</v>
      </c>
      <c r="Q4" s="311">
        <v>0</v>
      </c>
      <c r="R4" s="311">
        <v>0</v>
      </c>
      <c r="S4" s="311">
        <v>0</v>
      </c>
      <c r="T4" s="311">
        <v>0</v>
      </c>
      <c r="U4" s="311">
        <v>0</v>
      </c>
      <c r="V4" s="311">
        <v>0</v>
      </c>
      <c r="W4" s="311">
        <v>0</v>
      </c>
      <c r="X4" s="311">
        <v>0</v>
      </c>
      <c r="Y4" s="311">
        <v>0</v>
      </c>
      <c r="Z4" s="311">
        <v>0</v>
      </c>
      <c r="AA4" s="311">
        <v>0</v>
      </c>
      <c r="AB4" s="311">
        <v>0</v>
      </c>
      <c r="AC4" s="311">
        <v>0</v>
      </c>
      <c r="AD4" s="311">
        <v>0</v>
      </c>
      <c r="AE4" s="311">
        <v>0</v>
      </c>
      <c r="AF4" s="311">
        <v>0</v>
      </c>
      <c r="AG4" s="311">
        <v>0</v>
      </c>
      <c r="AH4" s="311">
        <v>0</v>
      </c>
      <c r="AI4" s="311">
        <v>0</v>
      </c>
      <c r="AJ4" s="311">
        <v>0</v>
      </c>
      <c r="AK4" s="311">
        <v>0</v>
      </c>
      <c r="AL4" s="310">
        <v>0</v>
      </c>
      <c r="AM4" s="310">
        <v>0</v>
      </c>
      <c r="AN4" s="310">
        <v>0</v>
      </c>
      <c r="AO4" s="310">
        <v>0</v>
      </c>
      <c r="AP4" s="310">
        <v>0</v>
      </c>
      <c r="AQ4" s="310">
        <v>0</v>
      </c>
      <c r="AR4" s="310">
        <v>0</v>
      </c>
      <c r="AS4" s="310">
        <v>0</v>
      </c>
      <c r="AT4" s="310">
        <v>0</v>
      </c>
      <c r="AU4" s="310">
        <v>0</v>
      </c>
      <c r="AV4" s="310">
        <v>0</v>
      </c>
      <c r="AW4" s="310">
        <v>0</v>
      </c>
      <c r="AX4" s="310">
        <v>0</v>
      </c>
      <c r="AY4" s="310">
        <v>0</v>
      </c>
      <c r="AZ4" s="310">
        <v>0</v>
      </c>
      <c r="BA4" s="310">
        <v>0</v>
      </c>
      <c r="BB4" s="310">
        <v>0</v>
      </c>
      <c r="BC4" s="310">
        <v>0</v>
      </c>
      <c r="BD4" s="310">
        <v>0</v>
      </c>
      <c r="BE4" s="310">
        <v>0</v>
      </c>
      <c r="BF4" s="310">
        <v>0</v>
      </c>
    </row>
    <row r="5" spans="1:58" ht="15" hidden="1" customHeight="1">
      <c r="A5" s="3"/>
      <c r="B5" s="284"/>
      <c r="C5" s="773" t="s">
        <v>497</v>
      </c>
      <c r="D5" s="310">
        <v>0</v>
      </c>
      <c r="E5" s="310">
        <v>0</v>
      </c>
      <c r="F5" s="310">
        <v>0</v>
      </c>
      <c r="G5" s="310">
        <v>0</v>
      </c>
      <c r="H5" s="310">
        <v>0</v>
      </c>
      <c r="I5" s="310">
        <v>0</v>
      </c>
      <c r="J5" s="310">
        <v>0</v>
      </c>
      <c r="K5" s="536">
        <v>0</v>
      </c>
      <c r="L5" s="536">
        <v>0</v>
      </c>
      <c r="M5" s="536">
        <v>0</v>
      </c>
      <c r="N5" s="536">
        <v>0</v>
      </c>
      <c r="O5" s="536">
        <v>0</v>
      </c>
      <c r="P5" s="536">
        <v>0</v>
      </c>
      <c r="Q5" s="311">
        <v>0</v>
      </c>
      <c r="R5" s="311">
        <v>0</v>
      </c>
      <c r="S5" s="311">
        <v>0</v>
      </c>
      <c r="T5" s="311">
        <v>0</v>
      </c>
      <c r="U5" s="311">
        <v>0</v>
      </c>
      <c r="V5" s="311">
        <v>0</v>
      </c>
      <c r="W5" s="311">
        <v>0</v>
      </c>
      <c r="X5" s="311">
        <v>0</v>
      </c>
      <c r="Y5" s="311">
        <v>0</v>
      </c>
      <c r="Z5" s="311">
        <v>0</v>
      </c>
      <c r="AA5" s="311">
        <v>0</v>
      </c>
      <c r="AB5" s="311">
        <v>0</v>
      </c>
      <c r="AC5" s="311">
        <v>0</v>
      </c>
      <c r="AD5" s="311">
        <v>0</v>
      </c>
      <c r="AE5" s="311">
        <v>0</v>
      </c>
      <c r="AF5" s="311">
        <v>0</v>
      </c>
      <c r="AG5" s="311">
        <v>0</v>
      </c>
      <c r="AH5" s="311">
        <v>0</v>
      </c>
      <c r="AI5" s="311">
        <v>0</v>
      </c>
      <c r="AJ5" s="311">
        <v>0</v>
      </c>
      <c r="AK5" s="311">
        <v>0</v>
      </c>
      <c r="AL5" s="310">
        <v>0</v>
      </c>
      <c r="AM5" s="310">
        <v>0</v>
      </c>
      <c r="AN5" s="310">
        <v>0</v>
      </c>
      <c r="AO5" s="310">
        <v>0</v>
      </c>
      <c r="AP5" s="310">
        <v>0</v>
      </c>
      <c r="AQ5" s="310">
        <v>0</v>
      </c>
      <c r="AR5" s="310">
        <v>0</v>
      </c>
      <c r="AS5" s="310">
        <v>0</v>
      </c>
      <c r="AT5" s="310">
        <v>0</v>
      </c>
      <c r="AU5" s="310">
        <v>0</v>
      </c>
      <c r="AV5" s="310">
        <v>0</v>
      </c>
      <c r="AW5" s="310">
        <v>0</v>
      </c>
      <c r="AX5" s="310">
        <v>0</v>
      </c>
      <c r="AY5" s="310">
        <v>0</v>
      </c>
      <c r="AZ5" s="310">
        <v>0</v>
      </c>
      <c r="BA5" s="310">
        <v>0</v>
      </c>
      <c r="BB5" s="310">
        <v>0</v>
      </c>
      <c r="BC5" s="310">
        <v>0</v>
      </c>
      <c r="BD5" s="310">
        <v>0</v>
      </c>
      <c r="BE5" s="310">
        <v>0</v>
      </c>
      <c r="BF5" s="310">
        <v>0</v>
      </c>
    </row>
    <row r="6" spans="1:58" ht="15" hidden="1" customHeight="1">
      <c r="A6" s="3"/>
      <c r="B6" s="284"/>
      <c r="C6" s="773" t="s">
        <v>498</v>
      </c>
      <c r="D6" s="310">
        <v>0</v>
      </c>
      <c r="E6" s="310">
        <v>0</v>
      </c>
      <c r="F6" s="310">
        <v>0</v>
      </c>
      <c r="G6" s="310">
        <v>0</v>
      </c>
      <c r="H6" s="310">
        <v>0</v>
      </c>
      <c r="I6" s="310">
        <v>0</v>
      </c>
      <c r="J6" s="310">
        <v>0</v>
      </c>
      <c r="K6" s="536">
        <v>0</v>
      </c>
      <c r="L6" s="536">
        <v>0</v>
      </c>
      <c r="M6" s="536">
        <v>0</v>
      </c>
      <c r="N6" s="536">
        <v>0</v>
      </c>
      <c r="O6" s="536">
        <v>0</v>
      </c>
      <c r="P6" s="536">
        <v>0</v>
      </c>
      <c r="Q6" s="311">
        <v>0</v>
      </c>
      <c r="R6" s="311">
        <v>0</v>
      </c>
      <c r="S6" s="311">
        <v>0</v>
      </c>
      <c r="T6" s="311">
        <v>0</v>
      </c>
      <c r="U6" s="311">
        <v>0</v>
      </c>
      <c r="V6" s="311">
        <v>0</v>
      </c>
      <c r="W6" s="311">
        <v>0</v>
      </c>
      <c r="X6" s="311">
        <v>0</v>
      </c>
      <c r="Y6" s="311">
        <v>0</v>
      </c>
      <c r="Z6" s="311">
        <v>0</v>
      </c>
      <c r="AA6" s="311">
        <v>0</v>
      </c>
      <c r="AB6" s="311">
        <v>0</v>
      </c>
      <c r="AC6" s="311">
        <v>0</v>
      </c>
      <c r="AD6" s="311">
        <v>0</v>
      </c>
      <c r="AE6" s="311">
        <v>0</v>
      </c>
      <c r="AF6" s="311">
        <v>0</v>
      </c>
      <c r="AG6" s="311">
        <v>0</v>
      </c>
      <c r="AH6" s="311">
        <v>0</v>
      </c>
      <c r="AI6" s="311">
        <v>0</v>
      </c>
      <c r="AJ6" s="311">
        <v>0</v>
      </c>
      <c r="AK6" s="311">
        <v>0</v>
      </c>
      <c r="AL6" s="310">
        <v>0</v>
      </c>
      <c r="AM6" s="310">
        <v>0</v>
      </c>
      <c r="AN6" s="310">
        <v>0</v>
      </c>
      <c r="AO6" s="310">
        <v>0</v>
      </c>
      <c r="AP6" s="310">
        <v>0</v>
      </c>
      <c r="AQ6" s="310">
        <v>0</v>
      </c>
      <c r="AR6" s="310">
        <v>0</v>
      </c>
      <c r="AS6" s="310">
        <v>0</v>
      </c>
      <c r="AT6" s="310">
        <v>0</v>
      </c>
      <c r="AU6" s="310">
        <v>0</v>
      </c>
      <c r="AV6" s="310">
        <v>0</v>
      </c>
      <c r="AW6" s="310">
        <v>0</v>
      </c>
      <c r="AX6" s="310">
        <v>0</v>
      </c>
      <c r="AY6" s="310">
        <v>0</v>
      </c>
      <c r="AZ6" s="310">
        <v>0</v>
      </c>
      <c r="BA6" s="310">
        <v>0</v>
      </c>
      <c r="BB6" s="310">
        <v>0</v>
      </c>
      <c r="BC6" s="310">
        <v>0</v>
      </c>
      <c r="BD6" s="310">
        <v>0</v>
      </c>
      <c r="BE6" s="310">
        <v>0</v>
      </c>
      <c r="BF6" s="310">
        <v>0</v>
      </c>
    </row>
    <row r="7" spans="1:58" ht="15" hidden="1" customHeight="1">
      <c r="A7" s="3"/>
      <c r="B7" s="284"/>
      <c r="C7" s="773" t="s">
        <v>499</v>
      </c>
      <c r="D7" s="310">
        <v>0</v>
      </c>
      <c r="E7" s="310">
        <v>0</v>
      </c>
      <c r="F7" s="310">
        <v>0</v>
      </c>
      <c r="G7" s="310">
        <v>0</v>
      </c>
      <c r="H7" s="310">
        <v>0</v>
      </c>
      <c r="I7" s="310">
        <v>0</v>
      </c>
      <c r="J7" s="310">
        <v>0</v>
      </c>
      <c r="K7" s="536">
        <v>0</v>
      </c>
      <c r="L7" s="536">
        <v>0</v>
      </c>
      <c r="M7" s="536">
        <v>0</v>
      </c>
      <c r="N7" s="536">
        <v>0</v>
      </c>
      <c r="O7" s="536">
        <v>0</v>
      </c>
      <c r="P7" s="536">
        <v>0</v>
      </c>
      <c r="Q7" s="311">
        <v>0</v>
      </c>
      <c r="R7" s="311">
        <v>0</v>
      </c>
      <c r="S7" s="311">
        <v>0</v>
      </c>
      <c r="T7" s="311">
        <v>0</v>
      </c>
      <c r="U7" s="311">
        <v>0</v>
      </c>
      <c r="V7" s="311">
        <v>0</v>
      </c>
      <c r="W7" s="311">
        <v>0</v>
      </c>
      <c r="X7" s="311">
        <v>0</v>
      </c>
      <c r="Y7" s="311">
        <v>0</v>
      </c>
      <c r="Z7" s="311">
        <v>0</v>
      </c>
      <c r="AA7" s="311">
        <v>0</v>
      </c>
      <c r="AB7" s="311">
        <v>0</v>
      </c>
      <c r="AC7" s="311">
        <v>0</v>
      </c>
      <c r="AD7" s="311">
        <v>0</v>
      </c>
      <c r="AE7" s="311">
        <v>0</v>
      </c>
      <c r="AF7" s="311">
        <v>0</v>
      </c>
      <c r="AG7" s="311">
        <v>0</v>
      </c>
      <c r="AH7" s="311">
        <v>0</v>
      </c>
      <c r="AI7" s="311">
        <v>0</v>
      </c>
      <c r="AJ7" s="311">
        <v>0</v>
      </c>
      <c r="AK7" s="311">
        <v>0</v>
      </c>
      <c r="AL7" s="310">
        <v>0</v>
      </c>
      <c r="AM7" s="310">
        <v>0</v>
      </c>
      <c r="AN7" s="310">
        <v>0</v>
      </c>
      <c r="AO7" s="310">
        <v>0</v>
      </c>
      <c r="AP7" s="310">
        <v>0</v>
      </c>
      <c r="AQ7" s="310">
        <v>0</v>
      </c>
      <c r="AR7" s="310">
        <v>0</v>
      </c>
      <c r="AS7" s="310">
        <v>0</v>
      </c>
      <c r="AT7" s="310">
        <v>0</v>
      </c>
      <c r="AU7" s="310">
        <v>0</v>
      </c>
      <c r="AV7" s="310">
        <v>0</v>
      </c>
      <c r="AW7" s="310">
        <v>0</v>
      </c>
      <c r="AX7" s="310">
        <v>0</v>
      </c>
      <c r="AY7" s="310">
        <v>0</v>
      </c>
      <c r="AZ7" s="310">
        <v>0</v>
      </c>
      <c r="BA7" s="310">
        <v>0</v>
      </c>
      <c r="BB7" s="310">
        <v>0</v>
      </c>
      <c r="BC7" s="310">
        <v>0</v>
      </c>
      <c r="BD7" s="310">
        <v>0</v>
      </c>
      <c r="BE7" s="310">
        <v>0</v>
      </c>
      <c r="BF7" s="310">
        <v>0</v>
      </c>
    </row>
    <row r="8" spans="1:58" ht="15" hidden="1" customHeight="1">
      <c r="A8" s="3"/>
      <c r="B8" s="284"/>
      <c r="C8" s="773" t="s">
        <v>500</v>
      </c>
      <c r="D8" s="310">
        <v>0</v>
      </c>
      <c r="E8" s="310">
        <v>0</v>
      </c>
      <c r="F8" s="310">
        <v>0</v>
      </c>
      <c r="G8" s="310">
        <v>0</v>
      </c>
      <c r="H8" s="310">
        <v>0</v>
      </c>
      <c r="I8" s="310">
        <v>0</v>
      </c>
      <c r="J8" s="310">
        <v>0</v>
      </c>
      <c r="K8" s="536">
        <v>0</v>
      </c>
      <c r="L8" s="536">
        <v>0</v>
      </c>
      <c r="M8" s="536">
        <v>0</v>
      </c>
      <c r="N8" s="536">
        <v>0</v>
      </c>
      <c r="O8" s="536">
        <v>0</v>
      </c>
      <c r="P8" s="536">
        <v>0</v>
      </c>
      <c r="Q8" s="311">
        <v>0</v>
      </c>
      <c r="R8" s="311">
        <v>0</v>
      </c>
      <c r="S8" s="311">
        <v>0</v>
      </c>
      <c r="T8" s="311">
        <v>0</v>
      </c>
      <c r="U8" s="311">
        <v>0</v>
      </c>
      <c r="V8" s="311">
        <v>0</v>
      </c>
      <c r="W8" s="311">
        <v>0</v>
      </c>
      <c r="X8" s="311">
        <v>0</v>
      </c>
      <c r="Y8" s="311">
        <v>0</v>
      </c>
      <c r="Z8" s="311">
        <v>0</v>
      </c>
      <c r="AA8" s="311">
        <v>0</v>
      </c>
      <c r="AB8" s="311">
        <v>0</v>
      </c>
      <c r="AC8" s="311">
        <v>0</v>
      </c>
      <c r="AD8" s="311">
        <v>0</v>
      </c>
      <c r="AE8" s="311">
        <v>0</v>
      </c>
      <c r="AF8" s="311">
        <v>0</v>
      </c>
      <c r="AG8" s="311">
        <v>0</v>
      </c>
      <c r="AH8" s="311">
        <v>0</v>
      </c>
      <c r="AI8" s="311">
        <v>0</v>
      </c>
      <c r="AJ8" s="311">
        <v>0</v>
      </c>
      <c r="AK8" s="311">
        <v>0</v>
      </c>
      <c r="AL8" s="310">
        <v>0</v>
      </c>
      <c r="AM8" s="310">
        <v>0</v>
      </c>
      <c r="AN8" s="310">
        <v>0</v>
      </c>
      <c r="AO8" s="310">
        <v>0</v>
      </c>
      <c r="AP8" s="310">
        <v>0</v>
      </c>
      <c r="AQ8" s="310">
        <v>0</v>
      </c>
      <c r="AR8" s="310">
        <v>0</v>
      </c>
      <c r="AS8" s="310">
        <v>0</v>
      </c>
      <c r="AT8" s="310">
        <v>0</v>
      </c>
      <c r="AU8" s="310">
        <v>0</v>
      </c>
      <c r="AV8" s="310">
        <v>0</v>
      </c>
      <c r="AW8" s="310">
        <v>0</v>
      </c>
      <c r="AX8" s="310">
        <v>0</v>
      </c>
      <c r="AY8" s="310">
        <v>0</v>
      </c>
      <c r="AZ8" s="310">
        <v>0</v>
      </c>
      <c r="BA8" s="310">
        <v>0</v>
      </c>
      <c r="BB8" s="310">
        <v>0</v>
      </c>
      <c r="BC8" s="310">
        <v>0</v>
      </c>
      <c r="BD8" s="310">
        <v>0</v>
      </c>
      <c r="BE8" s="310">
        <v>0</v>
      </c>
      <c r="BF8" s="310">
        <v>0</v>
      </c>
    </row>
    <row r="9" spans="1:58" ht="15" hidden="1" customHeight="1">
      <c r="A9" s="3"/>
      <c r="B9" s="284"/>
      <c r="C9" s="773" t="s">
        <v>501</v>
      </c>
      <c r="D9" s="310">
        <v>0</v>
      </c>
      <c r="E9" s="310">
        <v>0</v>
      </c>
      <c r="F9" s="310">
        <v>0</v>
      </c>
      <c r="G9" s="310">
        <v>0</v>
      </c>
      <c r="H9" s="310">
        <v>0</v>
      </c>
      <c r="I9" s="310">
        <v>0</v>
      </c>
      <c r="J9" s="310">
        <v>0</v>
      </c>
      <c r="K9" s="536">
        <v>0</v>
      </c>
      <c r="L9" s="536">
        <v>0</v>
      </c>
      <c r="M9" s="536">
        <v>0</v>
      </c>
      <c r="N9" s="536">
        <v>0</v>
      </c>
      <c r="O9" s="536">
        <v>0</v>
      </c>
      <c r="P9" s="536">
        <v>0</v>
      </c>
      <c r="Q9" s="311">
        <v>0</v>
      </c>
      <c r="R9" s="311">
        <v>0</v>
      </c>
      <c r="S9" s="311">
        <v>0</v>
      </c>
      <c r="T9" s="311">
        <v>0</v>
      </c>
      <c r="U9" s="311">
        <v>0</v>
      </c>
      <c r="V9" s="311">
        <v>0</v>
      </c>
      <c r="W9" s="311">
        <v>0</v>
      </c>
      <c r="X9" s="311">
        <v>0</v>
      </c>
      <c r="Y9" s="311">
        <v>0</v>
      </c>
      <c r="Z9" s="311">
        <v>0</v>
      </c>
      <c r="AA9" s="311">
        <v>0</v>
      </c>
      <c r="AB9" s="311">
        <v>0</v>
      </c>
      <c r="AC9" s="311">
        <v>0</v>
      </c>
      <c r="AD9" s="311">
        <v>0</v>
      </c>
      <c r="AE9" s="311">
        <v>0</v>
      </c>
      <c r="AF9" s="311">
        <v>0</v>
      </c>
      <c r="AG9" s="311">
        <v>0</v>
      </c>
      <c r="AH9" s="311">
        <v>0</v>
      </c>
      <c r="AI9" s="311">
        <v>0</v>
      </c>
      <c r="AJ9" s="311">
        <v>0</v>
      </c>
      <c r="AK9" s="311">
        <v>0</v>
      </c>
      <c r="AL9" s="310">
        <v>0</v>
      </c>
      <c r="AM9" s="310">
        <v>0</v>
      </c>
      <c r="AN9" s="310">
        <v>0</v>
      </c>
      <c r="AO9" s="310">
        <v>0</v>
      </c>
      <c r="AP9" s="310">
        <v>0</v>
      </c>
      <c r="AQ9" s="310">
        <v>0</v>
      </c>
      <c r="AR9" s="310">
        <v>0</v>
      </c>
      <c r="AS9" s="310">
        <v>0</v>
      </c>
      <c r="AT9" s="310">
        <v>0</v>
      </c>
      <c r="AU9" s="310">
        <v>0</v>
      </c>
      <c r="AV9" s="310">
        <v>0</v>
      </c>
      <c r="AW9" s="310">
        <v>0</v>
      </c>
      <c r="AX9" s="310">
        <v>0</v>
      </c>
      <c r="AY9" s="310">
        <v>0</v>
      </c>
      <c r="AZ9" s="310">
        <v>0</v>
      </c>
      <c r="BA9" s="310">
        <v>0</v>
      </c>
      <c r="BB9" s="310">
        <v>0</v>
      </c>
      <c r="BC9" s="310">
        <v>0</v>
      </c>
      <c r="BD9" s="310">
        <v>0</v>
      </c>
      <c r="BE9" s="310">
        <v>0</v>
      </c>
      <c r="BF9" s="310">
        <v>0</v>
      </c>
    </row>
    <row r="10" spans="1:58" ht="15" hidden="1" customHeight="1">
      <c r="A10" s="3"/>
      <c r="B10" s="284"/>
      <c r="C10" s="773" t="s">
        <v>502</v>
      </c>
      <c r="D10" s="310">
        <v>0</v>
      </c>
      <c r="E10" s="310">
        <v>0</v>
      </c>
      <c r="F10" s="310">
        <v>0</v>
      </c>
      <c r="G10" s="310">
        <v>0</v>
      </c>
      <c r="H10" s="310">
        <v>0</v>
      </c>
      <c r="I10" s="310">
        <v>0</v>
      </c>
      <c r="J10" s="310">
        <v>0</v>
      </c>
      <c r="K10" s="536">
        <v>0</v>
      </c>
      <c r="L10" s="536">
        <v>0</v>
      </c>
      <c r="M10" s="536">
        <v>0</v>
      </c>
      <c r="N10" s="536">
        <v>0</v>
      </c>
      <c r="O10" s="536">
        <v>0</v>
      </c>
      <c r="P10" s="536">
        <v>0</v>
      </c>
      <c r="Q10" s="311">
        <v>0</v>
      </c>
      <c r="R10" s="311">
        <v>0</v>
      </c>
      <c r="S10" s="311">
        <v>0</v>
      </c>
      <c r="T10" s="311">
        <v>0</v>
      </c>
      <c r="U10" s="311">
        <v>0</v>
      </c>
      <c r="V10" s="311">
        <v>0</v>
      </c>
      <c r="W10" s="311">
        <v>0</v>
      </c>
      <c r="X10" s="311">
        <v>0</v>
      </c>
      <c r="Y10" s="311">
        <v>0</v>
      </c>
      <c r="Z10" s="311">
        <v>0</v>
      </c>
      <c r="AA10" s="311">
        <v>0</v>
      </c>
      <c r="AB10" s="311">
        <v>0</v>
      </c>
      <c r="AC10" s="311">
        <v>0</v>
      </c>
      <c r="AD10" s="311">
        <v>0</v>
      </c>
      <c r="AE10" s="311">
        <v>0</v>
      </c>
      <c r="AF10" s="311">
        <v>0</v>
      </c>
      <c r="AG10" s="311">
        <v>0</v>
      </c>
      <c r="AH10" s="311">
        <v>0</v>
      </c>
      <c r="AI10" s="311">
        <v>0</v>
      </c>
      <c r="AJ10" s="311">
        <v>0</v>
      </c>
      <c r="AK10" s="311">
        <v>0</v>
      </c>
      <c r="AL10" s="310">
        <v>0</v>
      </c>
      <c r="AM10" s="310">
        <v>0</v>
      </c>
      <c r="AN10" s="310">
        <v>0</v>
      </c>
      <c r="AO10" s="310">
        <v>0</v>
      </c>
      <c r="AP10" s="310">
        <v>0</v>
      </c>
      <c r="AQ10" s="310">
        <v>0</v>
      </c>
      <c r="AR10" s="310">
        <v>0</v>
      </c>
      <c r="AS10" s="310">
        <v>0</v>
      </c>
      <c r="AT10" s="310">
        <v>0</v>
      </c>
      <c r="AU10" s="310">
        <v>0</v>
      </c>
      <c r="AV10" s="310">
        <v>0</v>
      </c>
      <c r="AW10" s="310">
        <v>0</v>
      </c>
      <c r="AX10" s="310">
        <v>0</v>
      </c>
      <c r="AY10" s="310">
        <v>0</v>
      </c>
      <c r="AZ10" s="310">
        <v>0</v>
      </c>
      <c r="BA10" s="310">
        <v>0</v>
      </c>
      <c r="BB10" s="310">
        <v>0</v>
      </c>
      <c r="BC10" s="310">
        <v>0</v>
      </c>
      <c r="BD10" s="310">
        <v>0</v>
      </c>
      <c r="BE10" s="310">
        <v>0</v>
      </c>
      <c r="BF10" s="310">
        <v>0</v>
      </c>
    </row>
    <row r="11" spans="1:58" ht="15" hidden="1" customHeight="1">
      <c r="A11" s="3"/>
      <c r="B11" s="284"/>
      <c r="C11" s="773" t="s">
        <v>503</v>
      </c>
      <c r="D11" s="310">
        <v>0</v>
      </c>
      <c r="E11" s="310">
        <v>0</v>
      </c>
      <c r="F11" s="310">
        <v>0</v>
      </c>
      <c r="G11" s="310">
        <v>0</v>
      </c>
      <c r="H11" s="310">
        <v>0</v>
      </c>
      <c r="I11" s="310">
        <v>0</v>
      </c>
      <c r="J11" s="310">
        <v>0</v>
      </c>
      <c r="K11" s="536">
        <v>0</v>
      </c>
      <c r="L11" s="536">
        <v>0</v>
      </c>
      <c r="M11" s="536">
        <v>0</v>
      </c>
      <c r="N11" s="536">
        <v>0</v>
      </c>
      <c r="O11" s="536">
        <v>0</v>
      </c>
      <c r="P11" s="536">
        <v>0</v>
      </c>
      <c r="Q11" s="311">
        <v>0</v>
      </c>
      <c r="R11" s="311">
        <v>0</v>
      </c>
      <c r="S11" s="311">
        <v>0</v>
      </c>
      <c r="T11" s="311">
        <v>0</v>
      </c>
      <c r="U11" s="311">
        <v>0</v>
      </c>
      <c r="V11" s="311">
        <v>0</v>
      </c>
      <c r="W11" s="311">
        <v>0</v>
      </c>
      <c r="X11" s="311">
        <v>0</v>
      </c>
      <c r="Y11" s="311">
        <v>0</v>
      </c>
      <c r="Z11" s="311">
        <v>0</v>
      </c>
      <c r="AA11" s="311">
        <v>0</v>
      </c>
      <c r="AB11" s="311">
        <v>0</v>
      </c>
      <c r="AC11" s="311">
        <v>0</v>
      </c>
      <c r="AD11" s="311">
        <v>0</v>
      </c>
      <c r="AE11" s="311">
        <v>0</v>
      </c>
      <c r="AF11" s="311">
        <v>0</v>
      </c>
      <c r="AG11" s="311">
        <v>0</v>
      </c>
      <c r="AH11" s="311">
        <v>0</v>
      </c>
      <c r="AI11" s="311">
        <v>0</v>
      </c>
      <c r="AJ11" s="311">
        <v>0</v>
      </c>
      <c r="AK11" s="311">
        <v>0</v>
      </c>
      <c r="AL11" s="310">
        <v>0</v>
      </c>
      <c r="AM11" s="310">
        <v>0</v>
      </c>
      <c r="AN11" s="310">
        <v>0</v>
      </c>
      <c r="AO11" s="310">
        <v>0</v>
      </c>
      <c r="AP11" s="310">
        <v>0</v>
      </c>
      <c r="AQ11" s="310">
        <v>0</v>
      </c>
      <c r="AR11" s="310">
        <v>0</v>
      </c>
      <c r="AS11" s="310">
        <v>0</v>
      </c>
      <c r="AT11" s="310">
        <v>0</v>
      </c>
      <c r="AU11" s="310">
        <v>0</v>
      </c>
      <c r="AV11" s="310">
        <v>0</v>
      </c>
      <c r="AW11" s="310">
        <v>0</v>
      </c>
      <c r="AX11" s="310">
        <v>0</v>
      </c>
      <c r="AY11" s="310">
        <v>0</v>
      </c>
      <c r="AZ11" s="310">
        <v>0</v>
      </c>
      <c r="BA11" s="310">
        <v>0</v>
      </c>
      <c r="BB11" s="310">
        <v>0</v>
      </c>
      <c r="BC11" s="310">
        <v>0</v>
      </c>
      <c r="BD11" s="310">
        <v>0</v>
      </c>
      <c r="BE11" s="310">
        <v>0</v>
      </c>
      <c r="BF11" s="310">
        <v>0</v>
      </c>
    </row>
    <row r="12" spans="1:58" ht="15" hidden="1" customHeight="1">
      <c r="A12" s="3"/>
      <c r="B12" s="284"/>
      <c r="C12" s="773" t="s">
        <v>504</v>
      </c>
      <c r="D12" s="310">
        <v>0</v>
      </c>
      <c r="E12" s="310">
        <v>0</v>
      </c>
      <c r="F12" s="310">
        <v>0</v>
      </c>
      <c r="G12" s="310">
        <v>0</v>
      </c>
      <c r="H12" s="310">
        <v>0</v>
      </c>
      <c r="I12" s="310">
        <v>0</v>
      </c>
      <c r="J12" s="310">
        <v>0</v>
      </c>
      <c r="K12" s="536">
        <v>0</v>
      </c>
      <c r="L12" s="536">
        <v>0</v>
      </c>
      <c r="M12" s="536">
        <v>0</v>
      </c>
      <c r="N12" s="536">
        <v>0</v>
      </c>
      <c r="O12" s="536">
        <v>0</v>
      </c>
      <c r="P12" s="536">
        <v>0</v>
      </c>
      <c r="Q12" s="311">
        <v>0</v>
      </c>
      <c r="R12" s="311">
        <v>0</v>
      </c>
      <c r="S12" s="311">
        <v>0</v>
      </c>
      <c r="T12" s="311">
        <v>0</v>
      </c>
      <c r="U12" s="311">
        <v>0</v>
      </c>
      <c r="V12" s="311">
        <v>0</v>
      </c>
      <c r="W12" s="311">
        <v>0</v>
      </c>
      <c r="X12" s="311">
        <v>0</v>
      </c>
      <c r="Y12" s="311">
        <v>0</v>
      </c>
      <c r="Z12" s="311">
        <v>0</v>
      </c>
      <c r="AA12" s="311">
        <v>0</v>
      </c>
      <c r="AB12" s="311">
        <v>0</v>
      </c>
      <c r="AC12" s="311">
        <v>0</v>
      </c>
      <c r="AD12" s="311">
        <v>0</v>
      </c>
      <c r="AE12" s="311">
        <v>0</v>
      </c>
      <c r="AF12" s="311">
        <v>0</v>
      </c>
      <c r="AG12" s="311">
        <v>0</v>
      </c>
      <c r="AH12" s="311">
        <v>0</v>
      </c>
      <c r="AI12" s="311">
        <v>0</v>
      </c>
      <c r="AJ12" s="311">
        <v>0</v>
      </c>
      <c r="AK12" s="311">
        <v>0</v>
      </c>
      <c r="AL12" s="310">
        <v>0</v>
      </c>
      <c r="AM12" s="310">
        <v>0</v>
      </c>
      <c r="AN12" s="310">
        <v>0</v>
      </c>
      <c r="AO12" s="310">
        <v>0</v>
      </c>
      <c r="AP12" s="310">
        <v>0</v>
      </c>
      <c r="AQ12" s="310">
        <v>0</v>
      </c>
      <c r="AR12" s="310">
        <v>0</v>
      </c>
      <c r="AS12" s="310">
        <v>0</v>
      </c>
      <c r="AT12" s="310">
        <v>0</v>
      </c>
      <c r="AU12" s="310">
        <v>0</v>
      </c>
      <c r="AV12" s="310">
        <v>0</v>
      </c>
      <c r="AW12" s="310">
        <v>0</v>
      </c>
      <c r="AX12" s="310">
        <v>0</v>
      </c>
      <c r="AY12" s="310">
        <v>0</v>
      </c>
      <c r="AZ12" s="310">
        <v>0</v>
      </c>
      <c r="BA12" s="310">
        <v>0</v>
      </c>
      <c r="BB12" s="310">
        <v>0</v>
      </c>
      <c r="BC12" s="310">
        <v>0</v>
      </c>
      <c r="BD12" s="310">
        <v>0</v>
      </c>
      <c r="BE12" s="310">
        <v>0</v>
      </c>
      <c r="BF12" s="310">
        <v>0</v>
      </c>
    </row>
    <row r="13" spans="1:58" ht="15" hidden="1" customHeight="1">
      <c r="A13" s="3"/>
      <c r="B13" s="284"/>
      <c r="C13" s="773" t="s">
        <v>505</v>
      </c>
      <c r="D13" s="310">
        <v>0</v>
      </c>
      <c r="E13" s="310">
        <v>0</v>
      </c>
      <c r="F13" s="310">
        <v>0</v>
      </c>
      <c r="G13" s="310">
        <v>0</v>
      </c>
      <c r="H13" s="310">
        <v>0</v>
      </c>
      <c r="I13" s="310">
        <v>0</v>
      </c>
      <c r="J13" s="310">
        <v>0</v>
      </c>
      <c r="K13" s="536">
        <v>0</v>
      </c>
      <c r="L13" s="536">
        <v>0</v>
      </c>
      <c r="M13" s="536">
        <v>0</v>
      </c>
      <c r="N13" s="536">
        <v>0</v>
      </c>
      <c r="O13" s="536">
        <v>0</v>
      </c>
      <c r="P13" s="536">
        <v>0</v>
      </c>
      <c r="Q13" s="311">
        <v>0</v>
      </c>
      <c r="R13" s="311">
        <v>0</v>
      </c>
      <c r="S13" s="311">
        <v>0</v>
      </c>
      <c r="T13" s="311">
        <v>0</v>
      </c>
      <c r="U13" s="311">
        <v>0</v>
      </c>
      <c r="V13" s="311">
        <v>0</v>
      </c>
      <c r="W13" s="311">
        <v>0</v>
      </c>
      <c r="X13" s="311">
        <v>0</v>
      </c>
      <c r="Y13" s="311">
        <v>0</v>
      </c>
      <c r="Z13" s="311">
        <v>0</v>
      </c>
      <c r="AA13" s="311">
        <v>0</v>
      </c>
      <c r="AB13" s="311">
        <v>0</v>
      </c>
      <c r="AC13" s="311">
        <v>0</v>
      </c>
      <c r="AD13" s="311">
        <v>0</v>
      </c>
      <c r="AE13" s="311">
        <v>0</v>
      </c>
      <c r="AF13" s="311">
        <v>0</v>
      </c>
      <c r="AG13" s="311">
        <v>0</v>
      </c>
      <c r="AH13" s="311">
        <v>0</v>
      </c>
      <c r="AI13" s="311">
        <v>0</v>
      </c>
      <c r="AJ13" s="311">
        <v>0</v>
      </c>
      <c r="AK13" s="311">
        <v>0</v>
      </c>
      <c r="AL13" s="310">
        <v>0</v>
      </c>
      <c r="AM13" s="310">
        <v>0</v>
      </c>
      <c r="AN13" s="310">
        <v>0</v>
      </c>
      <c r="AO13" s="310">
        <v>0</v>
      </c>
      <c r="AP13" s="310">
        <v>0</v>
      </c>
      <c r="AQ13" s="310">
        <v>0</v>
      </c>
      <c r="AR13" s="310">
        <v>0</v>
      </c>
      <c r="AS13" s="310">
        <v>0</v>
      </c>
      <c r="AT13" s="310">
        <v>0</v>
      </c>
      <c r="AU13" s="310">
        <v>0</v>
      </c>
      <c r="AV13" s="310">
        <v>0</v>
      </c>
      <c r="AW13" s="310">
        <v>0</v>
      </c>
      <c r="AX13" s="310">
        <v>0</v>
      </c>
      <c r="AY13" s="310">
        <v>0</v>
      </c>
      <c r="AZ13" s="310">
        <v>0</v>
      </c>
      <c r="BA13" s="310">
        <v>0</v>
      </c>
      <c r="BB13" s="310">
        <v>0</v>
      </c>
      <c r="BC13" s="310">
        <v>0</v>
      </c>
      <c r="BD13" s="310">
        <v>0</v>
      </c>
      <c r="BE13" s="310">
        <v>0</v>
      </c>
      <c r="BF13" s="310">
        <v>0</v>
      </c>
    </row>
    <row r="14" spans="1:58" ht="15" hidden="1" customHeight="1">
      <c r="A14" s="3"/>
      <c r="B14" s="284"/>
      <c r="C14" s="773" t="s">
        <v>506</v>
      </c>
      <c r="D14" s="310">
        <v>0</v>
      </c>
      <c r="E14" s="310">
        <v>0</v>
      </c>
      <c r="F14" s="310">
        <v>0</v>
      </c>
      <c r="G14" s="310">
        <v>0</v>
      </c>
      <c r="H14" s="310">
        <v>0</v>
      </c>
      <c r="I14" s="310">
        <v>0</v>
      </c>
      <c r="J14" s="310">
        <v>0</v>
      </c>
      <c r="K14" s="536">
        <v>0</v>
      </c>
      <c r="L14" s="536">
        <v>0</v>
      </c>
      <c r="M14" s="536">
        <v>0</v>
      </c>
      <c r="N14" s="536">
        <v>0</v>
      </c>
      <c r="O14" s="536">
        <v>0</v>
      </c>
      <c r="P14" s="536">
        <v>0</v>
      </c>
      <c r="Q14" s="311">
        <v>0</v>
      </c>
      <c r="R14" s="311">
        <v>0</v>
      </c>
      <c r="S14" s="311">
        <v>0</v>
      </c>
      <c r="T14" s="311">
        <v>0</v>
      </c>
      <c r="U14" s="311">
        <v>0</v>
      </c>
      <c r="V14" s="311">
        <v>0</v>
      </c>
      <c r="W14" s="311">
        <v>0</v>
      </c>
      <c r="X14" s="311">
        <v>0</v>
      </c>
      <c r="Y14" s="311">
        <v>0</v>
      </c>
      <c r="Z14" s="311">
        <v>0</v>
      </c>
      <c r="AA14" s="311">
        <v>0</v>
      </c>
      <c r="AB14" s="311">
        <v>0</v>
      </c>
      <c r="AC14" s="311">
        <v>0</v>
      </c>
      <c r="AD14" s="311">
        <v>0</v>
      </c>
      <c r="AE14" s="311">
        <v>0</v>
      </c>
      <c r="AF14" s="311">
        <v>0</v>
      </c>
      <c r="AG14" s="311">
        <v>0</v>
      </c>
      <c r="AH14" s="311">
        <v>0</v>
      </c>
      <c r="AI14" s="311">
        <v>0</v>
      </c>
      <c r="AJ14" s="311">
        <v>0</v>
      </c>
      <c r="AK14" s="311">
        <v>0</v>
      </c>
      <c r="AL14" s="310">
        <v>0</v>
      </c>
      <c r="AM14" s="310">
        <v>0</v>
      </c>
      <c r="AN14" s="310">
        <v>0</v>
      </c>
      <c r="AO14" s="310">
        <v>0</v>
      </c>
      <c r="AP14" s="310">
        <v>0</v>
      </c>
      <c r="AQ14" s="310">
        <v>0</v>
      </c>
      <c r="AR14" s="310">
        <v>0</v>
      </c>
      <c r="AS14" s="310">
        <v>0</v>
      </c>
      <c r="AT14" s="310">
        <v>0</v>
      </c>
      <c r="AU14" s="310">
        <v>0</v>
      </c>
      <c r="AV14" s="310">
        <v>0</v>
      </c>
      <c r="AW14" s="310">
        <v>0</v>
      </c>
      <c r="AX14" s="310">
        <v>0</v>
      </c>
      <c r="AY14" s="310">
        <v>0</v>
      </c>
      <c r="AZ14" s="310">
        <v>0</v>
      </c>
      <c r="BA14" s="310">
        <v>0</v>
      </c>
      <c r="BB14" s="310">
        <v>0</v>
      </c>
      <c r="BC14" s="310">
        <v>0</v>
      </c>
      <c r="BD14" s="310">
        <v>0</v>
      </c>
      <c r="BE14" s="310">
        <v>0</v>
      </c>
      <c r="BF14" s="310">
        <v>0</v>
      </c>
    </row>
    <row r="15" spans="1:58" ht="15" hidden="1" customHeight="1">
      <c r="A15" s="3"/>
      <c r="B15" s="284"/>
      <c r="C15" s="773" t="s">
        <v>507</v>
      </c>
      <c r="D15" s="310">
        <v>0</v>
      </c>
      <c r="E15" s="310">
        <v>0</v>
      </c>
      <c r="F15" s="310">
        <v>0</v>
      </c>
      <c r="G15" s="310">
        <v>0</v>
      </c>
      <c r="H15" s="310">
        <v>0</v>
      </c>
      <c r="I15" s="310">
        <v>0</v>
      </c>
      <c r="J15" s="310">
        <v>0</v>
      </c>
      <c r="K15" s="536">
        <v>0</v>
      </c>
      <c r="L15" s="536">
        <v>0</v>
      </c>
      <c r="M15" s="536">
        <v>0</v>
      </c>
      <c r="N15" s="536">
        <v>0</v>
      </c>
      <c r="O15" s="536">
        <v>0</v>
      </c>
      <c r="P15" s="536">
        <v>0</v>
      </c>
      <c r="Q15" s="311">
        <v>0</v>
      </c>
      <c r="R15" s="311">
        <v>0</v>
      </c>
      <c r="S15" s="311">
        <v>0</v>
      </c>
      <c r="T15" s="311">
        <v>0</v>
      </c>
      <c r="U15" s="311">
        <v>0</v>
      </c>
      <c r="V15" s="311">
        <v>0</v>
      </c>
      <c r="W15" s="311">
        <v>0</v>
      </c>
      <c r="X15" s="311">
        <v>0</v>
      </c>
      <c r="Y15" s="311">
        <v>0</v>
      </c>
      <c r="Z15" s="311">
        <v>0</v>
      </c>
      <c r="AA15" s="311">
        <v>0</v>
      </c>
      <c r="AB15" s="311">
        <v>0</v>
      </c>
      <c r="AC15" s="311">
        <v>0</v>
      </c>
      <c r="AD15" s="311">
        <v>0</v>
      </c>
      <c r="AE15" s="311">
        <v>0</v>
      </c>
      <c r="AF15" s="311">
        <v>0</v>
      </c>
      <c r="AG15" s="311">
        <v>0</v>
      </c>
      <c r="AH15" s="311">
        <v>0</v>
      </c>
      <c r="AI15" s="311">
        <v>0</v>
      </c>
      <c r="AJ15" s="311">
        <v>0</v>
      </c>
      <c r="AK15" s="311">
        <v>0</v>
      </c>
      <c r="AL15" s="310">
        <v>0</v>
      </c>
      <c r="AM15" s="310">
        <v>0</v>
      </c>
      <c r="AN15" s="310">
        <v>0</v>
      </c>
      <c r="AO15" s="310">
        <v>0</v>
      </c>
      <c r="AP15" s="310">
        <v>0</v>
      </c>
      <c r="AQ15" s="310">
        <v>0</v>
      </c>
      <c r="AR15" s="310">
        <v>0</v>
      </c>
      <c r="AS15" s="310">
        <v>0</v>
      </c>
      <c r="AT15" s="310">
        <v>0</v>
      </c>
      <c r="AU15" s="310">
        <v>0</v>
      </c>
      <c r="AV15" s="310">
        <v>0</v>
      </c>
      <c r="AW15" s="310">
        <v>0</v>
      </c>
      <c r="AX15" s="310">
        <v>0</v>
      </c>
      <c r="AY15" s="310">
        <v>0</v>
      </c>
      <c r="AZ15" s="310">
        <v>0</v>
      </c>
      <c r="BA15" s="310">
        <v>0</v>
      </c>
      <c r="BB15" s="310">
        <v>0</v>
      </c>
      <c r="BC15" s="310">
        <v>0</v>
      </c>
      <c r="BD15" s="310">
        <v>0</v>
      </c>
      <c r="BE15" s="310">
        <v>0</v>
      </c>
      <c r="BF15" s="310">
        <v>0</v>
      </c>
    </row>
    <row r="16" spans="1:58" ht="15" hidden="1" customHeight="1">
      <c r="A16" s="3"/>
      <c r="B16" s="284"/>
      <c r="C16" s="773" t="s">
        <v>508</v>
      </c>
      <c r="D16" s="310">
        <v>0</v>
      </c>
      <c r="E16" s="310">
        <v>0</v>
      </c>
      <c r="F16" s="310">
        <v>0</v>
      </c>
      <c r="G16" s="310">
        <v>0</v>
      </c>
      <c r="H16" s="310">
        <v>0</v>
      </c>
      <c r="I16" s="310">
        <v>0</v>
      </c>
      <c r="J16" s="310">
        <v>0</v>
      </c>
      <c r="K16" s="536">
        <v>0</v>
      </c>
      <c r="L16" s="536">
        <v>0</v>
      </c>
      <c r="M16" s="536">
        <v>0</v>
      </c>
      <c r="N16" s="536">
        <v>0</v>
      </c>
      <c r="O16" s="536">
        <v>0</v>
      </c>
      <c r="P16" s="536">
        <v>0</v>
      </c>
      <c r="Q16" s="311">
        <v>0</v>
      </c>
      <c r="R16" s="311">
        <v>0</v>
      </c>
      <c r="S16" s="311">
        <v>0</v>
      </c>
      <c r="T16" s="311">
        <v>0</v>
      </c>
      <c r="U16" s="311">
        <v>0</v>
      </c>
      <c r="V16" s="311">
        <v>0</v>
      </c>
      <c r="W16" s="311">
        <v>0</v>
      </c>
      <c r="X16" s="311">
        <v>0</v>
      </c>
      <c r="Y16" s="311">
        <v>0</v>
      </c>
      <c r="Z16" s="311">
        <v>0</v>
      </c>
      <c r="AA16" s="311">
        <v>0</v>
      </c>
      <c r="AB16" s="311">
        <v>0</v>
      </c>
      <c r="AC16" s="311">
        <v>0</v>
      </c>
      <c r="AD16" s="311">
        <v>0</v>
      </c>
      <c r="AE16" s="311">
        <v>0</v>
      </c>
      <c r="AF16" s="311">
        <v>0</v>
      </c>
      <c r="AG16" s="311">
        <v>0</v>
      </c>
      <c r="AH16" s="311">
        <v>0</v>
      </c>
      <c r="AI16" s="311">
        <v>0</v>
      </c>
      <c r="AJ16" s="311">
        <v>0</v>
      </c>
      <c r="AK16" s="311">
        <v>0</v>
      </c>
      <c r="AL16" s="310">
        <v>0</v>
      </c>
      <c r="AM16" s="310">
        <v>0</v>
      </c>
      <c r="AN16" s="310">
        <v>0</v>
      </c>
      <c r="AO16" s="310">
        <v>0</v>
      </c>
      <c r="AP16" s="310">
        <v>0</v>
      </c>
      <c r="AQ16" s="310">
        <v>0</v>
      </c>
      <c r="AR16" s="310">
        <v>0</v>
      </c>
      <c r="AS16" s="310">
        <v>0</v>
      </c>
      <c r="AT16" s="310">
        <v>0</v>
      </c>
      <c r="AU16" s="310">
        <v>0</v>
      </c>
      <c r="AV16" s="310">
        <v>0</v>
      </c>
      <c r="AW16" s="310">
        <v>0</v>
      </c>
      <c r="AX16" s="310">
        <v>0</v>
      </c>
      <c r="AY16" s="310">
        <v>0</v>
      </c>
      <c r="AZ16" s="310">
        <v>0</v>
      </c>
      <c r="BA16" s="310">
        <v>0</v>
      </c>
      <c r="BB16" s="310">
        <v>0</v>
      </c>
      <c r="BC16" s="310">
        <v>0</v>
      </c>
      <c r="BD16" s="310">
        <v>0</v>
      </c>
      <c r="BE16" s="310">
        <v>0</v>
      </c>
      <c r="BF16" s="310">
        <v>0</v>
      </c>
    </row>
    <row r="17" spans="1:58" ht="15" hidden="1" customHeight="1">
      <c r="A17" s="3"/>
      <c r="B17" s="284"/>
      <c r="C17" s="773" t="s">
        <v>509</v>
      </c>
      <c r="D17" s="310">
        <v>0</v>
      </c>
      <c r="E17" s="310">
        <v>0</v>
      </c>
      <c r="F17" s="310">
        <v>0</v>
      </c>
      <c r="G17" s="310">
        <v>0</v>
      </c>
      <c r="H17" s="310">
        <v>0</v>
      </c>
      <c r="I17" s="310">
        <v>0</v>
      </c>
      <c r="J17" s="310">
        <v>0</v>
      </c>
      <c r="K17" s="536">
        <v>0</v>
      </c>
      <c r="L17" s="536">
        <v>0</v>
      </c>
      <c r="M17" s="536">
        <v>0</v>
      </c>
      <c r="N17" s="536">
        <v>0</v>
      </c>
      <c r="O17" s="536">
        <v>0</v>
      </c>
      <c r="P17" s="536">
        <v>0</v>
      </c>
      <c r="Q17" s="311">
        <v>0</v>
      </c>
      <c r="R17" s="311">
        <v>0</v>
      </c>
      <c r="S17" s="311">
        <v>0</v>
      </c>
      <c r="T17" s="311">
        <v>0</v>
      </c>
      <c r="U17" s="311">
        <v>0</v>
      </c>
      <c r="V17" s="311">
        <v>0</v>
      </c>
      <c r="W17" s="311">
        <v>0</v>
      </c>
      <c r="X17" s="311">
        <v>0</v>
      </c>
      <c r="Y17" s="311">
        <v>0</v>
      </c>
      <c r="Z17" s="311">
        <v>0</v>
      </c>
      <c r="AA17" s="311">
        <v>0</v>
      </c>
      <c r="AB17" s="311">
        <v>0</v>
      </c>
      <c r="AC17" s="311">
        <v>0</v>
      </c>
      <c r="AD17" s="311">
        <v>0</v>
      </c>
      <c r="AE17" s="311">
        <v>0</v>
      </c>
      <c r="AF17" s="311">
        <v>0</v>
      </c>
      <c r="AG17" s="311">
        <v>0</v>
      </c>
      <c r="AH17" s="311">
        <v>0</v>
      </c>
      <c r="AI17" s="311">
        <v>0</v>
      </c>
      <c r="AJ17" s="311">
        <v>0</v>
      </c>
      <c r="AK17" s="311">
        <v>0</v>
      </c>
      <c r="AL17" s="310">
        <v>0</v>
      </c>
      <c r="AM17" s="310">
        <v>0</v>
      </c>
      <c r="AN17" s="310">
        <v>0</v>
      </c>
      <c r="AO17" s="310">
        <v>0</v>
      </c>
      <c r="AP17" s="310">
        <v>0</v>
      </c>
      <c r="AQ17" s="310">
        <v>0</v>
      </c>
      <c r="AR17" s="310">
        <v>0</v>
      </c>
      <c r="AS17" s="310">
        <v>0</v>
      </c>
      <c r="AT17" s="310">
        <v>0</v>
      </c>
      <c r="AU17" s="310">
        <v>0</v>
      </c>
      <c r="AV17" s="310">
        <v>0</v>
      </c>
      <c r="AW17" s="310">
        <v>0</v>
      </c>
      <c r="AX17" s="310">
        <v>0</v>
      </c>
      <c r="AY17" s="310">
        <v>0</v>
      </c>
      <c r="AZ17" s="310">
        <v>0</v>
      </c>
      <c r="BA17" s="310">
        <v>0</v>
      </c>
      <c r="BB17" s="310">
        <v>0</v>
      </c>
      <c r="BC17" s="310">
        <v>0</v>
      </c>
      <c r="BD17" s="310">
        <v>0</v>
      </c>
      <c r="BE17" s="310">
        <v>0</v>
      </c>
      <c r="BF17" s="310">
        <v>0</v>
      </c>
    </row>
    <row r="18" spans="1:58" ht="15" hidden="1" customHeight="1">
      <c r="A18" s="3"/>
      <c r="B18" s="284"/>
      <c r="C18" s="773" t="s">
        <v>510</v>
      </c>
      <c r="D18" s="310">
        <v>0</v>
      </c>
      <c r="E18" s="310">
        <v>0</v>
      </c>
      <c r="F18" s="310">
        <v>0</v>
      </c>
      <c r="G18" s="310">
        <v>0</v>
      </c>
      <c r="H18" s="310">
        <v>0</v>
      </c>
      <c r="I18" s="310">
        <v>0</v>
      </c>
      <c r="J18" s="310">
        <v>0</v>
      </c>
      <c r="K18" s="536">
        <v>0</v>
      </c>
      <c r="L18" s="536">
        <v>0</v>
      </c>
      <c r="M18" s="536">
        <v>0</v>
      </c>
      <c r="N18" s="536">
        <v>0</v>
      </c>
      <c r="O18" s="536">
        <v>0</v>
      </c>
      <c r="P18" s="536">
        <v>0</v>
      </c>
      <c r="Q18" s="311">
        <v>0</v>
      </c>
      <c r="R18" s="311">
        <v>0</v>
      </c>
      <c r="S18" s="311">
        <v>0</v>
      </c>
      <c r="T18" s="311">
        <v>0</v>
      </c>
      <c r="U18" s="311">
        <v>0</v>
      </c>
      <c r="V18" s="311">
        <v>0</v>
      </c>
      <c r="W18" s="311">
        <v>0</v>
      </c>
      <c r="X18" s="311">
        <v>0</v>
      </c>
      <c r="Y18" s="311">
        <v>0</v>
      </c>
      <c r="Z18" s="311">
        <v>0</v>
      </c>
      <c r="AA18" s="311">
        <v>0</v>
      </c>
      <c r="AB18" s="311">
        <v>0</v>
      </c>
      <c r="AC18" s="311">
        <v>0</v>
      </c>
      <c r="AD18" s="311">
        <v>0</v>
      </c>
      <c r="AE18" s="311">
        <v>0</v>
      </c>
      <c r="AF18" s="311">
        <v>0</v>
      </c>
      <c r="AG18" s="311">
        <v>0</v>
      </c>
      <c r="AH18" s="311">
        <v>0</v>
      </c>
      <c r="AI18" s="311">
        <v>0</v>
      </c>
      <c r="AJ18" s="311">
        <v>0</v>
      </c>
      <c r="AK18" s="311">
        <v>0</v>
      </c>
      <c r="AL18" s="310">
        <v>0</v>
      </c>
      <c r="AM18" s="310">
        <v>0</v>
      </c>
      <c r="AN18" s="310">
        <v>0</v>
      </c>
      <c r="AO18" s="310">
        <v>0</v>
      </c>
      <c r="AP18" s="310">
        <v>0</v>
      </c>
      <c r="AQ18" s="310">
        <v>0</v>
      </c>
      <c r="AR18" s="310">
        <v>0</v>
      </c>
      <c r="AS18" s="310">
        <v>0</v>
      </c>
      <c r="AT18" s="310">
        <v>0</v>
      </c>
      <c r="AU18" s="310">
        <v>0</v>
      </c>
      <c r="AV18" s="310">
        <v>0</v>
      </c>
      <c r="AW18" s="310">
        <v>0</v>
      </c>
      <c r="AX18" s="310">
        <v>0</v>
      </c>
      <c r="AY18" s="310">
        <v>0</v>
      </c>
      <c r="AZ18" s="310">
        <v>0</v>
      </c>
      <c r="BA18" s="310">
        <v>0</v>
      </c>
      <c r="BB18" s="310">
        <v>0</v>
      </c>
      <c r="BC18" s="310">
        <v>0</v>
      </c>
      <c r="BD18" s="310">
        <v>0</v>
      </c>
      <c r="BE18" s="310">
        <v>0</v>
      </c>
      <c r="BF18" s="310">
        <v>0</v>
      </c>
    </row>
    <row r="19" spans="1:58" ht="15" hidden="1" customHeight="1">
      <c r="A19" s="3"/>
      <c r="B19" s="284"/>
      <c r="C19" s="773" t="s">
        <v>511</v>
      </c>
      <c r="D19" s="310">
        <v>0</v>
      </c>
      <c r="E19" s="310">
        <v>0</v>
      </c>
      <c r="F19" s="310">
        <v>0</v>
      </c>
      <c r="G19" s="310">
        <v>0</v>
      </c>
      <c r="H19" s="310">
        <v>0</v>
      </c>
      <c r="I19" s="310">
        <v>0</v>
      </c>
      <c r="J19" s="310">
        <v>0</v>
      </c>
      <c r="K19" s="536">
        <v>0</v>
      </c>
      <c r="L19" s="536">
        <v>0</v>
      </c>
      <c r="M19" s="536">
        <v>0</v>
      </c>
      <c r="N19" s="536">
        <v>0</v>
      </c>
      <c r="O19" s="536">
        <v>0</v>
      </c>
      <c r="P19" s="536">
        <v>0</v>
      </c>
      <c r="Q19" s="311">
        <v>0</v>
      </c>
      <c r="R19" s="311">
        <v>0</v>
      </c>
      <c r="S19" s="311">
        <v>0</v>
      </c>
      <c r="T19" s="311">
        <v>0</v>
      </c>
      <c r="U19" s="311">
        <v>0</v>
      </c>
      <c r="V19" s="311">
        <v>0</v>
      </c>
      <c r="W19" s="311">
        <v>0</v>
      </c>
      <c r="X19" s="311">
        <v>0</v>
      </c>
      <c r="Y19" s="311">
        <v>0</v>
      </c>
      <c r="Z19" s="311">
        <v>0</v>
      </c>
      <c r="AA19" s="311">
        <v>0</v>
      </c>
      <c r="AB19" s="311">
        <v>0</v>
      </c>
      <c r="AC19" s="311">
        <v>0</v>
      </c>
      <c r="AD19" s="311">
        <v>0</v>
      </c>
      <c r="AE19" s="311">
        <v>0</v>
      </c>
      <c r="AF19" s="311">
        <v>0</v>
      </c>
      <c r="AG19" s="311">
        <v>0</v>
      </c>
      <c r="AH19" s="311">
        <v>0</v>
      </c>
      <c r="AI19" s="311">
        <v>0</v>
      </c>
      <c r="AJ19" s="311">
        <v>0</v>
      </c>
      <c r="AK19" s="311">
        <v>0</v>
      </c>
      <c r="AL19" s="310">
        <v>0</v>
      </c>
      <c r="AM19" s="310">
        <v>0</v>
      </c>
      <c r="AN19" s="310">
        <v>0</v>
      </c>
      <c r="AO19" s="310">
        <v>0</v>
      </c>
      <c r="AP19" s="310">
        <v>0</v>
      </c>
      <c r="AQ19" s="310">
        <v>0</v>
      </c>
      <c r="AR19" s="310">
        <v>0</v>
      </c>
      <c r="AS19" s="310">
        <v>0</v>
      </c>
      <c r="AT19" s="310">
        <v>0</v>
      </c>
      <c r="AU19" s="310">
        <v>0</v>
      </c>
      <c r="AV19" s="310">
        <v>0</v>
      </c>
      <c r="AW19" s="310">
        <v>0</v>
      </c>
      <c r="AX19" s="310">
        <v>0</v>
      </c>
      <c r="AY19" s="310">
        <v>0</v>
      </c>
      <c r="AZ19" s="310">
        <v>0</v>
      </c>
      <c r="BA19" s="310">
        <v>0</v>
      </c>
      <c r="BB19" s="310">
        <v>0</v>
      </c>
      <c r="BC19" s="310">
        <v>0</v>
      </c>
      <c r="BD19" s="310">
        <v>0</v>
      </c>
      <c r="BE19" s="310">
        <v>0</v>
      </c>
      <c r="BF19" s="310">
        <v>0</v>
      </c>
    </row>
    <row r="20" spans="1:58" ht="15" hidden="1" customHeight="1">
      <c r="A20" s="3"/>
      <c r="B20" s="284"/>
      <c r="C20" s="774" t="s">
        <v>497</v>
      </c>
      <c r="D20" s="310">
        <v>4</v>
      </c>
      <c r="E20" s="310">
        <v>4</v>
      </c>
      <c r="F20" s="310">
        <v>4</v>
      </c>
      <c r="G20" s="310">
        <v>3</v>
      </c>
      <c r="H20" s="310">
        <v>3</v>
      </c>
      <c r="I20" s="310">
        <v>2</v>
      </c>
      <c r="J20" s="310">
        <v>1</v>
      </c>
      <c r="K20" s="536"/>
      <c r="L20" s="536"/>
      <c r="M20" s="536"/>
      <c r="N20" s="536"/>
      <c r="O20" s="536"/>
      <c r="P20" s="536"/>
      <c r="Q20" s="311"/>
      <c r="R20" s="311"/>
      <c r="S20" s="311"/>
      <c r="T20" s="311"/>
      <c r="U20" s="311"/>
      <c r="V20" s="311"/>
      <c r="W20" s="311"/>
      <c r="X20" s="311"/>
      <c r="Y20" s="311"/>
      <c r="Z20" s="311"/>
      <c r="AA20" s="311"/>
      <c r="AB20" s="311"/>
      <c r="AC20" s="311"/>
      <c r="AD20" s="311"/>
      <c r="AE20" s="311"/>
      <c r="AF20" s="311"/>
      <c r="AG20" s="311"/>
      <c r="AH20" s="311"/>
      <c r="AI20" s="311"/>
      <c r="AJ20" s="311"/>
      <c r="AK20" s="311"/>
      <c r="AL20" s="310">
        <v>4</v>
      </c>
      <c r="AM20" s="310">
        <v>3</v>
      </c>
      <c r="AN20" s="310">
        <v>3</v>
      </c>
      <c r="AO20" s="310">
        <v>2</v>
      </c>
      <c r="AP20" s="310">
        <v>3</v>
      </c>
      <c r="AQ20" s="310">
        <v>2</v>
      </c>
      <c r="AR20" s="310">
        <v>2</v>
      </c>
      <c r="AS20" s="310">
        <v>2</v>
      </c>
      <c r="AT20" s="310">
        <v>3</v>
      </c>
      <c r="AU20" s="310">
        <v>2</v>
      </c>
      <c r="AV20" s="310">
        <v>1</v>
      </c>
      <c r="AW20" s="310">
        <v>2</v>
      </c>
      <c r="AX20" s="310">
        <v>2</v>
      </c>
      <c r="AY20" s="310">
        <v>1</v>
      </c>
      <c r="AZ20" s="310">
        <v>1</v>
      </c>
      <c r="BA20" s="310">
        <v>1</v>
      </c>
      <c r="BB20" s="310">
        <v>2</v>
      </c>
      <c r="BC20" s="310">
        <v>2</v>
      </c>
      <c r="BD20" s="310">
        <v>1</v>
      </c>
      <c r="BE20" s="310">
        <v>1</v>
      </c>
      <c r="BF20" s="310">
        <v>1</v>
      </c>
    </row>
    <row r="21" spans="1:58" ht="15" customHeight="1">
      <c r="A21" s="3"/>
      <c r="B21" s="284"/>
      <c r="C21" s="774" t="s">
        <v>512</v>
      </c>
      <c r="D21" s="310"/>
      <c r="E21" s="310"/>
      <c r="F21" s="310"/>
      <c r="G21" s="310"/>
      <c r="H21" s="310"/>
      <c r="I21" s="310"/>
      <c r="J21" s="310"/>
      <c r="K21" s="536"/>
      <c r="L21" s="536"/>
      <c r="M21" s="536"/>
      <c r="N21" s="536"/>
      <c r="O21" s="536"/>
      <c r="P21" s="536"/>
      <c r="Q21" s="311">
        <v>4</v>
      </c>
      <c r="R21" s="311">
        <v>4</v>
      </c>
      <c r="S21" s="311">
        <v>4</v>
      </c>
      <c r="T21" s="311">
        <v>3</v>
      </c>
      <c r="U21" s="311">
        <v>3</v>
      </c>
      <c r="V21" s="311">
        <v>3</v>
      </c>
      <c r="W21" s="311">
        <v>3</v>
      </c>
      <c r="X21" s="311">
        <v>4</v>
      </c>
      <c r="Y21" s="311">
        <v>4</v>
      </c>
      <c r="Z21" s="311">
        <v>3</v>
      </c>
      <c r="AA21" s="311">
        <v>3</v>
      </c>
      <c r="AB21" s="311">
        <v>3</v>
      </c>
      <c r="AC21" s="311">
        <v>2</v>
      </c>
      <c r="AD21" s="311">
        <v>2</v>
      </c>
      <c r="AE21" s="311">
        <v>1</v>
      </c>
      <c r="AF21" s="311">
        <v>2</v>
      </c>
      <c r="AG21" s="311">
        <v>1</v>
      </c>
      <c r="AH21" s="311"/>
      <c r="AI21" s="311"/>
      <c r="AJ21" s="311"/>
      <c r="AK21" s="311"/>
      <c r="AL21" s="310"/>
      <c r="AM21" s="310"/>
      <c r="AN21" s="310"/>
      <c r="AO21" s="310"/>
      <c r="AP21" s="310"/>
      <c r="AQ21" s="310"/>
      <c r="AR21" s="310"/>
      <c r="AS21" s="310"/>
      <c r="AT21" s="310"/>
      <c r="AU21" s="310"/>
      <c r="AV21" s="310"/>
      <c r="AW21" s="310"/>
      <c r="AX21" s="310"/>
      <c r="AY21" s="310"/>
      <c r="AZ21" s="310"/>
      <c r="BA21" s="310"/>
      <c r="BB21" s="310"/>
      <c r="BC21" s="310"/>
      <c r="BD21" s="310"/>
      <c r="BE21" s="310"/>
      <c r="BF21" s="310"/>
    </row>
    <row r="22" spans="1:58" ht="15" hidden="1" customHeight="1">
      <c r="A22" s="3"/>
      <c r="B22" s="284"/>
      <c r="C22" s="774" t="s">
        <v>513</v>
      </c>
      <c r="D22" s="310"/>
      <c r="E22" s="310"/>
      <c r="F22" s="310"/>
      <c r="G22" s="310"/>
      <c r="H22" s="310"/>
      <c r="I22" s="310"/>
      <c r="J22" s="310"/>
      <c r="K22" s="536"/>
      <c r="L22" s="536"/>
      <c r="M22" s="536"/>
      <c r="N22" s="536"/>
      <c r="O22" s="536"/>
      <c r="P22" s="536"/>
      <c r="Q22" s="311">
        <v>4</v>
      </c>
      <c r="R22" s="311">
        <v>4</v>
      </c>
      <c r="S22" s="311">
        <v>4</v>
      </c>
      <c r="T22" s="311">
        <v>3</v>
      </c>
      <c r="U22" s="311">
        <v>2</v>
      </c>
      <c r="V22" s="311">
        <v>3</v>
      </c>
      <c r="W22" s="311">
        <v>3</v>
      </c>
      <c r="X22" s="311">
        <v>2</v>
      </c>
      <c r="Y22" s="311"/>
      <c r="Z22" s="311"/>
      <c r="AA22" s="311"/>
      <c r="AB22" s="311"/>
      <c r="AC22" s="311"/>
      <c r="AD22" s="311"/>
      <c r="AE22" s="311"/>
      <c r="AF22" s="311"/>
      <c r="AG22" s="311"/>
      <c r="AH22" s="311"/>
      <c r="AI22" s="311"/>
      <c r="AJ22" s="311"/>
      <c r="AK22" s="311"/>
      <c r="AL22" s="310"/>
      <c r="AM22" s="310"/>
      <c r="AN22" s="310"/>
      <c r="AO22" s="310"/>
      <c r="AP22" s="310"/>
      <c r="AQ22" s="310"/>
      <c r="AR22" s="310"/>
      <c r="AS22" s="310"/>
      <c r="AT22" s="310"/>
      <c r="AU22" s="310"/>
      <c r="AV22" s="310"/>
      <c r="AW22" s="310"/>
      <c r="AX22" s="310"/>
      <c r="AY22" s="310"/>
      <c r="AZ22" s="310"/>
      <c r="BA22" s="310"/>
      <c r="BB22" s="310"/>
      <c r="BC22" s="310"/>
      <c r="BD22" s="310"/>
      <c r="BE22" s="310"/>
      <c r="BF22" s="310"/>
    </row>
    <row r="23" spans="1:58" ht="15" hidden="1" customHeight="1">
      <c r="A23" s="3"/>
      <c r="B23" s="284"/>
      <c r="C23" s="774" t="s">
        <v>514</v>
      </c>
      <c r="D23" s="310"/>
      <c r="E23" s="310"/>
      <c r="F23" s="310"/>
      <c r="G23" s="310"/>
      <c r="H23" s="310"/>
      <c r="I23" s="310"/>
      <c r="J23" s="310"/>
      <c r="K23" s="536"/>
      <c r="L23" s="536"/>
      <c r="M23" s="536"/>
      <c r="N23" s="536"/>
      <c r="O23" s="536"/>
      <c r="P23" s="536"/>
      <c r="Q23" s="311">
        <v>4</v>
      </c>
      <c r="R23" s="311">
        <v>4</v>
      </c>
      <c r="S23" s="311">
        <v>4</v>
      </c>
      <c r="T23" s="311">
        <v>4</v>
      </c>
      <c r="U23" s="311">
        <v>3</v>
      </c>
      <c r="V23" s="311">
        <v>2</v>
      </c>
      <c r="W23" s="311">
        <v>4</v>
      </c>
      <c r="X23" s="311">
        <v>4</v>
      </c>
      <c r="Y23" s="311">
        <v>3</v>
      </c>
      <c r="Z23" s="311">
        <v>3</v>
      </c>
      <c r="AA23" s="311">
        <v>2</v>
      </c>
      <c r="AB23" s="311"/>
      <c r="AC23" s="311"/>
      <c r="AD23" s="311"/>
      <c r="AE23" s="311"/>
      <c r="AF23" s="311"/>
      <c r="AG23" s="311"/>
      <c r="AH23" s="311">
        <v>3</v>
      </c>
      <c r="AI23" s="311">
        <v>2</v>
      </c>
      <c r="AJ23" s="311">
        <v>2</v>
      </c>
      <c r="AK23" s="311">
        <v>1</v>
      </c>
      <c r="AL23" s="310"/>
      <c r="AM23" s="310"/>
      <c r="AN23" s="310"/>
      <c r="AO23" s="310"/>
      <c r="AP23" s="310"/>
      <c r="AQ23" s="310"/>
      <c r="AR23" s="310"/>
      <c r="AS23" s="310"/>
      <c r="AT23" s="310"/>
      <c r="AU23" s="310"/>
      <c r="AV23" s="310"/>
      <c r="AW23" s="310"/>
      <c r="AX23" s="310"/>
      <c r="AY23" s="310"/>
      <c r="AZ23" s="310"/>
      <c r="BA23" s="310"/>
      <c r="BB23" s="310"/>
      <c r="BC23" s="310"/>
      <c r="BD23" s="310"/>
      <c r="BE23" s="310"/>
      <c r="BF23" s="310"/>
    </row>
    <row r="24" spans="1:58" s="416" customFormat="1" ht="15" hidden="1" customHeight="1">
      <c r="A24" s="3"/>
      <c r="B24" s="784"/>
      <c r="C24" s="785"/>
      <c r="D24" s="310">
        <v>0</v>
      </c>
      <c r="E24" s="310">
        <v>0</v>
      </c>
      <c r="F24" s="310">
        <v>0</v>
      </c>
      <c r="G24" s="310">
        <v>0</v>
      </c>
      <c r="H24" s="310">
        <v>0</v>
      </c>
      <c r="I24" s="310">
        <v>0</v>
      </c>
      <c r="J24" s="310">
        <v>0</v>
      </c>
      <c r="K24" s="536">
        <v>0</v>
      </c>
      <c r="L24" s="536">
        <v>0</v>
      </c>
      <c r="M24" s="536">
        <v>0</v>
      </c>
      <c r="N24" s="536">
        <v>0</v>
      </c>
      <c r="O24" s="536">
        <v>0</v>
      </c>
      <c r="P24" s="536">
        <v>0</v>
      </c>
      <c r="Q24" s="311">
        <v>0</v>
      </c>
      <c r="R24" s="311">
        <v>0</v>
      </c>
      <c r="S24" s="311">
        <v>0</v>
      </c>
      <c r="T24" s="311">
        <v>0</v>
      </c>
      <c r="U24" s="311">
        <v>0</v>
      </c>
      <c r="V24" s="311">
        <v>0</v>
      </c>
      <c r="W24" s="311">
        <v>0</v>
      </c>
      <c r="X24" s="311">
        <v>0</v>
      </c>
      <c r="Y24" s="311">
        <v>0</v>
      </c>
      <c r="Z24" s="311">
        <v>0</v>
      </c>
      <c r="AA24" s="311">
        <v>0</v>
      </c>
      <c r="AB24" s="311">
        <v>0</v>
      </c>
      <c r="AC24" s="311">
        <v>0</v>
      </c>
      <c r="AD24" s="311">
        <v>0</v>
      </c>
      <c r="AE24" s="311">
        <v>0</v>
      </c>
      <c r="AF24" s="311">
        <v>0</v>
      </c>
      <c r="AG24" s="311">
        <v>0</v>
      </c>
      <c r="AH24" s="311">
        <v>0</v>
      </c>
      <c r="AI24" s="311">
        <v>0</v>
      </c>
      <c r="AJ24" s="311">
        <v>0</v>
      </c>
      <c r="AK24" s="311">
        <v>0</v>
      </c>
      <c r="AL24" s="310">
        <v>0</v>
      </c>
      <c r="AM24" s="310">
        <v>0</v>
      </c>
      <c r="AN24" s="310">
        <v>0</v>
      </c>
      <c r="AO24" s="310">
        <v>0</v>
      </c>
      <c r="AP24" s="310">
        <v>0</v>
      </c>
      <c r="AQ24" s="310">
        <v>0</v>
      </c>
      <c r="AR24" s="310">
        <v>0</v>
      </c>
      <c r="AS24" s="310">
        <v>0</v>
      </c>
      <c r="AT24" s="310">
        <v>0</v>
      </c>
      <c r="AU24" s="310">
        <v>0</v>
      </c>
      <c r="AV24" s="310">
        <v>0</v>
      </c>
      <c r="AW24" s="310">
        <v>0</v>
      </c>
      <c r="AX24" s="310">
        <v>0</v>
      </c>
      <c r="AY24" s="310">
        <v>0</v>
      </c>
      <c r="AZ24" s="310">
        <v>0</v>
      </c>
      <c r="BA24" s="310">
        <v>0</v>
      </c>
      <c r="BB24" s="310">
        <v>0</v>
      </c>
      <c r="BC24" s="310">
        <v>0</v>
      </c>
      <c r="BD24" s="310">
        <v>0</v>
      </c>
      <c r="BE24" s="310">
        <v>0</v>
      </c>
      <c r="BF24" s="310">
        <v>0</v>
      </c>
    </row>
    <row r="25" spans="1:58" ht="15" hidden="1" customHeight="1">
      <c r="A25" s="3"/>
      <c r="B25" s="284"/>
      <c r="C25" s="272" t="s">
        <v>423</v>
      </c>
      <c r="D25" s="310">
        <v>0</v>
      </c>
      <c r="E25" s="310">
        <v>0</v>
      </c>
      <c r="F25" s="310">
        <v>0</v>
      </c>
      <c r="G25" s="310">
        <v>0</v>
      </c>
      <c r="H25" s="310">
        <v>0</v>
      </c>
      <c r="I25" s="310">
        <v>0</v>
      </c>
      <c r="J25" s="310">
        <v>0</v>
      </c>
      <c r="K25" s="536">
        <v>0</v>
      </c>
      <c r="L25" s="536">
        <v>0</v>
      </c>
      <c r="M25" s="536">
        <v>0</v>
      </c>
      <c r="N25" s="536">
        <v>0</v>
      </c>
      <c r="O25" s="536">
        <v>0</v>
      </c>
      <c r="P25" s="536">
        <v>0</v>
      </c>
      <c r="Q25" s="311">
        <v>0</v>
      </c>
      <c r="R25" s="311">
        <v>0</v>
      </c>
      <c r="S25" s="311">
        <v>0</v>
      </c>
      <c r="T25" s="311">
        <v>0</v>
      </c>
      <c r="U25" s="311">
        <v>0</v>
      </c>
      <c r="V25" s="311">
        <v>0</v>
      </c>
      <c r="W25" s="311">
        <v>0</v>
      </c>
      <c r="X25" s="311">
        <v>0</v>
      </c>
      <c r="Y25" s="311">
        <v>0</v>
      </c>
      <c r="Z25" s="311">
        <v>0</v>
      </c>
      <c r="AA25" s="311">
        <v>0</v>
      </c>
      <c r="AB25" s="311">
        <v>0</v>
      </c>
      <c r="AC25" s="311">
        <v>0</v>
      </c>
      <c r="AD25" s="311">
        <v>0</v>
      </c>
      <c r="AE25" s="311">
        <v>0</v>
      </c>
      <c r="AF25" s="311">
        <v>0</v>
      </c>
      <c r="AG25" s="311">
        <v>0</v>
      </c>
      <c r="AH25" s="311">
        <v>0</v>
      </c>
      <c r="AI25" s="311">
        <v>0</v>
      </c>
      <c r="AJ25" s="311">
        <v>0</v>
      </c>
      <c r="AK25" s="311">
        <v>0</v>
      </c>
      <c r="AL25" s="310">
        <v>0</v>
      </c>
      <c r="AM25" s="310">
        <v>0</v>
      </c>
      <c r="AN25" s="310">
        <v>0</v>
      </c>
      <c r="AO25" s="310">
        <v>0</v>
      </c>
      <c r="AP25" s="310">
        <v>0</v>
      </c>
      <c r="AQ25" s="310">
        <v>0</v>
      </c>
      <c r="AR25" s="310">
        <v>0</v>
      </c>
      <c r="AS25" s="310">
        <v>0</v>
      </c>
      <c r="AT25" s="310">
        <v>0</v>
      </c>
      <c r="AU25" s="310">
        <v>0</v>
      </c>
      <c r="AV25" s="310">
        <v>0</v>
      </c>
      <c r="AW25" s="310">
        <v>0</v>
      </c>
      <c r="AX25" s="310">
        <v>0</v>
      </c>
      <c r="AY25" s="310">
        <v>0</v>
      </c>
      <c r="AZ25" s="310">
        <v>0</v>
      </c>
      <c r="BA25" s="310">
        <v>0</v>
      </c>
      <c r="BB25" s="310">
        <v>0</v>
      </c>
      <c r="BC25" s="310">
        <v>0</v>
      </c>
      <c r="BD25" s="310">
        <v>0</v>
      </c>
      <c r="BE25" s="310">
        <v>0</v>
      </c>
      <c r="BF25" s="310">
        <v>0</v>
      </c>
    </row>
  </sheetData>
  <sheetProtection password="CF91" sheet="1" objects="1" scenarios="1"/>
  <mergeCells count="12">
    <mergeCell ref="AL2:AO2"/>
    <mergeCell ref="AP2:AS2"/>
    <mergeCell ref="AT2:AV2"/>
    <mergeCell ref="AW2:BA2"/>
    <mergeCell ref="BB2:BF2"/>
    <mergeCell ref="AH2:AK2"/>
    <mergeCell ref="B2:C2"/>
    <mergeCell ref="D2:J2"/>
    <mergeCell ref="K2:P2"/>
    <mergeCell ref="Q2:U2"/>
    <mergeCell ref="V2:AA2"/>
    <mergeCell ref="AB2:AG2"/>
  </mergeCells>
  <conditionalFormatting sqref="D20:AE23 D4:AE18 AH4:BF18 AH20:BF23 AH25:BF25 D25:AE25">
    <cfRule type="cellIs" dxfId="206" priority="14" operator="equal">
      <formula>0</formula>
    </cfRule>
  </conditionalFormatting>
  <conditionalFormatting sqref="D23:AE23 AH23:BF23">
    <cfRule type="cellIs" dxfId="205" priority="11" operator="equal">
      <formula>0</formula>
    </cfRule>
  </conditionalFormatting>
  <conditionalFormatting sqref="D19:AE19 AH19:BF19">
    <cfRule type="cellIs" dxfId="204" priority="10" operator="equal">
      <formula>0</formula>
    </cfRule>
  </conditionalFormatting>
  <conditionalFormatting sqref="AF20:AF23 AF4:AF18 AF25">
    <cfRule type="cellIs" dxfId="203" priority="9" operator="equal">
      <formula>0</formula>
    </cfRule>
  </conditionalFormatting>
  <conditionalFormatting sqref="AF23">
    <cfRule type="cellIs" dxfId="202" priority="8" operator="equal">
      <formula>0</formula>
    </cfRule>
  </conditionalFormatting>
  <conditionalFormatting sqref="AF19">
    <cfRule type="cellIs" dxfId="201" priority="7" operator="equal">
      <formula>0</formula>
    </cfRule>
  </conditionalFormatting>
  <conditionalFormatting sqref="AG20:AG23 AG4:AG18 AG25">
    <cfRule type="cellIs" dxfId="200" priority="6" operator="equal">
      <formula>0</formula>
    </cfRule>
  </conditionalFormatting>
  <conditionalFormatting sqref="AG23">
    <cfRule type="cellIs" dxfId="199" priority="5" operator="equal">
      <formula>0</formula>
    </cfRule>
  </conditionalFormatting>
  <conditionalFormatting sqref="AG19">
    <cfRule type="cellIs" dxfId="198" priority="4" operator="equal">
      <formula>0</formula>
    </cfRule>
  </conditionalFormatting>
  <conditionalFormatting sqref="AH24:BF24 D24:AE24">
    <cfRule type="cellIs" dxfId="197" priority="3" operator="equal">
      <formula>0</formula>
    </cfRule>
  </conditionalFormatting>
  <conditionalFormatting sqref="AF24">
    <cfRule type="cellIs" dxfId="196" priority="2" operator="equal">
      <formula>0</formula>
    </cfRule>
  </conditionalFormatting>
  <conditionalFormatting sqref="AG24">
    <cfRule type="cellIs" dxfId="195" priority="1" operator="equal">
      <formula>0</formula>
    </cfRule>
  </conditionalFormatting>
  <pageMargins left="0.7" right="0.7" top="0.75" bottom="0.75" header="0.3" footer="0.3"/>
  <pageSetup paperSize="9" orientation="portrait"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1:BK24"/>
  <sheetViews>
    <sheetView topLeftCell="A2" zoomScaleNormal="100" workbookViewId="0">
      <selection activeCell="C12" sqref="C12"/>
    </sheetView>
  </sheetViews>
  <sheetFormatPr baseColWidth="10" defaultColWidth="9.140625" defaultRowHeight="15"/>
  <cols>
    <col min="3" max="3" width="36.28515625" customWidth="1"/>
    <col min="4" max="31" width="3.85546875" customWidth="1"/>
    <col min="32" max="33" width="3.85546875" style="416" customWidth="1"/>
    <col min="34" max="51" width="3.85546875" customWidth="1"/>
    <col min="52" max="52" width="3.85546875" style="416" customWidth="1"/>
    <col min="53" max="57" width="3.85546875" customWidth="1"/>
    <col min="58" max="58" width="3.7109375" customWidth="1"/>
  </cols>
  <sheetData>
    <row r="1" spans="2:63" s="303" customFormat="1" ht="13.5" customHeight="1" thickBot="1">
      <c r="B1" s="1624" t="s">
        <v>139</v>
      </c>
      <c r="C1" s="1625"/>
      <c r="D1" s="1603" t="s">
        <v>17</v>
      </c>
      <c r="E1" s="1604"/>
      <c r="F1" s="1604"/>
      <c r="G1" s="1604"/>
      <c r="H1" s="1604"/>
      <c r="I1" s="1604"/>
      <c r="J1" s="1605"/>
      <c r="K1" s="1606" t="s">
        <v>122</v>
      </c>
      <c r="L1" s="1607"/>
      <c r="M1" s="1607"/>
      <c r="N1" s="1607"/>
      <c r="O1" s="1607"/>
      <c r="P1" s="1608"/>
      <c r="Q1" s="1609" t="s">
        <v>23</v>
      </c>
      <c r="R1" s="1610"/>
      <c r="S1" s="1610"/>
      <c r="T1" s="1610"/>
      <c r="U1" s="1611"/>
      <c r="V1" s="1609" t="s">
        <v>27</v>
      </c>
      <c r="W1" s="1610"/>
      <c r="X1" s="1610"/>
      <c r="Y1" s="1610"/>
      <c r="Z1" s="1610"/>
      <c r="AA1" s="1611"/>
      <c r="AB1" s="1609" t="s">
        <v>38</v>
      </c>
      <c r="AC1" s="1610"/>
      <c r="AD1" s="1610"/>
      <c r="AE1" s="1610"/>
      <c r="AF1" s="1610"/>
      <c r="AG1" s="1611"/>
      <c r="AH1" s="1609" t="s">
        <v>39</v>
      </c>
      <c r="AI1" s="1610"/>
      <c r="AJ1" s="1610"/>
      <c r="AK1" s="1611"/>
      <c r="AL1" s="1598" t="s">
        <v>44</v>
      </c>
      <c r="AM1" s="1599"/>
      <c r="AN1" s="1599"/>
      <c r="AO1" s="1600"/>
      <c r="AP1" s="1598" t="s">
        <v>49</v>
      </c>
      <c r="AQ1" s="1599"/>
      <c r="AR1" s="1599"/>
      <c r="AS1" s="1600"/>
      <c r="AT1" s="1598" t="s">
        <v>5</v>
      </c>
      <c r="AU1" s="1599"/>
      <c r="AV1" s="1600"/>
      <c r="AW1" s="1598" t="s">
        <v>55</v>
      </c>
      <c r="AX1" s="1599"/>
      <c r="AY1" s="1599"/>
      <c r="AZ1" s="1599"/>
      <c r="BA1" s="1600"/>
      <c r="BB1" s="1626" t="s">
        <v>59</v>
      </c>
      <c r="BC1" s="1627"/>
      <c r="BD1" s="1627"/>
      <c r="BE1" s="1627"/>
      <c r="BF1" s="1627"/>
    </row>
    <row r="2" spans="2:63" ht="156" thickBot="1">
      <c r="B2" s="775"/>
      <c r="C2" s="304" t="s">
        <v>165</v>
      </c>
      <c r="D2" s="273" t="s">
        <v>18</v>
      </c>
      <c r="E2" s="268" t="s">
        <v>16</v>
      </c>
      <c r="F2" s="267" t="s">
        <v>15</v>
      </c>
      <c r="G2" s="266" t="s">
        <v>19</v>
      </c>
      <c r="H2" s="261" t="s">
        <v>20</v>
      </c>
      <c r="I2" s="261" t="s">
        <v>21</v>
      </c>
      <c r="J2" s="274" t="s">
        <v>22</v>
      </c>
      <c r="K2" s="275" t="s">
        <v>131</v>
      </c>
      <c r="L2" s="262" t="s">
        <v>134</v>
      </c>
      <c r="M2" s="262" t="s">
        <v>132</v>
      </c>
      <c r="N2" s="262" t="s">
        <v>123</v>
      </c>
      <c r="O2" s="262" t="s">
        <v>133</v>
      </c>
      <c r="P2" s="276" t="s">
        <v>124</v>
      </c>
      <c r="Q2" s="277" t="s">
        <v>109</v>
      </c>
      <c r="R2" s="263" t="s">
        <v>24</v>
      </c>
      <c r="S2" s="263" t="s">
        <v>25</v>
      </c>
      <c r="T2" s="263" t="s">
        <v>26</v>
      </c>
      <c r="U2" s="278" t="s">
        <v>110</v>
      </c>
      <c r="V2" s="279" t="s">
        <v>28</v>
      </c>
      <c r="W2" s="264" t="s">
        <v>29</v>
      </c>
      <c r="X2" s="264" t="s">
        <v>30</v>
      </c>
      <c r="Y2" s="264" t="s">
        <v>31</v>
      </c>
      <c r="Z2" s="264" t="s">
        <v>32</v>
      </c>
      <c r="AA2" s="280" t="s">
        <v>33</v>
      </c>
      <c r="AB2" s="279" t="s">
        <v>34</v>
      </c>
      <c r="AC2" s="264" t="s">
        <v>35</v>
      </c>
      <c r="AD2" s="264" t="s">
        <v>36</v>
      </c>
      <c r="AE2" s="782" t="s">
        <v>37</v>
      </c>
      <c r="AF2" s="783" t="s">
        <v>638</v>
      </c>
      <c r="AG2" s="665" t="s">
        <v>413</v>
      </c>
      <c r="AH2" s="279" t="s">
        <v>40</v>
      </c>
      <c r="AI2" s="264" t="s">
        <v>41</v>
      </c>
      <c r="AJ2" s="264" t="s">
        <v>42</v>
      </c>
      <c r="AK2" s="280" t="s">
        <v>43</v>
      </c>
      <c r="AL2" s="281" t="s">
        <v>45</v>
      </c>
      <c r="AM2" s="265" t="s">
        <v>46</v>
      </c>
      <c r="AN2" s="265" t="s">
        <v>47</v>
      </c>
      <c r="AO2" s="282" t="s">
        <v>48</v>
      </c>
      <c r="AP2" s="281" t="s">
        <v>438</v>
      </c>
      <c r="AQ2" s="265" t="s">
        <v>50</v>
      </c>
      <c r="AR2" s="265" t="s">
        <v>51</v>
      </c>
      <c r="AS2" s="282" t="s">
        <v>52</v>
      </c>
      <c r="AT2" s="281" t="s">
        <v>53</v>
      </c>
      <c r="AU2" s="265" t="s">
        <v>54</v>
      </c>
      <c r="AV2" s="282" t="s">
        <v>1</v>
      </c>
      <c r="AW2" s="281" t="s">
        <v>56</v>
      </c>
      <c r="AX2" s="265" t="s">
        <v>57</v>
      </c>
      <c r="AY2" s="265" t="s">
        <v>644</v>
      </c>
      <c r="AZ2" s="664" t="s">
        <v>645</v>
      </c>
      <c r="BA2" s="282" t="s">
        <v>58</v>
      </c>
      <c r="BB2" s="281" t="s">
        <v>60</v>
      </c>
      <c r="BC2" s="265" t="s">
        <v>61</v>
      </c>
      <c r="BD2" s="265" t="s">
        <v>62</v>
      </c>
      <c r="BE2" s="282" t="s">
        <v>642</v>
      </c>
      <c r="BF2" s="282" t="s">
        <v>643</v>
      </c>
    </row>
    <row r="3" spans="2:63" ht="12.75" hidden="1" customHeight="1">
      <c r="B3" s="270"/>
      <c r="C3" s="302" t="s">
        <v>140</v>
      </c>
      <c r="D3" s="310">
        <v>0</v>
      </c>
      <c r="E3" s="310">
        <v>0</v>
      </c>
      <c r="F3" s="310">
        <v>0</v>
      </c>
      <c r="G3" s="310">
        <v>0</v>
      </c>
      <c r="H3" s="310">
        <v>0</v>
      </c>
      <c r="I3" s="310">
        <v>0</v>
      </c>
      <c r="J3" s="310">
        <v>0</v>
      </c>
      <c r="K3" s="226">
        <v>0</v>
      </c>
      <c r="L3" s="226">
        <v>0</v>
      </c>
      <c r="M3" s="226">
        <v>0</v>
      </c>
      <c r="N3" s="226">
        <v>0</v>
      </c>
      <c r="O3" s="226">
        <v>0</v>
      </c>
      <c r="P3" s="226">
        <v>0</v>
      </c>
      <c r="Q3" s="311">
        <v>0</v>
      </c>
      <c r="R3" s="311">
        <v>0</v>
      </c>
      <c r="S3" s="311">
        <v>0</v>
      </c>
      <c r="T3" s="311">
        <v>0</v>
      </c>
      <c r="U3" s="311">
        <v>0</v>
      </c>
      <c r="V3" s="311">
        <v>0</v>
      </c>
      <c r="W3" s="311">
        <v>0</v>
      </c>
      <c r="X3" s="311">
        <v>0</v>
      </c>
      <c r="Y3" s="311">
        <v>0</v>
      </c>
      <c r="Z3" s="311">
        <v>0</v>
      </c>
      <c r="AA3" s="311">
        <v>0</v>
      </c>
      <c r="AB3" s="311">
        <v>0</v>
      </c>
      <c r="AC3" s="311">
        <v>0</v>
      </c>
      <c r="AD3" s="311">
        <v>0</v>
      </c>
      <c r="AE3" s="311">
        <v>0</v>
      </c>
      <c r="AF3" s="311">
        <v>0</v>
      </c>
      <c r="AG3" s="311">
        <v>0</v>
      </c>
      <c r="AH3" s="311">
        <v>0</v>
      </c>
      <c r="AI3" s="311">
        <v>0</v>
      </c>
      <c r="AJ3" s="311">
        <v>0</v>
      </c>
      <c r="AK3" s="311">
        <v>0</v>
      </c>
      <c r="AL3" s="312">
        <v>0</v>
      </c>
      <c r="AM3" s="312">
        <v>0</v>
      </c>
      <c r="AN3" s="312">
        <v>0</v>
      </c>
      <c r="AO3" s="312">
        <v>0</v>
      </c>
      <c r="AP3" s="312">
        <v>0</v>
      </c>
      <c r="AQ3" s="312">
        <v>0</v>
      </c>
      <c r="AR3" s="312">
        <v>0</v>
      </c>
      <c r="AS3" s="312">
        <v>0</v>
      </c>
      <c r="AT3" s="312">
        <v>0</v>
      </c>
      <c r="AU3" s="312">
        <v>0</v>
      </c>
      <c r="AV3" s="312">
        <v>0</v>
      </c>
      <c r="AW3" s="312">
        <v>0</v>
      </c>
      <c r="AX3" s="312">
        <v>0</v>
      </c>
      <c r="AY3" s="312">
        <v>0</v>
      </c>
      <c r="AZ3" s="312">
        <v>0</v>
      </c>
      <c r="BA3" s="312">
        <v>0</v>
      </c>
      <c r="BB3" s="312">
        <v>0</v>
      </c>
      <c r="BC3" s="312">
        <v>0</v>
      </c>
      <c r="BD3" s="312">
        <v>0</v>
      </c>
      <c r="BE3" s="413">
        <v>0</v>
      </c>
      <c r="BF3" s="413">
        <v>0</v>
      </c>
    </row>
    <row r="4" spans="2:63" ht="12.75" hidden="1" customHeight="1">
      <c r="B4" s="284"/>
      <c r="C4" s="776" t="s">
        <v>515</v>
      </c>
      <c r="D4" s="542">
        <v>4</v>
      </c>
      <c r="E4" s="542">
        <v>4</v>
      </c>
      <c r="F4" s="542">
        <v>4</v>
      </c>
      <c r="G4" s="541">
        <v>4</v>
      </c>
      <c r="H4" s="541">
        <v>3</v>
      </c>
      <c r="I4" s="541">
        <v>2</v>
      </c>
      <c r="J4" s="541">
        <v>1</v>
      </c>
      <c r="K4" s="543"/>
      <c r="L4" s="543"/>
      <c r="M4" s="543"/>
      <c r="N4" s="543"/>
      <c r="O4" s="543"/>
      <c r="P4" s="543"/>
      <c r="Q4" s="544">
        <v>2</v>
      </c>
      <c r="R4" s="544">
        <v>2</v>
      </c>
      <c r="S4" s="544">
        <v>2</v>
      </c>
      <c r="T4" s="544">
        <v>2</v>
      </c>
      <c r="U4" s="544">
        <v>2</v>
      </c>
      <c r="V4" s="544">
        <v>2</v>
      </c>
      <c r="W4" s="544">
        <v>2</v>
      </c>
      <c r="X4" s="544">
        <v>2</v>
      </c>
      <c r="Y4" s="544">
        <v>2</v>
      </c>
      <c r="Z4" s="544">
        <v>2</v>
      </c>
      <c r="AA4" s="544">
        <v>2</v>
      </c>
      <c r="AB4" s="545"/>
      <c r="AC4" s="545"/>
      <c r="AD4" s="545"/>
      <c r="AE4" s="545"/>
      <c r="AF4" s="545"/>
      <c r="AG4" s="545"/>
      <c r="AH4" s="546">
        <v>3</v>
      </c>
      <c r="AI4" s="546">
        <v>2</v>
      </c>
      <c r="AJ4" s="546">
        <v>2</v>
      </c>
      <c r="AK4" s="546">
        <v>1</v>
      </c>
      <c r="AL4" s="547">
        <v>4</v>
      </c>
      <c r="AM4" s="547">
        <v>3</v>
      </c>
      <c r="AN4" s="547">
        <v>2</v>
      </c>
      <c r="AO4" s="547">
        <v>1</v>
      </c>
      <c r="AP4" s="547">
        <v>3</v>
      </c>
      <c r="AQ4" s="547">
        <v>2</v>
      </c>
      <c r="AR4" s="547">
        <v>2</v>
      </c>
      <c r="AS4" s="547">
        <v>1</v>
      </c>
      <c r="AT4" s="547">
        <v>3</v>
      </c>
      <c r="AU4" s="547">
        <v>2</v>
      </c>
      <c r="AV4" s="547">
        <v>1</v>
      </c>
      <c r="AW4" s="547">
        <v>3</v>
      </c>
      <c r="AX4" s="547">
        <v>2</v>
      </c>
      <c r="AY4" s="547">
        <v>1</v>
      </c>
      <c r="AZ4" s="547">
        <v>1</v>
      </c>
      <c r="BA4" s="547">
        <v>1</v>
      </c>
      <c r="BB4" s="547">
        <v>3</v>
      </c>
      <c r="BC4" s="547">
        <v>2</v>
      </c>
      <c r="BD4" s="547">
        <v>1</v>
      </c>
      <c r="BE4" s="547">
        <v>1</v>
      </c>
      <c r="BF4" s="547">
        <v>1</v>
      </c>
      <c r="BG4" s="423"/>
      <c r="BH4" s="423"/>
      <c r="BI4" s="423"/>
      <c r="BJ4" s="423"/>
      <c r="BK4" s="423"/>
    </row>
    <row r="5" spans="2:63" ht="12.75" customHeight="1">
      <c r="B5" s="284"/>
      <c r="C5" s="777" t="s">
        <v>516</v>
      </c>
      <c r="D5" s="512">
        <v>4</v>
      </c>
      <c r="E5" s="512">
        <v>4</v>
      </c>
      <c r="F5" s="512">
        <v>3</v>
      </c>
      <c r="G5" s="513"/>
      <c r="H5" s="513"/>
      <c r="I5" s="513"/>
      <c r="J5" s="513"/>
      <c r="K5" s="514"/>
      <c r="L5" s="514"/>
      <c r="M5" s="514"/>
      <c r="N5" s="514"/>
      <c r="O5" s="514"/>
      <c r="P5" s="514"/>
      <c r="Q5" s="515"/>
      <c r="R5" s="515"/>
      <c r="S5" s="515"/>
      <c r="T5" s="515"/>
      <c r="U5" s="515"/>
      <c r="V5" s="515"/>
      <c r="W5" s="515"/>
      <c r="X5" s="515"/>
      <c r="Y5" s="515"/>
      <c r="Z5" s="515"/>
      <c r="AA5" s="515"/>
      <c r="AB5" s="516">
        <v>3</v>
      </c>
      <c r="AC5" s="516">
        <v>2</v>
      </c>
      <c r="AD5" s="516">
        <v>1</v>
      </c>
      <c r="AE5" s="516">
        <v>1</v>
      </c>
      <c r="AF5" s="516">
        <v>1</v>
      </c>
      <c r="AG5" s="516">
        <v>1</v>
      </c>
      <c r="AH5" s="516"/>
      <c r="AI5" s="516"/>
      <c r="AJ5" s="516"/>
      <c r="AK5" s="516"/>
      <c r="AL5" s="517"/>
      <c r="AM5" s="517"/>
      <c r="AN5" s="517"/>
      <c r="AO5" s="517"/>
      <c r="AP5" s="517"/>
      <c r="AQ5" s="517"/>
      <c r="AR5" s="517"/>
      <c r="AS5" s="517"/>
      <c r="AT5" s="517"/>
      <c r="AU5" s="517"/>
      <c r="AV5" s="517"/>
      <c r="AW5" s="517"/>
      <c r="AX5" s="517"/>
      <c r="AY5" s="517"/>
      <c r="AZ5" s="517"/>
      <c r="BA5" s="517"/>
      <c r="BB5" s="517"/>
      <c r="BC5" s="517"/>
      <c r="BD5" s="517"/>
      <c r="BE5" s="517"/>
      <c r="BF5" s="517"/>
      <c r="BG5" s="423"/>
      <c r="BH5" s="423"/>
      <c r="BI5" s="423"/>
      <c r="BJ5" s="423"/>
      <c r="BK5" s="423"/>
    </row>
    <row r="6" spans="2:63" ht="12.75" hidden="1" customHeight="1">
      <c r="B6" s="284"/>
      <c r="C6" s="777" t="s">
        <v>517</v>
      </c>
      <c r="D6" s="518">
        <v>4</v>
      </c>
      <c r="E6" s="518">
        <v>4</v>
      </c>
      <c r="F6" s="518">
        <v>4</v>
      </c>
      <c r="G6" s="513"/>
      <c r="H6" s="513"/>
      <c r="I6" s="513"/>
      <c r="J6" s="513"/>
      <c r="K6" s="514"/>
      <c r="L6" s="514"/>
      <c r="M6" s="514"/>
      <c r="N6" s="514"/>
      <c r="O6" s="514"/>
      <c r="P6" s="514"/>
      <c r="Q6" s="515"/>
      <c r="R6" s="515"/>
      <c r="S6" s="515"/>
      <c r="T6" s="515"/>
      <c r="U6" s="515"/>
      <c r="V6" s="515"/>
      <c r="W6" s="515"/>
      <c r="X6" s="515"/>
      <c r="Y6" s="515"/>
      <c r="Z6" s="515"/>
      <c r="AA6" s="515"/>
      <c r="AB6" s="513"/>
      <c r="AC6" s="513"/>
      <c r="AD6" s="513"/>
      <c r="AE6" s="513"/>
      <c r="AF6" s="513"/>
      <c r="AG6" s="513"/>
      <c r="AH6" s="519"/>
      <c r="AI6" s="519"/>
      <c r="AJ6" s="519"/>
      <c r="AK6" s="519"/>
      <c r="AL6" s="520"/>
      <c r="AM6" s="520"/>
      <c r="AN6" s="520"/>
      <c r="AO6" s="520"/>
      <c r="AP6" s="520"/>
      <c r="AQ6" s="520"/>
      <c r="AR6" s="520"/>
      <c r="AS6" s="520"/>
      <c r="AT6" s="520"/>
      <c r="AU6" s="520"/>
      <c r="AV6" s="520"/>
      <c r="AW6" s="520"/>
      <c r="AX6" s="520"/>
      <c r="AY6" s="520"/>
      <c r="AZ6" s="520"/>
      <c r="BA6" s="520"/>
      <c r="BB6" s="520"/>
      <c r="BC6" s="520"/>
      <c r="BD6" s="520"/>
      <c r="BE6" s="520"/>
      <c r="BF6" s="520"/>
      <c r="BG6" s="423"/>
      <c r="BH6" s="423"/>
      <c r="BI6" s="423"/>
      <c r="BJ6" s="423"/>
      <c r="BK6" s="423"/>
    </row>
    <row r="7" spans="2:63" ht="12.75" customHeight="1">
      <c r="B7" s="284"/>
      <c r="C7" s="777" t="s">
        <v>518</v>
      </c>
      <c r="D7" s="518">
        <v>4</v>
      </c>
      <c r="E7" s="518">
        <v>3</v>
      </c>
      <c r="F7" s="518">
        <v>3</v>
      </c>
      <c r="G7" s="513"/>
      <c r="H7" s="513"/>
      <c r="I7" s="513"/>
      <c r="J7" s="513"/>
      <c r="K7" s="514"/>
      <c r="L7" s="514"/>
      <c r="M7" s="514"/>
      <c r="N7" s="514"/>
      <c r="O7" s="514"/>
      <c r="P7" s="514"/>
      <c r="Q7" s="515"/>
      <c r="R7" s="515"/>
      <c r="S7" s="515"/>
      <c r="T7" s="515"/>
      <c r="U7" s="515"/>
      <c r="V7" s="515"/>
      <c r="W7" s="515"/>
      <c r="X7" s="515"/>
      <c r="Y7" s="515"/>
      <c r="Z7" s="515"/>
      <c r="AA7" s="515"/>
      <c r="AB7" s="516">
        <v>3</v>
      </c>
      <c r="AC7" s="516">
        <v>2</v>
      </c>
      <c r="AD7" s="516">
        <v>1</v>
      </c>
      <c r="AE7" s="516">
        <v>1</v>
      </c>
      <c r="AF7" s="516">
        <v>1</v>
      </c>
      <c r="AG7" s="516">
        <v>1</v>
      </c>
      <c r="AH7" s="519"/>
      <c r="AI7" s="519"/>
      <c r="AJ7" s="519"/>
      <c r="AK7" s="519"/>
      <c r="AL7" s="520"/>
      <c r="AM7" s="520"/>
      <c r="AN7" s="520"/>
      <c r="AO7" s="520"/>
      <c r="AP7" s="520"/>
      <c r="AQ7" s="520"/>
      <c r="AR7" s="520"/>
      <c r="AS7" s="520"/>
      <c r="AT7" s="520"/>
      <c r="AU7" s="520"/>
      <c r="AV7" s="520"/>
      <c r="AW7" s="520"/>
      <c r="AX7" s="520"/>
      <c r="AY7" s="520"/>
      <c r="AZ7" s="520"/>
      <c r="BA7" s="520"/>
      <c r="BB7" s="520"/>
      <c r="BC7" s="520"/>
      <c r="BD7" s="520"/>
      <c r="BE7" s="520"/>
      <c r="BF7" s="520"/>
      <c r="BG7" s="423"/>
      <c r="BH7" s="423"/>
      <c r="BI7" s="423"/>
      <c r="BJ7" s="423"/>
      <c r="BK7" s="423"/>
    </row>
    <row r="8" spans="2:63" ht="12.75" hidden="1" customHeight="1">
      <c r="B8" s="284"/>
      <c r="C8" s="777" t="s">
        <v>519</v>
      </c>
      <c r="D8" s="518">
        <v>4</v>
      </c>
      <c r="E8" s="518">
        <v>3</v>
      </c>
      <c r="F8" s="518">
        <v>3</v>
      </c>
      <c r="G8" s="513"/>
      <c r="H8" s="513"/>
      <c r="I8" s="513"/>
      <c r="J8" s="513"/>
      <c r="K8" s="514"/>
      <c r="L8" s="514"/>
      <c r="M8" s="514"/>
      <c r="N8" s="514"/>
      <c r="O8" s="514"/>
      <c r="P8" s="514"/>
      <c r="Q8" s="515"/>
      <c r="R8" s="515"/>
      <c r="S8" s="515"/>
      <c r="T8" s="515"/>
      <c r="U8" s="515"/>
      <c r="V8" s="515"/>
      <c r="W8" s="515"/>
      <c r="X8" s="515"/>
      <c r="Y8" s="515"/>
      <c r="Z8" s="515"/>
      <c r="AA8" s="515"/>
      <c r="AB8" s="513"/>
      <c r="AC8" s="513"/>
      <c r="AD8" s="513"/>
      <c r="AE8" s="513"/>
      <c r="AF8" s="513"/>
      <c r="AG8" s="513"/>
      <c r="AH8" s="519"/>
      <c r="AI8" s="519"/>
      <c r="AJ8" s="519"/>
      <c r="AK8" s="519"/>
      <c r="AL8" s="520"/>
      <c r="AM8" s="520"/>
      <c r="AN8" s="520"/>
      <c r="AO8" s="520"/>
      <c r="AP8" s="520"/>
      <c r="AQ8" s="520"/>
      <c r="AR8" s="520"/>
      <c r="AS8" s="520"/>
      <c r="AT8" s="520"/>
      <c r="AU8" s="520"/>
      <c r="AV8" s="520"/>
      <c r="AW8" s="520"/>
      <c r="AX8" s="520"/>
      <c r="AY8" s="520"/>
      <c r="AZ8" s="520"/>
      <c r="BA8" s="520"/>
      <c r="BB8" s="520"/>
      <c r="BC8" s="520"/>
      <c r="BD8" s="520"/>
      <c r="BE8" s="520"/>
      <c r="BF8" s="520"/>
      <c r="BG8" s="423"/>
      <c r="BH8" s="423"/>
      <c r="BI8" s="423"/>
      <c r="BJ8" s="423"/>
      <c r="BK8" s="423"/>
    </row>
    <row r="9" spans="2:63" ht="12.75" hidden="1" customHeight="1">
      <c r="B9" s="284"/>
      <c r="C9" s="777" t="s">
        <v>520</v>
      </c>
      <c r="D9" s="518">
        <v>4</v>
      </c>
      <c r="E9" s="518">
        <v>4</v>
      </c>
      <c r="F9" s="518">
        <v>4</v>
      </c>
      <c r="G9" s="513"/>
      <c r="H9" s="513"/>
      <c r="I9" s="513"/>
      <c r="J9" s="513"/>
      <c r="K9" s="514"/>
      <c r="L9" s="514"/>
      <c r="M9" s="514"/>
      <c r="N9" s="514"/>
      <c r="O9" s="514"/>
      <c r="P9" s="514"/>
      <c r="Q9" s="515"/>
      <c r="R9" s="515"/>
      <c r="S9" s="515"/>
      <c r="T9" s="515"/>
      <c r="U9" s="515"/>
      <c r="V9" s="515"/>
      <c r="W9" s="515"/>
      <c r="X9" s="515"/>
      <c r="Y9" s="515"/>
      <c r="Z9" s="515"/>
      <c r="AA9" s="515"/>
      <c r="AB9" s="513"/>
      <c r="AC9" s="513"/>
      <c r="AD9" s="513"/>
      <c r="AE9" s="513"/>
      <c r="AF9" s="513"/>
      <c r="AG9" s="513"/>
      <c r="AH9" s="519"/>
      <c r="AI9" s="519"/>
      <c r="AJ9" s="519"/>
      <c r="AK9" s="519"/>
      <c r="AL9" s="520"/>
      <c r="AM9" s="520"/>
      <c r="AN9" s="520"/>
      <c r="AO9" s="520"/>
      <c r="AP9" s="520"/>
      <c r="AQ9" s="520"/>
      <c r="AR9" s="520"/>
      <c r="AS9" s="520"/>
      <c r="AT9" s="520"/>
      <c r="AU9" s="520"/>
      <c r="AV9" s="520"/>
      <c r="AW9" s="520"/>
      <c r="AX9" s="520"/>
      <c r="AY9" s="520"/>
      <c r="AZ9" s="520"/>
      <c r="BA9" s="520"/>
      <c r="BB9" s="520"/>
      <c r="BC9" s="520"/>
      <c r="BD9" s="520"/>
      <c r="BE9" s="520"/>
      <c r="BF9" s="520"/>
      <c r="BG9" s="423"/>
      <c r="BH9" s="423"/>
      <c r="BI9" s="423"/>
      <c r="BJ9" s="423"/>
      <c r="BK9" s="423"/>
    </row>
    <row r="10" spans="2:63" ht="12.75" hidden="1" customHeight="1">
      <c r="B10" s="284"/>
      <c r="C10" s="777" t="s">
        <v>521</v>
      </c>
      <c r="D10" s="518">
        <v>4</v>
      </c>
      <c r="E10" s="518">
        <v>4</v>
      </c>
      <c r="F10" s="518">
        <v>4</v>
      </c>
      <c r="G10" s="513"/>
      <c r="H10" s="513"/>
      <c r="I10" s="513"/>
      <c r="J10" s="513"/>
      <c r="K10" s="514"/>
      <c r="L10" s="514"/>
      <c r="M10" s="514"/>
      <c r="N10" s="514"/>
      <c r="O10" s="514"/>
      <c r="P10" s="514"/>
      <c r="Q10" s="513"/>
      <c r="R10" s="513"/>
      <c r="S10" s="513"/>
      <c r="T10" s="513"/>
      <c r="U10" s="513"/>
      <c r="V10" s="513"/>
      <c r="W10" s="513"/>
      <c r="X10" s="513"/>
      <c r="Y10" s="513"/>
      <c r="Z10" s="513"/>
      <c r="AA10" s="513"/>
      <c r="AB10" s="513"/>
      <c r="AC10" s="513"/>
      <c r="AD10" s="513"/>
      <c r="AE10" s="513"/>
      <c r="AF10" s="513"/>
      <c r="AG10" s="513"/>
      <c r="AH10" s="519"/>
      <c r="AI10" s="519"/>
      <c r="AJ10" s="519"/>
      <c r="AK10" s="519"/>
      <c r="AL10" s="520"/>
      <c r="AM10" s="520"/>
      <c r="AN10" s="520"/>
      <c r="AO10" s="520"/>
      <c r="AP10" s="520"/>
      <c r="AQ10" s="520"/>
      <c r="AR10" s="520"/>
      <c r="AS10" s="520"/>
      <c r="AT10" s="520"/>
      <c r="AU10" s="520"/>
      <c r="AV10" s="520"/>
      <c r="AW10" s="520"/>
      <c r="AX10" s="520"/>
      <c r="AY10" s="520"/>
      <c r="AZ10" s="520"/>
      <c r="BA10" s="520"/>
      <c r="BB10" s="520"/>
      <c r="BC10" s="520"/>
      <c r="BD10" s="520"/>
      <c r="BE10" s="520"/>
      <c r="BF10" s="520"/>
      <c r="BG10" s="423"/>
      <c r="BH10" s="423"/>
      <c r="BI10" s="423"/>
      <c r="BJ10" s="423"/>
      <c r="BK10" s="423"/>
    </row>
    <row r="11" spans="2:63" ht="12.75" hidden="1" customHeight="1">
      <c r="B11" s="284"/>
      <c r="C11" s="777" t="s">
        <v>651</v>
      </c>
      <c r="D11" s="521">
        <v>4</v>
      </c>
      <c r="E11" s="521">
        <v>4</v>
      </c>
      <c r="F11" s="521">
        <v>4</v>
      </c>
      <c r="G11" s="513"/>
      <c r="H11" s="513"/>
      <c r="I11" s="513"/>
      <c r="J11" s="513"/>
      <c r="K11" s="522">
        <v>4</v>
      </c>
      <c r="L11" s="522">
        <v>3</v>
      </c>
      <c r="M11" s="522">
        <v>2</v>
      </c>
      <c r="N11" s="522">
        <v>4</v>
      </c>
      <c r="O11" s="522">
        <v>3</v>
      </c>
      <c r="P11" s="522">
        <v>2</v>
      </c>
      <c r="Q11" s="515"/>
      <c r="R11" s="515"/>
      <c r="S11" s="515"/>
      <c r="T11" s="515"/>
      <c r="U11" s="515"/>
      <c r="V11" s="515"/>
      <c r="W11" s="515"/>
      <c r="X11" s="515"/>
      <c r="Y11" s="515"/>
      <c r="Z11" s="515"/>
      <c r="AA11" s="515"/>
      <c r="AB11" s="513"/>
      <c r="AC11" s="513"/>
      <c r="AD11" s="513"/>
      <c r="AE11" s="513"/>
      <c r="AF11" s="513"/>
      <c r="AG11" s="513"/>
      <c r="AH11" s="523"/>
      <c r="AI11" s="523"/>
      <c r="AJ11" s="523"/>
      <c r="AK11" s="523"/>
      <c r="AL11" s="524"/>
      <c r="AM11" s="524"/>
      <c r="AN11" s="524"/>
      <c r="AO11" s="524"/>
      <c r="AP11" s="524"/>
      <c r="AQ11" s="524"/>
      <c r="AR11" s="524"/>
      <c r="AS11" s="524"/>
      <c r="AT11" s="524"/>
      <c r="AU11" s="524"/>
      <c r="AV11" s="524"/>
      <c r="AW11" s="524"/>
      <c r="AX11" s="524"/>
      <c r="AY11" s="524"/>
      <c r="AZ11" s="524"/>
      <c r="BA11" s="524"/>
      <c r="BB11" s="524"/>
      <c r="BC11" s="524"/>
      <c r="BD11" s="524"/>
      <c r="BE11" s="524"/>
      <c r="BF11" s="524"/>
      <c r="BG11" s="423"/>
      <c r="BH11" s="423"/>
      <c r="BI11" s="423"/>
      <c r="BJ11" s="423"/>
      <c r="BK11" s="423"/>
    </row>
    <row r="12" spans="2:63" ht="12.75" hidden="1" customHeight="1">
      <c r="B12" s="284"/>
      <c r="C12" s="431"/>
      <c r="D12" s="310">
        <v>0</v>
      </c>
      <c r="E12" s="310">
        <v>0</v>
      </c>
      <c r="F12" s="310">
        <v>0</v>
      </c>
      <c r="G12" s="310">
        <v>0</v>
      </c>
      <c r="H12" s="310">
        <v>0</v>
      </c>
      <c r="I12" s="310">
        <v>0</v>
      </c>
      <c r="J12" s="310">
        <v>0</v>
      </c>
      <c r="K12" s="226">
        <v>0</v>
      </c>
      <c r="L12" s="226">
        <v>0</v>
      </c>
      <c r="M12" s="226">
        <v>0</v>
      </c>
      <c r="N12" s="226">
        <v>0</v>
      </c>
      <c r="O12" s="226">
        <v>0</v>
      </c>
      <c r="P12" s="226">
        <v>0</v>
      </c>
      <c r="Q12" s="311">
        <v>0</v>
      </c>
      <c r="R12" s="311">
        <v>0</v>
      </c>
      <c r="S12" s="311">
        <v>0</v>
      </c>
      <c r="T12" s="311">
        <v>0</v>
      </c>
      <c r="U12" s="311">
        <v>0</v>
      </c>
      <c r="V12" s="311">
        <v>0</v>
      </c>
      <c r="W12" s="311">
        <v>0</v>
      </c>
      <c r="X12" s="311">
        <v>0</v>
      </c>
      <c r="Y12" s="311">
        <v>0</v>
      </c>
      <c r="Z12" s="311">
        <v>0</v>
      </c>
      <c r="AA12" s="311">
        <v>0</v>
      </c>
      <c r="AB12" s="311">
        <v>0</v>
      </c>
      <c r="AC12" s="311">
        <v>0</v>
      </c>
      <c r="AD12" s="311">
        <v>0</v>
      </c>
      <c r="AE12" s="311">
        <v>0</v>
      </c>
      <c r="AF12" s="311">
        <v>0</v>
      </c>
      <c r="AG12" s="311">
        <v>0</v>
      </c>
      <c r="AH12" s="311">
        <v>0</v>
      </c>
      <c r="AI12" s="311">
        <v>0</v>
      </c>
      <c r="AJ12" s="311">
        <v>0</v>
      </c>
      <c r="AK12" s="311">
        <v>0</v>
      </c>
      <c r="AL12" s="312">
        <v>0</v>
      </c>
      <c r="AM12" s="312">
        <v>0</v>
      </c>
      <c r="AN12" s="312">
        <v>0</v>
      </c>
      <c r="AO12" s="312">
        <v>0</v>
      </c>
      <c r="AP12" s="312">
        <v>0</v>
      </c>
      <c r="AQ12" s="312">
        <v>0</v>
      </c>
      <c r="AR12" s="312">
        <v>0</v>
      </c>
      <c r="AS12" s="312">
        <v>0</v>
      </c>
      <c r="AT12" s="312">
        <v>0</v>
      </c>
      <c r="AU12" s="312">
        <v>0</v>
      </c>
      <c r="AV12" s="312">
        <v>0</v>
      </c>
      <c r="AW12" s="312">
        <v>0</v>
      </c>
      <c r="AX12" s="312">
        <v>0</v>
      </c>
      <c r="AY12" s="312">
        <v>0</v>
      </c>
      <c r="AZ12" s="312">
        <v>0</v>
      </c>
      <c r="BA12" s="312">
        <v>0</v>
      </c>
      <c r="BB12" s="312">
        <v>0</v>
      </c>
      <c r="BC12" s="312">
        <v>0</v>
      </c>
      <c r="BD12" s="312">
        <v>0</v>
      </c>
      <c r="BE12" s="413">
        <v>0</v>
      </c>
      <c r="BF12" s="413">
        <v>0</v>
      </c>
      <c r="BG12" s="84"/>
      <c r="BH12" s="84"/>
      <c r="BI12" s="84"/>
      <c r="BJ12" s="84"/>
      <c r="BK12" s="84"/>
    </row>
    <row r="13" spans="2:63" ht="12.75" hidden="1" customHeight="1">
      <c r="B13" s="284"/>
      <c r="C13" s="302"/>
      <c r="D13" s="310">
        <v>0</v>
      </c>
      <c r="E13" s="310">
        <v>0</v>
      </c>
      <c r="F13" s="310">
        <v>0</v>
      </c>
      <c r="G13" s="310">
        <v>0</v>
      </c>
      <c r="H13" s="310">
        <v>0</v>
      </c>
      <c r="I13" s="310">
        <v>0</v>
      </c>
      <c r="J13" s="310">
        <v>0</v>
      </c>
      <c r="K13" s="226">
        <v>0</v>
      </c>
      <c r="L13" s="226">
        <v>0</v>
      </c>
      <c r="M13" s="226">
        <v>0</v>
      </c>
      <c r="N13" s="226">
        <v>0</v>
      </c>
      <c r="O13" s="226">
        <v>0</v>
      </c>
      <c r="P13" s="226">
        <v>0</v>
      </c>
      <c r="Q13" s="311">
        <v>0</v>
      </c>
      <c r="R13" s="311">
        <v>0</v>
      </c>
      <c r="S13" s="311">
        <v>0</v>
      </c>
      <c r="T13" s="311">
        <v>0</v>
      </c>
      <c r="U13" s="311">
        <v>0</v>
      </c>
      <c r="V13" s="311">
        <v>0</v>
      </c>
      <c r="W13" s="311">
        <v>0</v>
      </c>
      <c r="X13" s="311">
        <v>0</v>
      </c>
      <c r="Y13" s="311">
        <v>0</v>
      </c>
      <c r="Z13" s="311">
        <v>0</v>
      </c>
      <c r="AA13" s="311">
        <v>0</v>
      </c>
      <c r="AB13" s="311">
        <v>0</v>
      </c>
      <c r="AC13" s="311">
        <v>0</v>
      </c>
      <c r="AD13" s="311">
        <v>0</v>
      </c>
      <c r="AE13" s="311">
        <v>0</v>
      </c>
      <c r="AF13" s="311">
        <v>0</v>
      </c>
      <c r="AG13" s="311">
        <v>0</v>
      </c>
      <c r="AH13" s="311">
        <v>0</v>
      </c>
      <c r="AI13" s="311">
        <v>0</v>
      </c>
      <c r="AJ13" s="311">
        <v>0</v>
      </c>
      <c r="AK13" s="311">
        <v>0</v>
      </c>
      <c r="AL13" s="312">
        <v>0</v>
      </c>
      <c r="AM13" s="312">
        <v>0</v>
      </c>
      <c r="AN13" s="312">
        <v>0</v>
      </c>
      <c r="AO13" s="312">
        <v>0</v>
      </c>
      <c r="AP13" s="312">
        <v>0</v>
      </c>
      <c r="AQ13" s="312">
        <v>0</v>
      </c>
      <c r="AR13" s="312">
        <v>0</v>
      </c>
      <c r="AS13" s="312">
        <v>0</v>
      </c>
      <c r="AT13" s="312">
        <v>0</v>
      </c>
      <c r="AU13" s="312">
        <v>0</v>
      </c>
      <c r="AV13" s="312">
        <v>0</v>
      </c>
      <c r="AW13" s="312">
        <v>0</v>
      </c>
      <c r="AX13" s="312">
        <v>0</v>
      </c>
      <c r="AY13" s="312">
        <v>0</v>
      </c>
      <c r="AZ13" s="312">
        <v>0</v>
      </c>
      <c r="BA13" s="312">
        <v>0</v>
      </c>
      <c r="BB13" s="312">
        <v>0</v>
      </c>
      <c r="BC13" s="312">
        <v>0</v>
      </c>
      <c r="BD13" s="312">
        <v>0</v>
      </c>
      <c r="BE13" s="413">
        <v>0</v>
      </c>
      <c r="BF13" s="413">
        <v>0</v>
      </c>
      <c r="BG13" s="84"/>
      <c r="BH13" s="84"/>
      <c r="BI13" s="84"/>
      <c r="BJ13" s="84"/>
      <c r="BK13" s="84"/>
    </row>
    <row r="14" spans="2:63" ht="12.75" hidden="1" customHeight="1">
      <c r="B14" s="284"/>
      <c r="C14" s="302"/>
      <c r="D14" s="310">
        <v>0</v>
      </c>
      <c r="E14" s="310">
        <v>0</v>
      </c>
      <c r="F14" s="310">
        <v>0</v>
      </c>
      <c r="G14" s="310">
        <v>0</v>
      </c>
      <c r="H14" s="310">
        <v>0</v>
      </c>
      <c r="I14" s="310">
        <v>0</v>
      </c>
      <c r="J14" s="310">
        <v>0</v>
      </c>
      <c r="K14" s="226">
        <v>0</v>
      </c>
      <c r="L14" s="226">
        <v>0</v>
      </c>
      <c r="M14" s="226">
        <v>0</v>
      </c>
      <c r="N14" s="226">
        <v>0</v>
      </c>
      <c r="O14" s="226">
        <v>0</v>
      </c>
      <c r="P14" s="226">
        <v>0</v>
      </c>
      <c r="Q14" s="311">
        <v>0</v>
      </c>
      <c r="R14" s="311">
        <v>0</v>
      </c>
      <c r="S14" s="311">
        <v>0</v>
      </c>
      <c r="T14" s="311">
        <v>0</v>
      </c>
      <c r="U14" s="311">
        <v>0</v>
      </c>
      <c r="V14" s="311">
        <v>0</v>
      </c>
      <c r="W14" s="311">
        <v>0</v>
      </c>
      <c r="X14" s="311">
        <v>0</v>
      </c>
      <c r="Y14" s="311">
        <v>0</v>
      </c>
      <c r="Z14" s="311">
        <v>0</v>
      </c>
      <c r="AA14" s="311">
        <v>0</v>
      </c>
      <c r="AB14" s="311">
        <v>0</v>
      </c>
      <c r="AC14" s="311">
        <v>0</v>
      </c>
      <c r="AD14" s="311">
        <v>0</v>
      </c>
      <c r="AE14" s="311">
        <v>0</v>
      </c>
      <c r="AF14" s="311">
        <v>0</v>
      </c>
      <c r="AG14" s="311">
        <v>0</v>
      </c>
      <c r="AH14" s="311">
        <v>0</v>
      </c>
      <c r="AI14" s="311">
        <v>0</v>
      </c>
      <c r="AJ14" s="311">
        <v>0</v>
      </c>
      <c r="AK14" s="311">
        <v>0</v>
      </c>
      <c r="AL14" s="312">
        <v>0</v>
      </c>
      <c r="AM14" s="312">
        <v>0</v>
      </c>
      <c r="AN14" s="312">
        <v>0</v>
      </c>
      <c r="AO14" s="312">
        <v>0</v>
      </c>
      <c r="AP14" s="312">
        <v>0</v>
      </c>
      <c r="AQ14" s="312">
        <v>0</v>
      </c>
      <c r="AR14" s="312">
        <v>0</v>
      </c>
      <c r="AS14" s="312">
        <v>0</v>
      </c>
      <c r="AT14" s="312">
        <v>0</v>
      </c>
      <c r="AU14" s="312">
        <v>0</v>
      </c>
      <c r="AV14" s="312">
        <v>0</v>
      </c>
      <c r="AW14" s="312">
        <v>0</v>
      </c>
      <c r="AX14" s="312">
        <v>0</v>
      </c>
      <c r="AY14" s="312">
        <v>0</v>
      </c>
      <c r="AZ14" s="312">
        <v>0</v>
      </c>
      <c r="BA14" s="312">
        <v>0</v>
      </c>
      <c r="BB14" s="312">
        <v>0</v>
      </c>
      <c r="BC14" s="312">
        <v>0</v>
      </c>
      <c r="BD14" s="312">
        <v>0</v>
      </c>
      <c r="BE14" s="312">
        <v>0</v>
      </c>
      <c r="BF14" s="312">
        <v>0</v>
      </c>
    </row>
    <row r="15" spans="2:63" ht="12.75" hidden="1" customHeight="1">
      <c r="B15" s="284"/>
      <c r="C15" s="302"/>
      <c r="D15" s="310">
        <v>0</v>
      </c>
      <c r="E15" s="310">
        <v>0</v>
      </c>
      <c r="F15" s="310">
        <v>0</v>
      </c>
      <c r="G15" s="310">
        <v>0</v>
      </c>
      <c r="H15" s="310">
        <v>0</v>
      </c>
      <c r="I15" s="310">
        <v>0</v>
      </c>
      <c r="J15" s="310">
        <v>0</v>
      </c>
      <c r="K15" s="226">
        <v>0</v>
      </c>
      <c r="L15" s="226">
        <v>0</v>
      </c>
      <c r="M15" s="226">
        <v>0</v>
      </c>
      <c r="N15" s="226">
        <v>0</v>
      </c>
      <c r="O15" s="226">
        <v>0</v>
      </c>
      <c r="P15" s="226">
        <v>0</v>
      </c>
      <c r="Q15" s="311">
        <v>0</v>
      </c>
      <c r="R15" s="311">
        <v>0</v>
      </c>
      <c r="S15" s="311">
        <v>0</v>
      </c>
      <c r="T15" s="311">
        <v>0</v>
      </c>
      <c r="U15" s="311">
        <v>0</v>
      </c>
      <c r="V15" s="311">
        <v>0</v>
      </c>
      <c r="W15" s="311">
        <v>0</v>
      </c>
      <c r="X15" s="311">
        <v>0</v>
      </c>
      <c r="Y15" s="311">
        <v>0</v>
      </c>
      <c r="Z15" s="311">
        <v>0</v>
      </c>
      <c r="AA15" s="311">
        <v>0</v>
      </c>
      <c r="AB15" s="311">
        <v>0</v>
      </c>
      <c r="AC15" s="311">
        <v>0</v>
      </c>
      <c r="AD15" s="311">
        <v>0</v>
      </c>
      <c r="AE15" s="311">
        <v>0</v>
      </c>
      <c r="AF15" s="311">
        <v>0</v>
      </c>
      <c r="AG15" s="311">
        <v>0</v>
      </c>
      <c r="AH15" s="311">
        <v>0</v>
      </c>
      <c r="AI15" s="311">
        <v>0</v>
      </c>
      <c r="AJ15" s="311">
        <v>0</v>
      </c>
      <c r="AK15" s="311">
        <v>0</v>
      </c>
      <c r="AL15" s="312">
        <v>0</v>
      </c>
      <c r="AM15" s="312">
        <v>0</v>
      </c>
      <c r="AN15" s="312">
        <v>0</v>
      </c>
      <c r="AO15" s="312">
        <v>0</v>
      </c>
      <c r="AP15" s="312">
        <v>0</v>
      </c>
      <c r="AQ15" s="312">
        <v>0</v>
      </c>
      <c r="AR15" s="312">
        <v>0</v>
      </c>
      <c r="AS15" s="312">
        <v>0</v>
      </c>
      <c r="AT15" s="312">
        <v>0</v>
      </c>
      <c r="AU15" s="312">
        <v>0</v>
      </c>
      <c r="AV15" s="312">
        <v>0</v>
      </c>
      <c r="AW15" s="312">
        <v>0</v>
      </c>
      <c r="AX15" s="312">
        <v>0</v>
      </c>
      <c r="AY15" s="312">
        <v>0</v>
      </c>
      <c r="AZ15" s="312">
        <v>0</v>
      </c>
      <c r="BA15" s="312">
        <v>0</v>
      </c>
      <c r="BB15" s="312">
        <v>0</v>
      </c>
      <c r="BC15" s="312">
        <v>0</v>
      </c>
      <c r="BD15" s="312">
        <v>0</v>
      </c>
      <c r="BE15" s="312">
        <v>0</v>
      </c>
      <c r="BF15" s="312">
        <v>0</v>
      </c>
    </row>
    <row r="16" spans="2:63" ht="12.75" hidden="1" customHeight="1">
      <c r="B16" s="284"/>
      <c r="C16" s="302"/>
      <c r="D16" s="310">
        <v>0</v>
      </c>
      <c r="E16" s="310">
        <v>0</v>
      </c>
      <c r="F16" s="310">
        <v>0</v>
      </c>
      <c r="G16" s="310">
        <v>0</v>
      </c>
      <c r="H16" s="310">
        <v>0</v>
      </c>
      <c r="I16" s="310">
        <v>0</v>
      </c>
      <c r="J16" s="310">
        <v>0</v>
      </c>
      <c r="K16" s="226">
        <v>0</v>
      </c>
      <c r="L16" s="226">
        <v>0</v>
      </c>
      <c r="M16" s="226">
        <v>0</v>
      </c>
      <c r="N16" s="226">
        <v>0</v>
      </c>
      <c r="O16" s="226">
        <v>0</v>
      </c>
      <c r="P16" s="226">
        <v>0</v>
      </c>
      <c r="Q16" s="311">
        <v>0</v>
      </c>
      <c r="R16" s="311">
        <v>0</v>
      </c>
      <c r="S16" s="311">
        <v>0</v>
      </c>
      <c r="T16" s="311">
        <v>0</v>
      </c>
      <c r="U16" s="311">
        <v>0</v>
      </c>
      <c r="V16" s="311">
        <v>0</v>
      </c>
      <c r="W16" s="311">
        <v>0</v>
      </c>
      <c r="X16" s="311">
        <v>0</v>
      </c>
      <c r="Y16" s="311">
        <v>0</v>
      </c>
      <c r="Z16" s="311">
        <v>0</v>
      </c>
      <c r="AA16" s="311">
        <v>0</v>
      </c>
      <c r="AB16" s="311">
        <v>0</v>
      </c>
      <c r="AC16" s="311">
        <v>0</v>
      </c>
      <c r="AD16" s="311">
        <v>0</v>
      </c>
      <c r="AE16" s="311">
        <v>0</v>
      </c>
      <c r="AF16" s="311">
        <v>0</v>
      </c>
      <c r="AG16" s="311">
        <v>0</v>
      </c>
      <c r="AH16" s="311">
        <v>0</v>
      </c>
      <c r="AI16" s="311">
        <v>0</v>
      </c>
      <c r="AJ16" s="311">
        <v>0</v>
      </c>
      <c r="AK16" s="311">
        <v>0</v>
      </c>
      <c r="AL16" s="312">
        <v>0</v>
      </c>
      <c r="AM16" s="312">
        <v>0</v>
      </c>
      <c r="AN16" s="312">
        <v>0</v>
      </c>
      <c r="AO16" s="312">
        <v>0</v>
      </c>
      <c r="AP16" s="312">
        <v>0</v>
      </c>
      <c r="AQ16" s="312">
        <v>0</v>
      </c>
      <c r="AR16" s="312">
        <v>0</v>
      </c>
      <c r="AS16" s="312">
        <v>0</v>
      </c>
      <c r="AT16" s="312">
        <v>0</v>
      </c>
      <c r="AU16" s="312">
        <v>0</v>
      </c>
      <c r="AV16" s="312">
        <v>0</v>
      </c>
      <c r="AW16" s="312">
        <v>0</v>
      </c>
      <c r="AX16" s="312">
        <v>0</v>
      </c>
      <c r="AY16" s="312">
        <v>0</v>
      </c>
      <c r="AZ16" s="312">
        <v>0</v>
      </c>
      <c r="BA16" s="312">
        <v>0</v>
      </c>
      <c r="BB16" s="312">
        <v>0</v>
      </c>
      <c r="BC16" s="312">
        <v>0</v>
      </c>
      <c r="BD16" s="312">
        <v>0</v>
      </c>
      <c r="BE16" s="312">
        <v>0</v>
      </c>
      <c r="BF16" s="312">
        <v>0</v>
      </c>
    </row>
    <row r="17" spans="2:58" ht="12.75" hidden="1" customHeight="1">
      <c r="B17" s="284"/>
      <c r="C17" s="302"/>
      <c r="D17" s="310">
        <v>0</v>
      </c>
      <c r="E17" s="310">
        <v>0</v>
      </c>
      <c r="F17" s="310">
        <v>0</v>
      </c>
      <c r="G17" s="310">
        <v>0</v>
      </c>
      <c r="H17" s="310">
        <v>0</v>
      </c>
      <c r="I17" s="310">
        <v>0</v>
      </c>
      <c r="J17" s="310">
        <v>0</v>
      </c>
      <c r="K17" s="226">
        <v>0</v>
      </c>
      <c r="L17" s="226">
        <v>0</v>
      </c>
      <c r="M17" s="226">
        <v>0</v>
      </c>
      <c r="N17" s="226">
        <v>0</v>
      </c>
      <c r="O17" s="226">
        <v>0</v>
      </c>
      <c r="P17" s="226">
        <v>0</v>
      </c>
      <c r="Q17" s="311">
        <v>0</v>
      </c>
      <c r="R17" s="311">
        <v>0</v>
      </c>
      <c r="S17" s="311">
        <v>0</v>
      </c>
      <c r="T17" s="311">
        <v>0</v>
      </c>
      <c r="U17" s="311">
        <v>0</v>
      </c>
      <c r="V17" s="311">
        <v>0</v>
      </c>
      <c r="W17" s="311">
        <v>0</v>
      </c>
      <c r="X17" s="311">
        <v>0</v>
      </c>
      <c r="Y17" s="311">
        <v>0</v>
      </c>
      <c r="Z17" s="311">
        <v>0</v>
      </c>
      <c r="AA17" s="311">
        <v>0</v>
      </c>
      <c r="AB17" s="311">
        <v>0</v>
      </c>
      <c r="AC17" s="311">
        <v>0</v>
      </c>
      <c r="AD17" s="311">
        <v>0</v>
      </c>
      <c r="AE17" s="311">
        <v>0</v>
      </c>
      <c r="AF17" s="311">
        <v>0</v>
      </c>
      <c r="AG17" s="311">
        <v>0</v>
      </c>
      <c r="AH17" s="311">
        <v>0</v>
      </c>
      <c r="AI17" s="311">
        <v>0</v>
      </c>
      <c r="AJ17" s="311">
        <v>0</v>
      </c>
      <c r="AK17" s="311">
        <v>0</v>
      </c>
      <c r="AL17" s="312">
        <v>0</v>
      </c>
      <c r="AM17" s="312">
        <v>0</v>
      </c>
      <c r="AN17" s="312">
        <v>0</v>
      </c>
      <c r="AO17" s="312">
        <v>0</v>
      </c>
      <c r="AP17" s="312">
        <v>0</v>
      </c>
      <c r="AQ17" s="312">
        <v>0</v>
      </c>
      <c r="AR17" s="312">
        <v>0</v>
      </c>
      <c r="AS17" s="312">
        <v>0</v>
      </c>
      <c r="AT17" s="312">
        <v>0</v>
      </c>
      <c r="AU17" s="312">
        <v>0</v>
      </c>
      <c r="AV17" s="312">
        <v>0</v>
      </c>
      <c r="AW17" s="312">
        <v>0</v>
      </c>
      <c r="AX17" s="312">
        <v>0</v>
      </c>
      <c r="AY17" s="312">
        <v>0</v>
      </c>
      <c r="AZ17" s="312">
        <v>0</v>
      </c>
      <c r="BA17" s="312">
        <v>0</v>
      </c>
      <c r="BB17" s="312">
        <v>0</v>
      </c>
      <c r="BC17" s="312">
        <v>0</v>
      </c>
      <c r="BD17" s="312">
        <v>0</v>
      </c>
      <c r="BE17" s="312">
        <v>0</v>
      </c>
      <c r="BF17" s="312">
        <v>0</v>
      </c>
    </row>
    <row r="18" spans="2:58" ht="12.75" hidden="1" customHeight="1">
      <c r="B18" s="284"/>
      <c r="C18" s="302"/>
      <c r="D18" s="310">
        <v>0</v>
      </c>
      <c r="E18" s="310">
        <v>0</v>
      </c>
      <c r="F18" s="310">
        <v>0</v>
      </c>
      <c r="G18" s="310">
        <v>0</v>
      </c>
      <c r="H18" s="310">
        <v>0</v>
      </c>
      <c r="I18" s="310">
        <v>0</v>
      </c>
      <c r="J18" s="310">
        <v>0</v>
      </c>
      <c r="K18" s="226">
        <v>0</v>
      </c>
      <c r="L18" s="226">
        <v>0</v>
      </c>
      <c r="M18" s="226">
        <v>0</v>
      </c>
      <c r="N18" s="226">
        <v>0</v>
      </c>
      <c r="O18" s="226">
        <v>0</v>
      </c>
      <c r="P18" s="226">
        <v>0</v>
      </c>
      <c r="Q18" s="311">
        <v>0</v>
      </c>
      <c r="R18" s="311">
        <v>0</v>
      </c>
      <c r="S18" s="311">
        <v>0</v>
      </c>
      <c r="T18" s="311">
        <v>0</v>
      </c>
      <c r="U18" s="311">
        <v>0</v>
      </c>
      <c r="V18" s="311">
        <v>0</v>
      </c>
      <c r="W18" s="311">
        <v>0</v>
      </c>
      <c r="X18" s="311">
        <v>0</v>
      </c>
      <c r="Y18" s="311">
        <v>0</v>
      </c>
      <c r="Z18" s="311">
        <v>0</v>
      </c>
      <c r="AA18" s="311">
        <v>0</v>
      </c>
      <c r="AB18" s="311">
        <v>0</v>
      </c>
      <c r="AC18" s="311">
        <v>0</v>
      </c>
      <c r="AD18" s="311">
        <v>0</v>
      </c>
      <c r="AE18" s="311">
        <v>0</v>
      </c>
      <c r="AF18" s="311">
        <v>0</v>
      </c>
      <c r="AG18" s="311">
        <v>0</v>
      </c>
      <c r="AH18" s="311">
        <v>0</v>
      </c>
      <c r="AI18" s="311">
        <v>0</v>
      </c>
      <c r="AJ18" s="311">
        <v>0</v>
      </c>
      <c r="AK18" s="311">
        <v>0</v>
      </c>
      <c r="AL18" s="312">
        <v>0</v>
      </c>
      <c r="AM18" s="312">
        <v>0</v>
      </c>
      <c r="AN18" s="312">
        <v>0</v>
      </c>
      <c r="AO18" s="312">
        <v>0</v>
      </c>
      <c r="AP18" s="312">
        <v>0</v>
      </c>
      <c r="AQ18" s="312">
        <v>0</v>
      </c>
      <c r="AR18" s="312">
        <v>0</v>
      </c>
      <c r="AS18" s="312">
        <v>0</v>
      </c>
      <c r="AT18" s="312">
        <v>0</v>
      </c>
      <c r="AU18" s="312">
        <v>0</v>
      </c>
      <c r="AV18" s="312">
        <v>0</v>
      </c>
      <c r="AW18" s="312">
        <v>0</v>
      </c>
      <c r="AX18" s="312">
        <v>0</v>
      </c>
      <c r="AY18" s="312">
        <v>0</v>
      </c>
      <c r="AZ18" s="312">
        <v>0</v>
      </c>
      <c r="BA18" s="312">
        <v>0</v>
      </c>
      <c r="BB18" s="312">
        <v>0</v>
      </c>
      <c r="BC18" s="312">
        <v>0</v>
      </c>
      <c r="BD18" s="312">
        <v>0</v>
      </c>
      <c r="BE18" s="312">
        <v>0</v>
      </c>
      <c r="BF18" s="312">
        <v>0</v>
      </c>
    </row>
    <row r="19" spans="2:58" ht="12.75" hidden="1" customHeight="1">
      <c r="B19" s="284"/>
      <c r="C19" s="302"/>
      <c r="D19" s="310">
        <v>0</v>
      </c>
      <c r="E19" s="310">
        <v>0</v>
      </c>
      <c r="F19" s="310">
        <v>0</v>
      </c>
      <c r="G19" s="310">
        <v>0</v>
      </c>
      <c r="H19" s="310">
        <v>0</v>
      </c>
      <c r="I19" s="310">
        <v>0</v>
      </c>
      <c r="J19" s="310">
        <v>0</v>
      </c>
      <c r="K19" s="226">
        <v>0</v>
      </c>
      <c r="L19" s="226">
        <v>0</v>
      </c>
      <c r="M19" s="226">
        <v>0</v>
      </c>
      <c r="N19" s="226">
        <v>0</v>
      </c>
      <c r="O19" s="226">
        <v>0</v>
      </c>
      <c r="P19" s="226">
        <v>0</v>
      </c>
      <c r="Q19" s="311">
        <v>0</v>
      </c>
      <c r="R19" s="311">
        <v>0</v>
      </c>
      <c r="S19" s="311">
        <v>0</v>
      </c>
      <c r="T19" s="311">
        <v>0</v>
      </c>
      <c r="U19" s="311">
        <v>0</v>
      </c>
      <c r="V19" s="311">
        <v>0</v>
      </c>
      <c r="W19" s="311">
        <v>0</v>
      </c>
      <c r="X19" s="311">
        <v>0</v>
      </c>
      <c r="Y19" s="311">
        <v>0</v>
      </c>
      <c r="Z19" s="311">
        <v>0</v>
      </c>
      <c r="AA19" s="311">
        <v>0</v>
      </c>
      <c r="AB19" s="311">
        <v>0</v>
      </c>
      <c r="AC19" s="311">
        <v>0</v>
      </c>
      <c r="AD19" s="311">
        <v>0</v>
      </c>
      <c r="AE19" s="311">
        <v>0</v>
      </c>
      <c r="AF19" s="311">
        <v>0</v>
      </c>
      <c r="AG19" s="311">
        <v>0</v>
      </c>
      <c r="AH19" s="311">
        <v>0</v>
      </c>
      <c r="AI19" s="311">
        <v>0</v>
      </c>
      <c r="AJ19" s="311">
        <v>0</v>
      </c>
      <c r="AK19" s="311">
        <v>0</v>
      </c>
      <c r="AL19" s="312">
        <v>0</v>
      </c>
      <c r="AM19" s="312">
        <v>0</v>
      </c>
      <c r="AN19" s="312">
        <v>0</v>
      </c>
      <c r="AO19" s="312">
        <v>0</v>
      </c>
      <c r="AP19" s="312">
        <v>0</v>
      </c>
      <c r="AQ19" s="312">
        <v>0</v>
      </c>
      <c r="AR19" s="312">
        <v>0</v>
      </c>
      <c r="AS19" s="312">
        <v>0</v>
      </c>
      <c r="AT19" s="312">
        <v>0</v>
      </c>
      <c r="AU19" s="312">
        <v>0</v>
      </c>
      <c r="AV19" s="312">
        <v>0</v>
      </c>
      <c r="AW19" s="312">
        <v>0</v>
      </c>
      <c r="AX19" s="312">
        <v>0</v>
      </c>
      <c r="AY19" s="312">
        <v>0</v>
      </c>
      <c r="AZ19" s="312">
        <v>0</v>
      </c>
      <c r="BA19" s="312">
        <v>0</v>
      </c>
      <c r="BB19" s="312">
        <v>0</v>
      </c>
      <c r="BC19" s="312">
        <v>0</v>
      </c>
      <c r="BD19" s="312">
        <v>0</v>
      </c>
      <c r="BE19" s="312">
        <v>0</v>
      </c>
      <c r="BF19" s="312">
        <v>0</v>
      </c>
    </row>
    <row r="20" spans="2:58" ht="12.75" hidden="1" customHeight="1">
      <c r="B20" s="284"/>
      <c r="C20" s="302"/>
      <c r="D20" s="310">
        <v>0</v>
      </c>
      <c r="E20" s="310">
        <v>0</v>
      </c>
      <c r="F20" s="310">
        <v>0</v>
      </c>
      <c r="G20" s="310">
        <v>0</v>
      </c>
      <c r="H20" s="310">
        <v>0</v>
      </c>
      <c r="I20" s="310">
        <v>0</v>
      </c>
      <c r="J20" s="310">
        <v>0</v>
      </c>
      <c r="K20" s="226">
        <v>0</v>
      </c>
      <c r="L20" s="226">
        <v>0</v>
      </c>
      <c r="M20" s="226">
        <v>0</v>
      </c>
      <c r="N20" s="226">
        <v>0</v>
      </c>
      <c r="O20" s="226">
        <v>0</v>
      </c>
      <c r="P20" s="226">
        <v>0</v>
      </c>
      <c r="Q20" s="311">
        <v>0</v>
      </c>
      <c r="R20" s="311">
        <v>0</v>
      </c>
      <c r="S20" s="311">
        <v>0</v>
      </c>
      <c r="T20" s="311">
        <v>0</v>
      </c>
      <c r="U20" s="311">
        <v>0</v>
      </c>
      <c r="V20" s="311">
        <v>0</v>
      </c>
      <c r="W20" s="311">
        <v>0</v>
      </c>
      <c r="X20" s="311">
        <v>0</v>
      </c>
      <c r="Y20" s="311">
        <v>0</v>
      </c>
      <c r="Z20" s="311">
        <v>0</v>
      </c>
      <c r="AA20" s="311">
        <v>0</v>
      </c>
      <c r="AB20" s="311">
        <v>0</v>
      </c>
      <c r="AC20" s="311">
        <v>0</v>
      </c>
      <c r="AD20" s="311">
        <v>0</v>
      </c>
      <c r="AE20" s="311">
        <v>0</v>
      </c>
      <c r="AF20" s="311">
        <v>0</v>
      </c>
      <c r="AG20" s="311">
        <v>0</v>
      </c>
      <c r="AH20" s="311">
        <v>0</v>
      </c>
      <c r="AI20" s="311">
        <v>0</v>
      </c>
      <c r="AJ20" s="311">
        <v>0</v>
      </c>
      <c r="AK20" s="311">
        <v>0</v>
      </c>
      <c r="AL20" s="312">
        <v>0</v>
      </c>
      <c r="AM20" s="312">
        <v>0</v>
      </c>
      <c r="AN20" s="312">
        <v>0</v>
      </c>
      <c r="AO20" s="312">
        <v>0</v>
      </c>
      <c r="AP20" s="312">
        <v>0</v>
      </c>
      <c r="AQ20" s="312">
        <v>0</v>
      </c>
      <c r="AR20" s="312">
        <v>0</v>
      </c>
      <c r="AS20" s="312">
        <v>0</v>
      </c>
      <c r="AT20" s="312">
        <v>0</v>
      </c>
      <c r="AU20" s="312">
        <v>0</v>
      </c>
      <c r="AV20" s="312">
        <v>0</v>
      </c>
      <c r="AW20" s="312">
        <v>0</v>
      </c>
      <c r="AX20" s="312">
        <v>0</v>
      </c>
      <c r="AY20" s="312">
        <v>0</v>
      </c>
      <c r="AZ20" s="312">
        <v>0</v>
      </c>
      <c r="BA20" s="312">
        <v>0</v>
      </c>
      <c r="BB20" s="312">
        <v>0</v>
      </c>
      <c r="BC20" s="312">
        <v>0</v>
      </c>
      <c r="BD20" s="312">
        <v>0</v>
      </c>
      <c r="BE20" s="312">
        <v>0</v>
      </c>
      <c r="BF20" s="312">
        <v>0</v>
      </c>
    </row>
    <row r="21" spans="2:58" ht="12.75" hidden="1" customHeight="1">
      <c r="B21" s="284"/>
      <c r="C21" s="302"/>
      <c r="D21" s="310">
        <v>0</v>
      </c>
      <c r="E21" s="310">
        <v>0</v>
      </c>
      <c r="F21" s="310">
        <v>0</v>
      </c>
      <c r="G21" s="310">
        <v>0</v>
      </c>
      <c r="H21" s="310">
        <v>0</v>
      </c>
      <c r="I21" s="310">
        <v>0</v>
      </c>
      <c r="J21" s="310">
        <v>0</v>
      </c>
      <c r="K21" s="226">
        <v>0</v>
      </c>
      <c r="L21" s="226">
        <v>0</v>
      </c>
      <c r="M21" s="226">
        <v>0</v>
      </c>
      <c r="N21" s="226">
        <v>0</v>
      </c>
      <c r="O21" s="226">
        <v>0</v>
      </c>
      <c r="P21" s="226">
        <v>0</v>
      </c>
      <c r="Q21" s="311">
        <v>0</v>
      </c>
      <c r="R21" s="311">
        <v>0</v>
      </c>
      <c r="S21" s="311">
        <v>0</v>
      </c>
      <c r="T21" s="311">
        <v>0</v>
      </c>
      <c r="U21" s="311">
        <v>0</v>
      </c>
      <c r="V21" s="311">
        <v>0</v>
      </c>
      <c r="W21" s="311">
        <v>0</v>
      </c>
      <c r="X21" s="311">
        <v>0</v>
      </c>
      <c r="Y21" s="311">
        <v>0</v>
      </c>
      <c r="Z21" s="311">
        <v>0</v>
      </c>
      <c r="AA21" s="311">
        <v>0</v>
      </c>
      <c r="AB21" s="311">
        <v>0</v>
      </c>
      <c r="AC21" s="311">
        <v>0</v>
      </c>
      <c r="AD21" s="311">
        <v>0</v>
      </c>
      <c r="AE21" s="311">
        <v>0</v>
      </c>
      <c r="AF21" s="311">
        <v>0</v>
      </c>
      <c r="AG21" s="311">
        <v>0</v>
      </c>
      <c r="AH21" s="311">
        <v>0</v>
      </c>
      <c r="AI21" s="311">
        <v>0</v>
      </c>
      <c r="AJ21" s="311">
        <v>0</v>
      </c>
      <c r="AK21" s="311">
        <v>0</v>
      </c>
      <c r="AL21" s="312">
        <v>0</v>
      </c>
      <c r="AM21" s="312">
        <v>0</v>
      </c>
      <c r="AN21" s="312">
        <v>0</v>
      </c>
      <c r="AO21" s="312">
        <v>0</v>
      </c>
      <c r="AP21" s="312">
        <v>0</v>
      </c>
      <c r="AQ21" s="312">
        <v>0</v>
      </c>
      <c r="AR21" s="312">
        <v>0</v>
      </c>
      <c r="AS21" s="312">
        <v>0</v>
      </c>
      <c r="AT21" s="312">
        <v>0</v>
      </c>
      <c r="AU21" s="312">
        <v>0</v>
      </c>
      <c r="AV21" s="312">
        <v>0</v>
      </c>
      <c r="AW21" s="312">
        <v>0</v>
      </c>
      <c r="AX21" s="312">
        <v>0</v>
      </c>
      <c r="AY21" s="312">
        <v>0</v>
      </c>
      <c r="AZ21" s="312">
        <v>0</v>
      </c>
      <c r="BA21" s="312">
        <v>0</v>
      </c>
      <c r="BB21" s="312">
        <v>0</v>
      </c>
      <c r="BC21" s="312">
        <v>0</v>
      </c>
      <c r="BD21" s="312">
        <v>0</v>
      </c>
      <c r="BE21" s="312">
        <v>0</v>
      </c>
      <c r="BF21" s="312">
        <v>0</v>
      </c>
    </row>
    <row r="22" spans="2:58" ht="12.75" hidden="1" customHeight="1">
      <c r="B22" s="284"/>
      <c r="C22" s="302"/>
      <c r="D22" s="310">
        <v>0</v>
      </c>
      <c r="E22" s="310">
        <v>0</v>
      </c>
      <c r="F22" s="310">
        <v>0</v>
      </c>
      <c r="G22" s="310">
        <v>0</v>
      </c>
      <c r="H22" s="310">
        <v>0</v>
      </c>
      <c r="I22" s="310">
        <v>0</v>
      </c>
      <c r="J22" s="310">
        <v>0</v>
      </c>
      <c r="K22" s="226">
        <v>0</v>
      </c>
      <c r="L22" s="226">
        <v>0</v>
      </c>
      <c r="M22" s="226">
        <v>0</v>
      </c>
      <c r="N22" s="226">
        <v>0</v>
      </c>
      <c r="O22" s="226">
        <v>0</v>
      </c>
      <c r="P22" s="226">
        <v>0</v>
      </c>
      <c r="Q22" s="311">
        <v>0</v>
      </c>
      <c r="R22" s="311">
        <v>0</v>
      </c>
      <c r="S22" s="311">
        <v>0</v>
      </c>
      <c r="T22" s="311">
        <v>0</v>
      </c>
      <c r="U22" s="311">
        <v>0</v>
      </c>
      <c r="V22" s="311">
        <v>0</v>
      </c>
      <c r="W22" s="311">
        <v>0</v>
      </c>
      <c r="X22" s="311">
        <v>0</v>
      </c>
      <c r="Y22" s="311">
        <v>0</v>
      </c>
      <c r="Z22" s="311">
        <v>0</v>
      </c>
      <c r="AA22" s="311">
        <v>0</v>
      </c>
      <c r="AB22" s="311">
        <v>0</v>
      </c>
      <c r="AC22" s="311">
        <v>0</v>
      </c>
      <c r="AD22" s="311">
        <v>0</v>
      </c>
      <c r="AE22" s="311">
        <v>0</v>
      </c>
      <c r="AF22" s="311">
        <v>0</v>
      </c>
      <c r="AG22" s="311">
        <v>0</v>
      </c>
      <c r="AH22" s="311">
        <v>0</v>
      </c>
      <c r="AI22" s="311">
        <v>0</v>
      </c>
      <c r="AJ22" s="311">
        <v>0</v>
      </c>
      <c r="AK22" s="311">
        <v>0</v>
      </c>
      <c r="AL22" s="312">
        <v>0</v>
      </c>
      <c r="AM22" s="312">
        <v>0</v>
      </c>
      <c r="AN22" s="312">
        <v>0</v>
      </c>
      <c r="AO22" s="312">
        <v>0</v>
      </c>
      <c r="AP22" s="312">
        <v>0</v>
      </c>
      <c r="AQ22" s="312">
        <v>0</v>
      </c>
      <c r="AR22" s="312">
        <v>0</v>
      </c>
      <c r="AS22" s="312">
        <v>0</v>
      </c>
      <c r="AT22" s="312">
        <v>0</v>
      </c>
      <c r="AU22" s="312">
        <v>0</v>
      </c>
      <c r="AV22" s="312">
        <v>0</v>
      </c>
      <c r="AW22" s="312">
        <v>0</v>
      </c>
      <c r="AX22" s="312">
        <v>0</v>
      </c>
      <c r="AY22" s="312">
        <v>0</v>
      </c>
      <c r="AZ22" s="312">
        <v>0</v>
      </c>
      <c r="BA22" s="312">
        <v>0</v>
      </c>
      <c r="BB22" s="312">
        <v>0</v>
      </c>
      <c r="BC22" s="312">
        <v>0</v>
      </c>
      <c r="BD22" s="312">
        <v>0</v>
      </c>
      <c r="BE22" s="312">
        <v>0</v>
      </c>
      <c r="BF22" s="312">
        <v>0</v>
      </c>
    </row>
    <row r="23" spans="2:58" ht="12.75" hidden="1" customHeight="1">
      <c r="B23" s="284"/>
      <c r="C23" s="855" t="s">
        <v>423</v>
      </c>
      <c r="D23" s="316">
        <v>0</v>
      </c>
      <c r="E23" s="316">
        <v>0</v>
      </c>
      <c r="F23" s="316">
        <v>0</v>
      </c>
      <c r="G23" s="316">
        <v>0</v>
      </c>
      <c r="H23" s="316">
        <v>0</v>
      </c>
      <c r="I23" s="316">
        <v>0</v>
      </c>
      <c r="J23" s="316">
        <v>0</v>
      </c>
      <c r="K23" s="317">
        <v>0</v>
      </c>
      <c r="L23" s="317">
        <v>0</v>
      </c>
      <c r="M23" s="317">
        <v>0</v>
      </c>
      <c r="N23" s="317">
        <v>0</v>
      </c>
      <c r="O23" s="317">
        <v>0</v>
      </c>
      <c r="P23" s="317">
        <v>0</v>
      </c>
      <c r="Q23" s="311">
        <v>0</v>
      </c>
      <c r="R23" s="311">
        <v>0</v>
      </c>
      <c r="S23" s="311">
        <v>0</v>
      </c>
      <c r="T23" s="311">
        <v>0</v>
      </c>
      <c r="U23" s="311">
        <v>0</v>
      </c>
      <c r="V23" s="311">
        <v>0</v>
      </c>
      <c r="W23" s="311">
        <v>0</v>
      </c>
      <c r="X23" s="311">
        <v>0</v>
      </c>
      <c r="Y23" s="311">
        <v>0</v>
      </c>
      <c r="Z23" s="311">
        <v>0</v>
      </c>
      <c r="AA23" s="311">
        <v>0</v>
      </c>
      <c r="AB23" s="311">
        <v>0</v>
      </c>
      <c r="AC23" s="311">
        <v>0</v>
      </c>
      <c r="AD23" s="311">
        <v>0</v>
      </c>
      <c r="AE23" s="311">
        <v>0</v>
      </c>
      <c r="AF23" s="311">
        <v>0</v>
      </c>
      <c r="AG23" s="311">
        <v>0</v>
      </c>
      <c r="AH23" s="311">
        <v>0</v>
      </c>
      <c r="AI23" s="311">
        <v>0</v>
      </c>
      <c r="AJ23" s="311">
        <v>0</v>
      </c>
      <c r="AK23" s="311">
        <v>0</v>
      </c>
      <c r="AL23" s="319">
        <v>0</v>
      </c>
      <c r="AM23" s="319">
        <v>0</v>
      </c>
      <c r="AN23" s="319">
        <v>0</v>
      </c>
      <c r="AO23" s="319">
        <v>0</v>
      </c>
      <c r="AP23" s="319">
        <v>0</v>
      </c>
      <c r="AQ23" s="319">
        <v>0</v>
      </c>
      <c r="AR23" s="319">
        <v>0</v>
      </c>
      <c r="AS23" s="319">
        <v>0</v>
      </c>
      <c r="AT23" s="319">
        <v>0</v>
      </c>
      <c r="AU23" s="319">
        <v>0</v>
      </c>
      <c r="AV23" s="319">
        <v>0</v>
      </c>
      <c r="AW23" s="319">
        <v>0</v>
      </c>
      <c r="AX23" s="319">
        <v>0</v>
      </c>
      <c r="AY23" s="319">
        <v>0</v>
      </c>
      <c r="AZ23" s="319">
        <v>0</v>
      </c>
      <c r="BA23" s="319">
        <v>0</v>
      </c>
      <c r="BB23" s="319">
        <v>0</v>
      </c>
      <c r="BC23" s="319">
        <v>0</v>
      </c>
      <c r="BD23" s="319">
        <v>0</v>
      </c>
      <c r="BE23" s="319">
        <v>0</v>
      </c>
      <c r="BF23" s="319">
        <v>0</v>
      </c>
    </row>
    <row r="24" spans="2:58" ht="12.75" customHeight="1">
      <c r="B24" s="284"/>
      <c r="C24" s="855"/>
      <c r="D24" s="316">
        <v>0</v>
      </c>
      <c r="E24" s="316">
        <v>0</v>
      </c>
      <c r="F24" s="316">
        <v>0</v>
      </c>
      <c r="G24" s="316">
        <v>0</v>
      </c>
      <c r="H24" s="316">
        <v>0</v>
      </c>
      <c r="I24" s="316">
        <v>0</v>
      </c>
      <c r="J24" s="316">
        <v>0</v>
      </c>
      <c r="K24" s="317">
        <v>0</v>
      </c>
      <c r="L24" s="317">
        <v>0</v>
      </c>
      <c r="M24" s="317">
        <v>0</v>
      </c>
      <c r="N24" s="317">
        <v>0</v>
      </c>
      <c r="O24" s="317">
        <v>0</v>
      </c>
      <c r="P24" s="317">
        <v>0</v>
      </c>
      <c r="Q24" s="311">
        <v>0</v>
      </c>
      <c r="R24" s="311">
        <v>0</v>
      </c>
      <c r="S24" s="311">
        <v>0</v>
      </c>
      <c r="T24" s="311">
        <v>0</v>
      </c>
      <c r="U24" s="311">
        <v>0</v>
      </c>
      <c r="V24" s="311">
        <v>0</v>
      </c>
      <c r="W24" s="311">
        <v>0</v>
      </c>
      <c r="X24" s="311">
        <v>0</v>
      </c>
      <c r="Y24" s="311">
        <v>0</v>
      </c>
      <c r="Z24" s="311">
        <v>0</v>
      </c>
      <c r="AA24" s="311">
        <v>0</v>
      </c>
      <c r="AB24" s="311">
        <v>0</v>
      </c>
      <c r="AC24" s="311">
        <v>0</v>
      </c>
      <c r="AD24" s="311">
        <v>0</v>
      </c>
      <c r="AE24" s="311">
        <v>0</v>
      </c>
      <c r="AF24" s="311">
        <v>0</v>
      </c>
      <c r="AG24" s="311">
        <v>0</v>
      </c>
      <c r="AH24" s="311">
        <v>0</v>
      </c>
      <c r="AI24" s="311">
        <v>0</v>
      </c>
      <c r="AJ24" s="311">
        <v>0</v>
      </c>
      <c r="AK24" s="311">
        <v>0</v>
      </c>
      <c r="AL24" s="319">
        <v>0</v>
      </c>
      <c r="AM24" s="319">
        <v>0</v>
      </c>
      <c r="AN24" s="319">
        <v>0</v>
      </c>
      <c r="AO24" s="319">
        <v>0</v>
      </c>
      <c r="AP24" s="319">
        <v>0</v>
      </c>
      <c r="AQ24" s="319">
        <v>0</v>
      </c>
      <c r="AR24" s="319">
        <v>0</v>
      </c>
      <c r="AS24" s="319">
        <v>0</v>
      </c>
      <c r="AT24" s="319">
        <v>0</v>
      </c>
      <c r="AU24" s="319">
        <v>0</v>
      </c>
      <c r="AV24" s="319">
        <v>0</v>
      </c>
      <c r="AW24" s="319">
        <v>0</v>
      </c>
      <c r="AX24" s="319">
        <v>0</v>
      </c>
      <c r="AY24" s="319">
        <v>0</v>
      </c>
      <c r="AZ24" s="319">
        <v>0</v>
      </c>
      <c r="BA24" s="319">
        <v>0</v>
      </c>
      <c r="BB24" s="319">
        <v>0</v>
      </c>
      <c r="BC24" s="319">
        <v>0</v>
      </c>
      <c r="BD24" s="319">
        <v>0</v>
      </c>
      <c r="BE24" s="319">
        <v>0</v>
      </c>
      <c r="BF24" s="319">
        <v>0</v>
      </c>
    </row>
  </sheetData>
  <sheetProtection password="CF91" sheet="1" objects="1" scenarios="1"/>
  <mergeCells count="12">
    <mergeCell ref="AL1:AO1"/>
    <mergeCell ref="AP1:AS1"/>
    <mergeCell ref="AT1:AV1"/>
    <mergeCell ref="AW1:BA1"/>
    <mergeCell ref="BB1:BF1"/>
    <mergeCell ref="AH1:AK1"/>
    <mergeCell ref="B1:C1"/>
    <mergeCell ref="D1:J1"/>
    <mergeCell ref="K1:P1"/>
    <mergeCell ref="Q1:U1"/>
    <mergeCell ref="V1:AA1"/>
    <mergeCell ref="AB1:AG1"/>
  </mergeCells>
  <conditionalFormatting sqref="D13:AE23 AH13:BE23">
    <cfRule type="cellIs" dxfId="135" priority="40" operator="equal">
      <formula>0</formula>
    </cfRule>
  </conditionalFormatting>
  <conditionalFormatting sqref="D3:AE11 AH3:BE11">
    <cfRule type="cellIs" dxfId="134" priority="15" operator="equal">
      <formula>0</formula>
    </cfRule>
  </conditionalFormatting>
  <conditionalFormatting sqref="D12:AE12 AH12:BE12">
    <cfRule type="cellIs" dxfId="133" priority="14" operator="equal">
      <formula>0</formula>
    </cfRule>
  </conditionalFormatting>
  <conditionalFormatting sqref="BF13:BF23">
    <cfRule type="cellIs" dxfId="132" priority="13" operator="equal">
      <formula>0</formula>
    </cfRule>
  </conditionalFormatting>
  <conditionalFormatting sqref="BF3:BF11">
    <cfRule type="cellIs" dxfId="131" priority="12" operator="equal">
      <formula>0</formula>
    </cfRule>
  </conditionalFormatting>
  <conditionalFormatting sqref="BF12">
    <cfRule type="cellIs" dxfId="130" priority="11" operator="equal">
      <formula>0</formula>
    </cfRule>
  </conditionalFormatting>
  <conditionalFormatting sqref="AF13:AF23">
    <cfRule type="cellIs" dxfId="129" priority="10" operator="equal">
      <formula>0</formula>
    </cfRule>
  </conditionalFormatting>
  <conditionalFormatting sqref="AF3:AF11">
    <cfRule type="cellIs" dxfId="128" priority="9" operator="equal">
      <formula>0</formula>
    </cfRule>
  </conditionalFormatting>
  <conditionalFormatting sqref="AF12">
    <cfRule type="cellIs" dxfId="127" priority="8" operator="equal">
      <formula>0</formula>
    </cfRule>
  </conditionalFormatting>
  <conditionalFormatting sqref="AG13:AG23">
    <cfRule type="cellIs" dxfId="126" priority="7" operator="equal">
      <formula>0</formula>
    </cfRule>
  </conditionalFormatting>
  <conditionalFormatting sqref="AG3:AG11">
    <cfRule type="cellIs" dxfId="125" priority="6" operator="equal">
      <formula>0</formula>
    </cfRule>
  </conditionalFormatting>
  <conditionalFormatting sqref="AG12">
    <cfRule type="cellIs" dxfId="124" priority="5" operator="equal">
      <formula>0</formula>
    </cfRule>
  </conditionalFormatting>
  <conditionalFormatting sqref="D24:AE24 AH24:BE24">
    <cfRule type="cellIs" dxfId="123" priority="4" operator="equal">
      <formula>0</formula>
    </cfRule>
  </conditionalFormatting>
  <conditionalFormatting sqref="BF24">
    <cfRule type="cellIs" dxfId="122" priority="3" operator="equal">
      <formula>0</formula>
    </cfRule>
  </conditionalFormatting>
  <conditionalFormatting sqref="AF24">
    <cfRule type="cellIs" dxfId="121" priority="2" operator="equal">
      <formula>0</formula>
    </cfRule>
  </conditionalFormatting>
  <conditionalFormatting sqref="AG24">
    <cfRule type="cellIs" dxfId="120"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BL24"/>
  <sheetViews>
    <sheetView topLeftCell="AJ1" workbookViewId="0">
      <selection activeCell="BA4" sqref="BA4"/>
    </sheetView>
  </sheetViews>
  <sheetFormatPr baseColWidth="10" defaultColWidth="9.140625" defaultRowHeight="15"/>
  <cols>
    <col min="2" max="2" width="7" customWidth="1"/>
    <col min="3" max="3" width="34.7109375" customWidth="1"/>
    <col min="4" max="31" width="3.28515625" customWidth="1"/>
    <col min="32" max="33" width="3.28515625" style="416" customWidth="1"/>
    <col min="34" max="55" width="3.28515625" customWidth="1"/>
    <col min="56" max="56" width="3.28515625" style="416" customWidth="1"/>
    <col min="57" max="57" width="3.28515625" customWidth="1"/>
    <col min="58" max="58" width="5" customWidth="1"/>
  </cols>
  <sheetData>
    <row r="1" spans="2:64" ht="10.5" customHeight="1" thickBot="1"/>
    <row r="2" spans="2:64" s="303" customFormat="1" ht="13.5" customHeight="1" thickBot="1">
      <c r="B2" s="1624" t="s">
        <v>139</v>
      </c>
      <c r="C2" s="1625"/>
      <c r="D2" s="1603" t="s">
        <v>17</v>
      </c>
      <c r="E2" s="1604"/>
      <c r="F2" s="1604"/>
      <c r="G2" s="1604"/>
      <c r="H2" s="1604"/>
      <c r="I2" s="1604"/>
      <c r="J2" s="1605"/>
      <c r="K2" s="1606" t="s">
        <v>122</v>
      </c>
      <c r="L2" s="1607"/>
      <c r="M2" s="1607"/>
      <c r="N2" s="1607"/>
      <c r="O2" s="1607"/>
      <c r="P2" s="1608"/>
      <c r="Q2" s="1609" t="s">
        <v>23</v>
      </c>
      <c r="R2" s="1610"/>
      <c r="S2" s="1610"/>
      <c r="T2" s="1610"/>
      <c r="U2" s="1611"/>
      <c r="V2" s="1609" t="s">
        <v>27</v>
      </c>
      <c r="W2" s="1610"/>
      <c r="X2" s="1610"/>
      <c r="Y2" s="1610"/>
      <c r="Z2" s="1610"/>
      <c r="AA2" s="1611"/>
      <c r="AB2" s="1609" t="s">
        <v>38</v>
      </c>
      <c r="AC2" s="1610"/>
      <c r="AD2" s="1610"/>
      <c r="AE2" s="1610"/>
      <c r="AF2" s="1610"/>
      <c r="AG2" s="1611"/>
      <c r="AH2" s="1609" t="s">
        <v>39</v>
      </c>
      <c r="AI2" s="1610"/>
      <c r="AJ2" s="1610"/>
      <c r="AK2" s="1611"/>
      <c r="AL2" s="1598" t="s">
        <v>44</v>
      </c>
      <c r="AM2" s="1599"/>
      <c r="AN2" s="1599"/>
      <c r="AO2" s="1600"/>
      <c r="AP2" s="1598" t="s">
        <v>49</v>
      </c>
      <c r="AQ2" s="1599"/>
      <c r="AR2" s="1599"/>
      <c r="AS2" s="1600"/>
      <c r="AT2" s="1598" t="s">
        <v>5</v>
      </c>
      <c r="AU2" s="1599"/>
      <c r="AV2" s="1600"/>
      <c r="AW2" s="1628" t="s">
        <v>55</v>
      </c>
      <c r="AX2" s="1629"/>
      <c r="AY2" s="1629"/>
      <c r="AZ2" s="1629"/>
      <c r="BA2" s="1630"/>
      <c r="BB2" s="1628" t="s">
        <v>59</v>
      </c>
      <c r="BC2" s="1629"/>
      <c r="BD2" s="1629"/>
      <c r="BE2" s="1629"/>
      <c r="BF2" s="1630"/>
    </row>
    <row r="3" spans="2:64" ht="156" thickBot="1">
      <c r="B3" s="269"/>
      <c r="C3" s="313" t="s">
        <v>5</v>
      </c>
      <c r="D3" s="273" t="s">
        <v>18</v>
      </c>
      <c r="E3" s="268" t="s">
        <v>16</v>
      </c>
      <c r="F3" s="267" t="s">
        <v>15</v>
      </c>
      <c r="G3" s="266" t="s">
        <v>19</v>
      </c>
      <c r="H3" s="261" t="s">
        <v>20</v>
      </c>
      <c r="I3" s="261" t="s">
        <v>21</v>
      </c>
      <c r="J3" s="274" t="s">
        <v>22</v>
      </c>
      <c r="K3" s="275" t="s">
        <v>131</v>
      </c>
      <c r="L3" s="262" t="s">
        <v>134</v>
      </c>
      <c r="M3" s="262" t="s">
        <v>132</v>
      </c>
      <c r="N3" s="262" t="s">
        <v>123</v>
      </c>
      <c r="O3" s="262" t="s">
        <v>133</v>
      </c>
      <c r="P3" s="276" t="s">
        <v>124</v>
      </c>
      <c r="Q3" s="277" t="s">
        <v>109</v>
      </c>
      <c r="R3" s="263" t="s">
        <v>24</v>
      </c>
      <c r="S3" s="263" t="s">
        <v>25</v>
      </c>
      <c r="T3" s="263" t="s">
        <v>26</v>
      </c>
      <c r="U3" s="278" t="s">
        <v>110</v>
      </c>
      <c r="V3" s="279" t="s">
        <v>28</v>
      </c>
      <c r="W3" s="264" t="s">
        <v>29</v>
      </c>
      <c r="X3" s="264" t="s">
        <v>30</v>
      </c>
      <c r="Y3" s="264" t="s">
        <v>31</v>
      </c>
      <c r="Z3" s="264" t="s">
        <v>32</v>
      </c>
      <c r="AA3" s="280" t="s">
        <v>33</v>
      </c>
      <c r="AB3" s="279" t="s">
        <v>34</v>
      </c>
      <c r="AC3" s="264" t="s">
        <v>35</v>
      </c>
      <c r="AD3" s="264" t="s">
        <v>36</v>
      </c>
      <c r="AE3" s="782" t="s">
        <v>37</v>
      </c>
      <c r="AF3" s="783" t="s">
        <v>638</v>
      </c>
      <c r="AG3" s="665" t="s">
        <v>413</v>
      </c>
      <c r="AH3" s="279" t="s">
        <v>40</v>
      </c>
      <c r="AI3" s="264" t="s">
        <v>41</v>
      </c>
      <c r="AJ3" s="264" t="s">
        <v>42</v>
      </c>
      <c r="AK3" s="280" t="s">
        <v>43</v>
      </c>
      <c r="AL3" s="281" t="s">
        <v>45</v>
      </c>
      <c r="AM3" s="265" t="s">
        <v>46</v>
      </c>
      <c r="AN3" s="265" t="s">
        <v>47</v>
      </c>
      <c r="AO3" s="282" t="s">
        <v>48</v>
      </c>
      <c r="AP3" s="281" t="s">
        <v>438</v>
      </c>
      <c r="AQ3" s="265" t="s">
        <v>50</v>
      </c>
      <c r="AR3" s="265" t="s">
        <v>51</v>
      </c>
      <c r="AS3" s="282" t="s">
        <v>52</v>
      </c>
      <c r="AT3" s="281" t="s">
        <v>53</v>
      </c>
      <c r="AU3" s="265" t="s">
        <v>54</v>
      </c>
      <c r="AV3" s="282" t="s">
        <v>1</v>
      </c>
      <c r="AW3" s="281" t="s">
        <v>56</v>
      </c>
      <c r="AX3" s="265" t="s">
        <v>57</v>
      </c>
      <c r="AY3" s="265" t="s">
        <v>644</v>
      </c>
      <c r="AZ3" s="265" t="s">
        <v>645</v>
      </c>
      <c r="BA3" s="282" t="s">
        <v>58</v>
      </c>
      <c r="BB3" s="281" t="s">
        <v>60</v>
      </c>
      <c r="BC3" s="265" t="s">
        <v>61</v>
      </c>
      <c r="BD3" s="265" t="s">
        <v>62</v>
      </c>
      <c r="BE3" s="664" t="s">
        <v>642</v>
      </c>
      <c r="BF3" s="282" t="s">
        <v>643</v>
      </c>
    </row>
    <row r="4" spans="2:64" ht="15" hidden="1" customHeight="1">
      <c r="B4" s="270"/>
      <c r="C4" s="283" t="s">
        <v>140</v>
      </c>
      <c r="D4" s="310">
        <v>0</v>
      </c>
      <c r="E4" s="310">
        <v>0</v>
      </c>
      <c r="F4" s="310">
        <v>0</v>
      </c>
      <c r="G4" s="310">
        <v>0</v>
      </c>
      <c r="H4" s="310">
        <v>0</v>
      </c>
      <c r="I4" s="310">
        <v>0</v>
      </c>
      <c r="J4" s="310"/>
      <c r="K4" s="226">
        <v>0</v>
      </c>
      <c r="L4" s="226">
        <v>0</v>
      </c>
      <c r="M4" s="226">
        <v>0</v>
      </c>
      <c r="N4" s="226">
        <v>0</v>
      </c>
      <c r="O4" s="226">
        <v>0</v>
      </c>
      <c r="P4" s="226">
        <v>0</v>
      </c>
      <c r="Q4" s="311">
        <v>0</v>
      </c>
      <c r="R4" s="311">
        <v>0</v>
      </c>
      <c r="S4" s="311">
        <v>0</v>
      </c>
      <c r="T4" s="311">
        <v>0</v>
      </c>
      <c r="U4" s="311">
        <v>0</v>
      </c>
      <c r="V4" s="311">
        <v>0</v>
      </c>
      <c r="W4" s="311">
        <v>0</v>
      </c>
      <c r="X4" s="311">
        <v>0</v>
      </c>
      <c r="Y4" s="311">
        <v>0</v>
      </c>
      <c r="Z4" s="311">
        <v>0</v>
      </c>
      <c r="AA4" s="311">
        <v>0</v>
      </c>
      <c r="AB4" s="311">
        <v>0</v>
      </c>
      <c r="AC4" s="311">
        <v>0</v>
      </c>
      <c r="AD4" s="311">
        <v>0</v>
      </c>
      <c r="AE4" s="311">
        <v>0</v>
      </c>
      <c r="AF4" s="311">
        <v>0</v>
      </c>
      <c r="AG4" s="311">
        <v>0</v>
      </c>
      <c r="AH4" s="311">
        <v>0</v>
      </c>
      <c r="AI4" s="311">
        <v>0</v>
      </c>
      <c r="AJ4" s="311">
        <v>0</v>
      </c>
      <c r="AK4" s="311">
        <v>0</v>
      </c>
      <c r="AL4" s="312">
        <v>0</v>
      </c>
      <c r="AM4" s="312">
        <v>0</v>
      </c>
      <c r="AN4" s="312">
        <v>0</v>
      </c>
      <c r="AO4" s="312">
        <v>0</v>
      </c>
      <c r="AP4" s="312">
        <v>0</v>
      </c>
      <c r="AQ4" s="312">
        <v>0</v>
      </c>
      <c r="AR4" s="312">
        <v>0</v>
      </c>
      <c r="AS4" s="312">
        <v>0</v>
      </c>
      <c r="AT4" s="312">
        <v>0</v>
      </c>
      <c r="AU4" s="312">
        <v>0</v>
      </c>
      <c r="AV4" s="312">
        <v>0</v>
      </c>
      <c r="AW4" s="312">
        <v>0</v>
      </c>
      <c r="AX4" s="312">
        <v>0</v>
      </c>
      <c r="AY4" s="656"/>
      <c r="AZ4" s="312">
        <v>0</v>
      </c>
      <c r="BA4" s="312">
        <v>0</v>
      </c>
      <c r="BB4" s="312">
        <v>0</v>
      </c>
      <c r="BC4" s="312">
        <v>0</v>
      </c>
      <c r="BD4" s="312">
        <v>0</v>
      </c>
      <c r="BE4" s="657"/>
      <c r="BF4" s="413">
        <v>0</v>
      </c>
    </row>
    <row r="5" spans="2:64" ht="21" hidden="1">
      <c r="B5" s="284"/>
      <c r="C5" s="760" t="s">
        <v>524</v>
      </c>
      <c r="D5" s="510">
        <v>4</v>
      </c>
      <c r="E5" s="510">
        <v>4</v>
      </c>
      <c r="F5" s="510">
        <v>4</v>
      </c>
      <c r="G5" s="541">
        <v>4</v>
      </c>
      <c r="H5" s="541">
        <v>3</v>
      </c>
      <c r="I5" s="541">
        <v>2</v>
      </c>
      <c r="J5" s="541">
        <v>1</v>
      </c>
      <c r="K5" s="535"/>
      <c r="L5" s="535"/>
      <c r="M5" s="535"/>
      <c r="N5" s="535"/>
      <c r="O5" s="535"/>
      <c r="P5" s="535"/>
      <c r="Q5" s="511"/>
      <c r="R5" s="511"/>
      <c r="S5" s="511"/>
      <c r="T5" s="511"/>
      <c r="U5" s="511"/>
      <c r="V5" s="511"/>
      <c r="W5" s="511"/>
      <c r="X5" s="511"/>
      <c r="Y5" s="511"/>
      <c r="Z5" s="511"/>
      <c r="AA5" s="511"/>
      <c r="AB5" s="511"/>
      <c r="AC5" s="511"/>
      <c r="AD5" s="511"/>
      <c r="AE5" s="511"/>
      <c r="AF5" s="511"/>
      <c r="AG5" s="511"/>
      <c r="AH5" s="548">
        <v>3</v>
      </c>
      <c r="AI5" s="548">
        <v>2</v>
      </c>
      <c r="AJ5" s="548">
        <v>2</v>
      </c>
      <c r="AK5" s="548">
        <v>1</v>
      </c>
      <c r="AL5" s="535"/>
      <c r="AM5" s="535"/>
      <c r="AN5" s="535"/>
      <c r="AO5" s="535"/>
      <c r="AP5" s="535"/>
      <c r="AQ5" s="535"/>
      <c r="AR5" s="535"/>
      <c r="AS5" s="535"/>
      <c r="AT5" s="535"/>
      <c r="AU5" s="535"/>
      <c r="AV5" s="535"/>
      <c r="AW5" s="535"/>
      <c r="AX5" s="535"/>
      <c r="AY5" s="535"/>
      <c r="AZ5" s="535"/>
      <c r="BA5" s="535"/>
      <c r="BB5" s="535"/>
      <c r="BC5" s="535"/>
      <c r="BD5" s="535"/>
      <c r="BE5" s="535"/>
      <c r="BF5" s="520"/>
      <c r="BG5" s="423"/>
      <c r="BH5" s="423"/>
      <c r="BI5" s="423"/>
      <c r="BJ5" s="423"/>
      <c r="BK5" s="423"/>
      <c r="BL5" s="423"/>
    </row>
    <row r="6" spans="2:64" ht="14.25" customHeight="1">
      <c r="B6" s="284"/>
      <c r="C6" s="761" t="s">
        <v>525</v>
      </c>
      <c r="D6" s="518">
        <v>4</v>
      </c>
      <c r="E6" s="518">
        <v>4</v>
      </c>
      <c r="F6" s="518">
        <v>4</v>
      </c>
      <c r="G6" s="513"/>
      <c r="H6" s="513"/>
      <c r="I6" s="513"/>
      <c r="J6" s="513"/>
      <c r="K6" s="514"/>
      <c r="L6" s="514"/>
      <c r="M6" s="514"/>
      <c r="N6" s="514"/>
      <c r="O6" s="514"/>
      <c r="P6" s="514"/>
      <c r="Q6" s="519">
        <v>3</v>
      </c>
      <c r="R6" s="519">
        <v>3</v>
      </c>
      <c r="S6" s="519">
        <v>2</v>
      </c>
      <c r="T6" s="519">
        <v>1</v>
      </c>
      <c r="U6" s="513"/>
      <c r="V6" s="513"/>
      <c r="W6" s="513"/>
      <c r="X6" s="513"/>
      <c r="Y6" s="513"/>
      <c r="Z6" s="513"/>
      <c r="AA6" s="513"/>
      <c r="AB6" s="519">
        <v>3</v>
      </c>
      <c r="AC6" s="519">
        <v>2</v>
      </c>
      <c r="AD6" s="519">
        <v>2</v>
      </c>
      <c r="AE6" s="519">
        <v>1</v>
      </c>
      <c r="AF6" s="519">
        <v>2</v>
      </c>
      <c r="AG6" s="519">
        <v>1</v>
      </c>
      <c r="AH6" s="519"/>
      <c r="AI6" s="519"/>
      <c r="AJ6" s="519"/>
      <c r="AK6" s="519"/>
      <c r="AL6" s="520">
        <v>4</v>
      </c>
      <c r="AM6" s="520">
        <v>3</v>
      </c>
      <c r="AN6" s="520">
        <v>3</v>
      </c>
      <c r="AO6" s="520">
        <v>2</v>
      </c>
      <c r="AP6" s="520">
        <v>4</v>
      </c>
      <c r="AQ6" s="520">
        <v>3</v>
      </c>
      <c r="AR6" s="520">
        <v>2</v>
      </c>
      <c r="AS6" s="520">
        <v>1</v>
      </c>
      <c r="AT6" s="520">
        <v>2</v>
      </c>
      <c r="AU6" s="520">
        <v>2</v>
      </c>
      <c r="AV6" s="520">
        <v>1</v>
      </c>
      <c r="AW6" s="520">
        <v>4</v>
      </c>
      <c r="AX6" s="520">
        <v>3</v>
      </c>
      <c r="AY6" s="520">
        <v>2</v>
      </c>
      <c r="AZ6" s="520">
        <v>2</v>
      </c>
      <c r="BA6" s="520">
        <v>2</v>
      </c>
      <c r="BB6" s="520">
        <v>2</v>
      </c>
      <c r="BC6" s="520">
        <v>2</v>
      </c>
      <c r="BD6" s="520">
        <v>2</v>
      </c>
      <c r="BE6" s="520">
        <v>1</v>
      </c>
      <c r="BF6" s="520">
        <v>1</v>
      </c>
      <c r="BG6" s="423"/>
      <c r="BH6" s="423"/>
      <c r="BI6" s="423"/>
      <c r="BJ6" s="423"/>
      <c r="BK6" s="423"/>
      <c r="BL6" s="423"/>
    </row>
    <row r="7" spans="2:64" hidden="1">
      <c r="B7" s="284"/>
      <c r="C7" s="761" t="s">
        <v>526</v>
      </c>
      <c r="D7" s="513"/>
      <c r="E7" s="513"/>
      <c r="F7" s="513"/>
      <c r="G7" s="513"/>
      <c r="H7" s="513"/>
      <c r="I7" s="513"/>
      <c r="J7" s="513"/>
      <c r="K7" s="514"/>
      <c r="L7" s="514"/>
      <c r="M7" s="514"/>
      <c r="N7" s="514"/>
      <c r="O7" s="514"/>
      <c r="P7" s="514"/>
      <c r="Q7" s="513"/>
      <c r="R7" s="513"/>
      <c r="S7" s="513"/>
      <c r="T7" s="513"/>
      <c r="U7" s="513"/>
      <c r="V7" s="513"/>
      <c r="W7" s="513"/>
      <c r="X7" s="513"/>
      <c r="Y7" s="513"/>
      <c r="Z7" s="513"/>
      <c r="AA7" s="513"/>
      <c r="AB7" s="513"/>
      <c r="AC7" s="513"/>
      <c r="AD7" s="513"/>
      <c r="AE7" s="513"/>
      <c r="AF7" s="513"/>
      <c r="AG7" s="513"/>
      <c r="AH7" s="519"/>
      <c r="AI7" s="519"/>
      <c r="AJ7" s="519"/>
      <c r="AK7" s="519"/>
      <c r="AL7" s="520">
        <v>4</v>
      </c>
      <c r="AM7" s="520">
        <v>3</v>
      </c>
      <c r="AN7" s="520">
        <v>2</v>
      </c>
      <c r="AO7" s="520">
        <v>1</v>
      </c>
      <c r="AP7" s="520">
        <v>4</v>
      </c>
      <c r="AQ7" s="520">
        <v>3</v>
      </c>
      <c r="AR7" s="520">
        <v>2</v>
      </c>
      <c r="AS7" s="520">
        <v>1</v>
      </c>
      <c r="AT7" s="520">
        <v>1</v>
      </c>
      <c r="AU7" s="520">
        <v>1</v>
      </c>
      <c r="AV7" s="520">
        <v>1</v>
      </c>
      <c r="AW7" s="520">
        <v>4</v>
      </c>
      <c r="AX7" s="520">
        <v>3</v>
      </c>
      <c r="AY7" s="520">
        <v>2</v>
      </c>
      <c r="AZ7" s="520">
        <v>2</v>
      </c>
      <c r="BA7" s="520">
        <v>2</v>
      </c>
      <c r="BB7" s="520">
        <v>4</v>
      </c>
      <c r="BC7" s="520">
        <v>3</v>
      </c>
      <c r="BD7" s="520">
        <v>2</v>
      </c>
      <c r="BE7" s="520">
        <v>1</v>
      </c>
      <c r="BF7" s="520">
        <v>1</v>
      </c>
      <c r="BG7" s="423"/>
      <c r="BH7" s="423"/>
      <c r="BI7" s="423"/>
      <c r="BJ7" s="423"/>
      <c r="BK7" s="423"/>
      <c r="BL7" s="423"/>
    </row>
    <row r="8" spans="2:64" hidden="1">
      <c r="B8" s="284"/>
      <c r="C8" s="761" t="s">
        <v>527</v>
      </c>
      <c r="D8" s="518">
        <v>4</v>
      </c>
      <c r="E8" s="518">
        <v>4</v>
      </c>
      <c r="F8" s="518">
        <v>4</v>
      </c>
      <c r="G8" s="513"/>
      <c r="H8" s="513"/>
      <c r="I8" s="513"/>
      <c r="J8" s="513"/>
      <c r="K8" s="514"/>
      <c r="L8" s="514"/>
      <c r="M8" s="514"/>
      <c r="N8" s="514"/>
      <c r="O8" s="514"/>
      <c r="P8" s="514"/>
      <c r="Q8" s="519">
        <v>3</v>
      </c>
      <c r="R8" s="519">
        <v>3</v>
      </c>
      <c r="S8" s="519">
        <v>3</v>
      </c>
      <c r="T8" s="519">
        <v>3</v>
      </c>
      <c r="U8" s="519">
        <v>2</v>
      </c>
      <c r="V8" s="519">
        <v>2</v>
      </c>
      <c r="W8" s="519">
        <v>2</v>
      </c>
      <c r="X8" s="519">
        <v>2</v>
      </c>
      <c r="Y8" s="519">
        <v>2</v>
      </c>
      <c r="Z8" s="519">
        <v>2</v>
      </c>
      <c r="AA8" s="519">
        <v>2</v>
      </c>
      <c r="AB8" s="513"/>
      <c r="AC8" s="513"/>
      <c r="AD8" s="513"/>
      <c r="AE8" s="513"/>
      <c r="AF8" s="513"/>
      <c r="AG8" s="513"/>
      <c r="AH8" s="519"/>
      <c r="AI8" s="519"/>
      <c r="AJ8" s="519"/>
      <c r="AK8" s="519"/>
      <c r="AL8" s="520">
        <v>4</v>
      </c>
      <c r="AM8" s="520">
        <v>3</v>
      </c>
      <c r="AN8" s="520">
        <v>3</v>
      </c>
      <c r="AO8" s="520">
        <v>2</v>
      </c>
      <c r="AP8" s="520">
        <v>3</v>
      </c>
      <c r="AQ8" s="520">
        <v>2</v>
      </c>
      <c r="AR8" s="520">
        <v>2</v>
      </c>
      <c r="AS8" s="520">
        <v>1</v>
      </c>
      <c r="AT8" s="520">
        <v>3</v>
      </c>
      <c r="AU8" s="520">
        <v>2</v>
      </c>
      <c r="AV8" s="520">
        <v>1</v>
      </c>
      <c r="AW8" s="520">
        <v>4</v>
      </c>
      <c r="AX8" s="520">
        <v>3</v>
      </c>
      <c r="AY8" s="520">
        <v>2</v>
      </c>
      <c r="AZ8" s="520">
        <v>2</v>
      </c>
      <c r="BA8" s="520">
        <v>2</v>
      </c>
      <c r="BB8" s="520">
        <v>3</v>
      </c>
      <c r="BC8" s="520">
        <v>2</v>
      </c>
      <c r="BD8" s="520">
        <v>1</v>
      </c>
      <c r="BE8" s="520">
        <v>1</v>
      </c>
      <c r="BF8" s="520">
        <v>1</v>
      </c>
      <c r="BG8" s="423"/>
      <c r="BH8" s="423"/>
      <c r="BI8" s="423"/>
      <c r="BJ8" s="423"/>
      <c r="BK8" s="423"/>
      <c r="BL8" s="423"/>
    </row>
    <row r="9" spans="2:64" hidden="1">
      <c r="B9" s="284"/>
      <c r="C9" s="761" t="s">
        <v>528</v>
      </c>
      <c r="D9" s="518">
        <v>4</v>
      </c>
      <c r="E9" s="518">
        <v>4</v>
      </c>
      <c r="F9" s="518">
        <v>4</v>
      </c>
      <c r="G9" s="513"/>
      <c r="H9" s="513"/>
      <c r="I9" s="513"/>
      <c r="J9" s="513"/>
      <c r="K9" s="525">
        <v>4</v>
      </c>
      <c r="L9" s="525">
        <v>3</v>
      </c>
      <c r="M9" s="525">
        <v>2</v>
      </c>
      <c r="N9" s="525">
        <v>4</v>
      </c>
      <c r="O9" s="525">
        <v>3</v>
      </c>
      <c r="P9" s="525">
        <v>2</v>
      </c>
      <c r="Q9" s="519">
        <v>3</v>
      </c>
      <c r="R9" s="519">
        <v>3</v>
      </c>
      <c r="S9" s="519">
        <v>3</v>
      </c>
      <c r="T9" s="519">
        <v>2</v>
      </c>
      <c r="U9" s="519">
        <v>1</v>
      </c>
      <c r="V9" s="513"/>
      <c r="W9" s="513"/>
      <c r="X9" s="513"/>
      <c r="Y9" s="513"/>
      <c r="Z9" s="513"/>
      <c r="AA9" s="513"/>
      <c r="AB9" s="513"/>
      <c r="AC9" s="513"/>
      <c r="AD9" s="513"/>
      <c r="AE9" s="513"/>
      <c r="AF9" s="513"/>
      <c r="AG9" s="513"/>
      <c r="AH9" s="519"/>
      <c r="AI9" s="519"/>
      <c r="AJ9" s="519"/>
      <c r="AK9" s="519"/>
      <c r="AL9" s="520">
        <v>4</v>
      </c>
      <c r="AM9" s="520">
        <v>3</v>
      </c>
      <c r="AN9" s="520">
        <v>2</v>
      </c>
      <c r="AO9" s="520">
        <v>1</v>
      </c>
      <c r="AP9" s="520">
        <v>3</v>
      </c>
      <c r="AQ9" s="520">
        <v>3</v>
      </c>
      <c r="AR9" s="520">
        <v>3</v>
      </c>
      <c r="AS9" s="520">
        <v>2</v>
      </c>
      <c r="AT9" s="520">
        <v>3</v>
      </c>
      <c r="AU9" s="520">
        <v>2</v>
      </c>
      <c r="AV9" s="520">
        <v>1</v>
      </c>
      <c r="AW9" s="520">
        <v>4</v>
      </c>
      <c r="AX9" s="520">
        <v>3</v>
      </c>
      <c r="AY9" s="520">
        <v>2</v>
      </c>
      <c r="AZ9" s="520">
        <v>2</v>
      </c>
      <c r="BA9" s="520">
        <v>2</v>
      </c>
      <c r="BB9" s="520">
        <v>4</v>
      </c>
      <c r="BC9" s="520">
        <v>3</v>
      </c>
      <c r="BD9" s="520">
        <v>2</v>
      </c>
      <c r="BE9" s="520">
        <v>1</v>
      </c>
      <c r="BF9" s="520">
        <v>1</v>
      </c>
      <c r="BG9" s="423"/>
      <c r="BH9" s="423"/>
      <c r="BI9" s="423"/>
      <c r="BJ9" s="423"/>
      <c r="BK9" s="423"/>
      <c r="BL9" s="423"/>
    </row>
    <row r="10" spans="2:64" hidden="1">
      <c r="B10" s="284"/>
      <c r="C10" s="761" t="s">
        <v>529</v>
      </c>
      <c r="D10" s="513"/>
      <c r="E10" s="513"/>
      <c r="F10" s="513"/>
      <c r="G10" s="513"/>
      <c r="H10" s="513"/>
      <c r="I10" s="513"/>
      <c r="J10" s="513"/>
      <c r="K10" s="514"/>
      <c r="L10" s="514"/>
      <c r="M10" s="514"/>
      <c r="N10" s="514"/>
      <c r="O10" s="514"/>
      <c r="P10" s="514"/>
      <c r="Q10" s="513"/>
      <c r="R10" s="513"/>
      <c r="S10" s="513"/>
      <c r="T10" s="513"/>
      <c r="U10" s="513"/>
      <c r="V10" s="513"/>
      <c r="W10" s="513"/>
      <c r="X10" s="513"/>
      <c r="Y10" s="513"/>
      <c r="Z10" s="513"/>
      <c r="AA10" s="513"/>
      <c r="AB10" s="513"/>
      <c r="AC10" s="513"/>
      <c r="AD10" s="513"/>
      <c r="AE10" s="513"/>
      <c r="AF10" s="513"/>
      <c r="AG10" s="513"/>
      <c r="AH10" s="519"/>
      <c r="AI10" s="519"/>
      <c r="AJ10" s="519"/>
      <c r="AK10" s="519"/>
      <c r="AL10" s="520">
        <v>2</v>
      </c>
      <c r="AM10" s="520">
        <v>2</v>
      </c>
      <c r="AN10" s="520">
        <v>2</v>
      </c>
      <c r="AO10" s="520">
        <v>1</v>
      </c>
      <c r="AP10" s="520">
        <v>3</v>
      </c>
      <c r="AQ10" s="520">
        <v>2</v>
      </c>
      <c r="AR10" s="520">
        <v>2</v>
      </c>
      <c r="AS10" s="520">
        <v>1</v>
      </c>
      <c r="AT10" s="520">
        <v>3</v>
      </c>
      <c r="AU10" s="520">
        <v>2</v>
      </c>
      <c r="AV10" s="520">
        <v>1</v>
      </c>
      <c r="AW10" s="520">
        <v>4</v>
      </c>
      <c r="AX10" s="520">
        <v>3</v>
      </c>
      <c r="AY10" s="520">
        <v>2</v>
      </c>
      <c r="AZ10" s="520">
        <v>2</v>
      </c>
      <c r="BA10" s="520">
        <v>2</v>
      </c>
      <c r="BB10" s="520">
        <v>1</v>
      </c>
      <c r="BC10" s="520">
        <v>1</v>
      </c>
      <c r="BD10" s="520">
        <v>1</v>
      </c>
      <c r="BE10" s="520">
        <v>1</v>
      </c>
      <c r="BF10" s="520">
        <v>1</v>
      </c>
      <c r="BG10" s="423"/>
      <c r="BH10" s="423"/>
      <c r="BI10" s="423"/>
      <c r="BJ10" s="423"/>
      <c r="BK10" s="423"/>
      <c r="BL10" s="423"/>
    </row>
    <row r="11" spans="2:64" hidden="1">
      <c r="B11" s="284"/>
      <c r="C11" s="761" t="s">
        <v>530</v>
      </c>
      <c r="D11" s="518">
        <v>4</v>
      </c>
      <c r="E11" s="518">
        <v>4</v>
      </c>
      <c r="F11" s="518">
        <v>4</v>
      </c>
      <c r="G11" s="513"/>
      <c r="H11" s="513"/>
      <c r="I11" s="513"/>
      <c r="J11" s="513"/>
      <c r="K11" s="514"/>
      <c r="L11" s="514"/>
      <c r="M11" s="514"/>
      <c r="N11" s="514"/>
      <c r="O11" s="514"/>
      <c r="P11" s="514"/>
      <c r="Q11" s="519">
        <v>3</v>
      </c>
      <c r="R11" s="519">
        <v>3</v>
      </c>
      <c r="S11" s="519">
        <v>2</v>
      </c>
      <c r="T11" s="519">
        <v>2</v>
      </c>
      <c r="U11" s="519">
        <v>1</v>
      </c>
      <c r="V11" s="513"/>
      <c r="W11" s="513"/>
      <c r="X11" s="513"/>
      <c r="Y11" s="513"/>
      <c r="Z11" s="513"/>
      <c r="AA11" s="513"/>
      <c r="AB11" s="513"/>
      <c r="AC11" s="513"/>
      <c r="AD11" s="513"/>
      <c r="AE11" s="513"/>
      <c r="AF11" s="513"/>
      <c r="AG11" s="513"/>
      <c r="AH11" s="519"/>
      <c r="AI11" s="519"/>
      <c r="AJ11" s="519"/>
      <c r="AK11" s="519"/>
      <c r="AL11" s="520">
        <v>3</v>
      </c>
      <c r="AM11" s="520">
        <v>2</v>
      </c>
      <c r="AN11" s="520">
        <v>2</v>
      </c>
      <c r="AO11" s="520">
        <v>1</v>
      </c>
      <c r="AP11" s="520">
        <v>3</v>
      </c>
      <c r="AQ11" s="520">
        <v>4</v>
      </c>
      <c r="AR11" s="520">
        <v>3</v>
      </c>
      <c r="AS11" s="520">
        <v>2</v>
      </c>
      <c r="AT11" s="520">
        <v>3</v>
      </c>
      <c r="AU11" s="520">
        <v>2</v>
      </c>
      <c r="AV11" s="520">
        <v>1</v>
      </c>
      <c r="AW11" s="520">
        <v>4</v>
      </c>
      <c r="AX11" s="520">
        <v>3</v>
      </c>
      <c r="AY11" s="520">
        <v>2</v>
      </c>
      <c r="AZ11" s="520">
        <v>2</v>
      </c>
      <c r="BA11" s="520">
        <v>2</v>
      </c>
      <c r="BB11" s="520">
        <v>4</v>
      </c>
      <c r="BC11" s="520">
        <v>4</v>
      </c>
      <c r="BD11" s="520">
        <v>3</v>
      </c>
      <c r="BE11" s="520">
        <v>2</v>
      </c>
      <c r="BF11" s="520">
        <v>2</v>
      </c>
      <c r="BG11" s="423"/>
      <c r="BH11" s="423"/>
      <c r="BI11" s="423"/>
      <c r="BJ11" s="423"/>
      <c r="BK11" s="423"/>
      <c r="BL11" s="423"/>
    </row>
    <row r="12" spans="2:64" ht="25.5" hidden="1">
      <c r="B12" s="284"/>
      <c r="C12" s="761" t="s">
        <v>531</v>
      </c>
      <c r="D12" s="518">
        <v>4</v>
      </c>
      <c r="E12" s="518">
        <v>3</v>
      </c>
      <c r="F12" s="518">
        <v>2</v>
      </c>
      <c r="G12" s="513"/>
      <c r="H12" s="513"/>
      <c r="I12" s="513"/>
      <c r="J12" s="513"/>
      <c r="K12" s="514"/>
      <c r="L12" s="514"/>
      <c r="M12" s="514"/>
      <c r="N12" s="514"/>
      <c r="O12" s="514"/>
      <c r="P12" s="514"/>
      <c r="Q12" s="519">
        <v>4</v>
      </c>
      <c r="R12" s="519">
        <v>4</v>
      </c>
      <c r="S12" s="519">
        <v>4</v>
      </c>
      <c r="T12" s="519">
        <v>3</v>
      </c>
      <c r="U12" s="519">
        <v>2</v>
      </c>
      <c r="V12" s="519">
        <v>2</v>
      </c>
      <c r="W12" s="519">
        <v>2</v>
      </c>
      <c r="X12" s="519">
        <v>2</v>
      </c>
      <c r="Y12" s="519">
        <v>2</v>
      </c>
      <c r="Z12" s="519">
        <v>1</v>
      </c>
      <c r="AA12" s="519">
        <v>1</v>
      </c>
      <c r="AB12" s="513"/>
      <c r="AC12" s="513"/>
      <c r="AD12" s="513"/>
      <c r="AE12" s="513"/>
      <c r="AF12" s="513"/>
      <c r="AG12" s="513"/>
      <c r="AH12" s="519"/>
      <c r="AI12" s="519"/>
      <c r="AJ12" s="519"/>
      <c r="AK12" s="519"/>
      <c r="AL12" s="520">
        <v>4</v>
      </c>
      <c r="AM12" s="520">
        <v>4</v>
      </c>
      <c r="AN12" s="520">
        <v>3</v>
      </c>
      <c r="AO12" s="520">
        <v>3</v>
      </c>
      <c r="AP12" s="520">
        <v>3</v>
      </c>
      <c r="AQ12" s="520">
        <v>3</v>
      </c>
      <c r="AR12" s="520">
        <v>2</v>
      </c>
      <c r="AS12" s="520">
        <v>2</v>
      </c>
      <c r="AT12" s="520"/>
      <c r="AU12" s="520"/>
      <c r="AV12" s="520"/>
      <c r="AW12" s="520">
        <v>3</v>
      </c>
      <c r="AX12" s="520">
        <v>3</v>
      </c>
      <c r="AY12" s="520">
        <v>2</v>
      </c>
      <c r="AZ12" s="520">
        <v>2</v>
      </c>
      <c r="BA12" s="520">
        <v>2</v>
      </c>
      <c r="BB12" s="520">
        <v>3</v>
      </c>
      <c r="BC12" s="520">
        <v>3</v>
      </c>
      <c r="BD12" s="520">
        <v>2</v>
      </c>
      <c r="BE12" s="520">
        <v>2</v>
      </c>
      <c r="BF12" s="520">
        <v>2</v>
      </c>
      <c r="BG12" s="84"/>
      <c r="BH12" s="84"/>
      <c r="BI12" s="84"/>
      <c r="BJ12" s="84"/>
      <c r="BK12" s="84"/>
      <c r="BL12" s="84"/>
    </row>
    <row r="13" spans="2:64" hidden="1">
      <c r="B13" s="284"/>
      <c r="C13" s="761" t="s">
        <v>167</v>
      </c>
      <c r="D13" s="513"/>
      <c r="E13" s="513"/>
      <c r="F13" s="513"/>
      <c r="G13" s="513"/>
      <c r="H13" s="513"/>
      <c r="I13" s="513"/>
      <c r="J13" s="513"/>
      <c r="K13" s="514"/>
      <c r="L13" s="514"/>
      <c r="M13" s="514"/>
      <c r="N13" s="514"/>
      <c r="O13" s="514"/>
      <c r="P13" s="514"/>
      <c r="Q13" s="523">
        <v>3</v>
      </c>
      <c r="R13" s="523">
        <v>3</v>
      </c>
      <c r="S13" s="523">
        <v>2</v>
      </c>
      <c r="T13" s="523">
        <v>1</v>
      </c>
      <c r="U13" s="523">
        <v>1</v>
      </c>
      <c r="V13" s="513"/>
      <c r="W13" s="513"/>
      <c r="X13" s="513"/>
      <c r="Y13" s="513"/>
      <c r="Z13" s="513"/>
      <c r="AA13" s="513"/>
      <c r="AB13" s="513"/>
      <c r="AC13" s="513"/>
      <c r="AD13" s="513"/>
      <c r="AE13" s="513"/>
      <c r="AF13" s="513"/>
      <c r="AG13" s="513"/>
      <c r="AH13" s="523"/>
      <c r="AI13" s="523"/>
      <c r="AJ13" s="523"/>
      <c r="AK13" s="523"/>
      <c r="AL13" s="524">
        <v>4</v>
      </c>
      <c r="AM13" s="524">
        <v>3</v>
      </c>
      <c r="AN13" s="524">
        <v>3</v>
      </c>
      <c r="AO13" s="524">
        <v>2</v>
      </c>
      <c r="AP13" s="524">
        <v>3</v>
      </c>
      <c r="AQ13" s="524">
        <v>3</v>
      </c>
      <c r="AR13" s="524">
        <v>2</v>
      </c>
      <c r="AS13" s="524">
        <v>1</v>
      </c>
      <c r="AT13" s="524">
        <v>2</v>
      </c>
      <c r="AU13" s="524">
        <v>2</v>
      </c>
      <c r="AV13" s="524">
        <v>1</v>
      </c>
      <c r="AW13" s="524">
        <v>4</v>
      </c>
      <c r="AX13" s="524">
        <v>3</v>
      </c>
      <c r="AY13" s="524">
        <v>2</v>
      </c>
      <c r="AZ13" s="524">
        <v>2</v>
      </c>
      <c r="BA13" s="524">
        <v>2</v>
      </c>
      <c r="BB13" s="524">
        <v>4</v>
      </c>
      <c r="BC13" s="524">
        <v>3</v>
      </c>
      <c r="BD13" s="524">
        <v>2</v>
      </c>
      <c r="BE13" s="524">
        <v>1</v>
      </c>
      <c r="BF13" s="524">
        <v>1</v>
      </c>
    </row>
    <row r="14" spans="2:64" hidden="1">
      <c r="B14" s="284"/>
      <c r="C14" s="772"/>
      <c r="D14" s="310">
        <v>0</v>
      </c>
      <c r="E14" s="310">
        <v>0</v>
      </c>
      <c r="F14" s="310">
        <v>0</v>
      </c>
      <c r="G14" s="310">
        <v>0</v>
      </c>
      <c r="H14" s="310">
        <v>0</v>
      </c>
      <c r="I14" s="310">
        <v>0</v>
      </c>
      <c r="J14" s="310">
        <v>0</v>
      </c>
      <c r="K14" s="226">
        <v>0</v>
      </c>
      <c r="L14" s="226">
        <v>0</v>
      </c>
      <c r="M14" s="226">
        <v>0</v>
      </c>
      <c r="N14" s="226">
        <v>0</v>
      </c>
      <c r="O14" s="226">
        <v>0</v>
      </c>
      <c r="P14" s="226">
        <v>0</v>
      </c>
      <c r="Q14" s="311">
        <v>0</v>
      </c>
      <c r="R14" s="311">
        <v>0</v>
      </c>
      <c r="S14" s="311">
        <v>0</v>
      </c>
      <c r="T14" s="311">
        <v>0</v>
      </c>
      <c r="U14" s="311">
        <v>0</v>
      </c>
      <c r="V14" s="311">
        <v>0</v>
      </c>
      <c r="W14" s="311">
        <v>0</v>
      </c>
      <c r="X14" s="311">
        <v>0</v>
      </c>
      <c r="Y14" s="311">
        <v>0</v>
      </c>
      <c r="Z14" s="311">
        <v>0</v>
      </c>
      <c r="AA14" s="311">
        <v>0</v>
      </c>
      <c r="AB14" s="311">
        <v>0</v>
      </c>
      <c r="AC14" s="311">
        <v>0</v>
      </c>
      <c r="AD14" s="311">
        <v>0</v>
      </c>
      <c r="AE14" s="311">
        <v>0</v>
      </c>
      <c r="AF14" s="311">
        <v>0</v>
      </c>
      <c r="AG14" s="311">
        <v>0</v>
      </c>
      <c r="AH14" s="311">
        <v>0</v>
      </c>
      <c r="AI14" s="311">
        <v>0</v>
      </c>
      <c r="AJ14" s="311">
        <v>0</v>
      </c>
      <c r="AK14" s="311">
        <v>0</v>
      </c>
      <c r="AL14" s="312">
        <v>0</v>
      </c>
      <c r="AM14" s="312">
        <v>0</v>
      </c>
      <c r="AN14" s="312">
        <v>0</v>
      </c>
      <c r="AO14" s="312">
        <v>0</v>
      </c>
      <c r="AP14" s="312">
        <v>0</v>
      </c>
      <c r="AQ14" s="312">
        <v>0</v>
      </c>
      <c r="AR14" s="312">
        <v>0</v>
      </c>
      <c r="AS14" s="312">
        <v>0</v>
      </c>
      <c r="AT14" s="312">
        <v>0</v>
      </c>
      <c r="AU14" s="312">
        <v>0</v>
      </c>
      <c r="AV14" s="312">
        <v>0</v>
      </c>
      <c r="AW14" s="312">
        <v>0</v>
      </c>
      <c r="AX14" s="312">
        <v>0</v>
      </c>
      <c r="AY14" s="312">
        <v>0</v>
      </c>
      <c r="AZ14" s="312">
        <v>0</v>
      </c>
      <c r="BA14" s="312">
        <v>0</v>
      </c>
      <c r="BB14" s="312">
        <v>0</v>
      </c>
      <c r="BC14" s="312">
        <v>0</v>
      </c>
      <c r="BD14" s="312">
        <v>0</v>
      </c>
      <c r="BE14" s="312">
        <v>0</v>
      </c>
      <c r="BF14" s="312">
        <v>0</v>
      </c>
    </row>
    <row r="15" spans="2:64" hidden="1">
      <c r="B15" s="284"/>
      <c r="C15" s="300"/>
      <c r="D15" s="310">
        <v>0</v>
      </c>
      <c r="E15" s="310">
        <v>0</v>
      </c>
      <c r="F15" s="310">
        <v>0</v>
      </c>
      <c r="G15" s="310">
        <v>0</v>
      </c>
      <c r="H15" s="310">
        <v>0</v>
      </c>
      <c r="I15" s="310">
        <v>0</v>
      </c>
      <c r="J15" s="310">
        <v>0</v>
      </c>
      <c r="K15" s="226">
        <v>0</v>
      </c>
      <c r="L15" s="226">
        <v>0</v>
      </c>
      <c r="M15" s="226">
        <v>0</v>
      </c>
      <c r="N15" s="226">
        <v>0</v>
      </c>
      <c r="O15" s="226">
        <v>0</v>
      </c>
      <c r="P15" s="226">
        <v>0</v>
      </c>
      <c r="Q15" s="311">
        <v>0</v>
      </c>
      <c r="R15" s="311">
        <v>0</v>
      </c>
      <c r="S15" s="311">
        <v>0</v>
      </c>
      <c r="T15" s="311">
        <v>0</v>
      </c>
      <c r="U15" s="311">
        <v>0</v>
      </c>
      <c r="V15" s="311">
        <v>0</v>
      </c>
      <c r="W15" s="311">
        <v>0</v>
      </c>
      <c r="X15" s="311">
        <v>0</v>
      </c>
      <c r="Y15" s="311">
        <v>0</v>
      </c>
      <c r="Z15" s="311">
        <v>0</v>
      </c>
      <c r="AA15" s="311">
        <v>0</v>
      </c>
      <c r="AB15" s="311">
        <v>0</v>
      </c>
      <c r="AC15" s="311">
        <v>0</v>
      </c>
      <c r="AD15" s="311">
        <v>0</v>
      </c>
      <c r="AE15" s="311">
        <v>0</v>
      </c>
      <c r="AF15" s="311">
        <v>0</v>
      </c>
      <c r="AG15" s="311">
        <v>0</v>
      </c>
      <c r="AH15" s="311">
        <v>0</v>
      </c>
      <c r="AI15" s="311">
        <v>0</v>
      </c>
      <c r="AJ15" s="311">
        <v>0</v>
      </c>
      <c r="AK15" s="311">
        <v>0</v>
      </c>
      <c r="AL15" s="312">
        <v>0</v>
      </c>
      <c r="AM15" s="312">
        <v>0</v>
      </c>
      <c r="AN15" s="312">
        <v>0</v>
      </c>
      <c r="AO15" s="312">
        <v>0</v>
      </c>
      <c r="AP15" s="312">
        <v>0</v>
      </c>
      <c r="AQ15" s="312">
        <v>0</v>
      </c>
      <c r="AR15" s="312">
        <v>0</v>
      </c>
      <c r="AS15" s="312">
        <v>0</v>
      </c>
      <c r="AT15" s="312">
        <v>0</v>
      </c>
      <c r="AU15" s="312">
        <v>0</v>
      </c>
      <c r="AV15" s="312">
        <v>0</v>
      </c>
      <c r="AW15" s="312">
        <v>0</v>
      </c>
      <c r="AX15" s="312">
        <v>0</v>
      </c>
      <c r="AY15" s="312">
        <v>0</v>
      </c>
      <c r="AZ15" s="312">
        <v>0</v>
      </c>
      <c r="BA15" s="312">
        <v>0</v>
      </c>
      <c r="BB15" s="312">
        <v>0</v>
      </c>
      <c r="BC15" s="312">
        <v>0</v>
      </c>
      <c r="BD15" s="312">
        <v>0</v>
      </c>
      <c r="BE15" s="312">
        <v>0</v>
      </c>
      <c r="BF15" s="312">
        <v>0</v>
      </c>
    </row>
    <row r="16" spans="2:64" hidden="1">
      <c r="B16" s="284"/>
      <c r="C16" s="300"/>
      <c r="D16" s="310">
        <v>0</v>
      </c>
      <c r="E16" s="310">
        <v>0</v>
      </c>
      <c r="F16" s="310">
        <v>0</v>
      </c>
      <c r="G16" s="310">
        <v>0</v>
      </c>
      <c r="H16" s="310">
        <v>0</v>
      </c>
      <c r="I16" s="310">
        <v>0</v>
      </c>
      <c r="J16" s="310">
        <v>0</v>
      </c>
      <c r="K16" s="226">
        <v>0</v>
      </c>
      <c r="L16" s="226">
        <v>0</v>
      </c>
      <c r="M16" s="226">
        <v>0</v>
      </c>
      <c r="N16" s="226">
        <v>0</v>
      </c>
      <c r="O16" s="226">
        <v>0</v>
      </c>
      <c r="P16" s="226">
        <v>0</v>
      </c>
      <c r="Q16" s="311">
        <v>0</v>
      </c>
      <c r="R16" s="311">
        <v>0</v>
      </c>
      <c r="S16" s="311">
        <v>0</v>
      </c>
      <c r="T16" s="311">
        <v>0</v>
      </c>
      <c r="U16" s="311">
        <v>0</v>
      </c>
      <c r="V16" s="311">
        <v>0</v>
      </c>
      <c r="W16" s="311">
        <v>0</v>
      </c>
      <c r="X16" s="311">
        <v>0</v>
      </c>
      <c r="Y16" s="311">
        <v>0</v>
      </c>
      <c r="Z16" s="311">
        <v>0</v>
      </c>
      <c r="AA16" s="311">
        <v>0</v>
      </c>
      <c r="AB16" s="311">
        <v>0</v>
      </c>
      <c r="AC16" s="311">
        <v>0</v>
      </c>
      <c r="AD16" s="311">
        <v>0</v>
      </c>
      <c r="AE16" s="311">
        <v>0</v>
      </c>
      <c r="AF16" s="311">
        <v>0</v>
      </c>
      <c r="AG16" s="311">
        <v>0</v>
      </c>
      <c r="AH16" s="311">
        <v>0</v>
      </c>
      <c r="AI16" s="311">
        <v>0</v>
      </c>
      <c r="AJ16" s="311">
        <v>0</v>
      </c>
      <c r="AK16" s="311">
        <v>0</v>
      </c>
      <c r="AL16" s="312">
        <v>0</v>
      </c>
      <c r="AM16" s="312">
        <v>0</v>
      </c>
      <c r="AN16" s="312">
        <v>0</v>
      </c>
      <c r="AO16" s="312">
        <v>0</v>
      </c>
      <c r="AP16" s="312">
        <v>0</v>
      </c>
      <c r="AQ16" s="312">
        <v>0</v>
      </c>
      <c r="AR16" s="312">
        <v>0</v>
      </c>
      <c r="AS16" s="312">
        <v>0</v>
      </c>
      <c r="AT16" s="312">
        <v>0</v>
      </c>
      <c r="AU16" s="312">
        <v>0</v>
      </c>
      <c r="AV16" s="312">
        <v>0</v>
      </c>
      <c r="AW16" s="312">
        <v>0</v>
      </c>
      <c r="AX16" s="312">
        <v>0</v>
      </c>
      <c r="AY16" s="312">
        <v>0</v>
      </c>
      <c r="AZ16" s="312">
        <v>0</v>
      </c>
      <c r="BA16" s="312">
        <v>0</v>
      </c>
      <c r="BB16" s="312">
        <v>0</v>
      </c>
      <c r="BC16" s="312">
        <v>0</v>
      </c>
      <c r="BD16" s="312">
        <v>0</v>
      </c>
      <c r="BE16" s="312">
        <v>0</v>
      </c>
      <c r="BF16" s="312">
        <v>0</v>
      </c>
    </row>
    <row r="17" spans="2:58" hidden="1">
      <c r="B17" s="284"/>
      <c r="C17" s="300"/>
      <c r="D17" s="310">
        <v>0</v>
      </c>
      <c r="E17" s="310">
        <v>0</v>
      </c>
      <c r="F17" s="310">
        <v>0</v>
      </c>
      <c r="G17" s="310">
        <v>0</v>
      </c>
      <c r="H17" s="310">
        <v>0</v>
      </c>
      <c r="I17" s="310">
        <v>0</v>
      </c>
      <c r="J17" s="310">
        <v>0</v>
      </c>
      <c r="K17" s="226">
        <v>0</v>
      </c>
      <c r="L17" s="226">
        <v>0</v>
      </c>
      <c r="M17" s="226">
        <v>0</v>
      </c>
      <c r="N17" s="226">
        <v>0</v>
      </c>
      <c r="O17" s="226">
        <v>0</v>
      </c>
      <c r="P17" s="226">
        <v>0</v>
      </c>
      <c r="Q17" s="311">
        <v>0</v>
      </c>
      <c r="R17" s="311">
        <v>0</v>
      </c>
      <c r="S17" s="311">
        <v>0</v>
      </c>
      <c r="T17" s="311">
        <v>0</v>
      </c>
      <c r="U17" s="311">
        <v>0</v>
      </c>
      <c r="V17" s="311">
        <v>0</v>
      </c>
      <c r="W17" s="311">
        <v>0</v>
      </c>
      <c r="X17" s="311">
        <v>0</v>
      </c>
      <c r="Y17" s="311">
        <v>0</v>
      </c>
      <c r="Z17" s="311">
        <v>0</v>
      </c>
      <c r="AA17" s="311">
        <v>0</v>
      </c>
      <c r="AB17" s="311">
        <v>0</v>
      </c>
      <c r="AC17" s="311">
        <v>0</v>
      </c>
      <c r="AD17" s="311">
        <v>0</v>
      </c>
      <c r="AE17" s="311">
        <v>0</v>
      </c>
      <c r="AF17" s="311">
        <v>0</v>
      </c>
      <c r="AG17" s="311">
        <v>0</v>
      </c>
      <c r="AH17" s="311">
        <v>0</v>
      </c>
      <c r="AI17" s="311">
        <v>0</v>
      </c>
      <c r="AJ17" s="311">
        <v>0</v>
      </c>
      <c r="AK17" s="311">
        <v>0</v>
      </c>
      <c r="AL17" s="312">
        <v>0</v>
      </c>
      <c r="AM17" s="312">
        <v>0</v>
      </c>
      <c r="AN17" s="312">
        <v>0</v>
      </c>
      <c r="AO17" s="312">
        <v>0</v>
      </c>
      <c r="AP17" s="312">
        <v>0</v>
      </c>
      <c r="AQ17" s="312">
        <v>0</v>
      </c>
      <c r="AR17" s="312">
        <v>0</v>
      </c>
      <c r="AS17" s="312">
        <v>0</v>
      </c>
      <c r="AT17" s="312">
        <v>0</v>
      </c>
      <c r="AU17" s="312">
        <v>0</v>
      </c>
      <c r="AV17" s="312">
        <v>0</v>
      </c>
      <c r="AW17" s="312">
        <v>0</v>
      </c>
      <c r="AX17" s="312">
        <v>0</v>
      </c>
      <c r="AY17" s="312">
        <v>0</v>
      </c>
      <c r="AZ17" s="312">
        <v>0</v>
      </c>
      <c r="BA17" s="312">
        <v>0</v>
      </c>
      <c r="BB17" s="312">
        <v>0</v>
      </c>
      <c r="BC17" s="312">
        <v>0</v>
      </c>
      <c r="BD17" s="312">
        <v>0</v>
      </c>
      <c r="BE17" s="312">
        <v>0</v>
      </c>
      <c r="BF17" s="312">
        <v>0</v>
      </c>
    </row>
    <row r="18" spans="2:58" hidden="1">
      <c r="B18" s="284"/>
      <c r="C18" s="300"/>
      <c r="D18" s="310">
        <v>0</v>
      </c>
      <c r="E18" s="310">
        <v>0</v>
      </c>
      <c r="F18" s="310">
        <v>0</v>
      </c>
      <c r="G18" s="310">
        <v>0</v>
      </c>
      <c r="H18" s="310">
        <v>0</v>
      </c>
      <c r="I18" s="310">
        <v>0</v>
      </c>
      <c r="J18" s="310">
        <v>0</v>
      </c>
      <c r="K18" s="226">
        <v>0</v>
      </c>
      <c r="L18" s="226">
        <v>0</v>
      </c>
      <c r="M18" s="226">
        <v>0</v>
      </c>
      <c r="N18" s="226">
        <v>0</v>
      </c>
      <c r="O18" s="226">
        <v>0</v>
      </c>
      <c r="P18" s="226">
        <v>0</v>
      </c>
      <c r="Q18" s="311">
        <v>0</v>
      </c>
      <c r="R18" s="311">
        <v>0</v>
      </c>
      <c r="S18" s="311">
        <v>0</v>
      </c>
      <c r="T18" s="311">
        <v>0</v>
      </c>
      <c r="U18" s="311">
        <v>0</v>
      </c>
      <c r="V18" s="311">
        <v>0</v>
      </c>
      <c r="W18" s="311">
        <v>0</v>
      </c>
      <c r="X18" s="311">
        <v>0</v>
      </c>
      <c r="Y18" s="311">
        <v>0</v>
      </c>
      <c r="Z18" s="311">
        <v>0</v>
      </c>
      <c r="AA18" s="311">
        <v>0</v>
      </c>
      <c r="AB18" s="311">
        <v>0</v>
      </c>
      <c r="AC18" s="311">
        <v>0</v>
      </c>
      <c r="AD18" s="311">
        <v>0</v>
      </c>
      <c r="AE18" s="311">
        <v>0</v>
      </c>
      <c r="AF18" s="311">
        <v>0</v>
      </c>
      <c r="AG18" s="311">
        <v>0</v>
      </c>
      <c r="AH18" s="311">
        <v>0</v>
      </c>
      <c r="AI18" s="311">
        <v>0</v>
      </c>
      <c r="AJ18" s="311">
        <v>0</v>
      </c>
      <c r="AK18" s="311">
        <v>0</v>
      </c>
      <c r="AL18" s="312">
        <v>0</v>
      </c>
      <c r="AM18" s="312">
        <v>0</v>
      </c>
      <c r="AN18" s="312">
        <v>0</v>
      </c>
      <c r="AO18" s="312">
        <v>0</v>
      </c>
      <c r="AP18" s="312">
        <v>0</v>
      </c>
      <c r="AQ18" s="312">
        <v>0</v>
      </c>
      <c r="AR18" s="312">
        <v>0</v>
      </c>
      <c r="AS18" s="312">
        <v>0</v>
      </c>
      <c r="AT18" s="312">
        <v>0</v>
      </c>
      <c r="AU18" s="312">
        <v>0</v>
      </c>
      <c r="AV18" s="312">
        <v>0</v>
      </c>
      <c r="AW18" s="312">
        <v>0</v>
      </c>
      <c r="AX18" s="312">
        <v>0</v>
      </c>
      <c r="AY18" s="312">
        <v>0</v>
      </c>
      <c r="AZ18" s="312">
        <v>0</v>
      </c>
      <c r="BA18" s="312">
        <v>0</v>
      </c>
      <c r="BB18" s="312">
        <v>0</v>
      </c>
      <c r="BC18" s="312">
        <v>0</v>
      </c>
      <c r="BD18" s="312">
        <v>0</v>
      </c>
      <c r="BE18" s="312">
        <v>0</v>
      </c>
      <c r="BF18" s="312">
        <v>0</v>
      </c>
    </row>
    <row r="19" spans="2:58" hidden="1">
      <c r="B19" s="284"/>
      <c r="C19" s="271"/>
      <c r="D19" s="310">
        <v>0</v>
      </c>
      <c r="E19" s="310">
        <v>0</v>
      </c>
      <c r="F19" s="310">
        <v>0</v>
      </c>
      <c r="G19" s="310">
        <v>0</v>
      </c>
      <c r="H19" s="310">
        <v>0</v>
      </c>
      <c r="I19" s="310">
        <v>0</v>
      </c>
      <c r="J19" s="310">
        <v>0</v>
      </c>
      <c r="K19" s="226">
        <v>0</v>
      </c>
      <c r="L19" s="226">
        <v>0</v>
      </c>
      <c r="M19" s="226">
        <v>0</v>
      </c>
      <c r="N19" s="226">
        <v>0</v>
      </c>
      <c r="O19" s="226">
        <v>0</v>
      </c>
      <c r="P19" s="226">
        <v>0</v>
      </c>
      <c r="Q19" s="311">
        <v>0</v>
      </c>
      <c r="R19" s="311">
        <v>0</v>
      </c>
      <c r="S19" s="311">
        <v>0</v>
      </c>
      <c r="T19" s="311">
        <v>0</v>
      </c>
      <c r="U19" s="311">
        <v>0</v>
      </c>
      <c r="V19" s="311">
        <v>0</v>
      </c>
      <c r="W19" s="311">
        <v>0</v>
      </c>
      <c r="X19" s="311">
        <v>0</v>
      </c>
      <c r="Y19" s="311">
        <v>0</v>
      </c>
      <c r="Z19" s="311">
        <v>0</v>
      </c>
      <c r="AA19" s="311">
        <v>0</v>
      </c>
      <c r="AB19" s="311">
        <v>0</v>
      </c>
      <c r="AC19" s="311">
        <v>0</v>
      </c>
      <c r="AD19" s="311">
        <v>0</v>
      </c>
      <c r="AE19" s="311">
        <v>0</v>
      </c>
      <c r="AF19" s="311">
        <v>0</v>
      </c>
      <c r="AG19" s="311">
        <v>0</v>
      </c>
      <c r="AH19" s="311">
        <v>0</v>
      </c>
      <c r="AI19" s="311">
        <v>0</v>
      </c>
      <c r="AJ19" s="311">
        <v>0</v>
      </c>
      <c r="AK19" s="311">
        <v>0</v>
      </c>
      <c r="AL19" s="312">
        <v>0</v>
      </c>
      <c r="AM19" s="312">
        <v>0</v>
      </c>
      <c r="AN19" s="312">
        <v>0</v>
      </c>
      <c r="AO19" s="312">
        <v>0</v>
      </c>
      <c r="AP19" s="312">
        <v>0</v>
      </c>
      <c r="AQ19" s="312">
        <v>0</v>
      </c>
      <c r="AR19" s="312">
        <v>0</v>
      </c>
      <c r="AS19" s="312">
        <v>0</v>
      </c>
      <c r="AT19" s="312">
        <v>0</v>
      </c>
      <c r="AU19" s="312">
        <v>0</v>
      </c>
      <c r="AV19" s="312">
        <v>0</v>
      </c>
      <c r="AW19" s="312">
        <v>0</v>
      </c>
      <c r="AX19" s="312">
        <v>0</v>
      </c>
      <c r="AY19" s="312">
        <v>0</v>
      </c>
      <c r="AZ19" s="312">
        <v>0</v>
      </c>
      <c r="BA19" s="312">
        <v>0</v>
      </c>
      <c r="BB19" s="312">
        <v>0</v>
      </c>
      <c r="BC19" s="312">
        <v>0</v>
      </c>
      <c r="BD19" s="312">
        <v>0</v>
      </c>
      <c r="BE19" s="312">
        <v>0</v>
      </c>
      <c r="BF19" s="312">
        <v>0</v>
      </c>
    </row>
    <row r="20" spans="2:58" hidden="1">
      <c r="B20" s="284"/>
      <c r="C20" s="271"/>
      <c r="D20" s="310">
        <v>0</v>
      </c>
      <c r="E20" s="310">
        <v>0</v>
      </c>
      <c r="F20" s="310">
        <v>0</v>
      </c>
      <c r="G20" s="310">
        <v>0</v>
      </c>
      <c r="H20" s="310">
        <v>0</v>
      </c>
      <c r="I20" s="310">
        <v>0</v>
      </c>
      <c r="J20" s="310">
        <v>0</v>
      </c>
      <c r="K20" s="226">
        <v>0</v>
      </c>
      <c r="L20" s="226">
        <v>0</v>
      </c>
      <c r="M20" s="226">
        <v>0</v>
      </c>
      <c r="N20" s="226">
        <v>0</v>
      </c>
      <c r="O20" s="226">
        <v>0</v>
      </c>
      <c r="P20" s="226">
        <v>0</v>
      </c>
      <c r="Q20" s="311">
        <v>0</v>
      </c>
      <c r="R20" s="311">
        <v>0</v>
      </c>
      <c r="S20" s="311">
        <v>0</v>
      </c>
      <c r="T20" s="311">
        <v>0</v>
      </c>
      <c r="U20" s="311">
        <v>0</v>
      </c>
      <c r="V20" s="311">
        <v>0</v>
      </c>
      <c r="W20" s="311">
        <v>0</v>
      </c>
      <c r="X20" s="311">
        <v>0</v>
      </c>
      <c r="Y20" s="311">
        <v>0</v>
      </c>
      <c r="Z20" s="311">
        <v>0</v>
      </c>
      <c r="AA20" s="311">
        <v>0</v>
      </c>
      <c r="AB20" s="311">
        <v>0</v>
      </c>
      <c r="AC20" s="311">
        <v>0</v>
      </c>
      <c r="AD20" s="311">
        <v>0</v>
      </c>
      <c r="AE20" s="311">
        <v>0</v>
      </c>
      <c r="AF20" s="311">
        <v>0</v>
      </c>
      <c r="AG20" s="311">
        <v>0</v>
      </c>
      <c r="AH20" s="311">
        <v>0</v>
      </c>
      <c r="AI20" s="311">
        <v>0</v>
      </c>
      <c r="AJ20" s="311">
        <v>0</v>
      </c>
      <c r="AK20" s="311">
        <v>0</v>
      </c>
      <c r="AL20" s="312">
        <v>0</v>
      </c>
      <c r="AM20" s="312">
        <v>0</v>
      </c>
      <c r="AN20" s="312">
        <v>0</v>
      </c>
      <c r="AO20" s="312">
        <v>0</v>
      </c>
      <c r="AP20" s="312">
        <v>0</v>
      </c>
      <c r="AQ20" s="312">
        <v>0</v>
      </c>
      <c r="AR20" s="312">
        <v>0</v>
      </c>
      <c r="AS20" s="312">
        <v>0</v>
      </c>
      <c r="AT20" s="312">
        <v>0</v>
      </c>
      <c r="AU20" s="312">
        <v>0</v>
      </c>
      <c r="AV20" s="312">
        <v>0</v>
      </c>
      <c r="AW20" s="312">
        <v>0</v>
      </c>
      <c r="AX20" s="312">
        <v>0</v>
      </c>
      <c r="AY20" s="312">
        <v>0</v>
      </c>
      <c r="AZ20" s="312">
        <v>0</v>
      </c>
      <c r="BA20" s="312">
        <v>0</v>
      </c>
      <c r="BB20" s="312">
        <v>0</v>
      </c>
      <c r="BC20" s="312">
        <v>0</v>
      </c>
      <c r="BD20" s="312">
        <v>0</v>
      </c>
      <c r="BE20" s="312">
        <v>0</v>
      </c>
      <c r="BF20" s="312">
        <v>0</v>
      </c>
    </row>
    <row r="21" spans="2:58" hidden="1">
      <c r="B21" s="284"/>
      <c r="C21" s="271"/>
      <c r="D21" s="310">
        <v>0</v>
      </c>
      <c r="E21" s="310">
        <v>0</v>
      </c>
      <c r="F21" s="310">
        <v>0</v>
      </c>
      <c r="G21" s="310">
        <v>0</v>
      </c>
      <c r="H21" s="310">
        <v>0</v>
      </c>
      <c r="I21" s="310">
        <v>0</v>
      </c>
      <c r="J21" s="310">
        <v>0</v>
      </c>
      <c r="K21" s="226">
        <v>0</v>
      </c>
      <c r="L21" s="226">
        <v>0</v>
      </c>
      <c r="M21" s="226">
        <v>0</v>
      </c>
      <c r="N21" s="226">
        <v>0</v>
      </c>
      <c r="O21" s="226">
        <v>0</v>
      </c>
      <c r="P21" s="226">
        <v>0</v>
      </c>
      <c r="Q21" s="311">
        <v>0</v>
      </c>
      <c r="R21" s="311">
        <v>0</v>
      </c>
      <c r="S21" s="311">
        <v>0</v>
      </c>
      <c r="T21" s="311">
        <v>0</v>
      </c>
      <c r="U21" s="311">
        <v>0</v>
      </c>
      <c r="V21" s="311">
        <v>0</v>
      </c>
      <c r="W21" s="311">
        <v>0</v>
      </c>
      <c r="X21" s="311">
        <v>0</v>
      </c>
      <c r="Y21" s="311">
        <v>0</v>
      </c>
      <c r="Z21" s="311">
        <v>0</v>
      </c>
      <c r="AA21" s="311">
        <v>0</v>
      </c>
      <c r="AB21" s="311">
        <v>0</v>
      </c>
      <c r="AC21" s="311">
        <v>0</v>
      </c>
      <c r="AD21" s="311">
        <v>0</v>
      </c>
      <c r="AE21" s="311">
        <v>0</v>
      </c>
      <c r="AF21" s="311">
        <v>0</v>
      </c>
      <c r="AG21" s="311">
        <v>0</v>
      </c>
      <c r="AH21" s="311">
        <v>0</v>
      </c>
      <c r="AI21" s="311">
        <v>0</v>
      </c>
      <c r="AJ21" s="311">
        <v>0</v>
      </c>
      <c r="AK21" s="311">
        <v>0</v>
      </c>
      <c r="AL21" s="312">
        <v>0</v>
      </c>
      <c r="AM21" s="312">
        <v>0</v>
      </c>
      <c r="AN21" s="312">
        <v>0</v>
      </c>
      <c r="AO21" s="312">
        <v>0</v>
      </c>
      <c r="AP21" s="312">
        <v>0</v>
      </c>
      <c r="AQ21" s="312">
        <v>0</v>
      </c>
      <c r="AR21" s="312">
        <v>0</v>
      </c>
      <c r="AS21" s="312">
        <v>0</v>
      </c>
      <c r="AT21" s="312">
        <v>0</v>
      </c>
      <c r="AU21" s="312">
        <v>0</v>
      </c>
      <c r="AV21" s="312">
        <v>0</v>
      </c>
      <c r="AW21" s="312">
        <v>0</v>
      </c>
      <c r="AX21" s="312">
        <v>0</v>
      </c>
      <c r="AY21" s="312">
        <v>0</v>
      </c>
      <c r="AZ21" s="312">
        <v>0</v>
      </c>
      <c r="BA21" s="312">
        <v>0</v>
      </c>
      <c r="BB21" s="312">
        <v>0</v>
      </c>
      <c r="BC21" s="312">
        <v>0</v>
      </c>
      <c r="BD21" s="312">
        <v>0</v>
      </c>
      <c r="BE21" s="312">
        <v>0</v>
      </c>
      <c r="BF21" s="312">
        <v>0</v>
      </c>
    </row>
    <row r="22" spans="2:58" hidden="1">
      <c r="B22" s="284"/>
      <c r="C22" s="271"/>
      <c r="D22" s="310">
        <v>0</v>
      </c>
      <c r="E22" s="310">
        <v>0</v>
      </c>
      <c r="F22" s="310">
        <v>0</v>
      </c>
      <c r="G22" s="310">
        <v>0</v>
      </c>
      <c r="H22" s="310">
        <v>0</v>
      </c>
      <c r="I22" s="310">
        <v>0</v>
      </c>
      <c r="J22" s="310">
        <v>0</v>
      </c>
      <c r="K22" s="226">
        <v>0</v>
      </c>
      <c r="L22" s="226">
        <v>0</v>
      </c>
      <c r="M22" s="226">
        <v>0</v>
      </c>
      <c r="N22" s="226">
        <v>0</v>
      </c>
      <c r="O22" s="226">
        <v>0</v>
      </c>
      <c r="P22" s="226">
        <v>0</v>
      </c>
      <c r="Q22" s="311">
        <v>0</v>
      </c>
      <c r="R22" s="311">
        <v>0</v>
      </c>
      <c r="S22" s="311">
        <v>0</v>
      </c>
      <c r="T22" s="311">
        <v>0</v>
      </c>
      <c r="U22" s="311">
        <v>0</v>
      </c>
      <c r="V22" s="311">
        <v>0</v>
      </c>
      <c r="W22" s="311">
        <v>0</v>
      </c>
      <c r="X22" s="311">
        <v>0</v>
      </c>
      <c r="Y22" s="311">
        <v>0</v>
      </c>
      <c r="Z22" s="311">
        <v>0</v>
      </c>
      <c r="AA22" s="311">
        <v>0</v>
      </c>
      <c r="AB22" s="311">
        <v>0</v>
      </c>
      <c r="AC22" s="311">
        <v>0</v>
      </c>
      <c r="AD22" s="311">
        <v>0</v>
      </c>
      <c r="AE22" s="311">
        <v>0</v>
      </c>
      <c r="AF22" s="311">
        <v>0</v>
      </c>
      <c r="AG22" s="311">
        <v>0</v>
      </c>
      <c r="AH22" s="311">
        <v>0</v>
      </c>
      <c r="AI22" s="311">
        <v>0</v>
      </c>
      <c r="AJ22" s="311">
        <v>0</v>
      </c>
      <c r="AK22" s="311">
        <v>0</v>
      </c>
      <c r="AL22" s="312">
        <v>0</v>
      </c>
      <c r="AM22" s="312">
        <v>0</v>
      </c>
      <c r="AN22" s="312">
        <v>0</v>
      </c>
      <c r="AO22" s="312">
        <v>0</v>
      </c>
      <c r="AP22" s="312">
        <v>0</v>
      </c>
      <c r="AQ22" s="312">
        <v>0</v>
      </c>
      <c r="AR22" s="312">
        <v>0</v>
      </c>
      <c r="AS22" s="312">
        <v>0</v>
      </c>
      <c r="AT22" s="312">
        <v>0</v>
      </c>
      <c r="AU22" s="312">
        <v>0</v>
      </c>
      <c r="AV22" s="312">
        <v>0</v>
      </c>
      <c r="AW22" s="312">
        <v>0</v>
      </c>
      <c r="AX22" s="312">
        <v>0</v>
      </c>
      <c r="AY22" s="312">
        <v>0</v>
      </c>
      <c r="AZ22" s="312">
        <v>0</v>
      </c>
      <c r="BA22" s="312">
        <v>0</v>
      </c>
      <c r="BB22" s="312">
        <v>0</v>
      </c>
      <c r="BC22" s="312">
        <v>0</v>
      </c>
      <c r="BD22" s="312">
        <v>0</v>
      </c>
      <c r="BE22" s="312">
        <v>0</v>
      </c>
      <c r="BF22" s="312">
        <v>0</v>
      </c>
    </row>
    <row r="23" spans="2:58" hidden="1">
      <c r="B23" s="284"/>
      <c r="C23" s="271"/>
      <c r="D23" s="310">
        <v>0</v>
      </c>
      <c r="E23" s="310">
        <v>0</v>
      </c>
      <c r="F23" s="310">
        <v>0</v>
      </c>
      <c r="G23" s="310">
        <v>0</v>
      </c>
      <c r="H23" s="310">
        <v>0</v>
      </c>
      <c r="I23" s="310">
        <v>0</v>
      </c>
      <c r="J23" s="310">
        <v>0</v>
      </c>
      <c r="K23" s="226">
        <v>0</v>
      </c>
      <c r="L23" s="226">
        <v>0</v>
      </c>
      <c r="M23" s="226">
        <v>0</v>
      </c>
      <c r="N23" s="226">
        <v>0</v>
      </c>
      <c r="O23" s="226">
        <v>0</v>
      </c>
      <c r="P23" s="226">
        <v>0</v>
      </c>
      <c r="Q23" s="311">
        <v>0</v>
      </c>
      <c r="R23" s="311">
        <v>0</v>
      </c>
      <c r="S23" s="311">
        <v>0</v>
      </c>
      <c r="T23" s="311">
        <v>0</v>
      </c>
      <c r="U23" s="311">
        <v>0</v>
      </c>
      <c r="V23" s="311">
        <v>0</v>
      </c>
      <c r="W23" s="311">
        <v>0</v>
      </c>
      <c r="X23" s="311">
        <v>0</v>
      </c>
      <c r="Y23" s="311">
        <v>0</v>
      </c>
      <c r="Z23" s="311">
        <v>0</v>
      </c>
      <c r="AA23" s="311">
        <v>0</v>
      </c>
      <c r="AB23" s="311">
        <v>0</v>
      </c>
      <c r="AC23" s="311">
        <v>0</v>
      </c>
      <c r="AD23" s="311">
        <v>0</v>
      </c>
      <c r="AE23" s="311">
        <v>0</v>
      </c>
      <c r="AF23" s="311">
        <v>0</v>
      </c>
      <c r="AG23" s="311">
        <v>0</v>
      </c>
      <c r="AH23" s="311">
        <v>0</v>
      </c>
      <c r="AI23" s="311">
        <v>0</v>
      </c>
      <c r="AJ23" s="311">
        <v>0</v>
      </c>
      <c r="AK23" s="311">
        <v>0</v>
      </c>
      <c r="AL23" s="312">
        <v>0</v>
      </c>
      <c r="AM23" s="312">
        <v>0</v>
      </c>
      <c r="AN23" s="312">
        <v>0</v>
      </c>
      <c r="AO23" s="312">
        <v>0</v>
      </c>
      <c r="AP23" s="312">
        <v>0</v>
      </c>
      <c r="AQ23" s="312">
        <v>0</v>
      </c>
      <c r="AR23" s="312">
        <v>0</v>
      </c>
      <c r="AS23" s="312">
        <v>0</v>
      </c>
      <c r="AT23" s="312">
        <v>0</v>
      </c>
      <c r="AU23" s="312">
        <v>0</v>
      </c>
      <c r="AV23" s="312">
        <v>0</v>
      </c>
      <c r="AW23" s="312">
        <v>0</v>
      </c>
      <c r="AX23" s="312">
        <v>0</v>
      </c>
      <c r="AY23" s="312">
        <v>0</v>
      </c>
      <c r="AZ23" s="312">
        <v>0</v>
      </c>
      <c r="BA23" s="312">
        <v>0</v>
      </c>
      <c r="BB23" s="312">
        <v>0</v>
      </c>
      <c r="BC23" s="312">
        <v>0</v>
      </c>
      <c r="BD23" s="312">
        <v>0</v>
      </c>
      <c r="BE23" s="312">
        <v>0</v>
      </c>
      <c r="BF23" s="312">
        <v>0</v>
      </c>
    </row>
    <row r="24" spans="2:58" hidden="1">
      <c r="B24" s="284"/>
      <c r="C24" s="272" t="s">
        <v>423</v>
      </c>
      <c r="D24" s="316">
        <v>0</v>
      </c>
      <c r="E24" s="316">
        <v>0</v>
      </c>
      <c r="F24" s="316">
        <v>0</v>
      </c>
      <c r="G24" s="316">
        <v>0</v>
      </c>
      <c r="H24" s="316">
        <v>0</v>
      </c>
      <c r="I24" s="316">
        <v>0</v>
      </c>
      <c r="J24" s="316">
        <v>0</v>
      </c>
      <c r="K24" s="317">
        <v>0</v>
      </c>
      <c r="L24" s="317">
        <v>0</v>
      </c>
      <c r="M24" s="317">
        <v>0</v>
      </c>
      <c r="N24" s="317">
        <v>0</v>
      </c>
      <c r="O24" s="317">
        <v>0</v>
      </c>
      <c r="P24" s="317">
        <v>0</v>
      </c>
      <c r="Q24" s="318">
        <v>0</v>
      </c>
      <c r="R24" s="318">
        <v>0</v>
      </c>
      <c r="S24" s="318">
        <v>0</v>
      </c>
      <c r="T24" s="318">
        <v>0</v>
      </c>
      <c r="U24" s="318">
        <v>0</v>
      </c>
      <c r="V24" s="318">
        <v>0</v>
      </c>
      <c r="W24" s="318">
        <v>0</v>
      </c>
      <c r="X24" s="318">
        <v>0</v>
      </c>
      <c r="Y24" s="318">
        <v>0</v>
      </c>
      <c r="Z24" s="318">
        <v>0</v>
      </c>
      <c r="AA24" s="318">
        <v>0</v>
      </c>
      <c r="AB24" s="318">
        <v>0</v>
      </c>
      <c r="AC24" s="318">
        <v>0</v>
      </c>
      <c r="AD24" s="318">
        <v>0</v>
      </c>
      <c r="AE24" s="318">
        <v>0</v>
      </c>
      <c r="AF24" s="318">
        <v>0</v>
      </c>
      <c r="AG24" s="318">
        <v>0</v>
      </c>
      <c r="AH24" s="318">
        <v>0</v>
      </c>
      <c r="AI24" s="318">
        <v>0</v>
      </c>
      <c r="AJ24" s="318">
        <v>0</v>
      </c>
      <c r="AK24" s="318">
        <v>0</v>
      </c>
      <c r="AL24" s="319">
        <v>0</v>
      </c>
      <c r="AM24" s="319">
        <v>0</v>
      </c>
      <c r="AN24" s="319">
        <v>0</v>
      </c>
      <c r="AO24" s="319">
        <v>0</v>
      </c>
      <c r="AP24" s="319">
        <v>0</v>
      </c>
      <c r="AQ24" s="319">
        <v>0</v>
      </c>
      <c r="AR24" s="319">
        <v>0</v>
      </c>
      <c r="AS24" s="319">
        <v>0</v>
      </c>
      <c r="AT24" s="319">
        <v>0</v>
      </c>
      <c r="AU24" s="319">
        <v>0</v>
      </c>
      <c r="AV24" s="319">
        <v>0</v>
      </c>
      <c r="AW24" s="319">
        <v>0</v>
      </c>
      <c r="AX24" s="319">
        <v>0</v>
      </c>
      <c r="AY24" s="319">
        <v>0</v>
      </c>
      <c r="AZ24" s="319">
        <v>0</v>
      </c>
      <c r="BA24" s="319">
        <v>0</v>
      </c>
      <c r="BB24" s="319">
        <v>0</v>
      </c>
      <c r="BC24" s="319">
        <v>0</v>
      </c>
      <c r="BD24" s="319">
        <v>0</v>
      </c>
      <c r="BE24" s="319">
        <v>0</v>
      </c>
      <c r="BF24" s="319">
        <v>0</v>
      </c>
    </row>
  </sheetData>
  <sheetProtection password="CF91" sheet="1" objects="1" scenarios="1"/>
  <mergeCells count="12">
    <mergeCell ref="BB2:BF2"/>
    <mergeCell ref="AW2:BA2"/>
    <mergeCell ref="AB2:AG2"/>
    <mergeCell ref="AH2:AK2"/>
    <mergeCell ref="AL2:AO2"/>
    <mergeCell ref="AP2:AS2"/>
    <mergeCell ref="AT2:AV2"/>
    <mergeCell ref="B2:C2"/>
    <mergeCell ref="D2:J2"/>
    <mergeCell ref="K2:P2"/>
    <mergeCell ref="Q2:U2"/>
    <mergeCell ref="V2:AA2"/>
  </mergeCells>
  <conditionalFormatting sqref="D4:BF24">
    <cfRule type="cellIs" dxfId="60" priority="20" operator="equal">
      <formula>0</formula>
    </cfRule>
  </conditionalFormatting>
  <pageMargins left="0.7" right="0.7" top="0.75" bottom="0.75" header="0.3" footer="0.3"/>
  <pageSetup orientation="portrait" r:id="rId1"/>
  <legacyDrawing r:id="rId2"/>
  <tableParts count="1">
    <tablePart r:id="rId3"/>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B1:W41"/>
  <sheetViews>
    <sheetView showGridLines="0" zoomScale="90" zoomScaleNormal="90" workbookViewId="0">
      <selection activeCell="A10" sqref="A10"/>
    </sheetView>
  </sheetViews>
  <sheetFormatPr baseColWidth="10" defaultColWidth="11.42578125" defaultRowHeight="15"/>
  <cols>
    <col min="1" max="1" width="2" style="297" customWidth="1"/>
    <col min="2" max="2" width="1.5703125" style="286" customWidth="1"/>
    <col min="3" max="3" width="1.7109375" style="286" customWidth="1"/>
    <col min="4" max="4" width="22.28515625" style="299" customWidth="1"/>
    <col min="5" max="5" width="1.85546875" style="285" customWidth="1"/>
    <col min="6" max="6" width="28.5703125" style="297" customWidth="1"/>
    <col min="7" max="7" width="1.7109375" style="286" customWidth="1"/>
    <col min="8" max="8" width="28.5703125" style="299" customWidth="1"/>
    <col min="9" max="9" width="2.85546875" style="285" customWidth="1"/>
    <col min="10" max="10" width="28.5703125" style="299" customWidth="1"/>
    <col min="11" max="11" width="2.85546875" style="285" customWidth="1"/>
    <col min="12" max="12" width="28.5703125" style="299" customWidth="1"/>
    <col min="13" max="13" width="3.140625" style="285" customWidth="1"/>
    <col min="14" max="14" width="28.5703125" style="299" hidden="1" customWidth="1"/>
    <col min="15" max="15" width="12.28515625" style="285" hidden="1" customWidth="1"/>
    <col min="16" max="18" width="0" style="285" hidden="1" customWidth="1"/>
    <col min="19" max="19" width="39.7109375" style="285" hidden="1" customWidth="1"/>
    <col min="20" max="20" width="0" style="285" hidden="1" customWidth="1"/>
    <col min="21" max="23" width="0" style="297" hidden="1" customWidth="1"/>
    <col min="24" max="16384" width="11.42578125" style="297"/>
  </cols>
  <sheetData>
    <row r="1" spans="2:23" s="285" customFormat="1" ht="30" customHeight="1">
      <c r="B1" s="286"/>
      <c r="C1" s="286"/>
      <c r="D1" s="287"/>
      <c r="G1" s="286"/>
      <c r="H1" s="287"/>
      <c r="J1" s="287"/>
      <c r="L1" s="287"/>
      <c r="N1" s="287"/>
    </row>
    <row r="2" spans="2:23" s="285" customFormat="1" ht="10.5" customHeight="1">
      <c r="B2" s="286" t="s">
        <v>439</v>
      </c>
      <c r="C2" s="286"/>
      <c r="D2" s="287"/>
      <c r="G2" s="286"/>
      <c r="H2" s="287"/>
      <c r="J2" s="287"/>
      <c r="L2" s="287"/>
      <c r="N2" s="287"/>
    </row>
    <row r="3" spans="2:23" s="285" customFormat="1" ht="39.75" customHeight="1">
      <c r="B3" s="286"/>
      <c r="C3" s="286"/>
      <c r="D3" s="288"/>
      <c r="F3" s="1631"/>
      <c r="G3" s="1631"/>
      <c r="H3" s="1631"/>
      <c r="I3" s="1631"/>
      <c r="J3" s="1631"/>
      <c r="K3" s="1631"/>
      <c r="L3" s="1631"/>
      <c r="N3" s="1632" t="s">
        <v>141</v>
      </c>
      <c r="P3" s="285" t="s">
        <v>200</v>
      </c>
      <c r="Q3" s="285" t="s">
        <v>185</v>
      </c>
    </row>
    <row r="4" spans="2:23" s="285" customFormat="1" ht="13.5" customHeight="1">
      <c r="B4" s="286"/>
      <c r="C4" s="286"/>
      <c r="D4" s="287"/>
      <c r="G4" s="286"/>
      <c r="H4" s="287"/>
      <c r="J4" s="287"/>
      <c r="L4" s="287"/>
      <c r="N4" s="1632"/>
      <c r="P4" s="285" t="s">
        <v>201</v>
      </c>
      <c r="Q4" s="285" t="s">
        <v>205</v>
      </c>
      <c r="S4" s="285" t="s">
        <v>207</v>
      </c>
    </row>
    <row r="5" spans="2:23" s="285" customFormat="1" ht="30" customHeight="1">
      <c r="B5" s="1302"/>
      <c r="C5" s="1302"/>
      <c r="D5" s="1302"/>
      <c r="F5" s="767" t="s">
        <v>142</v>
      </c>
      <c r="G5" s="289"/>
      <c r="H5" s="769" t="s">
        <v>143</v>
      </c>
      <c r="J5" s="768" t="s">
        <v>144</v>
      </c>
      <c r="L5" s="765" t="s">
        <v>145</v>
      </c>
      <c r="N5" s="1633"/>
      <c r="P5" s="285" t="s">
        <v>202</v>
      </c>
      <c r="Q5" s="285" t="s">
        <v>165</v>
      </c>
      <c r="S5" s="285" t="s">
        <v>5</v>
      </c>
      <c r="T5" s="285" t="s">
        <v>224</v>
      </c>
    </row>
    <row r="6" spans="2:23" s="285" customFormat="1" ht="9" customHeight="1">
      <c r="B6" s="286"/>
      <c r="C6" s="286"/>
      <c r="D6" s="287"/>
      <c r="G6" s="286"/>
      <c r="H6" s="287"/>
      <c r="J6" s="287"/>
      <c r="L6" s="287"/>
      <c r="N6" s="287"/>
      <c r="P6" s="285" t="s">
        <v>203</v>
      </c>
      <c r="Q6" s="285" t="s">
        <v>5</v>
      </c>
    </row>
    <row r="7" spans="2:23" s="291" customFormat="1" ht="12.75" customHeight="1">
      <c r="B7" s="292"/>
      <c r="C7" s="292"/>
      <c r="D7" s="293"/>
      <c r="E7" s="294"/>
      <c r="F7" s="292"/>
      <c r="G7" s="292"/>
      <c r="H7" s="292"/>
      <c r="I7" s="747"/>
      <c r="J7" s="292"/>
      <c r="K7" s="747"/>
      <c r="L7" s="292"/>
      <c r="M7" s="294"/>
      <c r="N7" s="292"/>
      <c r="O7" s="294"/>
      <c r="P7" s="294" t="s">
        <v>204</v>
      </c>
      <c r="Q7" s="294" t="s">
        <v>206</v>
      </c>
      <c r="R7" s="294"/>
      <c r="S7" s="294"/>
      <c r="T7" s="294"/>
    </row>
    <row r="8" spans="2:23" s="295" customFormat="1" ht="10.5" customHeight="1">
      <c r="B8" s="296"/>
      <c r="C8" s="296"/>
      <c r="D8" s="296"/>
      <c r="F8" s="296"/>
      <c r="G8" s="296"/>
      <c r="H8" s="296"/>
      <c r="J8" s="296"/>
      <c r="L8" s="296"/>
      <c r="N8" s="296"/>
    </row>
    <row r="9" spans="2:23" ht="36.75" customHeight="1">
      <c r="B9" s="1634" t="s">
        <v>175</v>
      </c>
      <c r="C9" s="298"/>
      <c r="D9" s="763" t="s">
        <v>532</v>
      </c>
      <c r="E9" s="418"/>
      <c r="F9" s="766" t="s">
        <v>497</v>
      </c>
      <c r="G9" s="678"/>
      <c r="H9" s="756" t="s">
        <v>515</v>
      </c>
      <c r="I9" s="417"/>
      <c r="J9" s="760" t="s">
        <v>524</v>
      </c>
      <c r="K9" s="417"/>
      <c r="L9" s="764" t="s">
        <v>539</v>
      </c>
      <c r="M9" s="418"/>
      <c r="V9" s="396" t="s">
        <v>192</v>
      </c>
    </row>
    <row r="10" spans="2:23" ht="36.75" customHeight="1">
      <c r="B10" s="1634"/>
      <c r="C10" s="298"/>
      <c r="D10" s="763" t="s">
        <v>225</v>
      </c>
      <c r="E10" s="418"/>
      <c r="F10" s="766" t="s">
        <v>498</v>
      </c>
      <c r="G10" s="419"/>
      <c r="H10" s="757" t="s">
        <v>516</v>
      </c>
      <c r="I10" s="418"/>
      <c r="J10" s="761" t="s">
        <v>525</v>
      </c>
      <c r="K10" s="418"/>
      <c r="L10" s="764" t="s">
        <v>540</v>
      </c>
      <c r="M10" s="418"/>
      <c r="N10" s="420" t="s">
        <v>146</v>
      </c>
      <c r="V10" s="396" t="s">
        <v>193</v>
      </c>
    </row>
    <row r="11" spans="2:23" ht="36.75" customHeight="1">
      <c r="B11" s="1634"/>
      <c r="C11" s="298"/>
      <c r="D11" s="763" t="s">
        <v>0</v>
      </c>
      <c r="E11" s="418"/>
      <c r="F11" s="766" t="s">
        <v>499</v>
      </c>
      <c r="G11" s="419"/>
      <c r="H11" s="757" t="s">
        <v>517</v>
      </c>
      <c r="I11" s="418"/>
      <c r="J11" s="761" t="s">
        <v>526</v>
      </c>
      <c r="K11" s="418"/>
      <c r="L11" s="764" t="s">
        <v>541</v>
      </c>
      <c r="M11" s="418"/>
      <c r="N11" s="420" t="s">
        <v>147</v>
      </c>
      <c r="V11" s="396" t="s">
        <v>194</v>
      </c>
    </row>
    <row r="12" spans="2:23" ht="36.75" customHeight="1">
      <c r="B12" s="1634"/>
      <c r="C12" s="298"/>
      <c r="D12" s="763" t="s">
        <v>533</v>
      </c>
      <c r="E12" s="418"/>
      <c r="F12" s="766" t="s">
        <v>500</v>
      </c>
      <c r="G12" s="419"/>
      <c r="H12" s="757" t="s">
        <v>518</v>
      </c>
      <c r="I12" s="418"/>
      <c r="J12" s="761" t="s">
        <v>527</v>
      </c>
      <c r="K12" s="418"/>
      <c r="L12" s="764" t="s">
        <v>542</v>
      </c>
      <c r="M12" s="418"/>
      <c r="N12" s="420" t="s">
        <v>148</v>
      </c>
      <c r="V12" s="396" t="s">
        <v>120</v>
      </c>
    </row>
    <row r="13" spans="2:23" ht="36.75" customHeight="1">
      <c r="B13" s="1634"/>
      <c r="C13" s="298"/>
      <c r="D13" s="763" t="s">
        <v>534</v>
      </c>
      <c r="E13" s="418"/>
      <c r="F13" s="766" t="s">
        <v>501</v>
      </c>
      <c r="G13" s="419"/>
      <c r="H13" s="757" t="s">
        <v>519</v>
      </c>
      <c r="I13" s="418"/>
      <c r="J13" s="761" t="s">
        <v>528</v>
      </c>
      <c r="K13" s="418"/>
      <c r="L13" s="764" t="s">
        <v>543</v>
      </c>
      <c r="M13" s="418"/>
      <c r="N13" s="420" t="s">
        <v>149</v>
      </c>
      <c r="V13" s="396" t="s">
        <v>195</v>
      </c>
    </row>
    <row r="14" spans="2:23" ht="36.75" customHeight="1">
      <c r="B14" s="1634"/>
      <c r="C14" s="298"/>
      <c r="D14" s="763" t="s">
        <v>535</v>
      </c>
      <c r="E14" s="418"/>
      <c r="F14" s="766" t="s">
        <v>502</v>
      </c>
      <c r="G14" s="419"/>
      <c r="H14" s="758" t="s">
        <v>520</v>
      </c>
      <c r="I14" s="418"/>
      <c r="J14" s="761" t="s">
        <v>529</v>
      </c>
      <c r="K14" s="418"/>
      <c r="L14" s="764" t="s">
        <v>544</v>
      </c>
      <c r="M14" s="418"/>
      <c r="N14" s="420" t="s">
        <v>151</v>
      </c>
      <c r="V14" s="396" t="s">
        <v>196</v>
      </c>
      <c r="W14" s="297" t="s">
        <v>203</v>
      </c>
    </row>
    <row r="15" spans="2:23" ht="36.75" customHeight="1">
      <c r="B15" s="1634"/>
      <c r="C15" s="298"/>
      <c r="D15" s="763" t="s">
        <v>536</v>
      </c>
      <c r="E15" s="418"/>
      <c r="F15" s="766" t="s">
        <v>503</v>
      </c>
      <c r="G15" s="419"/>
      <c r="H15" s="757" t="s">
        <v>521</v>
      </c>
      <c r="I15" s="418"/>
      <c r="J15" s="761" t="s">
        <v>530</v>
      </c>
      <c r="K15" s="418"/>
      <c r="L15" s="764" t="s">
        <v>545</v>
      </c>
      <c r="M15" s="418"/>
      <c r="N15" s="420" t="s">
        <v>152</v>
      </c>
      <c r="V15" s="396" t="s">
        <v>197</v>
      </c>
      <c r="W15" s="297" t="s">
        <v>203</v>
      </c>
    </row>
    <row r="16" spans="2:23" ht="36.75" customHeight="1">
      <c r="B16" s="1634"/>
      <c r="C16" s="298"/>
      <c r="D16" s="763" t="s">
        <v>537</v>
      </c>
      <c r="E16" s="418"/>
      <c r="F16" s="766" t="s">
        <v>504</v>
      </c>
      <c r="G16" s="419"/>
      <c r="H16" s="758" t="s">
        <v>522</v>
      </c>
      <c r="I16" s="418"/>
      <c r="J16" s="761" t="s">
        <v>167</v>
      </c>
      <c r="K16" s="418"/>
      <c r="M16" s="418"/>
      <c r="N16" s="420" t="s">
        <v>153</v>
      </c>
      <c r="V16" s="396" t="s">
        <v>5</v>
      </c>
      <c r="W16" s="297" t="s">
        <v>203</v>
      </c>
    </row>
    <row r="17" spans="2:23" ht="36.75" customHeight="1">
      <c r="B17" s="722" t="s">
        <v>159</v>
      </c>
      <c r="C17" s="298"/>
      <c r="D17" s="763" t="s">
        <v>538</v>
      </c>
      <c r="E17" s="418"/>
      <c r="F17" s="766" t="s">
        <v>505</v>
      </c>
      <c r="G17" s="419"/>
      <c r="I17" s="418"/>
      <c r="J17" s="761" t="s">
        <v>531</v>
      </c>
      <c r="K17" s="418"/>
      <c r="M17" s="418"/>
      <c r="N17" s="420" t="s">
        <v>154</v>
      </c>
      <c r="V17" s="396" t="s">
        <v>198</v>
      </c>
      <c r="W17" s="297" t="s">
        <v>203</v>
      </c>
    </row>
    <row r="18" spans="2:23" ht="36.75" customHeight="1">
      <c r="B18" s="722" t="s">
        <v>176</v>
      </c>
      <c r="C18" s="298"/>
      <c r="E18" s="418"/>
      <c r="F18" s="766" t="s">
        <v>506</v>
      </c>
      <c r="G18" s="419"/>
      <c r="I18" s="418"/>
      <c r="K18" s="418"/>
      <c r="M18" s="418"/>
      <c r="N18" s="420" t="s">
        <v>155</v>
      </c>
      <c r="V18" s="396" t="s">
        <v>199</v>
      </c>
      <c r="W18" s="297" t="s">
        <v>203</v>
      </c>
    </row>
    <row r="19" spans="2:23" ht="36.75" customHeight="1">
      <c r="B19" s="722" t="s">
        <v>177</v>
      </c>
      <c r="C19" s="298"/>
      <c r="E19" s="418"/>
      <c r="F19" s="766" t="s">
        <v>507</v>
      </c>
      <c r="G19" s="419"/>
      <c r="H19" s="712"/>
      <c r="I19" s="286"/>
      <c r="J19" s="712"/>
      <c r="K19" s="286"/>
      <c r="L19" s="713"/>
      <c r="M19" s="418"/>
      <c r="N19" s="420" t="s">
        <v>427</v>
      </c>
      <c r="V19" s="396" t="s">
        <v>122</v>
      </c>
    </row>
    <row r="20" spans="2:23" ht="36.75" customHeight="1">
      <c r="B20" s="344"/>
      <c r="C20" s="298"/>
      <c r="E20" s="418"/>
      <c r="F20" s="766" t="s">
        <v>508</v>
      </c>
      <c r="G20" s="419"/>
      <c r="H20" s="714"/>
      <c r="I20" s="286"/>
      <c r="J20" s="712"/>
      <c r="K20" s="286"/>
      <c r="L20" s="713"/>
      <c r="M20" s="418"/>
      <c r="N20" s="420" t="s">
        <v>156</v>
      </c>
    </row>
    <row r="21" spans="2:23" ht="36.75" customHeight="1">
      <c r="B21" s="344"/>
      <c r="D21" s="715"/>
      <c r="E21" s="418"/>
      <c r="F21" s="766" t="s">
        <v>509</v>
      </c>
      <c r="G21" s="419"/>
      <c r="H21" s="712"/>
      <c r="I21" s="286"/>
      <c r="J21" s="712"/>
      <c r="K21" s="286"/>
      <c r="L21" s="716"/>
      <c r="M21" s="418"/>
      <c r="N21" s="420" t="s">
        <v>157</v>
      </c>
    </row>
    <row r="22" spans="2:23" ht="36.75" customHeight="1">
      <c r="C22" s="298"/>
      <c r="D22" s="715"/>
      <c r="E22" s="418"/>
      <c r="F22" s="766" t="s">
        <v>510</v>
      </c>
      <c r="G22" s="419"/>
      <c r="H22" s="712"/>
      <c r="I22" s="286"/>
      <c r="J22" s="712"/>
      <c r="K22" s="286"/>
      <c r="L22" s="716"/>
      <c r="M22" s="418"/>
      <c r="N22" s="420" t="s">
        <v>158</v>
      </c>
    </row>
    <row r="23" spans="2:23" ht="36.75" customHeight="1">
      <c r="B23" s="298"/>
      <c r="C23" s="298"/>
      <c r="D23" s="715"/>
      <c r="E23" s="418"/>
      <c r="F23" s="766" t="s">
        <v>511</v>
      </c>
      <c r="G23" s="419"/>
      <c r="H23" s="712"/>
      <c r="I23" s="286"/>
      <c r="J23" s="712"/>
      <c r="K23" s="286"/>
      <c r="L23" s="716"/>
      <c r="M23" s="418"/>
      <c r="N23" s="420" t="s">
        <v>160</v>
      </c>
    </row>
    <row r="24" spans="2:23" ht="36.75" customHeight="1">
      <c r="B24" s="298"/>
      <c r="C24" s="298"/>
      <c r="D24" s="715"/>
      <c r="E24" s="418"/>
      <c r="F24" s="771" t="s">
        <v>512</v>
      </c>
      <c r="G24" s="419"/>
      <c r="H24" s="712"/>
      <c r="I24" s="286"/>
      <c r="J24" s="714"/>
      <c r="K24" s="286"/>
      <c r="L24" s="716"/>
      <c r="M24" s="418"/>
      <c r="N24" s="420" t="s">
        <v>161</v>
      </c>
    </row>
    <row r="25" spans="2:23" ht="36.75" customHeight="1">
      <c r="B25" s="298"/>
      <c r="C25" s="298"/>
      <c r="D25" s="715"/>
      <c r="E25" s="418"/>
      <c r="F25" s="771" t="s">
        <v>513</v>
      </c>
      <c r="G25" s="419"/>
      <c r="H25" s="714"/>
      <c r="I25" s="286"/>
      <c r="J25" s="422"/>
      <c r="K25" s="286"/>
      <c r="L25" s="716"/>
      <c r="M25" s="418"/>
      <c r="N25" s="420" t="s">
        <v>162</v>
      </c>
    </row>
    <row r="26" spans="2:23" ht="30" customHeight="1">
      <c r="D26" s="715"/>
      <c r="E26" s="418"/>
      <c r="F26" s="771" t="s">
        <v>514</v>
      </c>
      <c r="G26" s="419"/>
      <c r="H26" s="422"/>
      <c r="I26" s="286"/>
      <c r="J26" s="422"/>
      <c r="K26" s="286"/>
      <c r="L26" s="715"/>
      <c r="M26" s="418"/>
      <c r="N26" s="420" t="s">
        <v>163</v>
      </c>
    </row>
    <row r="27" spans="2:23" ht="30" customHeight="1">
      <c r="F27" s="299"/>
    </row>
    <row r="28" spans="2:23" ht="30" customHeight="1"/>
    <row r="29" spans="2:23" ht="30" customHeight="1"/>
    <row r="30" spans="2:23" ht="30" customHeight="1"/>
    <row r="31" spans="2:23" ht="30" customHeight="1"/>
    <row r="32" spans="2:23" ht="30" customHeight="1"/>
    <row r="33" ht="30" customHeight="1"/>
    <row r="34" ht="30" customHeight="1"/>
    <row r="35" ht="30" customHeight="1"/>
    <row r="36" ht="30" customHeight="1"/>
    <row r="37" ht="30" customHeight="1"/>
    <row r="38" ht="30" customHeight="1"/>
    <row r="39" ht="30" customHeight="1"/>
    <row r="40" ht="30" customHeight="1"/>
    <row r="41" ht="30" customHeight="1"/>
  </sheetData>
  <sheetProtection password="CF91" sheet="1" objects="1" scenarios="1"/>
  <mergeCells count="4">
    <mergeCell ref="F3:L3"/>
    <mergeCell ref="N3:N5"/>
    <mergeCell ref="B5:D5"/>
    <mergeCell ref="B9:B16"/>
  </mergeCells>
  <pageMargins left="0" right="0" top="0" bottom="0" header="0" footer="0"/>
  <pageSetup scale="67"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U28"/>
  <sheetViews>
    <sheetView topLeftCell="I1" workbookViewId="0">
      <selection activeCell="U7" sqref="U7"/>
    </sheetView>
  </sheetViews>
  <sheetFormatPr baseColWidth="10" defaultColWidth="9.140625" defaultRowHeight="15"/>
  <cols>
    <col min="20" max="20" width="29.85546875" bestFit="1" customWidth="1"/>
  </cols>
  <sheetData>
    <row r="3" spans="1:21">
      <c r="O3" t="s">
        <v>290</v>
      </c>
      <c r="P3" t="s">
        <v>291</v>
      </c>
    </row>
    <row r="4" spans="1:21">
      <c r="A4" t="s">
        <v>557</v>
      </c>
      <c r="C4" s="418"/>
      <c r="H4" s="416" t="s">
        <v>259</v>
      </c>
      <c r="L4" s="416" t="s">
        <v>566</v>
      </c>
      <c r="O4">
        <v>0</v>
      </c>
      <c r="P4">
        <v>80</v>
      </c>
      <c r="Q4">
        <v>1</v>
      </c>
      <c r="T4" t="s">
        <v>17</v>
      </c>
      <c r="U4" t="s">
        <v>192</v>
      </c>
    </row>
    <row r="5" spans="1:21">
      <c r="A5" t="s">
        <v>558</v>
      </c>
      <c r="C5" s="418"/>
      <c r="H5" s="416" t="s">
        <v>562</v>
      </c>
      <c r="L5" s="416" t="s">
        <v>559</v>
      </c>
      <c r="O5">
        <v>80</v>
      </c>
      <c r="P5">
        <v>100</v>
      </c>
      <c r="Q5">
        <v>2</v>
      </c>
      <c r="T5" t="s">
        <v>305</v>
      </c>
      <c r="U5" t="s">
        <v>309</v>
      </c>
    </row>
    <row r="6" spans="1:21">
      <c r="A6" t="str">
        <f>""</f>
        <v/>
      </c>
      <c r="C6" s="418"/>
      <c r="H6" s="416" t="s">
        <v>565</v>
      </c>
      <c r="L6" s="416" t="s">
        <v>560</v>
      </c>
      <c r="O6">
        <v>100</v>
      </c>
      <c r="P6">
        <v>105</v>
      </c>
      <c r="Q6">
        <v>3</v>
      </c>
      <c r="T6" t="s">
        <v>306</v>
      </c>
      <c r="U6" t="s">
        <v>310</v>
      </c>
    </row>
    <row r="7" spans="1:21">
      <c r="C7" s="418"/>
      <c r="H7" s="416" t="s">
        <v>563</v>
      </c>
      <c r="L7" t="s">
        <v>561</v>
      </c>
      <c r="O7">
        <v>105</v>
      </c>
      <c r="P7">
        <v>100000</v>
      </c>
      <c r="Q7">
        <v>4</v>
      </c>
      <c r="T7" t="s">
        <v>307</v>
      </c>
      <c r="U7" t="s">
        <v>122</v>
      </c>
    </row>
    <row r="8" spans="1:21">
      <c r="C8" s="418"/>
      <c r="H8" s="416" t="s">
        <v>564</v>
      </c>
      <c r="L8" s="568" t="s">
        <v>293</v>
      </c>
      <c r="T8" t="s">
        <v>308</v>
      </c>
      <c r="U8" t="s">
        <v>311</v>
      </c>
    </row>
    <row r="9" spans="1:21">
      <c r="C9" s="418"/>
    </row>
    <row r="10" spans="1:21">
      <c r="C10" s="418"/>
      <c r="L10" s="416" t="s">
        <v>566</v>
      </c>
    </row>
    <row r="11" spans="1:21">
      <c r="C11" s="418"/>
      <c r="L11" s="416" t="s">
        <v>559</v>
      </c>
    </row>
    <row r="12" spans="1:21">
      <c r="C12" s="418"/>
      <c r="L12" s="416" t="s">
        <v>560</v>
      </c>
    </row>
    <row r="13" spans="1:21">
      <c r="C13" s="418"/>
      <c r="L13" s="416" t="s">
        <v>561</v>
      </c>
    </row>
    <row r="14" spans="1:21">
      <c r="C14" s="418"/>
      <c r="L14" s="568" t="s">
        <v>293</v>
      </c>
    </row>
    <row r="15" spans="1:21">
      <c r="C15" s="418"/>
    </row>
    <row r="16" spans="1:21">
      <c r="C16" s="418"/>
      <c r="L16" s="416" t="s">
        <v>566</v>
      </c>
    </row>
    <row r="17" spans="3:12">
      <c r="C17" s="418"/>
      <c r="L17" s="416" t="s">
        <v>559</v>
      </c>
    </row>
    <row r="18" spans="3:12">
      <c r="C18" s="418"/>
      <c r="L18" s="416" t="s">
        <v>560</v>
      </c>
    </row>
    <row r="19" spans="3:12">
      <c r="C19" s="418"/>
      <c r="L19" s="416" t="s">
        <v>561</v>
      </c>
    </row>
    <row r="20" spans="3:12">
      <c r="C20" s="418"/>
      <c r="L20" s="568" t="s">
        <v>293</v>
      </c>
    </row>
    <row r="21" spans="3:12">
      <c r="C21" s="418"/>
    </row>
    <row r="22" spans="3:12">
      <c r="C22" s="418"/>
    </row>
    <row r="23" spans="3:12">
      <c r="C23" s="418"/>
    </row>
    <row r="24" spans="3:12">
      <c r="C24" s="418"/>
    </row>
    <row r="25" spans="3:12">
      <c r="C25" s="418"/>
    </row>
    <row r="26" spans="3:12">
      <c r="C26" s="418"/>
    </row>
    <row r="27" spans="3:12">
      <c r="C27" s="418"/>
    </row>
    <row r="28" spans="3:12">
      <c r="C28" s="418"/>
    </row>
  </sheetData>
  <sheetProtection password="CF91" sheet="1" objects="1" scenario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pageSetUpPr fitToPage="1"/>
  </sheetPr>
  <dimension ref="A1:AM71"/>
  <sheetViews>
    <sheetView showGridLines="0" topLeftCell="H9" zoomScaleNormal="100" zoomScaleSheetLayoutView="100" zoomScalePageLayoutView="98" workbookViewId="0">
      <selection activeCell="J32" sqref="J32:M42"/>
    </sheetView>
  </sheetViews>
  <sheetFormatPr baseColWidth="10" defaultColWidth="9.140625" defaultRowHeight="16.5"/>
  <cols>
    <col min="1" max="1" width="1.85546875" style="450" customWidth="1"/>
    <col min="2" max="2" width="22.42578125" style="450" customWidth="1"/>
    <col min="3" max="3" width="27.5703125" style="450" customWidth="1"/>
    <col min="4" max="4" width="13.7109375" style="450" customWidth="1"/>
    <col min="5" max="5" width="10.42578125" style="450" customWidth="1"/>
    <col min="6" max="6" width="14.28515625" style="450" customWidth="1"/>
    <col min="7" max="7" width="26" style="450" customWidth="1"/>
    <col min="8" max="8" width="19.85546875" style="450" customWidth="1"/>
    <col min="9" max="9" width="14.7109375" style="451" customWidth="1"/>
    <col min="10" max="10" width="20.7109375" style="451" customWidth="1"/>
    <col min="11" max="11" width="32.5703125" style="451" customWidth="1"/>
    <col min="12" max="12" width="5.5703125" style="451" customWidth="1"/>
    <col min="13" max="13" width="9.7109375" style="451" customWidth="1"/>
    <col min="14" max="14" width="0.85546875" style="451" customWidth="1"/>
    <col min="15" max="15" width="9.42578125" style="451" customWidth="1"/>
    <col min="16" max="17" width="9.42578125" style="451" hidden="1" customWidth="1"/>
    <col min="18" max="18" width="2.140625" style="451" hidden="1" customWidth="1"/>
    <col min="19" max="19" width="23.85546875" style="451" hidden="1" customWidth="1"/>
    <col min="20" max="20" width="6.28515625" style="451" hidden="1" customWidth="1"/>
    <col min="21" max="21" width="5.5703125" style="451" hidden="1" customWidth="1"/>
    <col min="22" max="22" width="11.7109375" style="451" hidden="1" customWidth="1"/>
    <col min="23" max="23" width="7.42578125" style="451" hidden="1" customWidth="1"/>
    <col min="24" max="26" width="6.28515625" style="451" hidden="1" customWidth="1"/>
    <col min="27" max="16384" width="9.140625" style="450"/>
  </cols>
  <sheetData>
    <row r="1" spans="1:36" ht="20.25" customHeight="1">
      <c r="B1" s="1685"/>
      <c r="C1" s="1685"/>
      <c r="D1" s="1685"/>
      <c r="E1" s="1685"/>
      <c r="F1" s="1685"/>
      <c r="G1" s="1685"/>
      <c r="H1" s="1685"/>
      <c r="I1" s="1685"/>
      <c r="J1" s="592"/>
      <c r="K1" s="412"/>
      <c r="L1" s="412"/>
      <c r="M1" s="412"/>
      <c r="N1" s="412"/>
      <c r="O1" s="412"/>
      <c r="P1" s="412"/>
      <c r="Q1" s="412"/>
      <c r="R1" s="412"/>
      <c r="AA1" s="452"/>
      <c r="AB1" s="452"/>
      <c r="AC1" s="452"/>
      <c r="AD1" s="452"/>
      <c r="AE1" s="452"/>
      <c r="AF1" s="452"/>
      <c r="AG1" s="452"/>
      <c r="AH1" s="452"/>
      <c r="AI1" s="452"/>
      <c r="AJ1" s="452"/>
    </row>
    <row r="2" spans="1:36" ht="42" customHeight="1">
      <c r="AA2" s="452"/>
      <c r="AB2" s="452"/>
      <c r="AC2" s="452"/>
      <c r="AD2" s="452"/>
      <c r="AE2" s="452"/>
      <c r="AF2" s="452"/>
      <c r="AG2" s="452"/>
      <c r="AH2" s="452"/>
      <c r="AI2" s="452"/>
      <c r="AJ2" s="452"/>
    </row>
    <row r="3" spans="1:36" ht="33" customHeight="1">
      <c r="A3" s="453"/>
      <c r="AA3" s="452"/>
      <c r="AB3" s="452"/>
      <c r="AC3" s="452"/>
      <c r="AD3" s="452"/>
      <c r="AE3" s="452"/>
      <c r="AF3" s="452"/>
      <c r="AG3" s="452"/>
      <c r="AH3" s="452"/>
      <c r="AI3" s="452"/>
      <c r="AJ3" s="452"/>
    </row>
    <row r="4" spans="1:36" ht="15.75" customHeight="1">
      <c r="A4" s="453"/>
      <c r="B4" s="449"/>
      <c r="C4" s="1686"/>
      <c r="D4" s="1686"/>
      <c r="E4" s="1686"/>
      <c r="F4" s="1687"/>
      <c r="G4" s="1687"/>
      <c r="H4" s="1687"/>
      <c r="I4" s="1687"/>
      <c r="J4" s="1674"/>
      <c r="K4" s="1674"/>
      <c r="L4" s="447"/>
      <c r="M4" s="447"/>
      <c r="N4" s="506"/>
      <c r="O4" s="506"/>
      <c r="P4" s="506"/>
      <c r="Q4" s="506"/>
      <c r="R4" s="506"/>
      <c r="S4" s="506"/>
      <c r="T4" s="506"/>
      <c r="U4" s="506"/>
      <c r="V4" s="506"/>
      <c r="W4" s="506"/>
      <c r="X4" s="506"/>
      <c r="Y4" s="506"/>
      <c r="Z4" s="506"/>
      <c r="AA4" s="452"/>
      <c r="AB4" s="452"/>
      <c r="AC4" s="452"/>
      <c r="AD4" s="452"/>
      <c r="AE4" s="452"/>
      <c r="AF4" s="452"/>
      <c r="AG4" s="452"/>
      <c r="AH4" s="452"/>
      <c r="AI4" s="452"/>
      <c r="AJ4" s="452"/>
    </row>
    <row r="5" spans="1:36" ht="14.25" customHeight="1">
      <c r="A5" s="453"/>
      <c r="B5" s="449"/>
      <c r="C5" s="1675"/>
      <c r="D5" s="1675"/>
      <c r="E5" s="1675"/>
      <c r="F5" s="1676"/>
      <c r="G5" s="1676"/>
      <c r="H5" s="1676"/>
      <c r="I5" s="1676"/>
      <c r="J5" s="1674"/>
      <c r="K5" s="1674"/>
      <c r="L5" s="447"/>
      <c r="M5" s="447"/>
      <c r="N5" s="506"/>
      <c r="O5" s="506"/>
      <c r="P5" s="506"/>
      <c r="Q5" s="506"/>
      <c r="R5" s="506"/>
      <c r="S5" s="506"/>
      <c r="T5" s="506"/>
      <c r="U5" s="506"/>
      <c r="V5" s="506"/>
      <c r="W5" s="506"/>
      <c r="X5" s="506"/>
      <c r="Y5" s="506"/>
      <c r="Z5" s="506"/>
      <c r="AA5" s="452"/>
      <c r="AB5" s="452"/>
      <c r="AC5" s="452"/>
      <c r="AD5" s="452"/>
      <c r="AE5" s="452"/>
      <c r="AF5" s="452"/>
      <c r="AG5" s="452"/>
      <c r="AH5" s="452"/>
      <c r="AI5" s="452"/>
      <c r="AJ5" s="452"/>
    </row>
    <row r="6" spans="1:36" ht="14.25" customHeight="1">
      <c r="A6" s="453"/>
      <c r="B6" s="449"/>
      <c r="C6" s="1675"/>
      <c r="D6" s="1675"/>
      <c r="E6" s="1675"/>
      <c r="F6" s="1676"/>
      <c r="G6" s="1676"/>
      <c r="H6" s="1676"/>
      <c r="I6" s="1676"/>
      <c r="J6" s="1678"/>
      <c r="K6" s="1678"/>
      <c r="L6" s="447"/>
      <c r="M6" s="447"/>
      <c r="N6" s="506"/>
      <c r="O6" s="506"/>
      <c r="P6" s="506"/>
      <c r="Q6" s="506"/>
      <c r="R6" s="506"/>
      <c r="S6" s="506"/>
      <c r="T6" s="506"/>
      <c r="U6" s="506"/>
      <c r="V6" s="506"/>
      <c r="W6" s="506"/>
      <c r="X6" s="506"/>
      <c r="Y6" s="506"/>
      <c r="Z6" s="506"/>
      <c r="AA6" s="452"/>
      <c r="AB6" s="452"/>
      <c r="AC6" s="452"/>
      <c r="AD6" s="452"/>
      <c r="AE6" s="452"/>
      <c r="AF6" s="452"/>
      <c r="AG6" s="452"/>
      <c r="AH6" s="452"/>
      <c r="AI6" s="452"/>
      <c r="AJ6" s="452"/>
    </row>
    <row r="7" spans="1:36" ht="14.25" customHeight="1">
      <c r="A7" s="453"/>
      <c r="B7" s="449"/>
      <c r="C7" s="1675"/>
      <c r="D7" s="1675"/>
      <c r="E7" s="1675"/>
      <c r="F7" s="1676"/>
      <c r="G7" s="1676"/>
      <c r="H7" s="1676"/>
      <c r="I7" s="1676"/>
      <c r="J7" s="1679"/>
      <c r="K7" s="1679"/>
      <c r="L7" s="446"/>
      <c r="M7" s="446"/>
      <c r="N7" s="506"/>
      <c r="O7" s="506"/>
      <c r="P7" s="506"/>
      <c r="Q7" s="506"/>
      <c r="R7" s="506"/>
      <c r="S7" s="506"/>
      <c r="T7" s="506"/>
      <c r="U7" s="506"/>
      <c r="V7" s="506"/>
      <c r="W7" s="506"/>
      <c r="X7" s="506"/>
      <c r="Y7" s="506"/>
      <c r="Z7" s="506"/>
      <c r="AA7" s="452"/>
      <c r="AB7" s="452"/>
      <c r="AC7" s="452"/>
      <c r="AD7" s="452"/>
      <c r="AE7" s="452"/>
      <c r="AF7" s="452"/>
      <c r="AG7" s="452"/>
      <c r="AH7" s="452"/>
      <c r="AI7" s="452"/>
      <c r="AJ7" s="452"/>
    </row>
    <row r="8" spans="1:36" ht="14.25" customHeight="1">
      <c r="A8" s="453"/>
      <c r="B8" s="449"/>
      <c r="C8" s="1675"/>
      <c r="D8" s="1675"/>
      <c r="E8" s="1675"/>
      <c r="F8" s="1676"/>
      <c r="G8" s="1676"/>
      <c r="H8" s="1676"/>
      <c r="I8" s="1676"/>
      <c r="J8" s="1679"/>
      <c r="K8" s="1679"/>
      <c r="L8" s="505"/>
      <c r="M8" s="505"/>
      <c r="N8" s="506"/>
      <c r="O8" s="506"/>
      <c r="P8" s="506"/>
      <c r="Q8" s="506"/>
      <c r="R8" s="506"/>
      <c r="S8" s="506"/>
      <c r="T8" s="506"/>
      <c r="U8" s="506"/>
      <c r="V8" s="506"/>
      <c r="W8" s="506"/>
      <c r="X8" s="506"/>
      <c r="Y8" s="506"/>
      <c r="Z8" s="506"/>
      <c r="AA8" s="452"/>
      <c r="AB8" s="452"/>
      <c r="AC8" s="452"/>
      <c r="AD8" s="452"/>
      <c r="AE8" s="452"/>
      <c r="AF8" s="452"/>
      <c r="AG8" s="452"/>
      <c r="AH8" s="452"/>
      <c r="AI8" s="452"/>
      <c r="AJ8" s="452"/>
    </row>
    <row r="9" spans="1:36" ht="16.5" customHeight="1">
      <c r="A9" s="453"/>
      <c r="B9" s="449"/>
      <c r="C9" s="1675"/>
      <c r="D9" s="1675"/>
      <c r="E9" s="1675"/>
      <c r="F9" s="1680"/>
      <c r="G9" s="1680"/>
      <c r="H9" s="1680"/>
      <c r="I9" s="1680"/>
      <c r="J9" s="1681"/>
      <c r="K9" s="1681"/>
      <c r="L9" s="446"/>
      <c r="M9" s="446"/>
      <c r="N9" s="506"/>
      <c r="O9" s="506"/>
      <c r="P9" s="506"/>
      <c r="Q9" s="506"/>
      <c r="R9" s="506"/>
      <c r="S9" s="506"/>
      <c r="T9" s="506"/>
      <c r="U9" s="506"/>
      <c r="V9" s="506"/>
      <c r="W9" s="506"/>
      <c r="X9" s="506"/>
      <c r="Y9" s="506"/>
      <c r="Z9" s="506"/>
      <c r="AA9" s="452"/>
      <c r="AB9" s="452"/>
      <c r="AC9" s="452"/>
      <c r="AD9" s="452"/>
      <c r="AE9" s="452"/>
      <c r="AF9" s="452"/>
      <c r="AG9" s="452"/>
      <c r="AH9" s="452"/>
      <c r="AI9" s="452"/>
      <c r="AJ9" s="452"/>
    </row>
    <row r="10" spans="1:36" ht="13.5" customHeight="1">
      <c r="A10" s="453"/>
      <c r="B10" s="448"/>
      <c r="C10" s="448"/>
      <c r="D10" s="448"/>
      <c r="E10" s="445"/>
      <c r="F10" s="444"/>
      <c r="G10" s="444"/>
      <c r="H10" s="444"/>
      <c r="I10" s="443"/>
      <c r="J10" s="443"/>
      <c r="K10" s="443"/>
      <c r="L10" s="441"/>
      <c r="M10" s="441"/>
      <c r="N10" s="506"/>
      <c r="O10" s="506"/>
      <c r="P10" s="506"/>
      <c r="Q10" s="506"/>
      <c r="R10" s="506"/>
      <c r="S10" s="506"/>
      <c r="T10" s="506"/>
      <c r="U10" s="506"/>
      <c r="V10" s="506"/>
      <c r="W10" s="506"/>
      <c r="X10" s="506"/>
      <c r="Y10" s="506"/>
      <c r="Z10" s="506"/>
      <c r="AA10" s="452"/>
      <c r="AB10" s="452"/>
      <c r="AC10" s="452"/>
      <c r="AD10" s="452"/>
      <c r="AE10" s="452"/>
      <c r="AF10" s="452"/>
      <c r="AG10" s="452"/>
      <c r="AH10" s="452"/>
      <c r="AI10" s="452"/>
      <c r="AJ10" s="452"/>
    </row>
    <row r="11" spans="1:36" hidden="1">
      <c r="A11" s="453"/>
      <c r="AA11" s="452"/>
      <c r="AB11" s="452"/>
      <c r="AC11" s="452"/>
      <c r="AD11" s="452"/>
      <c r="AE11" s="452"/>
      <c r="AF11" s="452"/>
      <c r="AG11" s="452"/>
      <c r="AH11" s="452"/>
      <c r="AI11" s="452"/>
      <c r="AJ11" s="452"/>
    </row>
    <row r="12" spans="1:36" hidden="1">
      <c r="AA12" s="452"/>
      <c r="AB12" s="452"/>
      <c r="AC12" s="452"/>
      <c r="AD12" s="452"/>
      <c r="AE12" s="452"/>
      <c r="AF12" s="452"/>
      <c r="AG12" s="452"/>
      <c r="AH12" s="452"/>
      <c r="AI12" s="452"/>
      <c r="AJ12" s="452"/>
    </row>
    <row r="13" spans="1:36" hidden="1">
      <c r="AA13" s="452"/>
      <c r="AB13" s="452"/>
      <c r="AC13" s="452"/>
      <c r="AD13" s="452"/>
      <c r="AE13" s="452"/>
      <c r="AF13" s="452"/>
      <c r="AG13" s="452"/>
      <c r="AH13" s="452"/>
      <c r="AI13" s="452"/>
      <c r="AJ13" s="452"/>
    </row>
    <row r="14" spans="1:36" hidden="1">
      <c r="C14" s="454"/>
      <c r="D14" s="455" t="s">
        <v>207</v>
      </c>
      <c r="E14" s="456" t="s">
        <v>216</v>
      </c>
      <c r="F14" s="455" t="s">
        <v>6</v>
      </c>
      <c r="G14" s="457"/>
      <c r="K14" s="454"/>
      <c r="L14" s="455"/>
      <c r="M14" s="455" t="s">
        <v>79</v>
      </c>
      <c r="N14" s="456" t="s">
        <v>216</v>
      </c>
      <c r="O14" s="455" t="s">
        <v>7</v>
      </c>
      <c r="P14" s="457"/>
      <c r="AA14" s="452"/>
      <c r="AB14" s="452"/>
      <c r="AC14" s="452"/>
      <c r="AD14" s="452"/>
      <c r="AE14" s="452"/>
      <c r="AF14" s="452"/>
      <c r="AG14" s="452"/>
      <c r="AH14" s="452"/>
      <c r="AI14" s="452"/>
      <c r="AJ14" s="452"/>
    </row>
    <row r="15" spans="1:36" ht="17.25" hidden="1" thickBot="1">
      <c r="C15" s="458" t="s">
        <v>208</v>
      </c>
      <c r="D15" s="459">
        <v>0.5</v>
      </c>
      <c r="E15" s="460"/>
      <c r="F15" s="461">
        <v>0.5</v>
      </c>
      <c r="G15" s="462"/>
      <c r="K15" s="458" t="s">
        <v>208</v>
      </c>
      <c r="L15" s="463"/>
      <c r="M15" s="459">
        <v>0.5</v>
      </c>
      <c r="N15" s="460"/>
      <c r="O15" s="461">
        <v>0.5</v>
      </c>
      <c r="P15" s="462"/>
      <c r="AA15" s="452"/>
      <c r="AB15" s="452"/>
      <c r="AC15" s="452"/>
      <c r="AD15" s="452"/>
      <c r="AE15" s="452"/>
      <c r="AF15" s="452"/>
      <c r="AG15" s="452"/>
      <c r="AH15" s="452"/>
      <c r="AI15" s="452"/>
      <c r="AJ15" s="452"/>
    </row>
    <row r="16" spans="1:36" hidden="1">
      <c r="D16" s="464" t="str">
        <f>IF(SUM(D15,F15)&lt;&gt;1,"Sum of weights is not equal to 100%, Default values applied","")</f>
        <v/>
      </c>
      <c r="K16" s="464" t="str">
        <f>IF(SUM(M15,O15)&lt;&gt;1,"Sum of weights is not equal to 100%, Default values applied","")</f>
        <v/>
      </c>
      <c r="L16" s="464"/>
      <c r="AA16" s="452"/>
      <c r="AB16" s="452"/>
      <c r="AC16" s="452"/>
      <c r="AD16" s="452"/>
      <c r="AE16" s="452"/>
      <c r="AF16" s="452"/>
      <c r="AG16" s="452"/>
      <c r="AH16" s="452"/>
      <c r="AI16" s="452"/>
      <c r="AJ16" s="452"/>
    </row>
    <row r="17" spans="1:36" ht="17.25" hidden="1" thickBot="1">
      <c r="C17" s="465" t="s">
        <v>209</v>
      </c>
      <c r="D17" s="466" t="s">
        <v>204</v>
      </c>
      <c r="F17" s="467" t="s">
        <v>210</v>
      </c>
      <c r="G17" s="467"/>
      <c r="K17" s="451" t="s">
        <v>228</v>
      </c>
      <c r="M17" s="451" t="e">
        <f ca="1">IF(D19="",TEXT('HR - Tools'!J10,"0,00"),TEXT(D19,"0,00"))</f>
        <v>#REF!</v>
      </c>
      <c r="AA17" s="452"/>
      <c r="AB17" s="452"/>
      <c r="AC17" s="452"/>
      <c r="AD17" s="452"/>
      <c r="AE17" s="452"/>
      <c r="AF17" s="452"/>
      <c r="AG17" s="452"/>
      <c r="AH17" s="452"/>
      <c r="AI17" s="452"/>
      <c r="AJ17" s="452"/>
    </row>
    <row r="18" spans="1:36" hidden="1">
      <c r="D18" s="464" t="str">
        <f>IF(D17="","Enter a value for the Potential","")</f>
        <v/>
      </c>
      <c r="E18" s="467"/>
      <c r="H18" s="451"/>
      <c r="M18" s="468"/>
      <c r="Y18" s="452"/>
      <c r="Z18" s="452"/>
      <c r="AA18" s="452"/>
      <c r="AB18" s="452"/>
      <c r="AC18" s="452"/>
      <c r="AD18" s="452"/>
      <c r="AE18" s="452"/>
      <c r="AF18" s="452"/>
      <c r="AG18" s="452"/>
      <c r="AH18" s="452"/>
    </row>
    <row r="19" spans="1:36" ht="17.25" hidden="1" thickBot="1">
      <c r="C19" s="465" t="s">
        <v>79</v>
      </c>
      <c r="D19" s="466"/>
      <c r="F19" s="467" t="s">
        <v>211</v>
      </c>
      <c r="AA19" s="452"/>
      <c r="AB19" s="452"/>
      <c r="AC19" s="452"/>
      <c r="AD19" s="452"/>
      <c r="AE19" s="452"/>
      <c r="AF19" s="452"/>
      <c r="AG19" s="452"/>
      <c r="AH19" s="452"/>
      <c r="AI19" s="452"/>
      <c r="AJ19" s="452"/>
    </row>
    <row r="20" spans="1:36" ht="6.75" customHeight="1" thickBot="1">
      <c r="AA20" s="452"/>
      <c r="AB20" s="452"/>
      <c r="AC20" s="452"/>
      <c r="AD20" s="452"/>
      <c r="AE20" s="452"/>
      <c r="AF20" s="452"/>
      <c r="AG20" s="452"/>
      <c r="AH20" s="452"/>
      <c r="AI20" s="452"/>
      <c r="AJ20" s="452"/>
    </row>
    <row r="21" spans="1:36" ht="21" customHeight="1" thickBot="1">
      <c r="B21" s="1682" t="str">
        <f ca="1">OFFSET('Corresp Table Titles'!C68,0,Lang_offset)</f>
        <v xml:space="preserve">PERFORMANCE GLOBALE </v>
      </c>
      <c r="C21" s="1683"/>
      <c r="D21" s="1683"/>
      <c r="E21" s="1683"/>
      <c r="F21" s="1683"/>
      <c r="G21" s="1683"/>
      <c r="H21" s="1683"/>
      <c r="I21" s="1683"/>
      <c r="J21" s="1683"/>
      <c r="K21" s="1683"/>
      <c r="L21" s="1684"/>
      <c r="M21" s="856">
        <v>3</v>
      </c>
      <c r="O21" s="1655"/>
      <c r="P21" s="1655"/>
      <c r="Q21" s="639"/>
      <c r="S21" s="1677" t="s">
        <v>76</v>
      </c>
      <c r="T21" s="1677"/>
      <c r="U21" s="1677"/>
      <c r="V21" s="1677"/>
      <c r="W21" s="469"/>
      <c r="X21" s="469"/>
      <c r="Y21" s="469"/>
      <c r="AA21" s="452"/>
      <c r="AB21" s="452"/>
      <c r="AC21" s="452"/>
      <c r="AD21" s="452"/>
      <c r="AE21" s="452"/>
      <c r="AF21" s="452"/>
      <c r="AG21" s="452"/>
      <c r="AH21" s="452"/>
      <c r="AI21" s="452"/>
      <c r="AJ21" s="452"/>
    </row>
    <row r="22" spans="1:36">
      <c r="A22" s="470"/>
      <c r="B22" s="1656" t="str">
        <f ca="1">OFFSET('Corresp Table Content'!C178,0,Lang_offset)</f>
        <v>Objectifs</v>
      </c>
      <c r="C22" s="1657"/>
      <c r="D22" s="1657"/>
      <c r="E22" s="1658"/>
      <c r="F22" s="1659" t="str">
        <f ca="1">OFFSET('Corresp Table Content'!C179,0,Lang_offset)</f>
        <v>Compétences</v>
      </c>
      <c r="G22" s="1660"/>
      <c r="H22" s="1660"/>
      <c r="I22" s="1661"/>
      <c r="J22" s="1659" t="str">
        <f ca="1">OFFSET('Corresp Table Content'!C180,0,Lang_offset)</f>
        <v>Points forts / Point à ameliorer</v>
      </c>
      <c r="K22" s="1660"/>
      <c r="L22" s="1660"/>
      <c r="M22" s="1661"/>
      <c r="O22" s="1662"/>
      <c r="P22" s="1662"/>
      <c r="Q22" s="1662"/>
      <c r="S22" s="469"/>
      <c r="T22" s="469"/>
      <c r="U22" s="469"/>
      <c r="V22" s="469"/>
      <c r="W22" s="469"/>
      <c r="X22" s="469"/>
      <c r="Y22" s="469"/>
      <c r="AA22" s="452"/>
      <c r="AB22" s="452"/>
      <c r="AC22" s="452"/>
      <c r="AD22" s="452"/>
      <c r="AE22" s="452"/>
      <c r="AF22" s="452"/>
      <c r="AG22" s="452"/>
      <c r="AH22" s="452"/>
      <c r="AI22" s="452"/>
      <c r="AJ22" s="452"/>
    </row>
    <row r="23" spans="1:36" ht="16.5" customHeight="1">
      <c r="A23" s="470"/>
      <c r="B23" s="471"/>
      <c r="C23" s="470"/>
      <c r="D23" s="470"/>
      <c r="E23" s="493"/>
      <c r="F23" s="470"/>
      <c r="G23" s="470"/>
      <c r="H23" s="470"/>
      <c r="I23" s="478"/>
      <c r="J23" s="1663" t="str">
        <f ca="1">OFFSET('Corresp Table Content'!C183,0,Lang_offset)</f>
        <v>Points forts</v>
      </c>
      <c r="K23" s="1664"/>
      <c r="L23" s="1664"/>
      <c r="M23" s="1665"/>
      <c r="N23" s="478"/>
      <c r="O23" s="1666"/>
      <c r="P23" s="1666"/>
      <c r="Q23" s="1666"/>
      <c r="S23" s="1649" t="str">
        <f>'HR - Tools'!B48</f>
        <v>Previous Average Scores</v>
      </c>
      <c r="T23" s="1649"/>
      <c r="U23" s="1649"/>
      <c r="V23" s="1649"/>
      <c r="W23" s="1649"/>
      <c r="X23" s="1649"/>
      <c r="Y23" s="469"/>
      <c r="AA23" s="452"/>
      <c r="AB23" s="452"/>
      <c r="AC23" s="452"/>
      <c r="AD23" s="452"/>
      <c r="AE23" s="452"/>
      <c r="AF23" s="452"/>
      <c r="AG23" s="452"/>
      <c r="AH23" s="452"/>
      <c r="AI23" s="452"/>
      <c r="AJ23" s="452"/>
    </row>
    <row r="24" spans="1:36" ht="16.5" customHeight="1">
      <c r="A24" s="470"/>
      <c r="B24" s="471"/>
      <c r="C24" s="470"/>
      <c r="D24" s="470"/>
      <c r="E24" s="493"/>
      <c r="F24" s="470"/>
      <c r="G24" s="470"/>
      <c r="H24" s="470"/>
      <c r="I24" s="478"/>
      <c r="J24" s="1667" t="s">
        <v>12</v>
      </c>
      <c r="K24" s="1668"/>
      <c r="L24" s="1668"/>
      <c r="M24" s="1669"/>
      <c r="N24" s="478" t="e">
        <v>#N/A</v>
      </c>
      <c r="O24" s="1666"/>
      <c r="P24" s="1666"/>
      <c r="Q24" s="1666"/>
      <c r="S24" s="472" t="str">
        <f>'HR - Tools'!B49</f>
        <v>Average Competencies Score</v>
      </c>
      <c r="T24" s="473"/>
      <c r="U24" s="473"/>
      <c r="V24" s="474" t="str">
        <f>'HR - Tools'!E49</f>
        <v>YTD</v>
      </c>
      <c r="W24" s="474"/>
      <c r="X24" s="474"/>
      <c r="Y24" s="469"/>
      <c r="AA24" s="452"/>
      <c r="AB24" s="452"/>
      <c r="AC24" s="452"/>
      <c r="AD24" s="452"/>
      <c r="AE24" s="452"/>
      <c r="AF24" s="452"/>
      <c r="AG24" s="452"/>
      <c r="AH24" s="452"/>
      <c r="AI24" s="452"/>
      <c r="AJ24" s="452"/>
    </row>
    <row r="25" spans="1:36">
      <c r="A25" s="470"/>
      <c r="B25" s="471"/>
      <c r="C25" s="470"/>
      <c r="D25" s="470"/>
      <c r="E25" s="493"/>
      <c r="F25" s="470"/>
      <c r="G25" s="470"/>
      <c r="H25" s="470"/>
      <c r="I25" s="478"/>
      <c r="J25" s="1667"/>
      <c r="K25" s="1668"/>
      <c r="L25" s="1668"/>
      <c r="M25" s="1669"/>
      <c r="N25" s="478" t="e">
        <v>#N/A</v>
      </c>
      <c r="O25" s="1666"/>
      <c r="P25" s="1666"/>
      <c r="Q25" s="1666"/>
      <c r="S25" s="473" t="str">
        <f>'HR - Tools'!B50</f>
        <v>Evaluation</v>
      </c>
      <c r="T25" s="473"/>
      <c r="U25" s="475"/>
      <c r="V25" s="476">
        <f ca="1">'HR - Tools'!E50</f>
        <v>1.1666666666666667</v>
      </c>
      <c r="W25" s="476"/>
      <c r="X25" s="474"/>
      <c r="Y25" s="469"/>
      <c r="AA25" s="452"/>
      <c r="AB25" s="452"/>
      <c r="AC25" s="452"/>
      <c r="AD25" s="452"/>
      <c r="AE25" s="452"/>
      <c r="AF25" s="452"/>
      <c r="AG25" s="452"/>
      <c r="AH25" s="452"/>
      <c r="AI25" s="452"/>
      <c r="AJ25" s="452"/>
    </row>
    <row r="26" spans="1:36">
      <c r="A26" s="470"/>
      <c r="B26" s="471"/>
      <c r="C26" s="470"/>
      <c r="D26" s="470"/>
      <c r="E26" s="493"/>
      <c r="F26" s="470"/>
      <c r="G26" s="470"/>
      <c r="H26" s="470"/>
      <c r="I26" s="478"/>
      <c r="J26" s="1667"/>
      <c r="K26" s="1668"/>
      <c r="L26" s="1668"/>
      <c r="M26" s="1669"/>
      <c r="N26" s="478" t="e">
        <v>#N/A</v>
      </c>
      <c r="O26" s="1666"/>
      <c r="P26" s="1666"/>
      <c r="Q26" s="1666"/>
      <c r="S26" s="473">
        <f>'HR - Tools'!B51</f>
        <v>0</v>
      </c>
      <c r="T26" s="473"/>
      <c r="U26" s="475"/>
      <c r="V26" s="476">
        <f>'HR - Tools'!E51</f>
        <v>0</v>
      </c>
      <c r="W26" s="474"/>
      <c r="X26" s="474"/>
      <c r="Y26" s="469"/>
      <c r="AA26" s="452"/>
      <c r="AB26" s="452"/>
      <c r="AC26" s="452"/>
      <c r="AD26" s="452"/>
      <c r="AE26" s="452"/>
      <c r="AF26" s="452"/>
      <c r="AG26" s="452"/>
      <c r="AH26" s="452"/>
      <c r="AI26" s="452"/>
      <c r="AJ26" s="452"/>
    </row>
    <row r="27" spans="1:36">
      <c r="A27" s="470"/>
      <c r="B27" s="471"/>
      <c r="C27" s="470"/>
      <c r="D27" s="470"/>
      <c r="E27" s="493"/>
      <c r="F27" s="470"/>
      <c r="G27" s="470"/>
      <c r="H27" s="470"/>
      <c r="I27" s="478"/>
      <c r="J27" s="1667"/>
      <c r="K27" s="1668"/>
      <c r="L27" s="1668"/>
      <c r="M27" s="1669"/>
      <c r="N27" s="451" t="e">
        <v>#N/A</v>
      </c>
      <c r="O27" s="1666"/>
      <c r="P27" s="1666"/>
      <c r="Q27" s="1666"/>
      <c r="S27" s="451" t="s">
        <v>235</v>
      </c>
      <c r="V27" s="477" t="str">
        <f ca="1">ROUND(V25,1)&amp;" ("&amp;TEXT(V30,"0%")&amp;")"</f>
        <v>1.2 (50%)</v>
      </c>
      <c r="W27" s="477"/>
      <c r="X27" s="477"/>
      <c r="Y27" s="469"/>
      <c r="AA27" s="452"/>
      <c r="AB27" s="452"/>
      <c r="AC27" s="452"/>
      <c r="AD27" s="452"/>
      <c r="AE27" s="452"/>
      <c r="AF27" s="452"/>
      <c r="AG27" s="452"/>
      <c r="AH27" s="452"/>
      <c r="AI27" s="452"/>
      <c r="AJ27" s="452"/>
    </row>
    <row r="28" spans="1:36" ht="16.5" customHeight="1">
      <c r="A28" s="470"/>
      <c r="B28" s="471"/>
      <c r="C28" s="470"/>
      <c r="D28" s="470"/>
      <c r="E28" s="493"/>
      <c r="F28" s="470"/>
      <c r="G28" s="470"/>
      <c r="H28" s="470"/>
      <c r="I28" s="478"/>
      <c r="J28" s="1667"/>
      <c r="K28" s="1668"/>
      <c r="L28" s="1668"/>
      <c r="M28" s="1669"/>
      <c r="N28" s="478"/>
      <c r="O28" s="1666"/>
      <c r="P28" s="1666"/>
      <c r="Q28" s="1666"/>
      <c r="S28" s="479" t="str">
        <f>'HR - Tools'!B52</f>
        <v>Average Objectives Score</v>
      </c>
      <c r="T28" s="479"/>
      <c r="U28" s="479"/>
      <c r="V28" s="479"/>
      <c r="W28" s="474"/>
      <c r="X28" s="474"/>
      <c r="Y28" s="469"/>
      <c r="AA28" s="452"/>
      <c r="AB28" s="452"/>
      <c r="AC28" s="452"/>
      <c r="AD28" s="452"/>
      <c r="AE28" s="452"/>
      <c r="AF28" s="452"/>
      <c r="AG28" s="452"/>
      <c r="AH28" s="452"/>
      <c r="AI28" s="452"/>
      <c r="AJ28" s="452"/>
    </row>
    <row r="29" spans="1:36" ht="16.5" customHeight="1">
      <c r="A29" s="470"/>
      <c r="B29" s="471"/>
      <c r="C29" s="470"/>
      <c r="D29" s="470"/>
      <c r="E29" s="493"/>
      <c r="F29" s="470"/>
      <c r="G29" s="470"/>
      <c r="H29" s="470"/>
      <c r="I29" s="478"/>
      <c r="J29" s="1667"/>
      <c r="K29" s="1668"/>
      <c r="L29" s="1668"/>
      <c r="M29" s="1669"/>
      <c r="N29" s="478">
        <v>3</v>
      </c>
      <c r="O29" s="1666"/>
      <c r="P29" s="1666"/>
      <c r="Q29" s="1666"/>
      <c r="S29" s="473" t="str">
        <f>'HR - Tools'!B53</f>
        <v>Evaluation</v>
      </c>
      <c r="T29" s="473"/>
      <c r="U29" s="475"/>
      <c r="V29" s="476">
        <f>'Altran Annual Appraisal'!Y22</f>
        <v>3</v>
      </c>
      <c r="W29" s="474"/>
      <c r="X29" s="474"/>
      <c r="Y29" s="469"/>
      <c r="AA29" s="452"/>
      <c r="AB29" s="452"/>
      <c r="AC29" s="452"/>
      <c r="AD29" s="452"/>
      <c r="AE29" s="452"/>
      <c r="AF29" s="452"/>
      <c r="AG29" s="452"/>
      <c r="AH29" s="452"/>
      <c r="AI29" s="452"/>
      <c r="AJ29" s="452"/>
    </row>
    <row r="30" spans="1:36">
      <c r="A30" s="470"/>
      <c r="B30" s="471"/>
      <c r="C30" s="470"/>
      <c r="D30" s="470"/>
      <c r="E30" s="493"/>
      <c r="F30" s="470"/>
      <c r="G30" s="470"/>
      <c r="H30" s="470"/>
      <c r="I30" s="478"/>
      <c r="J30" s="1667"/>
      <c r="K30" s="1668"/>
      <c r="L30" s="1668"/>
      <c r="M30" s="1669"/>
      <c r="N30" s="478">
        <v>3</v>
      </c>
      <c r="O30" s="1666"/>
      <c r="P30" s="1666"/>
      <c r="Q30" s="1666"/>
      <c r="S30" s="469" t="s">
        <v>247</v>
      </c>
      <c r="T30" s="469"/>
      <c r="U30" s="469"/>
      <c r="V30" s="507">
        <f>AVERAGE('A.A.A. Appendix'!$Y$13,'A.A.A. Appendix'!$U$70)</f>
        <v>0.5</v>
      </c>
      <c r="W30" s="469"/>
      <c r="X30" s="469"/>
      <c r="Y30" s="469"/>
      <c r="AA30" s="452"/>
      <c r="AB30" s="452"/>
      <c r="AC30" s="452"/>
      <c r="AD30" s="452"/>
      <c r="AE30" s="452"/>
      <c r="AF30" s="452"/>
      <c r="AG30" s="452"/>
      <c r="AH30" s="452"/>
      <c r="AI30" s="452"/>
      <c r="AJ30" s="452"/>
    </row>
    <row r="31" spans="1:36">
      <c r="A31" s="470"/>
      <c r="B31" s="471"/>
      <c r="C31" s="470"/>
      <c r="D31" s="470"/>
      <c r="E31" s="493"/>
      <c r="F31" s="470"/>
      <c r="G31" s="470"/>
      <c r="H31" s="470"/>
      <c r="I31" s="478"/>
      <c r="J31" s="1650" t="str">
        <f ca="1">OFFSET('Corresp Table Content'!C184,0,Lang_offset)</f>
        <v>Points à ameliorer</v>
      </c>
      <c r="K31" s="1651"/>
      <c r="L31" s="1651"/>
      <c r="M31" s="1652"/>
      <c r="N31" s="478" t="e">
        <v>#N/A</v>
      </c>
      <c r="O31" s="1666"/>
      <c r="P31" s="1666"/>
      <c r="Q31" s="1666"/>
      <c r="S31" s="480" t="s">
        <v>83</v>
      </c>
      <c r="T31" s="480"/>
      <c r="U31" s="480"/>
      <c r="V31" s="469"/>
      <c r="W31" s="469"/>
      <c r="X31" s="469"/>
      <c r="Y31" s="469"/>
      <c r="AA31" s="452"/>
      <c r="AB31" s="452"/>
      <c r="AC31" s="452"/>
      <c r="AD31" s="452"/>
      <c r="AE31" s="452"/>
      <c r="AF31" s="452"/>
      <c r="AG31" s="452"/>
      <c r="AH31" s="452"/>
      <c r="AI31" s="452"/>
      <c r="AJ31" s="452"/>
    </row>
    <row r="32" spans="1:36">
      <c r="A32" s="470"/>
      <c r="B32" s="471"/>
      <c r="C32" s="470"/>
      <c r="D32" s="470"/>
      <c r="E32" s="493"/>
      <c r="F32" s="470"/>
      <c r="G32" s="470"/>
      <c r="H32" s="470"/>
      <c r="I32" s="478"/>
      <c r="J32" s="1667" t="s">
        <v>12</v>
      </c>
      <c r="K32" s="1668"/>
      <c r="L32" s="1668"/>
      <c r="M32" s="1669"/>
      <c r="N32" s="478" t="e">
        <v>#N/A</v>
      </c>
      <c r="O32" s="1666"/>
      <c r="P32" s="1666"/>
      <c r="Q32" s="1666"/>
      <c r="S32" s="473" t="s">
        <v>7</v>
      </c>
      <c r="T32" s="473"/>
      <c r="U32" s="475" t="str">
        <f>D17</f>
        <v>A</v>
      </c>
      <c r="V32" s="469"/>
      <c r="W32" s="469"/>
      <c r="X32" s="469"/>
      <c r="Y32" s="469"/>
      <c r="AA32" s="452"/>
      <c r="AB32" s="452"/>
      <c r="AC32" s="452"/>
      <c r="AD32" s="452"/>
      <c r="AE32" s="452"/>
      <c r="AF32" s="452"/>
      <c r="AG32" s="452"/>
      <c r="AH32" s="452"/>
      <c r="AI32" s="452"/>
      <c r="AJ32" s="452"/>
    </row>
    <row r="33" spans="1:39" ht="17.25" thickBot="1">
      <c r="A33" s="470"/>
      <c r="B33" s="481"/>
      <c r="C33" s="482"/>
      <c r="D33" s="482"/>
      <c r="E33" s="494"/>
      <c r="F33" s="482"/>
      <c r="G33" s="482"/>
      <c r="H33" s="482"/>
      <c r="I33" s="483"/>
      <c r="J33" s="1667"/>
      <c r="K33" s="1668"/>
      <c r="L33" s="1668"/>
      <c r="M33" s="1669"/>
      <c r="N33" s="478" t="e">
        <v>#N/A</v>
      </c>
      <c r="O33" s="1666"/>
      <c r="P33" s="1666"/>
      <c r="Q33" s="1666"/>
      <c r="S33" s="473" t="s">
        <v>79</v>
      </c>
      <c r="T33" s="473"/>
      <c r="U33" s="475" t="e">
        <f ca="1">'HR - Tools'!$J$10</f>
        <v>#REF!</v>
      </c>
      <c r="V33" s="469"/>
      <c r="W33" s="469"/>
      <c r="X33" s="469"/>
      <c r="Y33" s="469"/>
      <c r="AA33" s="452"/>
      <c r="AB33" s="452"/>
      <c r="AC33" s="452"/>
      <c r="AD33" s="452"/>
      <c r="AE33" s="452"/>
      <c r="AF33" s="452"/>
      <c r="AG33" s="452"/>
      <c r="AH33" s="452"/>
      <c r="AI33" s="452"/>
      <c r="AJ33" s="452"/>
    </row>
    <row r="34" spans="1:39" s="641" customFormat="1" ht="6.75" customHeight="1">
      <c r="I34" s="642"/>
      <c r="J34" s="1667"/>
      <c r="K34" s="1668"/>
      <c r="L34" s="1668"/>
      <c r="M34" s="1669"/>
      <c r="N34" s="642"/>
      <c r="O34" s="642"/>
      <c r="P34" s="642"/>
      <c r="Q34" s="642"/>
      <c r="R34" s="642"/>
      <c r="S34" s="469"/>
      <c r="T34" s="469"/>
      <c r="U34" s="469"/>
      <c r="V34" s="469"/>
      <c r="W34" s="469"/>
      <c r="X34" s="469"/>
      <c r="Y34" s="469"/>
      <c r="Z34" s="642"/>
      <c r="AA34" s="643"/>
      <c r="AB34" s="643"/>
      <c r="AC34" s="643"/>
      <c r="AD34" s="643"/>
      <c r="AE34" s="643"/>
      <c r="AF34" s="643"/>
      <c r="AG34" s="643"/>
      <c r="AH34" s="643"/>
      <c r="AI34" s="643"/>
      <c r="AJ34" s="643"/>
    </row>
    <row r="35" spans="1:39" ht="18">
      <c r="B35" s="1655" t="str">
        <f ca="1">OFFSET('Corresp Table Titles'!C71,0,Lang_offset)</f>
        <v xml:space="preserve">EVOLUTION de CARRIERE </v>
      </c>
      <c r="C35" s="1655"/>
      <c r="D35" s="1655"/>
      <c r="E35" s="1655"/>
      <c r="F35" s="1655"/>
      <c r="G35" s="1655"/>
      <c r="H35" s="1655"/>
      <c r="I35" s="1688"/>
      <c r="J35" s="1668"/>
      <c r="K35" s="1668"/>
      <c r="L35" s="1668"/>
      <c r="M35" s="1669"/>
      <c r="N35" s="640"/>
      <c r="O35" s="640"/>
      <c r="P35" s="640"/>
      <c r="Q35" s="640"/>
      <c r="S35" s="469" t="str">
        <f>$Q$21&amp;$M$21</f>
        <v>3</v>
      </c>
      <c r="T35" s="469"/>
      <c r="U35" s="469"/>
      <c r="V35" s="469"/>
      <c r="W35" s="469"/>
      <c r="X35" s="469"/>
      <c r="Y35" s="469"/>
      <c r="AA35" s="452"/>
      <c r="AB35" s="452"/>
      <c r="AC35" s="452"/>
      <c r="AD35" s="452"/>
      <c r="AE35" s="452"/>
      <c r="AF35" s="452"/>
      <c r="AG35" s="452"/>
      <c r="AH35" s="452"/>
      <c r="AI35" s="452"/>
      <c r="AJ35" s="452"/>
    </row>
    <row r="36" spans="1:39" ht="28.15" customHeight="1">
      <c r="B36" s="860" t="str">
        <f ca="1">OFFSET('Corresp Table Content'!C186,0,Lang_offset)</f>
        <v>Fonctions possibles par ordre de priorité</v>
      </c>
      <c r="C36" s="1642" t="s">
        <v>20</v>
      </c>
      <c r="D36" s="1642"/>
      <c r="E36" s="1642"/>
      <c r="F36" s="861" t="s">
        <v>567</v>
      </c>
      <c r="G36" s="1643" t="s">
        <v>559</v>
      </c>
      <c r="H36" s="1643"/>
      <c r="I36" s="1644"/>
      <c r="J36" s="1668"/>
      <c r="K36" s="1668"/>
      <c r="L36" s="1668"/>
      <c r="M36" s="1669"/>
      <c r="N36" s="1653"/>
      <c r="O36" s="1653"/>
      <c r="P36" s="1653"/>
      <c r="Q36" s="644"/>
      <c r="R36" s="644"/>
      <c r="S36" s="1653"/>
      <c r="T36" s="1653"/>
      <c r="V36" s="469"/>
      <c r="W36" s="469"/>
      <c r="X36" s="469"/>
      <c r="Y36" s="469"/>
      <c r="Z36" s="469"/>
      <c r="AA36" s="469"/>
      <c r="AB36" s="469"/>
      <c r="AC36" s="451"/>
      <c r="AD36" s="452"/>
      <c r="AE36" s="452"/>
      <c r="AF36" s="452"/>
      <c r="AG36" s="452"/>
      <c r="AH36" s="452"/>
      <c r="AI36" s="452"/>
      <c r="AJ36" s="452"/>
      <c r="AK36" s="452"/>
      <c r="AL36" s="452"/>
      <c r="AM36" s="452"/>
    </row>
    <row r="37" spans="1:39" ht="17.25" hidden="1" customHeight="1" thickBot="1">
      <c r="B37" s="862" t="str">
        <f ca="1">OFFSET('Corresp Table Content'!C187,0,Lang_offset)</f>
        <v>Date de début</v>
      </c>
      <c r="C37" s="863" t="s">
        <v>20</v>
      </c>
      <c r="D37" s="863" t="s">
        <v>20</v>
      </c>
      <c r="E37" s="1647" t="s">
        <v>20</v>
      </c>
      <c r="F37" s="1647"/>
      <c r="G37" s="1647"/>
      <c r="H37" s="1647"/>
      <c r="I37" s="1648"/>
      <c r="J37" s="1668"/>
      <c r="K37" s="1668"/>
      <c r="L37" s="1668"/>
      <c r="M37" s="1669"/>
      <c r="N37" s="645"/>
      <c r="O37" s="645"/>
      <c r="P37" s="779"/>
      <c r="Q37" s="779"/>
      <c r="S37" s="469"/>
      <c r="T37" s="469"/>
      <c r="U37" s="469"/>
      <c r="V37" s="469"/>
      <c r="W37" s="469"/>
      <c r="X37" s="469"/>
      <c r="Y37" s="469"/>
      <c r="AA37" s="452"/>
      <c r="AB37" s="452"/>
      <c r="AC37" s="452"/>
      <c r="AD37" s="452"/>
      <c r="AE37" s="452"/>
      <c r="AF37" s="452"/>
      <c r="AG37" s="452"/>
      <c r="AH37" s="452"/>
      <c r="AI37" s="452"/>
      <c r="AJ37" s="452"/>
    </row>
    <row r="38" spans="1:39" ht="17.25" hidden="1" customHeight="1" thickBot="1">
      <c r="B38" s="864" t="str">
        <f ca="1">OFFSET('Corresp Table Content'!C188,0,Lang_offset)</f>
        <v>Autres options</v>
      </c>
      <c r="C38" s="1647"/>
      <c r="D38" s="1647"/>
      <c r="E38" s="1647"/>
      <c r="F38" s="1647"/>
      <c r="G38" s="1647"/>
      <c r="H38" s="1647"/>
      <c r="I38" s="1648"/>
      <c r="J38" s="1668"/>
      <c r="K38" s="1668"/>
      <c r="L38" s="1668"/>
      <c r="M38" s="1669"/>
      <c r="N38" s="645"/>
      <c r="O38" s="645"/>
      <c r="P38" s="779"/>
      <c r="Q38" s="779"/>
      <c r="S38" s="469"/>
      <c r="T38" s="469"/>
      <c r="U38" s="469"/>
      <c r="V38" s="469"/>
      <c r="W38" s="469"/>
      <c r="X38" s="469"/>
      <c r="Y38" s="469"/>
      <c r="AA38" s="452"/>
      <c r="AB38" s="452"/>
      <c r="AC38" s="452"/>
      <c r="AD38" s="452"/>
      <c r="AE38" s="452"/>
      <c r="AF38" s="452"/>
      <c r="AG38" s="452"/>
      <c r="AH38" s="452"/>
      <c r="AI38" s="452"/>
      <c r="AJ38" s="452"/>
    </row>
    <row r="39" spans="1:39">
      <c r="B39" s="862" t="str">
        <f ca="1">OFFSET('Corresp Table Content'!C189,0,Lang_offset)</f>
        <v xml:space="preserve">Fonction : </v>
      </c>
      <c r="C39" s="1642" t="s">
        <v>19</v>
      </c>
      <c r="D39" s="1642"/>
      <c r="E39" s="1642"/>
      <c r="F39" s="861" t="s">
        <v>567</v>
      </c>
      <c r="G39" s="1643" t="s">
        <v>560</v>
      </c>
      <c r="H39" s="1643"/>
      <c r="I39" s="1644"/>
      <c r="J39" s="1668"/>
      <c r="K39" s="1668"/>
      <c r="L39" s="1668"/>
      <c r="M39" s="1669"/>
      <c r="N39" s="1654"/>
      <c r="O39" s="1654"/>
      <c r="P39" s="1654"/>
      <c r="Q39" s="645"/>
      <c r="R39" s="645"/>
      <c r="S39" s="779"/>
      <c r="T39" s="779"/>
      <c r="V39" s="469"/>
      <c r="W39" s="469"/>
      <c r="X39" s="469"/>
      <c r="Y39" s="469"/>
      <c r="Z39" s="469"/>
      <c r="AA39" s="469"/>
      <c r="AB39" s="469"/>
      <c r="AC39" s="451"/>
      <c r="AD39" s="452"/>
      <c r="AE39" s="452"/>
      <c r="AF39" s="452"/>
      <c r="AG39" s="452"/>
      <c r="AH39" s="452"/>
      <c r="AI39" s="452"/>
      <c r="AJ39" s="452"/>
      <c r="AK39" s="452"/>
      <c r="AL39" s="452"/>
      <c r="AM39" s="452"/>
    </row>
    <row r="40" spans="1:39" ht="16.5" customHeight="1">
      <c r="B40" s="862" t="str">
        <f ca="1">OFFSET('Corresp Table Content'!C190,0,Lang_offset)</f>
        <v xml:space="preserve">Fonction : </v>
      </c>
      <c r="C40" s="1642" t="s">
        <v>15</v>
      </c>
      <c r="D40" s="1642"/>
      <c r="E40" s="1642"/>
      <c r="F40" s="865" t="s">
        <v>567</v>
      </c>
      <c r="G40" s="1645"/>
      <c r="H40" s="1645"/>
      <c r="I40" s="1646"/>
      <c r="J40" s="1668"/>
      <c r="K40" s="1668"/>
      <c r="L40" s="1668"/>
      <c r="M40" s="1669"/>
      <c r="N40" s="1654"/>
      <c r="O40" s="1654"/>
      <c r="P40" s="1654"/>
      <c r="Q40" s="645"/>
      <c r="R40" s="645"/>
      <c r="S40" s="779"/>
      <c r="T40" s="779"/>
      <c r="V40" s="469"/>
      <c r="W40" s="469"/>
      <c r="X40" s="469"/>
      <c r="Y40" s="469"/>
      <c r="Z40" s="469"/>
      <c r="AA40" s="469"/>
      <c r="AB40" s="469"/>
      <c r="AC40" s="451"/>
      <c r="AD40" s="452"/>
      <c r="AE40" s="452"/>
      <c r="AF40" s="452"/>
      <c r="AG40" s="452"/>
      <c r="AH40" s="452"/>
      <c r="AI40" s="452"/>
      <c r="AJ40" s="452"/>
      <c r="AK40" s="452"/>
      <c r="AL40" s="452"/>
      <c r="AM40" s="452"/>
    </row>
    <row r="41" spans="1:39">
      <c r="B41" s="866" t="str">
        <f ca="1">OFFSET('Corresp Table Content'!C192,0,Lang_offset)</f>
        <v xml:space="preserve">Mobilité </v>
      </c>
      <c r="C41" s="1639"/>
      <c r="D41" s="1639"/>
      <c r="E41" s="1639"/>
      <c r="F41" s="1639"/>
      <c r="G41" s="1639"/>
      <c r="H41" s="1639"/>
      <c r="I41" s="1640"/>
      <c r="J41" s="1668"/>
      <c r="K41" s="1668"/>
      <c r="L41" s="1668"/>
      <c r="M41" s="1669"/>
      <c r="N41" s="645"/>
      <c r="O41" s="645"/>
      <c r="P41" s="779"/>
      <c r="Q41" s="779"/>
      <c r="S41" s="469"/>
      <c r="T41" s="469"/>
      <c r="U41" s="469"/>
      <c r="V41" s="469"/>
      <c r="W41" s="469"/>
      <c r="X41" s="469"/>
      <c r="Y41" s="469"/>
      <c r="AA41" s="452"/>
      <c r="AB41" s="452"/>
      <c r="AC41" s="452"/>
      <c r="AD41" s="452"/>
      <c r="AE41" s="452"/>
      <c r="AF41" s="452"/>
      <c r="AG41" s="452"/>
      <c r="AH41" s="452"/>
      <c r="AI41" s="452"/>
      <c r="AJ41" s="452"/>
    </row>
    <row r="42" spans="1:39" ht="17.25" thickBot="1">
      <c r="B42" s="867" t="str">
        <f ca="1">OFFSET('Corresp Table Content'!C193,0,Lang_offset)</f>
        <v xml:space="preserve">Géographique </v>
      </c>
      <c r="C42" s="1641" t="str">
        <f>'Altran Annual Appraisal'!$BC$32</f>
        <v>Netherlands</v>
      </c>
      <c r="D42" s="1641"/>
      <c r="E42" s="1641"/>
      <c r="F42" s="867" t="str">
        <f ca="1">OFFSET('Corresp Table Content'!C194,0,Lang_offset)</f>
        <v>Fonctionnelle</v>
      </c>
      <c r="G42" s="1672">
        <f>'Altran Annual Appraisal'!BE32</f>
        <v>0</v>
      </c>
      <c r="H42" s="1672"/>
      <c r="I42" s="1673"/>
      <c r="J42" s="1670"/>
      <c r="K42" s="1670"/>
      <c r="L42" s="1670"/>
      <c r="M42" s="1671"/>
      <c r="N42" s="645"/>
      <c r="O42" s="645"/>
      <c r="P42" s="779"/>
      <c r="Q42" s="779"/>
      <c r="S42" s="469"/>
      <c r="T42" s="469"/>
      <c r="U42" s="469"/>
      <c r="V42" s="469"/>
      <c r="W42" s="469"/>
      <c r="X42" s="469"/>
      <c r="Y42" s="469"/>
      <c r="AA42" s="452"/>
      <c r="AB42" s="452"/>
      <c r="AC42" s="452"/>
      <c r="AD42" s="452"/>
      <c r="AE42" s="452"/>
      <c r="AF42" s="452"/>
      <c r="AG42" s="452"/>
      <c r="AH42" s="452"/>
      <c r="AI42" s="452"/>
      <c r="AJ42" s="452"/>
    </row>
    <row r="43" spans="1:39" ht="17.25" thickBot="1">
      <c r="J43" s="478"/>
      <c r="S43" s="469"/>
      <c r="T43" s="469"/>
      <c r="U43" s="469"/>
      <c r="V43" s="469"/>
      <c r="W43" s="469"/>
      <c r="X43" s="469"/>
      <c r="Y43" s="469"/>
      <c r="AA43" s="452"/>
      <c r="AB43" s="452"/>
      <c r="AC43" s="452"/>
      <c r="AD43" s="452"/>
      <c r="AE43" s="452"/>
      <c r="AF43" s="452"/>
      <c r="AG43" s="452"/>
      <c r="AH43" s="452"/>
      <c r="AI43" s="452"/>
      <c r="AJ43" s="452"/>
    </row>
    <row r="44" spans="1:39" ht="17.25" thickBot="1">
      <c r="B44" s="791" t="s">
        <v>615</v>
      </c>
      <c r="C44" s="792" t="s">
        <v>616</v>
      </c>
      <c r="S44" s="469"/>
      <c r="T44" s="469"/>
      <c r="U44" s="469"/>
      <c r="V44" s="469"/>
      <c r="W44" s="469"/>
      <c r="X44" s="469"/>
      <c r="Y44" s="469"/>
      <c r="AA44" s="452"/>
      <c r="AB44" s="452"/>
      <c r="AC44" s="452"/>
      <c r="AD44" s="452"/>
      <c r="AE44" s="452"/>
      <c r="AF44" s="452"/>
      <c r="AG44" s="452"/>
      <c r="AH44" s="452"/>
      <c r="AI44" s="452"/>
      <c r="AJ44" s="452"/>
    </row>
    <row r="45" spans="1:39" ht="17.25" thickBot="1">
      <c r="B45" s="793">
        <v>1</v>
      </c>
      <c r="C45" s="794" t="s">
        <v>617</v>
      </c>
      <c r="S45" s="469"/>
      <c r="T45" s="469"/>
      <c r="U45" s="469"/>
      <c r="V45" s="469"/>
      <c r="W45" s="469"/>
      <c r="X45" s="469"/>
      <c r="Y45" s="469"/>
      <c r="AA45" s="452"/>
      <c r="AB45" s="452"/>
      <c r="AC45" s="452"/>
      <c r="AD45" s="452"/>
      <c r="AE45" s="452"/>
      <c r="AF45" s="452"/>
      <c r="AG45" s="452"/>
      <c r="AH45" s="452"/>
      <c r="AI45" s="452"/>
      <c r="AJ45" s="452"/>
    </row>
    <row r="46" spans="1:39" ht="17.25" thickBot="1">
      <c r="B46" s="795">
        <v>2</v>
      </c>
      <c r="C46" s="796" t="s">
        <v>618</v>
      </c>
      <c r="AA46" s="452"/>
      <c r="AB46" s="452"/>
      <c r="AC46" s="452"/>
      <c r="AD46" s="452"/>
      <c r="AE46" s="452"/>
      <c r="AF46" s="452"/>
      <c r="AG46" s="452"/>
      <c r="AH46" s="452"/>
      <c r="AI46" s="452"/>
      <c r="AJ46" s="452"/>
    </row>
    <row r="47" spans="1:39" ht="11.45" customHeight="1" thickBot="1">
      <c r="B47" s="793">
        <v>3</v>
      </c>
      <c r="C47" s="794" t="s">
        <v>619</v>
      </c>
      <c r="AA47" s="452"/>
      <c r="AB47" s="452"/>
      <c r="AC47" s="452"/>
      <c r="AD47" s="452"/>
      <c r="AE47" s="452"/>
      <c r="AF47" s="452"/>
      <c r="AG47" s="452"/>
      <c r="AH47" s="452"/>
      <c r="AI47" s="452"/>
      <c r="AJ47" s="452"/>
    </row>
    <row r="48" spans="1:39" ht="17.25" thickBot="1">
      <c r="B48" s="795">
        <v>4</v>
      </c>
      <c r="C48" s="796" t="s">
        <v>620</v>
      </c>
      <c r="D48" s="452"/>
      <c r="E48" s="452"/>
      <c r="F48" s="452"/>
      <c r="G48" s="452"/>
      <c r="H48" s="452"/>
      <c r="I48" s="484"/>
      <c r="J48" s="484"/>
      <c r="K48" s="484"/>
      <c r="AA48" s="452"/>
      <c r="AB48" s="452"/>
      <c r="AC48" s="452"/>
      <c r="AD48" s="452"/>
      <c r="AE48" s="452"/>
      <c r="AF48" s="452"/>
      <c r="AG48" s="452"/>
      <c r="AH48" s="452"/>
      <c r="AI48" s="452"/>
      <c r="AJ48" s="452"/>
    </row>
    <row r="49" spans="3:36">
      <c r="D49" s="452"/>
      <c r="E49" s="452"/>
      <c r="F49" s="452"/>
      <c r="G49" s="452"/>
      <c r="H49" s="452"/>
      <c r="I49" s="484"/>
      <c r="J49" s="484"/>
      <c r="K49" s="484"/>
      <c r="AA49" s="452"/>
      <c r="AB49" s="452"/>
      <c r="AC49" s="452"/>
      <c r="AD49" s="452"/>
      <c r="AE49" s="452"/>
      <c r="AF49" s="452"/>
      <c r="AG49" s="452"/>
      <c r="AH49" s="452"/>
      <c r="AI49" s="452"/>
      <c r="AJ49" s="452"/>
    </row>
    <row r="50" spans="3:36">
      <c r="D50" s="452"/>
      <c r="E50" s="452"/>
      <c r="F50" s="452"/>
      <c r="G50" s="452"/>
      <c r="H50" s="452"/>
      <c r="I50" s="484"/>
      <c r="J50" s="484"/>
      <c r="K50" s="484"/>
      <c r="AA50" s="452"/>
      <c r="AB50" s="452"/>
      <c r="AC50" s="452"/>
      <c r="AD50" s="452"/>
      <c r="AE50" s="452"/>
      <c r="AF50" s="452"/>
      <c r="AG50" s="452"/>
      <c r="AH50" s="452"/>
      <c r="AI50" s="452"/>
      <c r="AJ50" s="452"/>
    </row>
    <row r="51" spans="3:36">
      <c r="D51" s="452"/>
      <c r="E51" s="452"/>
      <c r="F51" s="452"/>
      <c r="G51" s="452"/>
      <c r="H51" s="452"/>
      <c r="I51" s="484"/>
      <c r="J51" s="484"/>
      <c r="K51" s="484"/>
      <c r="AA51" s="452"/>
      <c r="AB51" s="452"/>
      <c r="AC51" s="452"/>
      <c r="AD51" s="452"/>
      <c r="AE51" s="452"/>
      <c r="AF51" s="452"/>
      <c r="AG51" s="452"/>
      <c r="AH51" s="452"/>
      <c r="AI51" s="452"/>
      <c r="AJ51" s="452"/>
    </row>
    <row r="52" spans="3:36" ht="21" customHeight="1">
      <c r="D52" s="452"/>
      <c r="E52" s="452"/>
      <c r="F52" s="452"/>
      <c r="G52" s="452"/>
      <c r="H52" s="452"/>
      <c r="I52" s="484"/>
      <c r="J52" s="484"/>
      <c r="K52" s="484"/>
      <c r="AA52" s="452"/>
      <c r="AB52" s="452"/>
      <c r="AC52" s="452"/>
      <c r="AD52" s="452"/>
      <c r="AE52" s="452"/>
      <c r="AF52" s="452"/>
      <c r="AG52" s="452"/>
      <c r="AH52" s="452"/>
      <c r="AI52" s="452"/>
      <c r="AJ52" s="452"/>
    </row>
    <row r="53" spans="3:36">
      <c r="C53" s="452"/>
      <c r="D53" s="452"/>
      <c r="E53" s="452"/>
      <c r="F53" s="452"/>
      <c r="G53" s="452"/>
      <c r="H53" s="452"/>
      <c r="I53" s="484"/>
      <c r="J53" s="484"/>
      <c r="K53" s="484"/>
      <c r="AA53" s="452"/>
      <c r="AB53" s="452"/>
      <c r="AC53" s="452"/>
      <c r="AD53" s="452"/>
      <c r="AE53" s="452"/>
      <c r="AF53" s="452"/>
      <c r="AG53" s="452"/>
      <c r="AH53" s="452"/>
      <c r="AI53" s="452"/>
      <c r="AJ53" s="452"/>
    </row>
    <row r="54" spans="3:36">
      <c r="C54" s="452"/>
      <c r="D54" s="452"/>
      <c r="E54" s="452"/>
      <c r="F54" s="452"/>
      <c r="G54" s="452"/>
      <c r="H54" s="452"/>
      <c r="I54" s="484"/>
      <c r="J54" s="484"/>
      <c r="K54" s="484"/>
      <c r="AA54" s="452"/>
      <c r="AB54" s="452"/>
      <c r="AC54" s="452"/>
      <c r="AD54" s="452"/>
      <c r="AE54" s="452"/>
      <c r="AF54" s="452"/>
      <c r="AG54" s="452"/>
      <c r="AH54" s="452"/>
      <c r="AI54" s="452"/>
      <c r="AJ54" s="452"/>
    </row>
    <row r="55" spans="3:36">
      <c r="C55" s="452"/>
      <c r="D55" s="452"/>
      <c r="E55" s="452"/>
      <c r="F55" s="452"/>
      <c r="G55" s="452"/>
      <c r="H55" s="452"/>
      <c r="I55" s="484"/>
      <c r="J55" s="484"/>
      <c r="K55" s="484"/>
      <c r="AA55" s="452"/>
      <c r="AB55" s="452"/>
      <c r="AC55" s="452"/>
      <c r="AD55" s="452"/>
      <c r="AE55" s="452"/>
      <c r="AF55" s="452"/>
      <c r="AG55" s="452"/>
      <c r="AH55" s="452"/>
      <c r="AI55" s="452"/>
      <c r="AJ55" s="452"/>
    </row>
    <row r="56" spans="3:36">
      <c r="C56" s="452"/>
      <c r="D56" s="452"/>
      <c r="E56" s="452"/>
      <c r="F56" s="452"/>
      <c r="G56" s="452"/>
      <c r="H56" s="452"/>
      <c r="I56" s="484"/>
      <c r="J56" s="484"/>
      <c r="K56" s="484"/>
      <c r="AA56" s="452"/>
      <c r="AB56" s="452"/>
      <c r="AC56" s="452"/>
      <c r="AD56" s="452"/>
      <c r="AE56" s="452"/>
      <c r="AF56" s="452"/>
      <c r="AG56" s="452"/>
      <c r="AH56" s="452"/>
      <c r="AI56" s="452"/>
      <c r="AJ56" s="452"/>
    </row>
    <row r="57" spans="3:36">
      <c r="C57" s="452"/>
      <c r="D57" s="452"/>
      <c r="E57" s="452"/>
      <c r="F57" s="452"/>
      <c r="G57" s="452"/>
      <c r="H57" s="452"/>
      <c r="I57" s="484"/>
      <c r="J57" s="484"/>
      <c r="K57" s="484"/>
      <c r="AA57" s="452"/>
      <c r="AB57" s="452"/>
      <c r="AC57" s="452"/>
      <c r="AD57" s="452"/>
      <c r="AE57" s="452"/>
      <c r="AF57" s="452"/>
      <c r="AG57" s="452"/>
      <c r="AH57" s="452"/>
      <c r="AI57" s="452"/>
      <c r="AJ57" s="452"/>
    </row>
    <row r="58" spans="3:36">
      <c r="C58" s="452"/>
      <c r="D58" s="452"/>
      <c r="E58" s="452"/>
      <c r="F58" s="452"/>
      <c r="G58" s="452"/>
      <c r="H58" s="452"/>
      <c r="I58" s="484"/>
      <c r="J58" s="484"/>
      <c r="K58" s="484"/>
      <c r="AA58" s="452"/>
      <c r="AB58" s="452"/>
      <c r="AC58" s="452"/>
      <c r="AD58" s="452"/>
      <c r="AE58" s="452"/>
      <c r="AF58" s="452"/>
      <c r="AG58" s="452"/>
      <c r="AH58" s="452"/>
      <c r="AI58" s="452"/>
      <c r="AJ58" s="452"/>
    </row>
    <row r="59" spans="3:36">
      <c r="C59" s="452"/>
      <c r="D59" s="452"/>
      <c r="E59" s="452"/>
      <c r="F59" s="452"/>
      <c r="G59" s="452"/>
      <c r="H59" s="452"/>
      <c r="I59" s="484"/>
      <c r="J59" s="484"/>
      <c r="K59" s="484"/>
      <c r="AA59" s="452"/>
      <c r="AB59" s="452"/>
      <c r="AC59" s="452"/>
      <c r="AD59" s="452"/>
      <c r="AE59" s="452"/>
      <c r="AF59" s="452"/>
      <c r="AG59" s="452"/>
      <c r="AH59" s="452"/>
      <c r="AI59" s="452"/>
      <c r="AJ59" s="452"/>
    </row>
    <row r="60" spans="3:36">
      <c r="C60" s="452"/>
      <c r="D60" s="452"/>
      <c r="E60" s="452"/>
      <c r="F60" s="452"/>
      <c r="G60" s="452"/>
      <c r="H60" s="452"/>
      <c r="I60" s="484"/>
      <c r="J60" s="484"/>
      <c r="K60" s="484"/>
      <c r="AA60" s="452"/>
      <c r="AB60" s="452"/>
      <c r="AC60" s="452"/>
      <c r="AD60" s="452"/>
      <c r="AE60" s="452"/>
      <c r="AF60" s="452"/>
      <c r="AG60" s="452"/>
      <c r="AH60" s="452"/>
      <c r="AI60" s="452"/>
      <c r="AJ60" s="452"/>
    </row>
    <row r="61" spans="3:36">
      <c r="C61" s="452"/>
      <c r="D61" s="452"/>
      <c r="E61" s="452"/>
      <c r="F61" s="452"/>
      <c r="G61" s="452"/>
      <c r="H61" s="452"/>
      <c r="I61" s="484"/>
      <c r="J61" s="484"/>
      <c r="K61" s="484"/>
      <c r="AA61" s="452"/>
      <c r="AB61" s="452"/>
      <c r="AC61" s="452"/>
      <c r="AD61" s="452"/>
      <c r="AE61" s="452"/>
      <c r="AF61" s="452"/>
      <c r="AG61" s="452"/>
      <c r="AH61" s="452"/>
      <c r="AI61" s="452"/>
      <c r="AJ61" s="452"/>
    </row>
    <row r="62" spans="3:36">
      <c r="C62" s="452"/>
      <c r="D62" s="452"/>
      <c r="E62" s="452"/>
      <c r="F62" s="452"/>
      <c r="G62" s="452"/>
      <c r="H62" s="452"/>
      <c r="I62" s="484"/>
      <c r="J62" s="484"/>
      <c r="K62" s="484"/>
      <c r="AA62" s="452"/>
      <c r="AB62" s="452"/>
      <c r="AC62" s="452"/>
      <c r="AD62" s="452"/>
      <c r="AE62" s="452"/>
      <c r="AF62" s="452"/>
      <c r="AG62" s="452"/>
      <c r="AH62" s="452"/>
      <c r="AI62" s="452"/>
      <c r="AJ62" s="452"/>
    </row>
    <row r="63" spans="3:36">
      <c r="C63" s="452"/>
      <c r="D63" s="452"/>
      <c r="E63" s="452"/>
      <c r="F63" s="452"/>
      <c r="G63" s="452"/>
      <c r="H63" s="452"/>
      <c r="I63" s="484"/>
      <c r="J63" s="484"/>
      <c r="K63" s="484"/>
      <c r="AA63" s="452"/>
      <c r="AB63" s="452"/>
      <c r="AC63" s="452"/>
      <c r="AD63" s="452"/>
      <c r="AE63" s="452"/>
      <c r="AF63" s="452"/>
      <c r="AG63" s="452"/>
      <c r="AH63" s="452"/>
      <c r="AI63" s="452"/>
      <c r="AJ63" s="452"/>
    </row>
    <row r="64" spans="3:36">
      <c r="C64" s="452"/>
      <c r="D64" s="452"/>
      <c r="E64" s="452"/>
      <c r="F64" s="452"/>
      <c r="G64" s="452"/>
      <c r="H64" s="452"/>
      <c r="I64" s="484"/>
      <c r="J64" s="484"/>
      <c r="K64" s="484"/>
      <c r="AA64" s="452"/>
      <c r="AB64" s="452"/>
      <c r="AC64" s="452"/>
      <c r="AD64" s="452"/>
      <c r="AE64" s="452"/>
      <c r="AF64" s="452"/>
      <c r="AG64" s="452"/>
      <c r="AH64" s="452"/>
      <c r="AI64" s="452"/>
      <c r="AJ64" s="452"/>
    </row>
    <row r="65" spans="3:36" hidden="1">
      <c r="C65" s="452"/>
      <c r="D65" s="452"/>
      <c r="E65" s="452"/>
      <c r="F65" s="452"/>
      <c r="G65" s="452"/>
      <c r="H65" s="452"/>
      <c r="I65" s="484"/>
      <c r="J65" s="484"/>
      <c r="K65" s="484"/>
      <c r="AA65" s="452"/>
      <c r="AB65" s="452"/>
      <c r="AC65" s="452"/>
      <c r="AD65" s="452"/>
      <c r="AE65" s="452"/>
      <c r="AF65" s="452"/>
      <c r="AG65" s="452"/>
      <c r="AH65" s="452"/>
      <c r="AI65" s="452"/>
      <c r="AJ65" s="452"/>
    </row>
    <row r="66" spans="3:36" hidden="1">
      <c r="AA66" s="452"/>
      <c r="AB66" s="452"/>
      <c r="AC66" s="452"/>
      <c r="AD66" s="452"/>
      <c r="AE66" s="452"/>
      <c r="AF66" s="452"/>
      <c r="AG66" s="452"/>
      <c r="AH66" s="452"/>
      <c r="AI66" s="452"/>
      <c r="AJ66" s="452"/>
    </row>
    <row r="67" spans="3:36" ht="17.25" hidden="1" thickBot="1">
      <c r="D67" s="485" t="s">
        <v>83</v>
      </c>
      <c r="E67" s="486"/>
      <c r="F67" s="486"/>
      <c r="G67" s="486"/>
      <c r="H67" s="487" t="s">
        <v>135</v>
      </c>
    </row>
    <row r="68" spans="3:36" hidden="1">
      <c r="D68" s="1635" t="s">
        <v>7</v>
      </c>
      <c r="E68" s="1636"/>
      <c r="F68" s="1636"/>
      <c r="G68" s="488"/>
      <c r="H68" s="489">
        <f>Q21</f>
        <v>0</v>
      </c>
      <c r="K68" s="490" t="str">
        <f>IF($H$68=0,"",$H$68)&amp;$H$69</f>
        <v>3</v>
      </c>
    </row>
    <row r="69" spans="3:36" ht="17.25" hidden="1" thickBot="1">
      <c r="D69" s="1637" t="s">
        <v>79</v>
      </c>
      <c r="E69" s="1638"/>
      <c r="F69" s="1638"/>
      <c r="G69" s="491"/>
      <c r="H69" s="492">
        <f>M21</f>
        <v>3</v>
      </c>
    </row>
    <row r="70" spans="3:36" hidden="1"/>
    <row r="71" spans="3:36" hidden="1"/>
  </sheetData>
  <sheetProtection password="CF91" sheet="1" objects="1" scenarios="1" selectLockedCells="1"/>
  <mergeCells count="48">
    <mergeCell ref="B1:I1"/>
    <mergeCell ref="C4:E4"/>
    <mergeCell ref="F4:I4"/>
    <mergeCell ref="E37:I37"/>
    <mergeCell ref="F22:I22"/>
    <mergeCell ref="B35:I35"/>
    <mergeCell ref="J4:K5"/>
    <mergeCell ref="C5:E5"/>
    <mergeCell ref="F5:I5"/>
    <mergeCell ref="S21:V21"/>
    <mergeCell ref="C6:E6"/>
    <mergeCell ref="F6:I6"/>
    <mergeCell ref="J6:K6"/>
    <mergeCell ref="C7:E7"/>
    <mergeCell ref="F7:I7"/>
    <mergeCell ref="J7:K8"/>
    <mergeCell ref="C8:E8"/>
    <mergeCell ref="F8:I8"/>
    <mergeCell ref="C9:E9"/>
    <mergeCell ref="F9:I9"/>
    <mergeCell ref="J9:K9"/>
    <mergeCell ref="B21:L21"/>
    <mergeCell ref="O21:P21"/>
    <mergeCell ref="B22:E22"/>
    <mergeCell ref="J22:M22"/>
    <mergeCell ref="O22:Q22"/>
    <mergeCell ref="J23:M23"/>
    <mergeCell ref="O23:Q33"/>
    <mergeCell ref="J32:M42"/>
    <mergeCell ref="J24:M30"/>
    <mergeCell ref="G42:I42"/>
    <mergeCell ref="S23:X23"/>
    <mergeCell ref="J31:M31"/>
    <mergeCell ref="N36:P36"/>
    <mergeCell ref="N39:P39"/>
    <mergeCell ref="N40:P40"/>
    <mergeCell ref="S36:T36"/>
    <mergeCell ref="D68:F68"/>
    <mergeCell ref="D69:F69"/>
    <mergeCell ref="C41:I41"/>
    <mergeCell ref="C42:E42"/>
    <mergeCell ref="C36:E36"/>
    <mergeCell ref="C39:E39"/>
    <mergeCell ref="C40:E40"/>
    <mergeCell ref="G36:I36"/>
    <mergeCell ref="G39:I39"/>
    <mergeCell ref="G40:I40"/>
    <mergeCell ref="C38:I38"/>
  </mergeCells>
  <conditionalFormatting sqref="M21">
    <cfRule type="expression" dxfId="0" priority="2">
      <formula>ISBLANK($M$21)</formula>
    </cfRule>
  </conditionalFormatting>
  <dataValidations count="4">
    <dataValidation type="whole" allowBlank="1" showInputMessage="1" showErrorMessage="1" errorTitle="Invalid Data" error="Seniority Between 1 and 60_x000a_" sqref="F9">
      <formula1>0</formula1>
      <formula2>60</formula2>
    </dataValidation>
    <dataValidation type="date" allowBlank="1" showInputMessage="1" showErrorMessage="1" errorTitle="Error in Date Reveiw" error="Date Review must be a date" sqref="L8:M8">
      <formula1>36526</formula1>
      <formula2>73415</formula2>
    </dataValidation>
    <dataValidation type="decimal" allowBlank="1" showInputMessage="1" showErrorMessage="1" sqref="D19">
      <formula1>1</formula1>
      <formula2>4</formula2>
    </dataValidation>
    <dataValidation type="list" showInputMessage="1" showErrorMessage="1" sqref="D17">
      <formula1>"A,B,C"</formula1>
    </dataValidation>
  </dataValidations>
  <printOptions horizontalCentered="1" verticalCentered="1"/>
  <pageMargins left="0" right="0" top="0" bottom="0" header="0" footer="0"/>
  <pageSetup paperSize="9" scale="66" orientation="landscape" r:id="rId1"/>
  <headerFooter>
    <oddFooter>&amp;L&amp;"Century Gothic,Normal"&amp;12Talent Review Version 1.1&amp;C&amp;"Century Gothic,Normal"&amp;12Altran Confidential&amp;R &amp;12 &amp;"Century Gothic"  18/05/2013</oddFooter>
  </headerFooter>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CE31"/>
  <sheetViews>
    <sheetView topLeftCell="BP15" zoomScale="80" zoomScaleNormal="80" workbookViewId="0">
      <selection activeCell="A10" sqref="A10"/>
    </sheetView>
  </sheetViews>
  <sheetFormatPr baseColWidth="10" defaultColWidth="11.42578125" defaultRowHeight="15"/>
  <cols>
    <col min="1" max="1" width="11.42578125" style="421"/>
    <col min="2" max="2" width="15.7109375" style="596" bestFit="1" customWidth="1"/>
    <col min="3" max="3" width="11.42578125" style="421"/>
    <col min="4" max="4" width="3" style="421" customWidth="1"/>
    <col min="5" max="5" width="25.85546875" style="596" customWidth="1"/>
    <col min="6" max="6" width="3" style="421" customWidth="1"/>
    <col min="7" max="7" width="10.5703125" style="597" customWidth="1"/>
    <col min="8" max="8" width="3" style="421" customWidth="1"/>
    <col min="9" max="9" width="4.42578125" style="421" customWidth="1"/>
    <col min="10" max="10" width="3" style="421" customWidth="1"/>
    <col min="11" max="11" width="22.85546875" style="421" customWidth="1"/>
    <col min="12" max="12" width="3" style="421" customWidth="1"/>
    <col min="13" max="13" width="22.85546875" style="596" customWidth="1"/>
    <col min="14" max="14" width="3" style="421" customWidth="1"/>
    <col min="15" max="15" width="10.5703125" style="597" customWidth="1"/>
    <col min="16" max="16" width="3" style="421" customWidth="1"/>
    <col min="17" max="17" width="4.42578125" style="421" customWidth="1"/>
    <col min="18" max="18" width="3" style="421" customWidth="1"/>
    <col min="19" max="19" width="22.85546875" style="421" hidden="1" customWidth="1"/>
    <col min="20" max="20" width="3" style="421" customWidth="1"/>
    <col min="21" max="21" width="22.85546875" style="596" customWidth="1"/>
    <col min="22" max="22" width="3" style="421" customWidth="1"/>
    <col min="23" max="23" width="10.5703125" style="597" customWidth="1"/>
    <col min="24" max="24" width="3" style="421" customWidth="1"/>
    <col min="25" max="25" width="4.42578125" style="421" customWidth="1"/>
    <col min="26" max="26" width="3" style="421" customWidth="1"/>
    <col min="27" max="27" width="22.85546875" style="421" hidden="1" customWidth="1"/>
    <col min="28" max="28" width="3" style="421" customWidth="1"/>
    <col min="29" max="29" width="22.85546875" style="596" customWidth="1"/>
    <col min="30" max="30" width="3" style="421" customWidth="1"/>
    <col min="31" max="31" width="10.5703125" style="597" customWidth="1"/>
    <col min="32" max="32" width="3" style="421" customWidth="1"/>
    <col min="33" max="33" width="4.42578125" style="421" customWidth="1"/>
    <col min="34" max="34" width="3" style="421" customWidth="1"/>
    <col min="35" max="35" width="22.85546875" style="421" customWidth="1"/>
    <col min="36" max="36" width="3" style="421" customWidth="1"/>
    <col min="37" max="37" width="22.85546875" style="596" customWidth="1"/>
    <col min="38" max="38" width="3" style="421" customWidth="1"/>
    <col min="39" max="39" width="10.5703125" style="597" customWidth="1"/>
    <col min="40" max="40" width="3" style="421" customWidth="1"/>
    <col min="41" max="41" width="4.42578125" style="421" customWidth="1"/>
    <col min="42" max="42" width="3" style="421" customWidth="1"/>
    <col min="43" max="43" width="22.85546875" style="421" customWidth="1"/>
    <col min="44" max="44" width="3" style="421" customWidth="1"/>
    <col min="45" max="45" width="22.85546875" style="596" customWidth="1"/>
    <col min="46" max="46" width="3" style="421" customWidth="1"/>
    <col min="47" max="47" width="10.5703125" style="597" customWidth="1"/>
    <col min="48" max="48" width="3" style="421" customWidth="1"/>
    <col min="49" max="49" width="4.42578125" style="421" customWidth="1"/>
    <col min="50" max="50" width="3" style="421" customWidth="1"/>
    <col min="51" max="51" width="22.85546875" style="421" customWidth="1"/>
    <col min="52" max="52" width="3" style="421" customWidth="1"/>
    <col min="53" max="53" width="22.85546875" style="421" customWidth="1"/>
    <col min="54" max="54" width="3" style="421" customWidth="1"/>
    <col min="55" max="55" width="10.5703125" style="597" customWidth="1"/>
    <col min="56" max="56" width="3" style="421" customWidth="1"/>
    <col min="57" max="57" width="4.42578125" style="421" customWidth="1"/>
    <col min="58" max="58" width="3" style="421" customWidth="1"/>
    <col min="59" max="59" width="28.28515625" style="421" customWidth="1"/>
    <col min="60" max="60" width="3" style="421" customWidth="1"/>
    <col min="61" max="61" width="22.85546875" style="421" customWidth="1"/>
    <col min="62" max="62" width="3" style="421" customWidth="1"/>
    <col min="63" max="63" width="10.5703125" style="597" customWidth="1"/>
    <col min="64" max="64" width="3" style="421" customWidth="1"/>
    <col min="65" max="65" width="4.42578125" style="421" customWidth="1"/>
    <col min="66" max="66" width="3" style="421" customWidth="1"/>
    <col min="67" max="67" width="22.85546875" style="421" hidden="1" customWidth="1"/>
    <col min="68" max="68" width="3" style="421" customWidth="1"/>
    <col min="69" max="69" width="22.85546875" style="421" customWidth="1"/>
    <col min="70" max="70" width="3" style="421" customWidth="1"/>
    <col min="71" max="71" width="10.5703125" style="597" customWidth="1"/>
    <col min="72" max="72" width="3" style="421" customWidth="1"/>
    <col min="73" max="73" width="4.42578125" style="421" customWidth="1"/>
    <col min="74" max="74" width="3" style="421" customWidth="1"/>
    <col min="75" max="75" width="22.85546875" style="421" customWidth="1"/>
    <col min="76" max="76" width="3" style="421" customWidth="1"/>
    <col min="77" max="77" width="22.85546875" style="596" customWidth="1"/>
    <col min="78" max="78" width="3" style="421" customWidth="1"/>
    <col min="79" max="79" width="10.5703125" style="597" customWidth="1"/>
    <col min="80" max="80" width="3" style="421" customWidth="1"/>
    <col min="81" max="81" width="4.42578125" style="421" customWidth="1"/>
    <col min="82" max="82" width="3" style="421" customWidth="1"/>
    <col min="83" max="83" width="22.85546875" style="421" customWidth="1"/>
    <col min="84" max="16384" width="11.42578125" style="421"/>
  </cols>
  <sheetData>
    <row r="1" spans="1:83" ht="29.25" customHeight="1"/>
    <row r="2" spans="1:83" ht="60" customHeight="1">
      <c r="B2" s="1697" t="s">
        <v>330</v>
      </c>
      <c r="C2" s="1698"/>
      <c r="D2" s="1698"/>
      <c r="E2" s="1698"/>
      <c r="F2" s="1698"/>
      <c r="G2" s="1698"/>
      <c r="H2" s="1698"/>
      <c r="I2" s="1698"/>
      <c r="J2" s="1698"/>
      <c r="K2" s="1698"/>
      <c r="L2" s="1698"/>
      <c r="M2" s="1698"/>
      <c r="N2" s="1698"/>
      <c r="O2" s="1698"/>
      <c r="P2" s="1698"/>
      <c r="Q2" s="1698"/>
      <c r="R2" s="1698"/>
      <c r="S2" s="1698"/>
      <c r="T2" s="1698"/>
      <c r="U2" s="1698"/>
      <c r="V2" s="1698"/>
      <c r="W2" s="1698"/>
      <c r="X2" s="1698"/>
      <c r="Y2" s="1698"/>
      <c r="Z2" s="1698"/>
      <c r="AA2" s="1698"/>
      <c r="AB2" s="1698"/>
      <c r="AC2" s="1698"/>
      <c r="AD2" s="1698"/>
      <c r="AE2" s="1698"/>
      <c r="AF2" s="1698"/>
      <c r="AG2" s="1698"/>
      <c r="AH2" s="1698"/>
      <c r="AI2" s="1698"/>
      <c r="AJ2" s="1698"/>
      <c r="AK2" s="1698"/>
      <c r="AL2" s="1698"/>
      <c r="AM2" s="1698"/>
      <c r="AN2" s="1698"/>
      <c r="AO2" s="1698"/>
      <c r="AP2" s="1698"/>
      <c r="AQ2" s="1698"/>
      <c r="AR2" s="1698"/>
      <c r="AS2" s="1698"/>
      <c r="AT2" s="1698"/>
      <c r="AU2" s="1698"/>
      <c r="AV2" s="1698"/>
      <c r="AW2" s="1698"/>
      <c r="AX2" s="1698"/>
      <c r="AY2" s="1698"/>
      <c r="AZ2" s="1698"/>
      <c r="BA2" s="1698"/>
      <c r="BB2" s="1698"/>
      <c r="BC2" s="1698"/>
      <c r="BD2" s="1698"/>
      <c r="BE2" s="1698"/>
      <c r="BF2" s="1698"/>
      <c r="BG2" s="1698"/>
      <c r="BH2" s="1698"/>
      <c r="BI2" s="1698"/>
      <c r="BJ2" s="1698"/>
      <c r="BK2" s="1698"/>
      <c r="BL2" s="1698"/>
      <c r="BM2" s="1698"/>
      <c r="BN2" s="1698"/>
      <c r="BO2" s="1698"/>
      <c r="BP2" s="1698"/>
      <c r="BQ2" s="1698"/>
      <c r="BR2" s="1698"/>
      <c r="BS2" s="1698"/>
      <c r="BT2" s="1698"/>
      <c r="BU2" s="1698"/>
      <c r="BV2" s="1698"/>
      <c r="BW2" s="1698"/>
      <c r="BX2" s="1698"/>
      <c r="BY2" s="1698"/>
      <c r="BZ2" s="1698"/>
      <c r="CA2" s="1698"/>
      <c r="CB2" s="1698"/>
      <c r="CC2" s="1698"/>
      <c r="CD2" s="1698"/>
      <c r="CE2" s="1699"/>
    </row>
    <row r="3" spans="1:83" ht="19.5" customHeight="1"/>
    <row r="4" spans="1:83" s="600" customFormat="1" ht="38.25" customHeight="1">
      <c r="A4" s="598"/>
      <c r="B4" s="599"/>
      <c r="C4" s="598"/>
      <c r="D4" s="598"/>
      <c r="E4" s="1700" t="s">
        <v>331</v>
      </c>
      <c r="F4" s="1700"/>
      <c r="G4" s="1700"/>
      <c r="H4" s="1700"/>
      <c r="I4" s="1700"/>
      <c r="J4" s="1700"/>
      <c r="K4" s="1700"/>
      <c r="L4" s="598"/>
      <c r="M4" s="1701" t="s">
        <v>332</v>
      </c>
      <c r="N4" s="1701"/>
      <c r="O4" s="1701"/>
      <c r="P4" s="1701"/>
      <c r="Q4" s="1701"/>
      <c r="R4" s="1701"/>
      <c r="S4" s="1701"/>
      <c r="T4" s="598"/>
      <c r="U4" s="1701" t="s">
        <v>27</v>
      </c>
      <c r="V4" s="1701"/>
      <c r="W4" s="1701"/>
      <c r="X4" s="1701"/>
      <c r="Y4" s="1701"/>
      <c r="Z4" s="1701"/>
      <c r="AA4" s="1701"/>
      <c r="AB4" s="598"/>
      <c r="AC4" s="1701" t="s">
        <v>38</v>
      </c>
      <c r="AD4" s="1701"/>
      <c r="AE4" s="1701"/>
      <c r="AF4" s="1701"/>
      <c r="AG4" s="1701"/>
      <c r="AH4" s="1701"/>
      <c r="AI4" s="1701"/>
      <c r="AJ4" s="598"/>
      <c r="AK4" s="1702" t="s">
        <v>39</v>
      </c>
      <c r="AL4" s="1702"/>
      <c r="AM4" s="1702"/>
      <c r="AN4" s="1702"/>
      <c r="AO4" s="1702"/>
      <c r="AP4" s="1702"/>
      <c r="AQ4" s="1702"/>
      <c r="AR4" s="598"/>
      <c r="AS4" s="1703" t="s">
        <v>333</v>
      </c>
      <c r="AT4" s="1703"/>
      <c r="AU4" s="1703"/>
      <c r="AV4" s="1703"/>
      <c r="AW4" s="1703"/>
      <c r="AX4" s="1703"/>
      <c r="AY4" s="1703"/>
      <c r="AZ4" s="598"/>
      <c r="BA4" s="1703" t="s">
        <v>49</v>
      </c>
      <c r="BB4" s="1703"/>
      <c r="BC4" s="1703"/>
      <c r="BD4" s="1703"/>
      <c r="BE4" s="1703"/>
      <c r="BF4" s="1703"/>
      <c r="BG4" s="1703"/>
      <c r="BH4" s="598"/>
      <c r="BI4" s="1703" t="s">
        <v>5</v>
      </c>
      <c r="BJ4" s="1703"/>
      <c r="BK4" s="1703"/>
      <c r="BL4" s="1703"/>
      <c r="BM4" s="1703"/>
      <c r="BN4" s="1703"/>
      <c r="BO4" s="1703"/>
      <c r="BP4" s="598"/>
      <c r="BQ4" s="1703" t="s">
        <v>150</v>
      </c>
      <c r="BR4" s="1703"/>
      <c r="BS4" s="1703"/>
      <c r="BT4" s="1703"/>
      <c r="BU4" s="1703"/>
      <c r="BV4" s="1703"/>
      <c r="BW4" s="1703"/>
      <c r="BX4" s="598"/>
      <c r="BY4" s="1703" t="s">
        <v>59</v>
      </c>
      <c r="BZ4" s="1703"/>
      <c r="CA4" s="1703"/>
      <c r="CB4" s="1703"/>
      <c r="CC4" s="1703"/>
      <c r="CD4" s="1703"/>
      <c r="CE4" s="1703"/>
    </row>
    <row r="5" spans="1:83" ht="15.75" thickBot="1">
      <c r="B5" s="601"/>
      <c r="E5" s="602"/>
      <c r="F5" s="597"/>
      <c r="H5" s="597"/>
      <c r="I5" s="597"/>
      <c r="J5" s="597"/>
      <c r="K5" s="597"/>
      <c r="M5" s="602"/>
      <c r="N5" s="597"/>
      <c r="P5" s="597"/>
      <c r="Q5" s="597"/>
      <c r="R5" s="597"/>
      <c r="S5" s="597"/>
      <c r="U5" s="602"/>
      <c r="V5" s="597"/>
      <c r="X5" s="597"/>
      <c r="Y5" s="597"/>
      <c r="Z5" s="597"/>
      <c r="AA5" s="597"/>
      <c r="AC5" s="602"/>
      <c r="AD5" s="597"/>
      <c r="AF5" s="597"/>
      <c r="AG5" s="597"/>
      <c r="AH5" s="597"/>
      <c r="AI5" s="597"/>
      <c r="AK5" s="603"/>
      <c r="AL5" s="604"/>
      <c r="AN5" s="604"/>
      <c r="AO5" s="604"/>
      <c r="AP5" s="604"/>
      <c r="AQ5" s="605"/>
      <c r="AS5" s="602"/>
      <c r="AT5" s="597"/>
      <c r="AV5" s="597"/>
      <c r="AW5" s="597"/>
      <c r="AX5" s="597"/>
      <c r="AY5" s="597"/>
      <c r="BA5" s="597"/>
      <c r="BB5" s="597"/>
      <c r="BD5" s="597"/>
      <c r="BE5" s="597"/>
      <c r="BF5" s="597"/>
      <c r="BG5" s="597"/>
      <c r="BI5" s="597"/>
      <c r="BJ5" s="597"/>
      <c r="BL5" s="597"/>
      <c r="BM5" s="597"/>
      <c r="BN5" s="597"/>
      <c r="BO5" s="597"/>
      <c r="BQ5" s="597"/>
      <c r="BR5" s="597"/>
      <c r="BT5" s="597"/>
      <c r="BU5" s="597"/>
      <c r="BV5" s="597"/>
      <c r="BW5" s="597"/>
      <c r="BY5" s="602"/>
      <c r="BZ5" s="597"/>
      <c r="CB5" s="597"/>
      <c r="CC5" s="597"/>
      <c r="CD5" s="597"/>
      <c r="CE5" s="597"/>
    </row>
    <row r="6" spans="1:83" ht="15.75" thickBot="1">
      <c r="B6" s="606" t="s">
        <v>334</v>
      </c>
      <c r="E6" s="1689"/>
      <c r="F6" s="1690"/>
      <c r="G6" s="1690"/>
      <c r="H6" s="1690"/>
      <c r="I6" s="1690"/>
      <c r="J6" s="1690"/>
      <c r="K6" s="1691"/>
      <c r="M6" s="1689"/>
      <c r="N6" s="1690"/>
      <c r="O6" s="1690"/>
      <c r="P6" s="1690"/>
      <c r="Q6" s="1690"/>
      <c r="R6" s="1690"/>
      <c r="S6" s="1691"/>
      <c r="U6" s="1689"/>
      <c r="V6" s="1690"/>
      <c r="W6" s="1690"/>
      <c r="X6" s="1690"/>
      <c r="Y6" s="1690"/>
      <c r="Z6" s="1690"/>
      <c r="AA6" s="1691"/>
      <c r="AC6" s="1689"/>
      <c r="AD6" s="1690"/>
      <c r="AE6" s="1690"/>
      <c r="AF6" s="1690"/>
      <c r="AG6" s="1690"/>
      <c r="AH6" s="1690"/>
      <c r="AI6" s="1691"/>
      <c r="AK6" s="1689"/>
      <c r="AL6" s="1690"/>
      <c r="AM6" s="1690"/>
      <c r="AN6" s="1690"/>
      <c r="AO6" s="1690"/>
      <c r="AP6" s="1690"/>
      <c r="AQ6" s="1691"/>
      <c r="AS6" s="1689"/>
      <c r="AT6" s="1690"/>
      <c r="AU6" s="1690"/>
      <c r="AV6" s="1690"/>
      <c r="AW6" s="1690"/>
      <c r="AX6" s="1690"/>
      <c r="AY6" s="1691"/>
      <c r="BA6" s="1689"/>
      <c r="BB6" s="1690"/>
      <c r="BC6" s="1690"/>
      <c r="BD6" s="1690"/>
      <c r="BE6" s="1690"/>
      <c r="BF6" s="1690"/>
      <c r="BG6" s="1691"/>
      <c r="BI6" s="1689"/>
      <c r="BJ6" s="1690"/>
      <c r="BK6" s="1690"/>
      <c r="BL6" s="1690"/>
      <c r="BM6" s="1690"/>
      <c r="BN6" s="1690"/>
      <c r="BO6" s="1691"/>
      <c r="BQ6" s="1689"/>
      <c r="BR6" s="1690"/>
      <c r="BS6" s="1690"/>
      <c r="BT6" s="1690"/>
      <c r="BU6" s="1690"/>
      <c r="BV6" s="1690"/>
      <c r="BW6" s="1691"/>
      <c r="BY6" s="1689"/>
      <c r="BZ6" s="1690"/>
      <c r="CA6" s="1690"/>
      <c r="CB6" s="1690"/>
      <c r="CC6" s="1690"/>
      <c r="CD6" s="1690"/>
      <c r="CE6" s="1691"/>
    </row>
    <row r="8" spans="1:83" s="610" customFormat="1">
      <c r="A8" s="596"/>
      <c r="B8" s="607" t="s">
        <v>335</v>
      </c>
      <c r="C8" s="596"/>
      <c r="D8" s="602"/>
      <c r="E8" s="608" t="s">
        <v>336</v>
      </c>
      <c r="F8" s="602"/>
      <c r="G8" s="608" t="s">
        <v>337</v>
      </c>
      <c r="H8" s="602"/>
      <c r="I8" s="748"/>
      <c r="J8" s="748"/>
      <c r="K8" s="748"/>
      <c r="L8" s="602"/>
      <c r="M8" s="608" t="s">
        <v>336</v>
      </c>
      <c r="N8" s="602"/>
      <c r="O8" s="608" t="s">
        <v>337</v>
      </c>
      <c r="P8" s="602"/>
      <c r="Q8" s="748"/>
      <c r="R8" s="602"/>
      <c r="S8" s="608" t="s">
        <v>338</v>
      </c>
      <c r="T8" s="602"/>
      <c r="U8" s="608" t="s">
        <v>336</v>
      </c>
      <c r="V8" s="602"/>
      <c r="W8" s="608" t="s">
        <v>337</v>
      </c>
      <c r="X8" s="609"/>
      <c r="Y8" s="748"/>
      <c r="Z8" s="609"/>
      <c r="AA8" s="608" t="s">
        <v>338</v>
      </c>
      <c r="AB8" s="602"/>
      <c r="AC8" s="608" t="s">
        <v>336</v>
      </c>
      <c r="AD8" s="602"/>
      <c r="AE8" s="608" t="s">
        <v>337</v>
      </c>
      <c r="AF8" s="602"/>
      <c r="AG8" s="748"/>
      <c r="AH8" s="748"/>
      <c r="AI8" s="748"/>
      <c r="AJ8" s="602"/>
      <c r="AK8" s="608" t="s">
        <v>336</v>
      </c>
      <c r="AL8" s="602"/>
      <c r="AM8" s="608" t="s">
        <v>337</v>
      </c>
      <c r="AN8" s="602"/>
      <c r="AO8" s="748"/>
      <c r="AP8" s="748"/>
      <c r="AQ8" s="748"/>
      <c r="AR8" s="602"/>
      <c r="AS8" s="608" t="s">
        <v>336</v>
      </c>
      <c r="AT8" s="602"/>
      <c r="AU8" s="608" t="s">
        <v>337</v>
      </c>
      <c r="AV8" s="602"/>
      <c r="AW8" s="748"/>
      <c r="AX8" s="748"/>
      <c r="AY8" s="748"/>
      <c r="AZ8" s="602"/>
      <c r="BA8" s="608" t="s">
        <v>336</v>
      </c>
      <c r="BB8" s="602"/>
      <c r="BC8" s="608" t="s">
        <v>337</v>
      </c>
      <c r="BD8" s="602"/>
      <c r="BE8" s="748"/>
      <c r="BF8" s="748"/>
      <c r="BG8" s="748"/>
      <c r="BH8" s="602"/>
      <c r="BI8" s="608" t="s">
        <v>336</v>
      </c>
      <c r="BJ8" s="602"/>
      <c r="BK8" s="608" t="s">
        <v>337</v>
      </c>
      <c r="BL8" s="602"/>
      <c r="BM8" s="748"/>
      <c r="BN8" s="602"/>
      <c r="BO8" s="608" t="s">
        <v>338</v>
      </c>
      <c r="BP8" s="602"/>
      <c r="BQ8" s="608" t="s">
        <v>336</v>
      </c>
      <c r="BR8" s="602"/>
      <c r="BS8" s="608" t="s">
        <v>337</v>
      </c>
      <c r="BT8" s="602"/>
      <c r="BU8" s="748"/>
      <c r="BV8" s="748"/>
      <c r="BW8" s="748"/>
      <c r="BX8" s="602"/>
      <c r="BY8" s="608" t="s">
        <v>336</v>
      </c>
      <c r="BZ8" s="602"/>
      <c r="CA8" s="608" t="s">
        <v>337</v>
      </c>
      <c r="CB8" s="602"/>
      <c r="CC8" s="748"/>
      <c r="CD8" s="748"/>
      <c r="CE8" s="748"/>
    </row>
    <row r="9" spans="1:83">
      <c r="I9" s="55"/>
      <c r="J9" s="55"/>
      <c r="K9" s="55"/>
      <c r="Q9" s="55"/>
      <c r="Y9" s="55"/>
      <c r="AG9" s="55"/>
      <c r="AH9" s="55"/>
      <c r="AI9" s="55"/>
      <c r="AO9" s="55"/>
      <c r="AP9" s="55"/>
      <c r="AQ9" s="55"/>
      <c r="AW9" s="55"/>
      <c r="AX9" s="55"/>
      <c r="AY9" s="55"/>
      <c r="BE9" s="55"/>
      <c r="BF9" s="55"/>
      <c r="BG9" s="55"/>
      <c r="BM9" s="55"/>
      <c r="BS9" s="611"/>
      <c r="BU9" s="55"/>
      <c r="BV9" s="55"/>
      <c r="BW9" s="55"/>
      <c r="CC9" s="55"/>
      <c r="CD9" s="55"/>
      <c r="CE9" s="55"/>
    </row>
    <row r="10" spans="1:83" s="612" customFormat="1" ht="30" customHeight="1">
      <c r="B10" s="613">
        <v>8</v>
      </c>
      <c r="E10" s="646" t="s">
        <v>339</v>
      </c>
      <c r="F10" s="647"/>
      <c r="G10" s="648" t="s">
        <v>340</v>
      </c>
      <c r="I10" s="616"/>
      <c r="J10" s="616"/>
      <c r="K10" s="616"/>
      <c r="L10" s="616"/>
      <c r="M10" s="618"/>
      <c r="N10" s="616"/>
      <c r="O10" s="619"/>
      <c r="P10" s="616"/>
      <c r="Q10" s="616"/>
      <c r="R10" s="616"/>
      <c r="S10" s="616"/>
      <c r="T10" s="616"/>
      <c r="U10" s="618"/>
      <c r="V10" s="616"/>
      <c r="W10" s="619"/>
      <c r="X10" s="616"/>
      <c r="Y10" s="616"/>
      <c r="AA10" s="617"/>
      <c r="AC10" s="618"/>
      <c r="AD10" s="616"/>
      <c r="AE10" s="619"/>
      <c r="AF10" s="616"/>
      <c r="AG10" s="616"/>
      <c r="AH10" s="616"/>
      <c r="AI10" s="616"/>
      <c r="AK10" s="618"/>
      <c r="AL10" s="616"/>
      <c r="AM10" s="619"/>
      <c r="AN10" s="616"/>
      <c r="AO10" s="616"/>
      <c r="AP10" s="616"/>
      <c r="AQ10" s="616"/>
      <c r="AS10" s="646" t="s">
        <v>341</v>
      </c>
      <c r="AT10" s="647"/>
      <c r="AU10" s="654" t="s">
        <v>342</v>
      </c>
      <c r="AW10" s="616"/>
      <c r="AX10" s="616"/>
      <c r="AY10" s="616"/>
      <c r="BA10" s="646" t="s">
        <v>343</v>
      </c>
      <c r="BB10" s="647"/>
      <c r="BC10" s="648" t="s">
        <v>344</v>
      </c>
      <c r="BE10" s="616"/>
      <c r="BF10" s="616"/>
      <c r="BG10" s="750"/>
      <c r="BI10" s="616"/>
      <c r="BJ10" s="616"/>
      <c r="BK10" s="619"/>
      <c r="BM10" s="616"/>
      <c r="BO10" s="617"/>
      <c r="BQ10" s="646" t="s">
        <v>345</v>
      </c>
      <c r="BR10" s="647"/>
      <c r="BS10" s="648" t="s">
        <v>346</v>
      </c>
      <c r="BU10" s="616"/>
      <c r="BV10" s="616"/>
      <c r="BW10" s="616"/>
      <c r="BY10" s="618"/>
      <c r="BZ10" s="616"/>
      <c r="CA10" s="619"/>
      <c r="CB10" s="616"/>
      <c r="CC10" s="616"/>
      <c r="CD10" s="616"/>
      <c r="CE10" s="616"/>
    </row>
    <row r="11" spans="1:83" s="612" customFormat="1" ht="6" customHeight="1">
      <c r="B11" s="623"/>
      <c r="E11" s="624"/>
      <c r="G11" s="625"/>
      <c r="I11" s="616"/>
      <c r="J11" s="616"/>
      <c r="K11" s="616"/>
      <c r="M11" s="624"/>
      <c r="O11" s="625"/>
      <c r="Q11" s="616"/>
      <c r="U11" s="624"/>
      <c r="W11" s="625"/>
      <c r="Y11" s="616"/>
      <c r="AC11" s="618"/>
      <c r="AD11" s="616"/>
      <c r="AE11" s="619"/>
      <c r="AF11" s="616"/>
      <c r="AG11" s="616"/>
      <c r="AH11" s="616"/>
      <c r="AI11" s="616"/>
      <c r="AK11" s="618"/>
      <c r="AL11" s="616"/>
      <c r="AM11" s="619"/>
      <c r="AN11" s="616"/>
      <c r="AO11" s="616"/>
      <c r="AP11" s="616"/>
      <c r="AQ11" s="616"/>
      <c r="AS11" s="624"/>
      <c r="AU11" s="625"/>
      <c r="AW11" s="616"/>
      <c r="AX11" s="616"/>
      <c r="AY11" s="616"/>
      <c r="BC11" s="625"/>
      <c r="BE11" s="616"/>
      <c r="BF11" s="616"/>
      <c r="BG11" s="616"/>
      <c r="BI11" s="616"/>
      <c r="BJ11" s="616"/>
      <c r="BK11" s="619"/>
      <c r="BM11" s="616"/>
      <c r="BS11" s="625"/>
      <c r="BU11" s="616"/>
      <c r="BV11" s="616"/>
      <c r="BW11" s="616"/>
      <c r="BY11" s="624"/>
      <c r="CA11" s="625"/>
      <c r="CC11" s="616"/>
      <c r="CD11" s="616"/>
      <c r="CE11" s="616"/>
    </row>
    <row r="12" spans="1:83" s="612" customFormat="1" ht="30" customHeight="1">
      <c r="B12" s="613">
        <v>7</v>
      </c>
      <c r="E12" s="614" t="s">
        <v>347</v>
      </c>
      <c r="G12" s="615" t="s">
        <v>348</v>
      </c>
      <c r="I12" s="616"/>
      <c r="J12" s="616"/>
      <c r="K12" s="616"/>
      <c r="M12" s="626" t="s">
        <v>109</v>
      </c>
      <c r="O12" s="627" t="s">
        <v>349</v>
      </c>
      <c r="Q12" s="616"/>
      <c r="S12" s="617"/>
      <c r="U12" s="626" t="s">
        <v>350</v>
      </c>
      <c r="W12" s="627" t="s">
        <v>351</v>
      </c>
      <c r="Y12" s="616"/>
      <c r="AA12" s="617"/>
      <c r="AC12" s="618"/>
      <c r="AD12" s="616"/>
      <c r="AE12" s="619"/>
      <c r="AF12" s="616"/>
      <c r="AG12" s="616"/>
      <c r="AH12" s="616"/>
      <c r="AI12" s="616"/>
      <c r="AK12" s="649" t="s">
        <v>352</v>
      </c>
      <c r="AL12" s="647"/>
      <c r="AM12" s="650" t="s">
        <v>353</v>
      </c>
      <c r="AO12" s="616"/>
      <c r="AP12" s="616"/>
      <c r="AQ12" s="616"/>
      <c r="AS12" s="646" t="s">
        <v>354</v>
      </c>
      <c r="AT12" s="647"/>
      <c r="AU12" s="654" t="s">
        <v>355</v>
      </c>
      <c r="AW12" s="616"/>
      <c r="AX12" s="616"/>
      <c r="AY12" s="616"/>
      <c r="BA12" s="620" t="s">
        <v>356</v>
      </c>
      <c r="BC12" s="622" t="s">
        <v>357</v>
      </c>
      <c r="BE12" s="616"/>
      <c r="BF12" s="616"/>
      <c r="BG12" s="616"/>
      <c r="BI12" s="616"/>
      <c r="BJ12" s="616"/>
      <c r="BK12" s="619"/>
      <c r="BM12" s="616"/>
      <c r="BO12" s="617"/>
      <c r="BQ12" s="620" t="s">
        <v>56</v>
      </c>
      <c r="BS12" s="622" t="s">
        <v>358</v>
      </c>
      <c r="BU12" s="616"/>
      <c r="BV12" s="616"/>
      <c r="BW12" s="616"/>
      <c r="BY12" s="646" t="s">
        <v>359</v>
      </c>
      <c r="BZ12" s="647"/>
      <c r="CA12" s="648" t="s">
        <v>360</v>
      </c>
      <c r="CC12" s="616"/>
      <c r="CD12" s="616"/>
      <c r="CE12" s="616"/>
    </row>
    <row r="13" spans="1:83" s="612" customFormat="1" ht="6" customHeight="1">
      <c r="B13" s="623"/>
      <c r="E13" s="624"/>
      <c r="G13" s="625"/>
      <c r="I13" s="616"/>
      <c r="J13" s="616"/>
      <c r="K13" s="616"/>
      <c r="M13" s="624"/>
      <c r="O13" s="625"/>
      <c r="Q13" s="616"/>
      <c r="U13" s="624"/>
      <c r="W13" s="625"/>
      <c r="Y13" s="616"/>
      <c r="AC13" s="618"/>
      <c r="AD13" s="616"/>
      <c r="AE13" s="619"/>
      <c r="AF13" s="616"/>
      <c r="AG13" s="616"/>
      <c r="AH13" s="616"/>
      <c r="AI13" s="616"/>
      <c r="AK13" s="651"/>
      <c r="AL13" s="647"/>
      <c r="AM13" s="652"/>
      <c r="AO13" s="616"/>
      <c r="AP13" s="616"/>
      <c r="AQ13" s="616"/>
      <c r="AS13" s="624"/>
      <c r="AU13" s="625"/>
      <c r="AW13" s="616"/>
      <c r="AX13" s="616"/>
      <c r="AY13" s="616"/>
      <c r="BC13" s="625"/>
      <c r="BE13" s="616"/>
      <c r="BF13" s="616"/>
      <c r="BG13" s="616"/>
      <c r="BI13" s="616"/>
      <c r="BJ13" s="616"/>
      <c r="BK13" s="619"/>
      <c r="BM13" s="616"/>
      <c r="BS13" s="625"/>
      <c r="BU13" s="616"/>
      <c r="BV13" s="616"/>
      <c r="BW13" s="616"/>
      <c r="BY13" s="624"/>
      <c r="CA13" s="625"/>
      <c r="CC13" s="616"/>
      <c r="CD13" s="616"/>
      <c r="CE13" s="616"/>
    </row>
    <row r="14" spans="1:83" s="612" customFormat="1" ht="30" customHeight="1">
      <c r="B14" s="613">
        <v>6</v>
      </c>
      <c r="E14" s="614" t="s">
        <v>361</v>
      </c>
      <c r="G14" s="615" t="s">
        <v>362</v>
      </c>
      <c r="I14" s="616"/>
      <c r="J14" s="616"/>
      <c r="K14" s="616"/>
      <c r="M14" s="626" t="s">
        <v>24</v>
      </c>
      <c r="O14" s="627" t="s">
        <v>363</v>
      </c>
      <c r="Q14" s="616"/>
      <c r="S14" s="617"/>
      <c r="U14" s="626" t="s">
        <v>364</v>
      </c>
      <c r="W14" s="627" t="s">
        <v>365</v>
      </c>
      <c r="Y14" s="616"/>
      <c r="AA14" s="617"/>
      <c r="AC14" s="618"/>
      <c r="AD14" s="616"/>
      <c r="AE14" s="619"/>
      <c r="AF14" s="616"/>
      <c r="AG14" s="616"/>
      <c r="AH14" s="616"/>
      <c r="AI14" s="616"/>
      <c r="AK14" s="649" t="s">
        <v>366</v>
      </c>
      <c r="AL14" s="647"/>
      <c r="AM14" s="653" t="s">
        <v>367</v>
      </c>
      <c r="AO14" s="616"/>
      <c r="AP14" s="616"/>
      <c r="AQ14" s="616"/>
      <c r="AS14" s="620" t="s">
        <v>45</v>
      </c>
      <c r="AU14" s="621" t="s">
        <v>368</v>
      </c>
      <c r="AW14" s="749"/>
      <c r="AX14" s="616"/>
      <c r="AY14" s="616"/>
      <c r="BA14" s="620" t="s">
        <v>50</v>
      </c>
      <c r="BC14" s="622" t="s">
        <v>369</v>
      </c>
      <c r="BE14" s="616"/>
      <c r="BF14" s="616"/>
      <c r="BG14" s="616"/>
      <c r="BI14" s="616"/>
      <c r="BJ14" s="616"/>
      <c r="BK14" s="619"/>
      <c r="BM14" s="616"/>
      <c r="BO14" s="617"/>
      <c r="BQ14" s="620" t="s">
        <v>57</v>
      </c>
      <c r="BS14" s="622" t="s">
        <v>370</v>
      </c>
      <c r="BU14" s="616"/>
      <c r="BV14" s="616"/>
      <c r="BW14" s="616"/>
      <c r="BY14" s="620" t="s">
        <v>60</v>
      </c>
      <c r="CA14" s="622" t="s">
        <v>371</v>
      </c>
      <c r="CC14" s="616"/>
      <c r="CD14" s="616"/>
      <c r="CE14" s="616"/>
    </row>
    <row r="15" spans="1:83" s="612" customFormat="1" ht="6" customHeight="1">
      <c r="B15" s="623"/>
      <c r="E15" s="624"/>
      <c r="G15" s="625"/>
      <c r="I15" s="616"/>
      <c r="J15" s="616"/>
      <c r="K15" s="616"/>
      <c r="M15" s="624"/>
      <c r="O15" s="625"/>
      <c r="Q15" s="616"/>
      <c r="U15" s="624"/>
      <c r="W15" s="625"/>
      <c r="Y15" s="616"/>
      <c r="AC15" s="618"/>
      <c r="AD15" s="616"/>
      <c r="AE15" s="619"/>
      <c r="AF15" s="616"/>
      <c r="AG15" s="616"/>
      <c r="AH15" s="616"/>
      <c r="AI15" s="616"/>
      <c r="AK15" s="624"/>
      <c r="AM15" s="625"/>
      <c r="AO15" s="616"/>
      <c r="AP15" s="616"/>
      <c r="AQ15" s="616"/>
      <c r="AS15" s="624"/>
      <c r="AU15" s="625"/>
      <c r="AW15" s="616"/>
      <c r="AX15" s="616"/>
      <c r="AY15" s="616"/>
      <c r="BC15" s="625"/>
      <c r="BE15" s="616"/>
      <c r="BF15" s="616"/>
      <c r="BG15" s="616"/>
      <c r="BI15" s="616"/>
      <c r="BJ15" s="616"/>
      <c r="BK15" s="619"/>
      <c r="BM15" s="616"/>
      <c r="BS15" s="625"/>
      <c r="BU15" s="616"/>
      <c r="BV15" s="616"/>
      <c r="BW15" s="616"/>
      <c r="BY15" s="624"/>
      <c r="CA15" s="625"/>
      <c r="CC15" s="616"/>
      <c r="CD15" s="616"/>
      <c r="CE15" s="616"/>
    </row>
    <row r="16" spans="1:83" s="612" customFormat="1" ht="30" customHeight="1">
      <c r="B16" s="613">
        <v>5</v>
      </c>
      <c r="E16" s="614" t="s">
        <v>15</v>
      </c>
      <c r="G16" s="615" t="s">
        <v>372</v>
      </c>
      <c r="I16" s="616"/>
      <c r="J16" s="616"/>
      <c r="K16" s="616"/>
      <c r="M16" s="626" t="s">
        <v>25</v>
      </c>
      <c r="O16" s="627" t="s">
        <v>373</v>
      </c>
      <c r="Q16" s="616"/>
      <c r="S16" s="617"/>
      <c r="U16" s="626" t="s">
        <v>31</v>
      </c>
      <c r="W16" s="627" t="s">
        <v>374</v>
      </c>
      <c r="Y16" s="616"/>
      <c r="AA16" s="617"/>
      <c r="AC16" s="618"/>
      <c r="AD16" s="616"/>
      <c r="AE16" s="619"/>
      <c r="AF16" s="616"/>
      <c r="AG16" s="616"/>
      <c r="AH16" s="616"/>
      <c r="AI16" s="616"/>
      <c r="AK16" s="628" t="s">
        <v>40</v>
      </c>
      <c r="AM16" s="629" t="s">
        <v>375</v>
      </c>
      <c r="AO16" s="616"/>
      <c r="AP16" s="616"/>
      <c r="AQ16" s="616"/>
      <c r="AS16" s="620" t="s">
        <v>46</v>
      </c>
      <c r="AU16" s="621" t="s">
        <v>376</v>
      </c>
      <c r="AW16" s="749"/>
      <c r="AX16" s="616"/>
      <c r="AY16" s="616"/>
      <c r="BA16" s="620" t="s">
        <v>51</v>
      </c>
      <c r="BC16" s="622" t="s">
        <v>377</v>
      </c>
      <c r="BE16" s="616"/>
      <c r="BF16" s="616"/>
      <c r="BG16" s="616"/>
      <c r="BI16" s="616"/>
      <c r="BJ16" s="616"/>
      <c r="BK16" s="619"/>
      <c r="BM16" s="616"/>
      <c r="BO16" s="617"/>
      <c r="BQ16" s="646" t="s">
        <v>646</v>
      </c>
      <c r="BR16" s="647"/>
      <c r="BS16" s="648" t="s">
        <v>378</v>
      </c>
      <c r="BU16" s="616"/>
      <c r="BV16" s="616"/>
      <c r="BW16" s="616"/>
      <c r="BY16" s="620" t="s">
        <v>61</v>
      </c>
      <c r="CA16" s="622" t="s">
        <v>379</v>
      </c>
      <c r="CC16" s="616"/>
      <c r="CD16" s="616"/>
      <c r="CE16" s="616"/>
    </row>
    <row r="17" spans="2:83" s="612" customFormat="1" ht="6" customHeight="1">
      <c r="B17" s="623"/>
      <c r="E17" s="624"/>
      <c r="G17" s="625"/>
      <c r="I17" s="616"/>
      <c r="J17" s="616"/>
      <c r="K17" s="616"/>
      <c r="M17" s="624"/>
      <c r="O17" s="625"/>
      <c r="Q17" s="616"/>
      <c r="U17" s="624"/>
      <c r="W17" s="625"/>
      <c r="Y17" s="616"/>
      <c r="AC17" s="618"/>
      <c r="AD17" s="616"/>
      <c r="AE17" s="619"/>
      <c r="AF17" s="616"/>
      <c r="AG17" s="616"/>
      <c r="AH17" s="616"/>
      <c r="AI17" s="616"/>
      <c r="AK17" s="624"/>
      <c r="AM17" s="625"/>
      <c r="AO17" s="616"/>
      <c r="AP17" s="616"/>
      <c r="AQ17" s="616"/>
      <c r="AS17" s="624"/>
      <c r="AU17" s="625"/>
      <c r="AW17" s="616"/>
      <c r="AX17" s="616"/>
      <c r="AY17" s="616"/>
      <c r="BC17" s="625"/>
      <c r="BE17" s="616"/>
      <c r="BF17" s="616"/>
      <c r="BG17" s="616"/>
      <c r="BI17" s="616"/>
      <c r="BJ17" s="616"/>
      <c r="BK17" s="619"/>
      <c r="BM17" s="616"/>
      <c r="BQ17" s="647"/>
      <c r="BR17" s="647"/>
      <c r="BS17" s="652"/>
      <c r="BU17" s="616"/>
      <c r="BV17" s="616"/>
      <c r="BW17" s="616"/>
      <c r="BY17" s="624"/>
      <c r="CA17" s="625"/>
      <c r="CC17" s="616"/>
      <c r="CD17" s="616"/>
      <c r="CE17" s="616"/>
    </row>
    <row r="18" spans="2:83" s="612" customFormat="1" ht="30" customHeight="1">
      <c r="B18" s="613">
        <v>4</v>
      </c>
      <c r="E18" s="614" t="s">
        <v>19</v>
      </c>
      <c r="G18" s="615" t="s">
        <v>380</v>
      </c>
      <c r="I18" s="616"/>
      <c r="J18" s="616"/>
      <c r="K18" s="616"/>
      <c r="M18" s="626" t="s">
        <v>26</v>
      </c>
      <c r="O18" s="627" t="s">
        <v>381</v>
      </c>
      <c r="Q18" s="616"/>
      <c r="S18" s="617"/>
      <c r="U18" s="626" t="s">
        <v>32</v>
      </c>
      <c r="W18" s="627" t="s">
        <v>382</v>
      </c>
      <c r="Y18" s="616"/>
      <c r="AA18" s="617"/>
      <c r="AC18" s="618"/>
      <c r="AD18" s="616"/>
      <c r="AE18" s="619"/>
      <c r="AF18" s="616"/>
      <c r="AG18" s="616"/>
      <c r="AH18" s="616"/>
      <c r="AI18" s="616"/>
      <c r="AK18" s="628" t="s">
        <v>41</v>
      </c>
      <c r="AM18" s="629" t="s">
        <v>383</v>
      </c>
      <c r="AO18" s="616"/>
      <c r="AP18" s="616"/>
      <c r="AQ18" s="616"/>
      <c r="AS18" s="620" t="s">
        <v>384</v>
      </c>
      <c r="AU18" s="621" t="s">
        <v>385</v>
      </c>
      <c r="AW18" s="749"/>
      <c r="AX18" s="616"/>
      <c r="AY18" s="616"/>
      <c r="BA18" s="620" t="s">
        <v>52</v>
      </c>
      <c r="BC18" s="622" t="s">
        <v>386</v>
      </c>
      <c r="BE18" s="616"/>
      <c r="BF18" s="616"/>
      <c r="BG18" s="616"/>
      <c r="BI18" s="616"/>
      <c r="BJ18" s="616"/>
      <c r="BK18" s="619"/>
      <c r="BM18" s="616"/>
      <c r="BO18" s="617"/>
      <c r="BQ18" s="646" t="s">
        <v>647</v>
      </c>
      <c r="BR18" s="647"/>
      <c r="BS18" s="648" t="s">
        <v>387</v>
      </c>
      <c r="BU18" s="616"/>
      <c r="BV18" s="616"/>
      <c r="BW18" s="616"/>
      <c r="BY18" s="620" t="s">
        <v>388</v>
      </c>
      <c r="CA18" s="622" t="s">
        <v>389</v>
      </c>
      <c r="CC18" s="616"/>
      <c r="CD18" s="616"/>
      <c r="CE18" s="616"/>
    </row>
    <row r="19" spans="2:83" s="612" customFormat="1" ht="6" customHeight="1">
      <c r="B19" s="623"/>
      <c r="E19" s="624"/>
      <c r="G19" s="625"/>
      <c r="I19" s="616"/>
      <c r="J19" s="616"/>
      <c r="K19" s="616"/>
      <c r="M19" s="624"/>
      <c r="O19" s="625"/>
      <c r="Q19" s="616"/>
      <c r="U19" s="624"/>
      <c r="W19" s="625"/>
      <c r="Y19" s="616"/>
      <c r="AC19" s="624"/>
      <c r="AE19" s="625"/>
      <c r="AG19" s="616"/>
      <c r="AH19" s="616"/>
      <c r="AI19" s="616"/>
      <c r="AK19" s="624"/>
      <c r="AM19" s="625"/>
      <c r="AO19" s="616"/>
      <c r="AP19" s="616"/>
      <c r="AQ19" s="616"/>
      <c r="AS19" s="624"/>
      <c r="AU19" s="625"/>
      <c r="AW19" s="616"/>
      <c r="AX19" s="616"/>
      <c r="AY19" s="616"/>
      <c r="BC19" s="625"/>
      <c r="BG19" s="616"/>
      <c r="BK19" s="625"/>
      <c r="BM19" s="616"/>
      <c r="BQ19" s="647"/>
      <c r="BR19" s="647"/>
      <c r="BS19" s="652"/>
      <c r="BU19" s="616"/>
      <c r="BV19" s="616"/>
      <c r="BW19" s="616"/>
      <c r="BY19" s="624"/>
      <c r="CA19" s="625"/>
      <c r="CC19" s="616"/>
      <c r="CD19" s="616"/>
      <c r="CE19" s="616"/>
    </row>
    <row r="20" spans="2:83" s="612" customFormat="1" ht="30" customHeight="1">
      <c r="B20" s="613">
        <v>3</v>
      </c>
      <c r="E20" s="614" t="s">
        <v>20</v>
      </c>
      <c r="G20" s="615" t="s">
        <v>390</v>
      </c>
      <c r="I20" s="616"/>
      <c r="J20" s="616"/>
      <c r="K20" s="616"/>
      <c r="M20" s="626" t="s">
        <v>110</v>
      </c>
      <c r="O20" s="627" t="s">
        <v>391</v>
      </c>
      <c r="Q20" s="616"/>
      <c r="S20" s="617"/>
      <c r="U20" s="626" t="s">
        <v>392</v>
      </c>
      <c r="W20" s="627" t="s">
        <v>393</v>
      </c>
      <c r="Y20" s="616"/>
      <c r="AA20" s="617"/>
      <c r="AC20" s="626" t="s">
        <v>394</v>
      </c>
      <c r="AE20" s="630" t="s">
        <v>395</v>
      </c>
      <c r="AG20" s="616"/>
      <c r="AH20" s="616"/>
      <c r="AI20" s="616"/>
      <c r="AK20" s="628" t="s">
        <v>42</v>
      </c>
      <c r="AM20" s="629" t="s">
        <v>396</v>
      </c>
      <c r="AO20" s="616"/>
      <c r="AP20" s="616"/>
      <c r="AQ20" s="616"/>
      <c r="AS20" s="620" t="s">
        <v>48</v>
      </c>
      <c r="AU20" s="621" t="s">
        <v>397</v>
      </c>
      <c r="AW20" s="749"/>
      <c r="AX20" s="616"/>
      <c r="AY20" s="616"/>
      <c r="BA20" s="616"/>
      <c r="BB20" s="616"/>
      <c r="BC20" s="619"/>
      <c r="BD20" s="616"/>
      <c r="BE20" s="616"/>
      <c r="BG20" s="616"/>
      <c r="BI20" s="620" t="s">
        <v>53</v>
      </c>
      <c r="BK20" s="622" t="s">
        <v>398</v>
      </c>
      <c r="BM20" s="616"/>
      <c r="BO20" s="617"/>
      <c r="BQ20" s="646" t="s">
        <v>639</v>
      </c>
      <c r="BR20" s="647"/>
      <c r="BS20" s="648" t="s">
        <v>399</v>
      </c>
      <c r="BU20" s="616"/>
      <c r="BV20" s="616"/>
      <c r="BW20" s="616"/>
      <c r="BY20" s="620" t="s">
        <v>642</v>
      </c>
      <c r="CA20" s="622" t="s">
        <v>400</v>
      </c>
      <c r="CC20" s="616"/>
      <c r="CD20" s="616"/>
      <c r="CE20" s="616"/>
    </row>
    <row r="21" spans="2:83" s="612" customFormat="1" ht="6" customHeight="1">
      <c r="B21" s="623"/>
      <c r="E21" s="624"/>
      <c r="G21" s="625"/>
      <c r="I21" s="616"/>
      <c r="J21" s="616"/>
      <c r="K21" s="616"/>
      <c r="M21" s="624"/>
      <c r="O21" s="625"/>
      <c r="U21" s="624"/>
      <c r="W21" s="625"/>
      <c r="AC21" s="624"/>
      <c r="AE21" s="625"/>
      <c r="AG21" s="616"/>
      <c r="AH21" s="616"/>
      <c r="AI21" s="616"/>
      <c r="AK21" s="624"/>
      <c r="AM21" s="625"/>
      <c r="AO21" s="616"/>
      <c r="AP21" s="616"/>
      <c r="AQ21" s="616"/>
      <c r="AS21" s="624"/>
      <c r="AU21" s="625"/>
      <c r="AY21" s="616"/>
      <c r="BA21" s="616"/>
      <c r="BB21" s="616"/>
      <c r="BC21" s="619"/>
      <c r="BD21" s="616"/>
      <c r="BE21" s="616"/>
      <c r="BG21" s="616"/>
      <c r="BK21" s="625"/>
      <c r="BM21" s="616"/>
      <c r="BS21" s="625"/>
      <c r="BW21" s="616"/>
      <c r="BY21" s="624"/>
      <c r="CA21" s="625"/>
      <c r="CC21" s="616"/>
      <c r="CD21" s="616"/>
      <c r="CE21" s="616"/>
    </row>
    <row r="22" spans="2:83" s="612" customFormat="1" ht="30" customHeight="1">
      <c r="B22" s="613">
        <v>2</v>
      </c>
      <c r="E22" s="614" t="s">
        <v>21</v>
      </c>
      <c r="G22" s="615" t="s">
        <v>401</v>
      </c>
      <c r="I22" s="616"/>
      <c r="J22" s="616"/>
      <c r="K22" s="616"/>
      <c r="M22" s="618"/>
      <c r="N22" s="616"/>
      <c r="O22" s="619"/>
      <c r="P22" s="616"/>
      <c r="Q22" s="616"/>
      <c r="S22" s="617"/>
      <c r="U22" s="618"/>
      <c r="V22" s="616"/>
      <c r="W22" s="619"/>
      <c r="X22" s="616"/>
      <c r="Y22" s="616"/>
      <c r="AA22" s="617"/>
      <c r="AC22" s="626" t="s">
        <v>402</v>
      </c>
      <c r="AE22" s="630" t="s">
        <v>403</v>
      </c>
      <c r="AG22" s="616"/>
      <c r="AH22" s="616"/>
      <c r="AI22" s="616"/>
      <c r="AK22" s="628" t="s">
        <v>43</v>
      </c>
      <c r="AM22" s="629" t="s">
        <v>404</v>
      </c>
      <c r="AO22" s="616"/>
      <c r="AP22" s="616"/>
      <c r="AQ22" s="616"/>
      <c r="AS22" s="618"/>
      <c r="AT22" s="616"/>
      <c r="AU22" s="619"/>
      <c r="AV22" s="616"/>
      <c r="AW22" s="616"/>
      <c r="AY22" s="616"/>
      <c r="BA22" s="616"/>
      <c r="BB22" s="616"/>
      <c r="BC22" s="619"/>
      <c r="BD22" s="616"/>
      <c r="BE22" s="616"/>
      <c r="BG22" s="616"/>
      <c r="BI22" s="620" t="s">
        <v>405</v>
      </c>
      <c r="BK22" s="622" t="s">
        <v>406</v>
      </c>
      <c r="BM22" s="616"/>
      <c r="BO22" s="617"/>
      <c r="BQ22" s="616"/>
      <c r="BR22" s="616"/>
      <c r="BS22" s="619"/>
      <c r="BT22" s="616"/>
      <c r="BU22" s="616"/>
      <c r="BW22" s="616"/>
      <c r="BY22" s="646" t="s">
        <v>643</v>
      </c>
      <c r="BZ22" s="647"/>
      <c r="CA22" s="648" t="s">
        <v>407</v>
      </c>
      <c r="CC22" s="616"/>
      <c r="CD22" s="616"/>
      <c r="CE22" s="616"/>
    </row>
    <row r="23" spans="2:83" s="612" customFormat="1" ht="6" customHeight="1">
      <c r="B23" s="623"/>
      <c r="E23" s="624"/>
      <c r="G23" s="625"/>
      <c r="I23" s="616"/>
      <c r="J23" s="616"/>
      <c r="K23" s="616"/>
      <c r="M23" s="618"/>
      <c r="N23" s="616"/>
      <c r="O23" s="619"/>
      <c r="P23" s="616"/>
      <c r="Q23" s="616"/>
      <c r="U23" s="618"/>
      <c r="V23" s="616"/>
      <c r="W23" s="619"/>
      <c r="X23" s="616"/>
      <c r="Y23" s="616"/>
      <c r="AC23" s="624"/>
      <c r="AE23" s="625"/>
      <c r="AG23" s="616"/>
      <c r="AH23" s="616"/>
      <c r="AI23" s="616"/>
      <c r="AK23" s="624"/>
      <c r="AM23" s="625"/>
      <c r="AQ23" s="616"/>
      <c r="AS23" s="618"/>
      <c r="AT23" s="616"/>
      <c r="AU23" s="619"/>
      <c r="AV23" s="616"/>
      <c r="AW23" s="616"/>
      <c r="AY23" s="616"/>
      <c r="BA23" s="616"/>
      <c r="BB23" s="616"/>
      <c r="BC23" s="619"/>
      <c r="BD23" s="616"/>
      <c r="BE23" s="616"/>
      <c r="BG23" s="616"/>
      <c r="BK23" s="625"/>
      <c r="BM23" s="616"/>
      <c r="BQ23" s="616"/>
      <c r="BR23" s="616"/>
      <c r="BS23" s="619"/>
      <c r="BT23" s="616"/>
      <c r="BU23" s="616"/>
      <c r="BW23" s="616"/>
      <c r="BY23" s="624"/>
      <c r="CA23" s="625"/>
    </row>
    <row r="24" spans="2:83" s="612" customFormat="1" ht="30" customHeight="1">
      <c r="B24" s="613">
        <v>1</v>
      </c>
      <c r="E24" s="614" t="s">
        <v>22</v>
      </c>
      <c r="G24" s="615" t="s">
        <v>408</v>
      </c>
      <c r="I24" s="616"/>
      <c r="J24" s="616"/>
      <c r="K24" s="616"/>
      <c r="M24" s="618"/>
      <c r="N24" s="616"/>
      <c r="O24" s="619"/>
      <c r="P24" s="616"/>
      <c r="Q24" s="616"/>
      <c r="S24" s="617"/>
      <c r="U24" s="618"/>
      <c r="V24" s="616"/>
      <c r="W24" s="619"/>
      <c r="X24" s="616"/>
      <c r="Y24" s="616"/>
      <c r="AA24" s="617"/>
      <c r="AC24" s="626" t="s">
        <v>409</v>
      </c>
      <c r="AE24" s="630" t="s">
        <v>640</v>
      </c>
      <c r="AG24" s="616"/>
      <c r="AH24" s="616"/>
      <c r="AI24" s="616"/>
      <c r="AK24" s="618"/>
      <c r="AL24" s="616"/>
      <c r="AM24" s="619"/>
      <c r="AN24" s="616"/>
      <c r="AO24" s="616"/>
      <c r="AQ24" s="616"/>
      <c r="AS24" s="618"/>
      <c r="AT24" s="616"/>
      <c r="AU24" s="619"/>
      <c r="AV24" s="616"/>
      <c r="AW24" s="616"/>
      <c r="AY24" s="616"/>
      <c r="BA24" s="616"/>
      <c r="BB24" s="616"/>
      <c r="BC24" s="619"/>
      <c r="BD24" s="616"/>
      <c r="BE24" s="616"/>
      <c r="BG24" s="616"/>
      <c r="BI24" s="620" t="s">
        <v>1</v>
      </c>
      <c r="BK24" s="622" t="s">
        <v>410</v>
      </c>
      <c r="BM24" s="616"/>
      <c r="BO24" s="617"/>
      <c r="BQ24" s="616"/>
      <c r="BR24" s="616"/>
      <c r="BS24" s="619"/>
      <c r="BT24" s="616"/>
      <c r="BU24" s="616"/>
      <c r="BW24" s="616"/>
      <c r="BY24" s="618"/>
      <c r="BZ24" s="616"/>
      <c r="CA24" s="619"/>
      <c r="CB24" s="616"/>
      <c r="CC24" s="616"/>
      <c r="CD24" s="616"/>
      <c r="CE24" s="616"/>
    </row>
    <row r="25" spans="2:83" s="612" customFormat="1" ht="6" customHeight="1">
      <c r="B25" s="623"/>
      <c r="E25" s="624"/>
      <c r="G25" s="625"/>
      <c r="K25" s="616"/>
      <c r="M25" s="618"/>
      <c r="N25" s="616"/>
      <c r="O25" s="619"/>
      <c r="P25" s="616"/>
      <c r="Q25" s="616"/>
      <c r="U25" s="618"/>
      <c r="V25" s="616"/>
      <c r="W25" s="619"/>
      <c r="X25" s="616"/>
      <c r="Y25" s="616"/>
      <c r="AC25" s="624"/>
      <c r="AE25" s="625"/>
      <c r="AG25" s="616"/>
      <c r="AH25" s="616"/>
      <c r="AI25" s="616"/>
      <c r="AK25" s="618"/>
      <c r="AL25" s="616"/>
      <c r="AM25" s="619"/>
      <c r="AN25" s="616"/>
      <c r="AO25" s="616"/>
      <c r="AQ25" s="616"/>
      <c r="AS25" s="618"/>
      <c r="AT25" s="616"/>
      <c r="AU25" s="619"/>
      <c r="AV25" s="616"/>
      <c r="AW25" s="616"/>
      <c r="AY25" s="616"/>
      <c r="BA25" s="616"/>
      <c r="BB25" s="616"/>
      <c r="BC25" s="619"/>
      <c r="BD25" s="616"/>
      <c r="BE25" s="616"/>
      <c r="BG25" s="616"/>
      <c r="BK25" s="625"/>
      <c r="BQ25" s="616"/>
      <c r="BR25" s="616"/>
      <c r="BS25" s="619"/>
      <c r="BT25" s="616"/>
      <c r="BU25" s="616"/>
      <c r="BW25" s="616"/>
      <c r="BY25" s="618"/>
      <c r="BZ25" s="616"/>
      <c r="CA25" s="619"/>
      <c r="CB25" s="616"/>
      <c r="CC25" s="616"/>
      <c r="CD25" s="616"/>
      <c r="CE25" s="616"/>
    </row>
    <row r="26" spans="2:83" s="612" customFormat="1" ht="30" customHeight="1">
      <c r="B26" s="613">
        <v>0</v>
      </c>
      <c r="E26" s="618"/>
      <c r="F26" s="616"/>
      <c r="G26" s="619"/>
      <c r="H26" s="616"/>
      <c r="I26" s="616"/>
      <c r="K26" s="616"/>
      <c r="M26" s="618"/>
      <c r="N26" s="616"/>
      <c r="O26" s="619"/>
      <c r="P26" s="616"/>
      <c r="Q26" s="616"/>
      <c r="S26" s="617"/>
      <c r="U26" s="618"/>
      <c r="V26" s="616"/>
      <c r="W26" s="619"/>
      <c r="X26" s="616"/>
      <c r="Y26" s="616"/>
      <c r="AA26" s="617"/>
      <c r="AC26" s="626" t="s">
        <v>411</v>
      </c>
      <c r="AE26" s="630" t="s">
        <v>641</v>
      </c>
      <c r="AG26" s="616"/>
      <c r="AH26" s="616"/>
      <c r="AI26" s="616"/>
      <c r="AK26" s="618"/>
      <c r="AL26" s="616"/>
      <c r="AM26" s="619"/>
      <c r="AN26" s="616"/>
      <c r="AO26" s="616"/>
      <c r="AQ26" s="616"/>
      <c r="AS26" s="618"/>
      <c r="AT26" s="616"/>
      <c r="AU26" s="619"/>
      <c r="AV26" s="616"/>
      <c r="AW26" s="616"/>
      <c r="AY26" s="616"/>
      <c r="BA26" s="616"/>
      <c r="BB26" s="616"/>
      <c r="BC26" s="619"/>
      <c r="BD26" s="616"/>
      <c r="BE26" s="616"/>
      <c r="BG26" s="616"/>
      <c r="BI26" s="616"/>
      <c r="BJ26" s="616"/>
      <c r="BK26" s="619"/>
      <c r="BM26" s="616"/>
      <c r="BO26" s="617"/>
      <c r="BQ26" s="616"/>
      <c r="BR26" s="616"/>
      <c r="BS26" s="619"/>
      <c r="BT26" s="616"/>
      <c r="BU26" s="616"/>
      <c r="BW26" s="616"/>
      <c r="BY26" s="618"/>
      <c r="BZ26" s="616"/>
      <c r="CA26" s="619"/>
      <c r="CB26" s="616"/>
      <c r="CC26" s="616"/>
      <c r="CD26" s="616"/>
      <c r="CE26" s="616"/>
    </row>
    <row r="27" spans="2:83" s="612" customFormat="1" ht="6" customHeight="1">
      <c r="B27" s="623"/>
      <c r="E27" s="618"/>
      <c r="F27" s="616"/>
      <c r="G27" s="619"/>
      <c r="H27" s="616"/>
      <c r="I27" s="616"/>
      <c r="K27" s="616"/>
      <c r="M27" s="618"/>
      <c r="N27" s="616"/>
      <c r="O27" s="619"/>
      <c r="P27" s="616"/>
      <c r="Q27" s="616"/>
      <c r="U27" s="618"/>
      <c r="V27" s="616"/>
      <c r="W27" s="619"/>
      <c r="X27" s="616"/>
      <c r="Y27" s="616"/>
      <c r="AC27" s="624"/>
      <c r="AE27" s="625"/>
      <c r="AG27" s="616"/>
      <c r="AH27" s="616"/>
      <c r="AI27" s="616"/>
      <c r="AK27" s="618"/>
      <c r="AL27" s="616"/>
      <c r="AM27" s="619"/>
      <c r="AN27" s="616"/>
      <c r="AO27" s="616"/>
      <c r="AQ27" s="616"/>
      <c r="AS27" s="618"/>
      <c r="AT27" s="616"/>
      <c r="AU27" s="619"/>
      <c r="AV27" s="616"/>
      <c r="AW27" s="616"/>
      <c r="AY27" s="616"/>
      <c r="BA27" s="616"/>
      <c r="BB27" s="616"/>
      <c r="BC27" s="619"/>
      <c r="BD27" s="616"/>
      <c r="BE27" s="616"/>
      <c r="BG27" s="616"/>
      <c r="BI27" s="616"/>
      <c r="BJ27" s="616"/>
      <c r="BK27" s="619"/>
      <c r="BM27" s="616"/>
      <c r="BQ27" s="616"/>
      <c r="BR27" s="616"/>
      <c r="BS27" s="619"/>
      <c r="BT27" s="616"/>
      <c r="BU27" s="616"/>
      <c r="BW27" s="616"/>
      <c r="BY27" s="618"/>
      <c r="BZ27" s="616"/>
      <c r="CA27" s="619"/>
      <c r="CB27" s="616"/>
      <c r="CC27" s="616"/>
      <c r="CD27" s="616"/>
      <c r="CE27" s="616"/>
    </row>
    <row r="28" spans="2:83" s="612" customFormat="1" ht="30" customHeight="1">
      <c r="B28" s="613" t="s">
        <v>412</v>
      </c>
      <c r="E28" s="618"/>
      <c r="F28" s="616"/>
      <c r="G28" s="619"/>
      <c r="H28" s="616"/>
      <c r="I28" s="616"/>
      <c r="K28" s="616"/>
      <c r="M28" s="618"/>
      <c r="N28" s="616"/>
      <c r="O28" s="619"/>
      <c r="P28" s="616"/>
      <c r="Q28" s="616"/>
      <c r="S28" s="617"/>
      <c r="U28" s="618"/>
      <c r="V28" s="616"/>
      <c r="W28" s="619"/>
      <c r="X28" s="616"/>
      <c r="Y28" s="616"/>
      <c r="AA28" s="617"/>
      <c r="AC28" s="646" t="s">
        <v>638</v>
      </c>
      <c r="AD28" s="647"/>
      <c r="AE28" s="648" t="s">
        <v>628</v>
      </c>
      <c r="AF28" s="647"/>
      <c r="AG28" s="616"/>
      <c r="AH28" s="616"/>
      <c r="AI28" s="616"/>
      <c r="AK28" s="618"/>
      <c r="AL28" s="616"/>
      <c r="AM28" s="619"/>
      <c r="AN28" s="616"/>
      <c r="AO28" s="616"/>
      <c r="AQ28" s="616"/>
      <c r="AS28" s="618"/>
      <c r="AT28" s="616"/>
      <c r="AU28" s="619"/>
      <c r="AV28" s="616"/>
      <c r="AW28" s="616"/>
      <c r="AY28" s="616"/>
      <c r="BA28" s="616"/>
      <c r="BB28" s="616"/>
      <c r="BC28" s="619"/>
      <c r="BD28" s="616"/>
      <c r="BE28" s="616"/>
      <c r="BG28" s="616"/>
      <c r="BI28" s="616"/>
      <c r="BJ28" s="616"/>
      <c r="BK28" s="619"/>
      <c r="BM28" s="616"/>
      <c r="BO28" s="617"/>
      <c r="BQ28" s="616"/>
      <c r="BR28" s="616"/>
      <c r="BS28" s="619"/>
      <c r="BT28" s="616"/>
      <c r="BU28" s="616"/>
      <c r="BW28" s="616"/>
      <c r="BY28" s="618"/>
      <c r="BZ28" s="616"/>
      <c r="CA28" s="619"/>
      <c r="CB28" s="616"/>
      <c r="CC28" s="616"/>
      <c r="CD28" s="616"/>
      <c r="CE28" s="616"/>
    </row>
    <row r="29" spans="2:83" ht="6" customHeight="1"/>
    <row r="30" spans="2:83">
      <c r="AC30" s="1694" t="s">
        <v>413</v>
      </c>
      <c r="AD30" s="1696"/>
      <c r="AE30" s="1692" t="s">
        <v>629</v>
      </c>
    </row>
    <row r="31" spans="2:83">
      <c r="AC31" s="1695"/>
      <c r="AD31" s="1696"/>
      <c r="AE31" s="1693"/>
    </row>
  </sheetData>
  <sheetProtection password="CF91" sheet="1" objects="1" scenarios="1"/>
  <mergeCells count="24">
    <mergeCell ref="AE30:AE31"/>
    <mergeCell ref="AC30:AC31"/>
    <mergeCell ref="AD30:AD31"/>
    <mergeCell ref="B2:CE2"/>
    <mergeCell ref="E4:K4"/>
    <mergeCell ref="M4:S4"/>
    <mergeCell ref="U4:AA4"/>
    <mergeCell ref="AC4:AI4"/>
    <mergeCell ref="AK4:AQ4"/>
    <mergeCell ref="AS4:AY4"/>
    <mergeCell ref="BA4:BG4"/>
    <mergeCell ref="BI4:BO4"/>
    <mergeCell ref="BQ4:BW4"/>
    <mergeCell ref="BY6:CE6"/>
    <mergeCell ref="BY4:CE4"/>
    <mergeCell ref="E6:K6"/>
    <mergeCell ref="BA6:BG6"/>
    <mergeCell ref="BI6:BO6"/>
    <mergeCell ref="BQ6:BW6"/>
    <mergeCell ref="M6:S6"/>
    <mergeCell ref="U6:AA6"/>
    <mergeCell ref="AC6:AI6"/>
    <mergeCell ref="AK6:AQ6"/>
    <mergeCell ref="AS6:AY6"/>
  </mergeCells>
  <printOptions horizontalCentered="1"/>
  <pageMargins left="0" right="0" top="0.98425196850393704" bottom="0.74803149606299213" header="0.31496062992125984" footer="0.31496062992125984"/>
  <pageSetup scale="35" fitToWidth="2" orientation="landscape"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3:AE206"/>
  <sheetViews>
    <sheetView topLeftCell="L1" zoomScale="70" zoomScaleNormal="70" workbookViewId="0">
      <selection activeCell="O5" sqref="O5:R33"/>
    </sheetView>
  </sheetViews>
  <sheetFormatPr baseColWidth="10" defaultColWidth="11.42578125" defaultRowHeight="26.25"/>
  <cols>
    <col min="2" max="2" width="25.5703125" style="637" customWidth="1"/>
    <col min="6" max="6" width="38.7109375" customWidth="1"/>
    <col min="15" max="15" width="112.140625" customWidth="1"/>
    <col min="17" max="17" width="11.7109375" customWidth="1"/>
    <col min="18" max="18" width="30.42578125" customWidth="1"/>
    <col min="19" max="19" width="67.140625" customWidth="1"/>
    <col min="20" max="20" width="26.140625" customWidth="1"/>
    <col min="21" max="21" width="28.140625" customWidth="1"/>
  </cols>
  <sheetData>
    <row r="3" spans="2:21" ht="15" customHeight="1">
      <c r="C3" s="1782" t="s">
        <v>436</v>
      </c>
      <c r="D3" s="1782"/>
      <c r="E3" s="1782"/>
      <c r="F3" s="1782"/>
      <c r="O3" s="1782" t="s">
        <v>435</v>
      </c>
      <c r="P3" s="1782"/>
      <c r="Q3" s="1782"/>
      <c r="R3" s="1782"/>
      <c r="S3" s="1782"/>
      <c r="T3" s="1782"/>
      <c r="U3" s="1782"/>
    </row>
    <row r="4" spans="2:21" ht="25.5" customHeight="1">
      <c r="C4" s="709" t="s">
        <v>426</v>
      </c>
      <c r="O4" s="709" t="s">
        <v>424</v>
      </c>
    </row>
    <row r="5" spans="2:21" ht="15" customHeight="1">
      <c r="B5" s="1707" t="s">
        <v>422</v>
      </c>
      <c r="C5" s="1738" t="s">
        <v>440</v>
      </c>
      <c r="D5" s="1739"/>
      <c r="E5" s="1739"/>
      <c r="F5" s="1740"/>
      <c r="O5" s="1783" t="s">
        <v>657</v>
      </c>
      <c r="P5" s="1783"/>
      <c r="Q5" s="1783"/>
      <c r="R5" s="1783"/>
    </row>
    <row r="6" spans="2:21" ht="15" customHeight="1">
      <c r="B6" s="1708"/>
      <c r="C6" s="1741"/>
      <c r="D6" s="1742"/>
      <c r="E6" s="1742"/>
      <c r="F6" s="1743"/>
      <c r="O6" s="1783"/>
      <c r="P6" s="1783"/>
      <c r="Q6" s="1783"/>
      <c r="R6" s="1783"/>
    </row>
    <row r="7" spans="2:21" ht="15" customHeight="1">
      <c r="B7" s="1708"/>
      <c r="C7" s="1741"/>
      <c r="D7" s="1742"/>
      <c r="E7" s="1742"/>
      <c r="F7" s="1743"/>
      <c r="O7" s="1783"/>
      <c r="P7" s="1783"/>
      <c r="Q7" s="1783"/>
      <c r="R7" s="1783"/>
    </row>
    <row r="8" spans="2:21" ht="15" customHeight="1">
      <c r="B8" s="1708"/>
      <c r="C8" s="1741"/>
      <c r="D8" s="1742"/>
      <c r="E8" s="1742"/>
      <c r="F8" s="1743"/>
      <c r="O8" s="1783"/>
      <c r="P8" s="1783"/>
      <c r="Q8" s="1783"/>
      <c r="R8" s="1783"/>
    </row>
    <row r="9" spans="2:21" ht="15" customHeight="1">
      <c r="B9" s="1708"/>
      <c r="C9" s="1741"/>
      <c r="D9" s="1742"/>
      <c r="E9" s="1742"/>
      <c r="F9" s="1743"/>
      <c r="O9" s="1783"/>
      <c r="P9" s="1783"/>
      <c r="Q9" s="1783"/>
      <c r="R9" s="1783"/>
    </row>
    <row r="10" spans="2:21" ht="15" customHeight="1">
      <c r="B10" s="1708"/>
      <c r="C10" s="1741"/>
      <c r="D10" s="1742"/>
      <c r="E10" s="1742"/>
      <c r="F10" s="1743"/>
      <c r="O10" s="1783"/>
      <c r="P10" s="1783"/>
      <c r="Q10" s="1783"/>
      <c r="R10" s="1783"/>
    </row>
    <row r="11" spans="2:21" ht="15" customHeight="1">
      <c r="B11" s="1708"/>
      <c r="C11" s="1741"/>
      <c r="D11" s="1742"/>
      <c r="E11" s="1742"/>
      <c r="F11" s="1743"/>
      <c r="O11" s="1783"/>
      <c r="P11" s="1783"/>
      <c r="Q11" s="1783"/>
      <c r="R11" s="1783"/>
    </row>
    <row r="12" spans="2:21" ht="15" customHeight="1">
      <c r="B12" s="1708"/>
      <c r="C12" s="1741"/>
      <c r="D12" s="1742"/>
      <c r="E12" s="1742"/>
      <c r="F12" s="1743"/>
      <c r="O12" s="1783"/>
      <c r="P12" s="1783"/>
      <c r="Q12" s="1783"/>
      <c r="R12" s="1783"/>
    </row>
    <row r="13" spans="2:21" ht="15" customHeight="1">
      <c r="B13" s="1708"/>
      <c r="C13" s="1741"/>
      <c r="D13" s="1742"/>
      <c r="E13" s="1742"/>
      <c r="F13" s="1743"/>
      <c r="O13" s="1783"/>
      <c r="P13" s="1783"/>
      <c r="Q13" s="1783"/>
      <c r="R13" s="1783"/>
    </row>
    <row r="14" spans="2:21" ht="15" customHeight="1">
      <c r="B14" s="1708"/>
      <c r="C14" s="1741"/>
      <c r="D14" s="1742"/>
      <c r="E14" s="1742"/>
      <c r="F14" s="1743"/>
      <c r="O14" s="1783"/>
      <c r="P14" s="1783"/>
      <c r="Q14" s="1783"/>
      <c r="R14" s="1783"/>
    </row>
    <row r="15" spans="2:21" ht="15" customHeight="1">
      <c r="B15" s="1708"/>
      <c r="C15" s="1741"/>
      <c r="D15" s="1742"/>
      <c r="E15" s="1742"/>
      <c r="F15" s="1743"/>
      <c r="O15" s="1783"/>
      <c r="P15" s="1783"/>
      <c r="Q15" s="1783"/>
      <c r="R15" s="1783"/>
    </row>
    <row r="16" spans="2:21" ht="15" customHeight="1">
      <c r="B16" s="1708"/>
      <c r="C16" s="1741"/>
      <c r="D16" s="1742"/>
      <c r="E16" s="1742"/>
      <c r="F16" s="1743"/>
      <c r="O16" s="1783"/>
      <c r="P16" s="1783"/>
      <c r="Q16" s="1783"/>
      <c r="R16" s="1783"/>
    </row>
    <row r="17" spans="2:18" ht="15" customHeight="1">
      <c r="B17" s="1708"/>
      <c r="C17" s="1741"/>
      <c r="D17" s="1742"/>
      <c r="E17" s="1742"/>
      <c r="F17" s="1743"/>
      <c r="O17" s="1783"/>
      <c r="P17" s="1783"/>
      <c r="Q17" s="1783"/>
      <c r="R17" s="1783"/>
    </row>
    <row r="18" spans="2:18" ht="15" customHeight="1">
      <c r="B18" s="1708"/>
      <c r="C18" s="1741"/>
      <c r="D18" s="1742"/>
      <c r="E18" s="1742"/>
      <c r="F18" s="1743"/>
      <c r="O18" s="1783"/>
      <c r="P18" s="1783"/>
      <c r="Q18" s="1783"/>
      <c r="R18" s="1783"/>
    </row>
    <row r="19" spans="2:18" ht="15" customHeight="1">
      <c r="B19" s="1708"/>
      <c r="C19" s="1741"/>
      <c r="D19" s="1742"/>
      <c r="E19" s="1742"/>
      <c r="F19" s="1743"/>
      <c r="O19" s="1783"/>
      <c r="P19" s="1783"/>
      <c r="Q19" s="1783"/>
      <c r="R19" s="1783"/>
    </row>
    <row r="20" spans="2:18" ht="15" customHeight="1">
      <c r="B20" s="1708"/>
      <c r="C20" s="1741"/>
      <c r="D20" s="1742"/>
      <c r="E20" s="1742"/>
      <c r="F20" s="1743"/>
      <c r="O20" s="1783"/>
      <c r="P20" s="1783"/>
      <c r="Q20" s="1783"/>
      <c r="R20" s="1783"/>
    </row>
    <row r="21" spans="2:18" ht="15" customHeight="1">
      <c r="B21" s="1708"/>
      <c r="C21" s="1741"/>
      <c r="D21" s="1742"/>
      <c r="E21" s="1742"/>
      <c r="F21" s="1743"/>
      <c r="O21" s="1783"/>
      <c r="P21" s="1783"/>
      <c r="Q21" s="1783"/>
      <c r="R21" s="1783"/>
    </row>
    <row r="22" spans="2:18" ht="15" customHeight="1">
      <c r="B22" s="1708"/>
      <c r="C22" s="1741"/>
      <c r="D22" s="1742"/>
      <c r="E22" s="1742"/>
      <c r="F22" s="1743"/>
      <c r="O22" s="1783"/>
      <c r="P22" s="1783"/>
      <c r="Q22" s="1783"/>
      <c r="R22" s="1783"/>
    </row>
    <row r="23" spans="2:18" ht="15" customHeight="1">
      <c r="B23" s="1708"/>
      <c r="C23" s="1741"/>
      <c r="D23" s="1742"/>
      <c r="E23" s="1742"/>
      <c r="F23" s="1743"/>
      <c r="O23" s="1783"/>
      <c r="P23" s="1783"/>
      <c r="Q23" s="1783"/>
      <c r="R23" s="1783"/>
    </row>
    <row r="24" spans="2:18" ht="15" customHeight="1">
      <c r="B24" s="1708"/>
      <c r="C24" s="1741"/>
      <c r="D24" s="1742"/>
      <c r="E24" s="1742"/>
      <c r="F24" s="1743"/>
      <c r="O24" s="1783"/>
      <c r="P24" s="1783"/>
      <c r="Q24" s="1783"/>
      <c r="R24" s="1783"/>
    </row>
    <row r="25" spans="2:18" ht="15" customHeight="1">
      <c r="B25" s="1708"/>
      <c r="C25" s="1741"/>
      <c r="D25" s="1742"/>
      <c r="E25" s="1742"/>
      <c r="F25" s="1743"/>
      <c r="O25" s="1783"/>
      <c r="P25" s="1783"/>
      <c r="Q25" s="1783"/>
      <c r="R25" s="1783"/>
    </row>
    <row r="26" spans="2:18" ht="15" customHeight="1">
      <c r="B26" s="1708"/>
      <c r="C26" s="1741"/>
      <c r="D26" s="1742"/>
      <c r="E26" s="1742"/>
      <c r="F26" s="1743"/>
      <c r="O26" s="1783"/>
      <c r="P26" s="1783"/>
      <c r="Q26" s="1783"/>
      <c r="R26" s="1783"/>
    </row>
    <row r="27" spans="2:18" ht="15" customHeight="1">
      <c r="B27" s="1708"/>
      <c r="C27" s="1741"/>
      <c r="D27" s="1742"/>
      <c r="E27" s="1742"/>
      <c r="F27" s="1743"/>
      <c r="O27" s="1783"/>
      <c r="P27" s="1783"/>
      <c r="Q27" s="1783"/>
      <c r="R27" s="1783"/>
    </row>
    <row r="28" spans="2:18" ht="15" customHeight="1">
      <c r="B28" s="1708"/>
      <c r="C28" s="1741"/>
      <c r="D28" s="1742"/>
      <c r="E28" s="1742"/>
      <c r="F28" s="1743"/>
      <c r="O28" s="1783"/>
      <c r="P28" s="1783"/>
      <c r="Q28" s="1783"/>
      <c r="R28" s="1783"/>
    </row>
    <row r="29" spans="2:18" ht="15" customHeight="1">
      <c r="B29" s="1708"/>
      <c r="C29" s="1741"/>
      <c r="D29" s="1742"/>
      <c r="E29" s="1742"/>
      <c r="F29" s="1743"/>
      <c r="O29" s="1783"/>
      <c r="P29" s="1783"/>
      <c r="Q29" s="1783"/>
      <c r="R29" s="1783"/>
    </row>
    <row r="30" spans="2:18" ht="15" customHeight="1">
      <c r="B30" s="1708"/>
      <c r="C30" s="1741"/>
      <c r="D30" s="1742"/>
      <c r="E30" s="1742"/>
      <c r="F30" s="1743"/>
      <c r="O30" s="1783"/>
      <c r="P30" s="1783"/>
      <c r="Q30" s="1783"/>
      <c r="R30" s="1783"/>
    </row>
    <row r="31" spans="2:18" ht="15" customHeight="1">
      <c r="B31" s="1708"/>
      <c r="C31" s="1741"/>
      <c r="D31" s="1742"/>
      <c r="E31" s="1742"/>
      <c r="F31" s="1743"/>
      <c r="O31" s="1783"/>
      <c r="P31" s="1783"/>
      <c r="Q31" s="1783"/>
      <c r="R31" s="1783"/>
    </row>
    <row r="32" spans="2:18" ht="15" customHeight="1">
      <c r="B32" s="1708"/>
      <c r="C32" s="1741"/>
      <c r="D32" s="1742"/>
      <c r="E32" s="1742"/>
      <c r="F32" s="1743"/>
      <c r="O32" s="1783"/>
      <c r="P32" s="1783"/>
      <c r="Q32" s="1783"/>
      <c r="R32" s="1783"/>
    </row>
    <row r="33" spans="2:18" ht="15" customHeight="1">
      <c r="B33" s="1708"/>
      <c r="C33" s="1741"/>
      <c r="D33" s="1742"/>
      <c r="E33" s="1742"/>
      <c r="F33" s="1743"/>
      <c r="O33" s="1783"/>
      <c r="P33" s="1783"/>
      <c r="Q33" s="1783"/>
      <c r="R33" s="1783"/>
    </row>
    <row r="34" spans="2:18" ht="15" customHeight="1">
      <c r="B34" s="1708"/>
      <c r="C34" s="1741"/>
      <c r="D34" s="1742"/>
      <c r="E34" s="1742"/>
      <c r="F34" s="1743"/>
      <c r="O34" s="751"/>
      <c r="P34" s="751"/>
      <c r="Q34" s="751"/>
      <c r="R34" s="751"/>
    </row>
    <row r="35" spans="2:18" ht="15" customHeight="1">
      <c r="B35" s="1708"/>
      <c r="C35" s="1741"/>
      <c r="D35" s="1742"/>
      <c r="E35" s="1742"/>
      <c r="F35" s="1743"/>
      <c r="O35" s="751"/>
      <c r="P35" s="751"/>
      <c r="Q35" s="751"/>
      <c r="R35" s="751"/>
    </row>
    <row r="36" spans="2:18" ht="15" customHeight="1">
      <c r="B36" s="1708"/>
      <c r="C36" s="1741"/>
      <c r="D36" s="1742"/>
      <c r="E36" s="1742"/>
      <c r="F36" s="1743"/>
      <c r="O36" s="751"/>
      <c r="P36" s="751"/>
      <c r="Q36" s="751"/>
      <c r="R36" s="751"/>
    </row>
    <row r="37" spans="2:18" ht="15" customHeight="1">
      <c r="B37" s="1708"/>
      <c r="C37" s="1741"/>
      <c r="D37" s="1742"/>
      <c r="E37" s="1742"/>
      <c r="F37" s="1743"/>
      <c r="O37" s="751"/>
      <c r="P37" s="751"/>
      <c r="Q37" s="751"/>
      <c r="R37" s="751"/>
    </row>
    <row r="38" spans="2:18" ht="15" customHeight="1">
      <c r="B38" s="1708"/>
      <c r="C38" s="1741"/>
      <c r="D38" s="1742"/>
      <c r="E38" s="1742"/>
      <c r="F38" s="1743"/>
      <c r="O38" s="751"/>
      <c r="P38" s="751"/>
      <c r="Q38" s="751"/>
      <c r="R38" s="751"/>
    </row>
    <row r="39" spans="2:18" ht="15" customHeight="1">
      <c r="B39" s="1708"/>
      <c r="C39" s="1741"/>
      <c r="D39" s="1742"/>
      <c r="E39" s="1742"/>
      <c r="F39" s="1743"/>
      <c r="O39" s="751"/>
      <c r="P39" s="751"/>
      <c r="Q39" s="751"/>
      <c r="R39" s="751"/>
    </row>
    <row r="40" spans="2:18" ht="15" customHeight="1">
      <c r="B40" s="1708"/>
      <c r="C40" s="1741"/>
      <c r="D40" s="1742"/>
      <c r="E40" s="1742"/>
      <c r="F40" s="1743"/>
      <c r="O40" s="751"/>
      <c r="P40" s="751"/>
      <c r="Q40" s="751"/>
      <c r="R40" s="751"/>
    </row>
    <row r="41" spans="2:18" ht="15" customHeight="1">
      <c r="B41" s="1708"/>
      <c r="C41" s="1741"/>
      <c r="D41" s="1742"/>
      <c r="E41" s="1742"/>
      <c r="F41" s="1743"/>
      <c r="O41" s="751"/>
      <c r="P41" s="751"/>
      <c r="Q41" s="751"/>
      <c r="R41" s="751"/>
    </row>
    <row r="42" spans="2:18" ht="15" customHeight="1">
      <c r="B42" s="1708"/>
      <c r="C42" s="1741"/>
      <c r="D42" s="1742"/>
      <c r="E42" s="1742"/>
      <c r="F42" s="1743"/>
      <c r="O42" s="751"/>
      <c r="P42" s="751"/>
      <c r="Q42" s="751"/>
      <c r="R42" s="751"/>
    </row>
    <row r="43" spans="2:18" ht="15" customHeight="1">
      <c r="B43" s="1708"/>
      <c r="C43" s="1741"/>
      <c r="D43" s="1742"/>
      <c r="E43" s="1742"/>
      <c r="F43" s="1743"/>
      <c r="O43" s="751"/>
      <c r="P43" s="751"/>
      <c r="Q43" s="751"/>
      <c r="R43" s="751"/>
    </row>
    <row r="44" spans="2:18" ht="15" customHeight="1">
      <c r="B44" s="1708"/>
      <c r="C44" s="1741"/>
      <c r="D44" s="1742"/>
      <c r="E44" s="1742"/>
      <c r="F44" s="1743"/>
    </row>
    <row r="45" spans="2:18" ht="15" customHeight="1">
      <c r="B45" s="1708"/>
      <c r="C45" s="1741"/>
      <c r="D45" s="1742"/>
      <c r="E45" s="1742"/>
      <c r="F45" s="1743"/>
    </row>
    <row r="46" spans="2:18" ht="15" customHeight="1">
      <c r="B46" s="1708"/>
      <c r="C46" s="1741"/>
      <c r="D46" s="1742"/>
      <c r="E46" s="1742"/>
      <c r="F46" s="1743"/>
    </row>
    <row r="47" spans="2:18" ht="15" customHeight="1">
      <c r="B47" s="1708"/>
      <c r="C47" s="1741"/>
      <c r="D47" s="1742"/>
      <c r="E47" s="1742"/>
      <c r="F47" s="1743"/>
    </row>
    <row r="48" spans="2:18" ht="15" customHeight="1">
      <c r="B48" s="1708"/>
      <c r="C48" s="1741"/>
      <c r="D48" s="1742"/>
      <c r="E48" s="1742"/>
      <c r="F48" s="1743"/>
    </row>
    <row r="49" spans="2:6" ht="15" customHeight="1">
      <c r="B49" s="1708"/>
      <c r="C49" s="1741"/>
      <c r="D49" s="1742"/>
      <c r="E49" s="1742"/>
      <c r="F49" s="1743"/>
    </row>
    <row r="50" spans="2:6" ht="15" customHeight="1">
      <c r="B50" s="1708"/>
      <c r="C50" s="1741"/>
      <c r="D50" s="1742"/>
      <c r="E50" s="1742"/>
      <c r="F50" s="1743"/>
    </row>
    <row r="51" spans="2:6" ht="15" customHeight="1">
      <c r="B51" s="1708"/>
      <c r="C51" s="1741"/>
      <c r="D51" s="1742"/>
      <c r="E51" s="1742"/>
      <c r="F51" s="1743"/>
    </row>
    <row r="52" spans="2:6" ht="15" customHeight="1">
      <c r="B52" s="1708"/>
      <c r="C52" s="1741"/>
      <c r="D52" s="1742"/>
      <c r="E52" s="1742"/>
      <c r="F52" s="1743"/>
    </row>
    <row r="53" spans="2:6" ht="15" customHeight="1">
      <c r="B53" s="1708"/>
      <c r="C53" s="1741"/>
      <c r="D53" s="1742"/>
      <c r="E53" s="1742"/>
      <c r="F53" s="1743"/>
    </row>
    <row r="54" spans="2:6" ht="15" customHeight="1">
      <c r="B54" s="1708"/>
      <c r="C54" s="1741"/>
      <c r="D54" s="1742"/>
      <c r="E54" s="1742"/>
      <c r="F54" s="1743"/>
    </row>
    <row r="55" spans="2:6" ht="15" customHeight="1">
      <c r="B55" s="1708"/>
      <c r="C55" s="1741"/>
      <c r="D55" s="1742"/>
      <c r="E55" s="1742"/>
      <c r="F55" s="1743"/>
    </row>
    <row r="56" spans="2:6" ht="15" customHeight="1">
      <c r="B56" s="1708"/>
      <c r="C56" s="1741"/>
      <c r="D56" s="1742"/>
      <c r="E56" s="1742"/>
      <c r="F56" s="1743"/>
    </row>
    <row r="57" spans="2:6" ht="15" customHeight="1">
      <c r="B57" s="1708"/>
      <c r="C57" s="1741"/>
      <c r="D57" s="1742"/>
      <c r="E57" s="1742"/>
      <c r="F57" s="1743"/>
    </row>
    <row r="58" spans="2:6" ht="15" customHeight="1">
      <c r="B58" s="1708"/>
      <c r="C58" s="1741"/>
      <c r="D58" s="1742"/>
      <c r="E58" s="1742"/>
      <c r="F58" s="1743"/>
    </row>
    <row r="59" spans="2:6" ht="15" customHeight="1">
      <c r="B59" s="1708"/>
      <c r="C59" s="1741"/>
      <c r="D59" s="1742"/>
      <c r="E59" s="1742"/>
      <c r="F59" s="1743"/>
    </row>
    <row r="60" spans="2:6" ht="15" customHeight="1">
      <c r="B60" s="1708"/>
      <c r="C60" s="1741"/>
      <c r="D60" s="1742"/>
      <c r="E60" s="1742"/>
      <c r="F60" s="1743"/>
    </row>
    <row r="61" spans="2:6" ht="15" customHeight="1">
      <c r="B61" s="1708"/>
      <c r="C61" s="1741"/>
      <c r="D61" s="1742"/>
      <c r="E61" s="1742"/>
      <c r="F61" s="1743"/>
    </row>
    <row r="62" spans="2:6" ht="15" customHeight="1">
      <c r="B62" s="1708"/>
      <c r="C62" s="1741"/>
      <c r="D62" s="1742"/>
      <c r="E62" s="1742"/>
      <c r="F62" s="1743"/>
    </row>
    <row r="63" spans="2:6" ht="15" customHeight="1">
      <c r="B63" s="1708"/>
      <c r="C63" s="1741"/>
      <c r="D63" s="1742"/>
      <c r="E63" s="1742"/>
      <c r="F63" s="1743"/>
    </row>
    <row r="64" spans="2:6" ht="15" customHeight="1">
      <c r="B64" s="1708"/>
      <c r="C64" s="1741"/>
      <c r="D64" s="1742"/>
      <c r="E64" s="1742"/>
      <c r="F64" s="1743"/>
    </row>
    <row r="65" spans="2:22" ht="15" customHeight="1">
      <c r="B65" s="1708"/>
      <c r="C65" s="1741"/>
      <c r="D65" s="1742"/>
      <c r="E65" s="1742"/>
      <c r="F65" s="1743"/>
    </row>
    <row r="66" spans="2:22" ht="15" customHeight="1">
      <c r="B66" s="1708"/>
      <c r="C66" s="1741"/>
      <c r="D66" s="1742"/>
      <c r="E66" s="1742"/>
      <c r="F66" s="1743"/>
    </row>
    <row r="67" spans="2:22" ht="15" customHeight="1">
      <c r="B67" s="1708"/>
      <c r="C67" s="1741"/>
      <c r="D67" s="1742"/>
      <c r="E67" s="1742"/>
      <c r="F67" s="1743"/>
    </row>
    <row r="68" spans="2:22" ht="15" customHeight="1">
      <c r="B68" s="1708"/>
      <c r="C68" s="1741"/>
      <c r="D68" s="1742"/>
      <c r="E68" s="1742"/>
      <c r="F68" s="1743"/>
    </row>
    <row r="69" spans="2:22" ht="15" customHeight="1">
      <c r="B69" s="1709"/>
      <c r="C69" s="1744"/>
      <c r="D69" s="1745"/>
      <c r="E69" s="1745"/>
      <c r="F69" s="1746"/>
    </row>
    <row r="70" spans="2:22" ht="15" customHeight="1"/>
    <row r="71" spans="2:22" ht="15" customHeight="1"/>
    <row r="72" spans="2:22" ht="15" customHeight="1"/>
    <row r="73" spans="2:22" ht="15" customHeight="1"/>
    <row r="74" spans="2:22" ht="15" customHeight="1"/>
    <row r="75" spans="2:22" ht="15" customHeight="1">
      <c r="B75" s="1707">
        <v>1</v>
      </c>
      <c r="C75" s="1747" t="s">
        <v>320</v>
      </c>
      <c r="D75" s="1747"/>
      <c r="E75" s="1747"/>
      <c r="F75" s="1747"/>
      <c r="G75" s="1747"/>
      <c r="H75" s="1747"/>
      <c r="I75" s="1748"/>
      <c r="O75" s="751" t="s">
        <v>451</v>
      </c>
      <c r="P75" s="416">
        <f t="shared" ref="P75:U106" si="0">D75</f>
        <v>0</v>
      </c>
      <c r="Q75" s="416"/>
      <c r="R75" s="416"/>
      <c r="S75" s="416"/>
      <c r="T75" s="416"/>
      <c r="U75" s="416"/>
      <c r="V75" s="416"/>
    </row>
    <row r="76" spans="2:22" ht="15" customHeight="1">
      <c r="B76" s="1708"/>
      <c r="C76" s="1749"/>
      <c r="D76" s="1749"/>
      <c r="E76" s="1749"/>
      <c r="F76" s="1749"/>
      <c r="G76" s="1749"/>
      <c r="H76" s="1749"/>
      <c r="I76" s="1750"/>
      <c r="O76" s="416">
        <f t="shared" ref="O76:O104" si="1">C76</f>
        <v>0</v>
      </c>
      <c r="P76" s="416">
        <f t="shared" si="0"/>
        <v>0</v>
      </c>
      <c r="Q76" s="416"/>
      <c r="R76" s="416"/>
      <c r="S76" s="416"/>
      <c r="T76" s="416"/>
      <c r="U76" s="416"/>
      <c r="V76" s="416"/>
    </row>
    <row r="77" spans="2:22" ht="15" customHeight="1">
      <c r="B77" s="1708"/>
      <c r="C77" s="1751"/>
      <c r="D77" s="1751"/>
      <c r="E77" s="1751"/>
      <c r="F77" s="1751"/>
      <c r="G77" s="1751"/>
      <c r="H77" s="1751"/>
      <c r="I77" s="1752"/>
      <c r="O77" s="416">
        <f t="shared" si="1"/>
        <v>0</v>
      </c>
      <c r="P77" s="416">
        <f t="shared" si="0"/>
        <v>0</v>
      </c>
      <c r="Q77" s="416"/>
      <c r="R77" s="416"/>
      <c r="S77" s="416"/>
      <c r="T77" s="416"/>
      <c r="U77" s="416"/>
      <c r="V77" s="416"/>
    </row>
    <row r="78" spans="2:22" ht="15" customHeight="1">
      <c r="B78" s="1708"/>
      <c r="C78" s="1753" t="s">
        <v>271</v>
      </c>
      <c r="D78" s="1754"/>
      <c r="E78" s="1755"/>
      <c r="O78" s="416" t="s">
        <v>452</v>
      </c>
      <c r="P78" s="416">
        <f t="shared" si="0"/>
        <v>0</v>
      </c>
      <c r="Q78" s="416"/>
      <c r="R78" s="416"/>
      <c r="S78" s="416"/>
      <c r="T78" s="416"/>
      <c r="U78" s="416"/>
      <c r="V78" s="416"/>
    </row>
    <row r="79" spans="2:22" ht="15" customHeight="1">
      <c r="B79" s="1709"/>
      <c r="C79" s="1756" t="s">
        <v>272</v>
      </c>
      <c r="D79" s="1756"/>
      <c r="E79" s="1757"/>
      <c r="O79" s="416" t="s">
        <v>121</v>
      </c>
      <c r="P79" s="416">
        <f t="shared" si="0"/>
        <v>0</v>
      </c>
      <c r="Q79" s="416"/>
      <c r="R79" s="416"/>
      <c r="S79" s="416"/>
      <c r="T79" s="416"/>
      <c r="U79" s="416"/>
      <c r="V79" s="416"/>
    </row>
    <row r="80" spans="2:22" ht="15" customHeight="1">
      <c r="O80" s="416">
        <f t="shared" si="1"/>
        <v>0</v>
      </c>
      <c r="P80" s="416">
        <f t="shared" si="0"/>
        <v>0</v>
      </c>
      <c r="Q80" s="416"/>
      <c r="R80" s="416"/>
      <c r="S80" s="416"/>
      <c r="T80" s="416"/>
      <c r="U80" s="416"/>
      <c r="V80" s="416"/>
    </row>
    <row r="81" spans="2:22" ht="15" customHeight="1">
      <c r="B81" s="1707">
        <v>2</v>
      </c>
      <c r="C81" s="1165" t="s">
        <v>254</v>
      </c>
      <c r="D81" s="1219"/>
      <c r="O81" s="416" t="s">
        <v>453</v>
      </c>
      <c r="P81" s="416">
        <f t="shared" si="0"/>
        <v>0</v>
      </c>
      <c r="Q81" s="416"/>
      <c r="R81" s="416"/>
      <c r="S81" s="416"/>
      <c r="T81" s="416"/>
      <c r="U81" s="416"/>
      <c r="V81" s="416"/>
    </row>
    <row r="82" spans="2:22" ht="15" customHeight="1">
      <c r="B82" s="1708"/>
      <c r="C82" s="1167"/>
      <c r="D82" s="1220"/>
      <c r="O82" s="416">
        <f t="shared" si="1"/>
        <v>0</v>
      </c>
      <c r="P82" s="416">
        <f t="shared" si="0"/>
        <v>0</v>
      </c>
      <c r="Q82" s="416"/>
      <c r="R82" s="416"/>
      <c r="S82" s="416"/>
      <c r="T82" s="416"/>
      <c r="U82" s="416"/>
      <c r="V82" s="416"/>
    </row>
    <row r="83" spans="2:22" ht="15" customHeight="1">
      <c r="B83" s="1708"/>
      <c r="C83" s="1169"/>
      <c r="D83" s="1221"/>
      <c r="O83" s="416">
        <f t="shared" si="1"/>
        <v>0</v>
      </c>
      <c r="P83" s="416">
        <f t="shared" si="0"/>
        <v>0</v>
      </c>
      <c r="Q83" s="416"/>
      <c r="R83" s="416"/>
      <c r="S83" s="416"/>
      <c r="T83" s="416"/>
      <c r="U83" s="416"/>
      <c r="V83" s="416"/>
    </row>
    <row r="84" spans="2:22" ht="15" customHeight="1">
      <c r="B84" s="1708"/>
      <c r="C84" s="1165" t="s">
        <v>267</v>
      </c>
      <c r="D84" s="1165"/>
      <c r="O84" s="416" t="str">
        <f t="shared" si="1"/>
        <v>Description</v>
      </c>
      <c r="P84" s="416">
        <f t="shared" si="0"/>
        <v>0</v>
      </c>
      <c r="Q84" s="416"/>
      <c r="R84" s="416"/>
      <c r="S84" s="416"/>
      <c r="T84" s="416"/>
      <c r="U84" s="416"/>
      <c r="V84" s="416"/>
    </row>
    <row r="85" spans="2:22" ht="15" customHeight="1">
      <c r="B85" s="1708"/>
      <c r="C85" s="1167"/>
      <c r="D85" s="1167"/>
      <c r="O85" s="416">
        <f t="shared" si="1"/>
        <v>0</v>
      </c>
      <c r="P85" s="416">
        <f t="shared" si="0"/>
        <v>0</v>
      </c>
      <c r="Q85" s="416"/>
      <c r="R85" s="416"/>
      <c r="S85" s="416"/>
      <c r="T85" s="416"/>
      <c r="U85" s="416"/>
      <c r="V85" s="416"/>
    </row>
    <row r="86" spans="2:22" ht="15" customHeight="1">
      <c r="B86" s="1708"/>
      <c r="C86" s="1169"/>
      <c r="D86" s="1169"/>
      <c r="O86" s="416">
        <f t="shared" si="1"/>
        <v>0</v>
      </c>
      <c r="P86" s="416">
        <f t="shared" si="0"/>
        <v>0</v>
      </c>
      <c r="Q86" s="416"/>
      <c r="R86" s="416"/>
      <c r="S86" s="416"/>
      <c r="T86" s="416"/>
      <c r="U86" s="416"/>
      <c r="V86" s="416"/>
    </row>
    <row r="87" spans="2:22" ht="15" customHeight="1">
      <c r="B87" s="1708"/>
      <c r="C87" s="1730" t="s">
        <v>268</v>
      </c>
      <c r="O87" s="416" t="s">
        <v>454</v>
      </c>
      <c r="P87" s="416">
        <f t="shared" si="0"/>
        <v>0</v>
      </c>
      <c r="Q87" s="416"/>
      <c r="R87" s="416"/>
      <c r="S87" s="416"/>
      <c r="T87" s="416"/>
      <c r="U87" s="416"/>
      <c r="V87" s="416"/>
    </row>
    <row r="88" spans="2:22" ht="15" customHeight="1">
      <c r="B88" s="1708"/>
      <c r="C88" s="1730"/>
      <c r="O88" s="416">
        <f t="shared" si="1"/>
        <v>0</v>
      </c>
      <c r="P88" s="416">
        <f t="shared" si="0"/>
        <v>0</v>
      </c>
      <c r="Q88" s="416"/>
      <c r="R88" s="416"/>
      <c r="S88" s="416"/>
      <c r="T88" s="416"/>
      <c r="U88" s="416"/>
      <c r="V88" s="416"/>
    </row>
    <row r="89" spans="2:22" ht="15" customHeight="1">
      <c r="B89" s="1708"/>
      <c r="C89" s="1730"/>
      <c r="O89" s="416">
        <f t="shared" si="1"/>
        <v>0</v>
      </c>
      <c r="P89" s="416">
        <f t="shared" si="0"/>
        <v>0</v>
      </c>
      <c r="Q89" s="416"/>
      <c r="R89" s="416"/>
      <c r="S89" s="416"/>
      <c r="T89" s="416"/>
      <c r="U89" s="416"/>
      <c r="V89" s="416"/>
    </row>
    <row r="90" spans="2:22" ht="15" customHeight="1">
      <c r="B90" s="1708"/>
      <c r="C90" s="1758" t="s">
        <v>273</v>
      </c>
      <c r="O90" s="416" t="s">
        <v>455</v>
      </c>
      <c r="P90" s="416">
        <f t="shared" si="0"/>
        <v>0</v>
      </c>
      <c r="Q90" s="416"/>
      <c r="R90" s="416"/>
      <c r="S90" s="416"/>
      <c r="T90" s="416"/>
      <c r="U90" s="416"/>
      <c r="V90" s="416"/>
    </row>
    <row r="91" spans="2:22" ht="15" customHeight="1">
      <c r="B91" s="1708"/>
      <c r="C91" s="1759"/>
      <c r="O91" s="416">
        <f t="shared" si="1"/>
        <v>0</v>
      </c>
      <c r="P91" s="416">
        <f t="shared" si="0"/>
        <v>0</v>
      </c>
      <c r="Q91" s="416"/>
      <c r="R91" s="416"/>
      <c r="S91" s="416"/>
      <c r="T91" s="416"/>
      <c r="U91" s="416"/>
      <c r="V91" s="416"/>
    </row>
    <row r="92" spans="2:22" ht="15" customHeight="1">
      <c r="B92" s="1708"/>
      <c r="C92" s="1759"/>
      <c r="O92" s="416">
        <f t="shared" si="1"/>
        <v>0</v>
      </c>
      <c r="P92" s="416">
        <f t="shared" si="0"/>
        <v>0</v>
      </c>
      <c r="Q92" s="416"/>
      <c r="R92" s="416"/>
      <c r="S92" s="416"/>
      <c r="T92" s="416"/>
      <c r="U92" s="416"/>
      <c r="V92" s="416"/>
    </row>
    <row r="93" spans="2:22" ht="15" customHeight="1">
      <c r="B93" s="1708"/>
      <c r="C93" s="1760" t="s">
        <v>274</v>
      </c>
      <c r="D93" s="1214"/>
      <c r="O93" s="416" t="s">
        <v>588</v>
      </c>
      <c r="P93" s="416">
        <f t="shared" si="0"/>
        <v>0</v>
      </c>
      <c r="Q93" s="416"/>
      <c r="R93" s="416"/>
      <c r="S93" s="416"/>
      <c r="T93" s="416"/>
      <c r="U93" s="416"/>
      <c r="V93" s="416"/>
    </row>
    <row r="94" spans="2:22" ht="15" customHeight="1">
      <c r="B94" s="1708"/>
      <c r="C94" s="1761"/>
      <c r="D94" s="1216"/>
      <c r="O94" s="416">
        <f t="shared" si="1"/>
        <v>0</v>
      </c>
      <c r="P94" s="416">
        <f t="shared" si="0"/>
        <v>0</v>
      </c>
      <c r="Q94" s="416"/>
      <c r="R94" s="416"/>
      <c r="S94" s="416"/>
      <c r="T94" s="416"/>
      <c r="U94" s="416"/>
      <c r="V94" s="416"/>
    </row>
    <row r="95" spans="2:22" ht="15" customHeight="1" thickBot="1">
      <c r="B95" s="1708"/>
      <c r="C95" s="1762"/>
      <c r="D95" s="1218"/>
      <c r="O95" s="416">
        <f t="shared" si="1"/>
        <v>0</v>
      </c>
      <c r="P95" s="416">
        <f t="shared" si="0"/>
        <v>0</v>
      </c>
      <c r="Q95" s="416"/>
      <c r="R95" s="416"/>
      <c r="S95" s="416"/>
      <c r="T95" s="416"/>
      <c r="U95" s="416"/>
      <c r="V95" s="416"/>
    </row>
    <row r="96" spans="2:22" ht="15" customHeight="1">
      <c r="B96" s="1709"/>
      <c r="C96" s="1763" t="s">
        <v>262</v>
      </c>
      <c r="D96" s="1764"/>
      <c r="E96" s="1764"/>
      <c r="F96" s="1764"/>
      <c r="G96" s="1765"/>
      <c r="H96" s="1765"/>
      <c r="I96" s="1765"/>
      <c r="J96" s="1765"/>
      <c r="K96" s="1765"/>
      <c r="L96" s="1766"/>
      <c r="O96" s="416" t="s">
        <v>456</v>
      </c>
      <c r="P96" s="416">
        <f t="shared" si="0"/>
        <v>0</v>
      </c>
      <c r="Q96" s="416"/>
      <c r="R96" s="416"/>
      <c r="S96" s="416"/>
      <c r="T96" s="416"/>
      <c r="U96" s="416"/>
      <c r="V96" s="416"/>
    </row>
    <row r="97" spans="2:31" ht="15" customHeight="1" thickBot="1">
      <c r="C97" s="416" t="s">
        <v>269</v>
      </c>
      <c r="O97" s="416" t="s">
        <v>589</v>
      </c>
      <c r="P97" s="416">
        <f t="shared" si="0"/>
        <v>0</v>
      </c>
      <c r="Q97" s="416"/>
      <c r="R97" s="416"/>
      <c r="S97" s="416"/>
      <c r="T97" s="416"/>
      <c r="U97" s="416"/>
      <c r="V97" s="416"/>
    </row>
    <row r="98" spans="2:31" ht="15" customHeight="1">
      <c r="B98" s="1707">
        <v>3</v>
      </c>
      <c r="C98" s="1767" t="s">
        <v>9</v>
      </c>
      <c r="D98" s="1767"/>
      <c r="E98" s="1726"/>
      <c r="F98" s="1779" t="s">
        <v>256</v>
      </c>
      <c r="G98" s="1772" t="s">
        <v>289</v>
      </c>
      <c r="H98" s="1720" t="s">
        <v>89</v>
      </c>
      <c r="I98" s="1775" t="s">
        <v>267</v>
      </c>
      <c r="J98" s="1767"/>
      <c r="K98" s="1767"/>
      <c r="L98" s="1767"/>
      <c r="M98" s="1776"/>
      <c r="O98" s="416" t="s">
        <v>457</v>
      </c>
      <c r="P98" s="416">
        <f t="shared" si="0"/>
        <v>0</v>
      </c>
      <c r="Q98" s="416">
        <f t="shared" si="0"/>
        <v>0</v>
      </c>
      <c r="R98" s="416" t="s">
        <v>458</v>
      </c>
      <c r="S98" s="751" t="s">
        <v>626</v>
      </c>
      <c r="T98" s="416" t="s">
        <v>459</v>
      </c>
      <c r="U98" s="416" t="str">
        <f t="shared" si="0"/>
        <v>Description</v>
      </c>
      <c r="V98" s="416"/>
      <c r="W98" s="416"/>
      <c r="X98" s="416"/>
      <c r="Y98" s="416"/>
      <c r="Z98" s="416"/>
      <c r="AA98" s="416"/>
      <c r="AB98" s="416"/>
      <c r="AC98" s="416"/>
      <c r="AD98" s="416"/>
      <c r="AE98" s="416"/>
    </row>
    <row r="99" spans="2:31" ht="15" customHeight="1">
      <c r="B99" s="1708"/>
      <c r="C99" s="1768"/>
      <c r="D99" s="1768"/>
      <c r="E99" s="1769"/>
      <c r="F99" s="1780"/>
      <c r="G99" s="1773"/>
      <c r="H99" s="1721"/>
      <c r="I99" s="1777"/>
      <c r="J99" s="1768"/>
      <c r="K99" s="1768"/>
      <c r="L99" s="1768"/>
      <c r="M99" s="1778"/>
      <c r="O99" s="416">
        <f t="shared" si="1"/>
        <v>0</v>
      </c>
      <c r="P99" s="416">
        <f t="shared" si="0"/>
        <v>0</v>
      </c>
      <c r="Q99" s="416">
        <f t="shared" si="0"/>
        <v>0</v>
      </c>
      <c r="R99" s="416">
        <f t="shared" si="0"/>
        <v>0</v>
      </c>
      <c r="S99" s="416">
        <f t="shared" si="0"/>
        <v>0</v>
      </c>
      <c r="T99" s="416">
        <f t="shared" si="0"/>
        <v>0</v>
      </c>
      <c r="U99" s="416">
        <f t="shared" si="0"/>
        <v>0</v>
      </c>
      <c r="V99" s="416"/>
      <c r="W99" s="416"/>
      <c r="X99" s="416"/>
      <c r="Y99" s="416"/>
      <c r="Z99" s="416"/>
      <c r="AA99" s="416"/>
      <c r="AB99" s="416"/>
      <c r="AC99" s="416"/>
      <c r="AD99" s="416"/>
      <c r="AE99" s="416"/>
    </row>
    <row r="100" spans="2:31" ht="15" customHeight="1">
      <c r="B100" s="1708"/>
      <c r="C100" s="1768"/>
      <c r="D100" s="1768"/>
      <c r="E100" s="1769"/>
      <c r="F100" s="1780"/>
      <c r="G100" s="1773"/>
      <c r="H100" s="1721"/>
      <c r="I100" s="1777"/>
      <c r="J100" s="1768"/>
      <c r="K100" s="1768"/>
      <c r="L100" s="1768"/>
      <c r="M100" s="1778"/>
      <c r="O100" s="416">
        <f t="shared" si="1"/>
        <v>0</v>
      </c>
      <c r="P100" s="416">
        <f t="shared" si="0"/>
        <v>0</v>
      </c>
      <c r="Q100" s="416">
        <f t="shared" si="0"/>
        <v>0</v>
      </c>
      <c r="R100" s="416">
        <f t="shared" si="0"/>
        <v>0</v>
      </c>
      <c r="S100" s="416">
        <f t="shared" si="0"/>
        <v>0</v>
      </c>
      <c r="T100" s="416">
        <f t="shared" si="0"/>
        <v>0</v>
      </c>
      <c r="U100" s="416">
        <f t="shared" si="0"/>
        <v>0</v>
      </c>
      <c r="V100" s="416"/>
      <c r="W100" s="416"/>
      <c r="X100" s="416"/>
      <c r="Y100" s="416"/>
      <c r="Z100" s="416"/>
      <c r="AA100" s="416"/>
      <c r="AB100" s="416"/>
      <c r="AC100" s="416"/>
      <c r="AD100" s="416"/>
      <c r="AE100" s="416"/>
    </row>
    <row r="101" spans="2:31" ht="15" customHeight="1">
      <c r="B101" s="1709"/>
      <c r="C101" s="1770"/>
      <c r="D101" s="1770"/>
      <c r="E101" s="1771"/>
      <c r="F101" s="1781"/>
      <c r="G101" s="1774"/>
      <c r="H101" s="1721"/>
      <c r="I101" s="1777"/>
      <c r="J101" s="1768"/>
      <c r="K101" s="1768"/>
      <c r="L101" s="1768"/>
      <c r="M101" s="1778"/>
      <c r="O101" s="416">
        <f t="shared" si="1"/>
        <v>0</v>
      </c>
      <c r="P101" s="416">
        <f t="shared" si="0"/>
        <v>0</v>
      </c>
      <c r="Q101" s="416">
        <f t="shared" si="0"/>
        <v>0</v>
      </c>
      <c r="R101" s="416">
        <f t="shared" si="0"/>
        <v>0</v>
      </c>
      <c r="S101" s="416">
        <f t="shared" si="0"/>
        <v>0</v>
      </c>
      <c r="T101" s="416">
        <f t="shared" si="0"/>
        <v>0</v>
      </c>
      <c r="U101" s="416">
        <f t="shared" si="0"/>
        <v>0</v>
      </c>
      <c r="V101" s="416"/>
      <c r="W101" s="416"/>
      <c r="X101" s="416"/>
      <c r="Y101" s="416"/>
      <c r="Z101" s="416"/>
      <c r="AA101" s="416"/>
      <c r="AB101" s="416"/>
      <c r="AC101" s="416"/>
      <c r="AD101" s="416"/>
      <c r="AE101" s="416"/>
    </row>
    <row r="102" spans="2:31" ht="15" customHeight="1">
      <c r="O102" s="416">
        <f t="shared" si="1"/>
        <v>0</v>
      </c>
      <c r="P102" s="416">
        <f t="shared" si="0"/>
        <v>0</v>
      </c>
      <c r="Q102" s="416"/>
      <c r="R102" s="416"/>
      <c r="S102" s="416"/>
      <c r="T102" s="416"/>
      <c r="U102" s="416"/>
      <c r="V102" s="416"/>
    </row>
    <row r="103" spans="2:31" ht="15" customHeight="1">
      <c r="B103" s="1707">
        <v>4</v>
      </c>
      <c r="C103" s="416" t="s">
        <v>117</v>
      </c>
      <c r="O103" s="416" t="s">
        <v>460</v>
      </c>
      <c r="P103" s="416">
        <f t="shared" si="0"/>
        <v>0</v>
      </c>
      <c r="Q103" s="416"/>
      <c r="R103" s="416"/>
      <c r="S103" s="416"/>
      <c r="T103" s="416"/>
      <c r="U103" s="416"/>
      <c r="V103" s="416"/>
    </row>
    <row r="104" spans="2:31" ht="15" customHeight="1">
      <c r="B104" s="1708"/>
      <c r="C104" s="416" t="s">
        <v>10</v>
      </c>
      <c r="O104" s="416" t="str">
        <f t="shared" si="1"/>
        <v>Evaluation</v>
      </c>
      <c r="P104" s="416">
        <f t="shared" si="0"/>
        <v>0</v>
      </c>
      <c r="Q104" s="416"/>
      <c r="R104" s="416"/>
      <c r="S104" s="416"/>
      <c r="T104" s="416"/>
      <c r="U104" s="416"/>
      <c r="V104" s="416"/>
    </row>
    <row r="105" spans="2:31" ht="15" customHeight="1" thickBot="1">
      <c r="B105" s="1708"/>
      <c r="C105" s="633" t="s">
        <v>278</v>
      </c>
      <c r="O105" s="416" t="s">
        <v>602</v>
      </c>
      <c r="P105" s="416">
        <f t="shared" si="0"/>
        <v>0</v>
      </c>
      <c r="Q105" s="416"/>
      <c r="R105" s="416"/>
      <c r="S105" s="416"/>
      <c r="T105" s="416"/>
      <c r="U105" s="416"/>
      <c r="V105" s="416"/>
    </row>
    <row r="106" spans="2:31" ht="15" customHeight="1" thickBot="1">
      <c r="B106" s="1709"/>
      <c r="C106" s="633" t="s">
        <v>279</v>
      </c>
      <c r="O106" s="416" t="s">
        <v>603</v>
      </c>
      <c r="P106" s="416">
        <f t="shared" si="0"/>
        <v>0</v>
      </c>
      <c r="Q106" s="416"/>
      <c r="R106" s="416"/>
      <c r="S106" s="416"/>
      <c r="T106" s="416"/>
      <c r="U106" s="416"/>
      <c r="V106" s="416"/>
    </row>
    <row r="107" spans="2:31" ht="15" customHeight="1" thickBot="1">
      <c r="O107" s="416">
        <f t="shared" ref="O107:O146" si="2">C107</f>
        <v>0</v>
      </c>
      <c r="P107" s="416">
        <f t="shared" ref="P107:P138" si="3">D107</f>
        <v>0</v>
      </c>
      <c r="Q107" s="416"/>
      <c r="R107" s="416"/>
      <c r="S107" s="416"/>
      <c r="T107" s="416"/>
      <c r="U107" s="416"/>
      <c r="V107" s="416"/>
    </row>
    <row r="108" spans="2:31" ht="15" customHeight="1" thickBot="1">
      <c r="B108" s="1707">
        <v>5</v>
      </c>
      <c r="C108" s="1279" t="s">
        <v>321</v>
      </c>
      <c r="D108" s="1279"/>
      <c r="E108" s="1280"/>
      <c r="O108" s="416" t="s">
        <v>461</v>
      </c>
      <c r="P108" s="416">
        <f t="shared" si="3"/>
        <v>0</v>
      </c>
      <c r="Q108" s="416"/>
      <c r="R108" s="416"/>
      <c r="S108" s="416"/>
      <c r="T108" s="416"/>
      <c r="U108" s="416"/>
      <c r="V108" s="416"/>
    </row>
    <row r="109" spans="2:31" ht="15" customHeight="1">
      <c r="B109" s="1708"/>
      <c r="C109" s="1279" t="s">
        <v>322</v>
      </c>
      <c r="D109" s="1279"/>
      <c r="E109" s="1279"/>
      <c r="F109" s="1722"/>
      <c r="O109" s="416" t="s">
        <v>462</v>
      </c>
      <c r="P109" s="416">
        <f t="shared" si="3"/>
        <v>0</v>
      </c>
      <c r="Q109" s="416"/>
      <c r="R109" s="416"/>
      <c r="S109" s="416"/>
      <c r="T109" s="416"/>
      <c r="U109" s="416"/>
      <c r="V109" s="416"/>
    </row>
    <row r="110" spans="2:31" ht="15" customHeight="1" thickBot="1">
      <c r="B110" s="1708"/>
      <c r="C110" s="590" t="s">
        <v>421</v>
      </c>
      <c r="O110" s="416" t="s">
        <v>590</v>
      </c>
      <c r="P110" s="416">
        <f t="shared" si="3"/>
        <v>0</v>
      </c>
      <c r="Q110" s="416"/>
      <c r="R110" s="416"/>
      <c r="S110" s="416"/>
      <c r="T110" s="416"/>
      <c r="U110" s="416"/>
      <c r="V110" s="416"/>
    </row>
    <row r="111" spans="2:31" ht="15" customHeight="1" thickBot="1">
      <c r="B111" s="1709"/>
      <c r="C111" s="1723" t="s">
        <v>323</v>
      </c>
      <c r="D111" s="1723"/>
      <c r="E111" s="1723"/>
      <c r="O111" s="416" t="s">
        <v>591</v>
      </c>
      <c r="P111" s="416">
        <f t="shared" si="3"/>
        <v>0</v>
      </c>
      <c r="Q111" s="416"/>
      <c r="R111" s="416"/>
      <c r="S111" s="416"/>
      <c r="T111" s="416"/>
      <c r="U111" s="416"/>
      <c r="V111" s="416"/>
    </row>
    <row r="112" spans="2:31" s="51" customFormat="1" ht="15" customHeight="1" thickBot="1">
      <c r="B112" s="638"/>
      <c r="C112" s="634"/>
      <c r="D112" s="634"/>
      <c r="E112" s="634"/>
      <c r="O112" s="416">
        <f t="shared" si="2"/>
        <v>0</v>
      </c>
      <c r="P112" s="416">
        <f t="shared" si="3"/>
        <v>0</v>
      </c>
    </row>
    <row r="113" spans="2:22" ht="15" customHeight="1">
      <c r="B113" s="1707">
        <v>6</v>
      </c>
      <c r="C113" s="1724" t="s">
        <v>254</v>
      </c>
      <c r="O113" s="416" t="s">
        <v>453</v>
      </c>
      <c r="P113" s="416">
        <f t="shared" si="3"/>
        <v>0</v>
      </c>
      <c r="Q113" s="416"/>
      <c r="R113" s="416"/>
      <c r="S113" s="416"/>
      <c r="T113" s="416"/>
      <c r="U113" s="416"/>
      <c r="V113" s="416"/>
    </row>
    <row r="114" spans="2:22" ht="15" customHeight="1" thickBot="1">
      <c r="B114" s="1708"/>
      <c r="C114" s="1725"/>
      <c r="O114" s="416">
        <f t="shared" si="2"/>
        <v>0</v>
      </c>
      <c r="P114" s="416">
        <f t="shared" si="3"/>
        <v>0</v>
      </c>
      <c r="Q114" s="416"/>
      <c r="R114" s="416"/>
      <c r="S114" s="416"/>
      <c r="T114" s="416"/>
      <c r="U114" s="416"/>
      <c r="V114" s="416"/>
    </row>
    <row r="115" spans="2:22" ht="15" customHeight="1">
      <c r="B115" s="1708"/>
      <c r="C115" s="1724" t="s">
        <v>267</v>
      </c>
      <c r="D115" s="1131"/>
      <c r="O115" s="416" t="str">
        <f t="shared" si="2"/>
        <v>Description</v>
      </c>
      <c r="P115" s="416">
        <f t="shared" si="3"/>
        <v>0</v>
      </c>
      <c r="Q115" s="416"/>
      <c r="R115" s="416"/>
      <c r="S115" s="416"/>
      <c r="T115" s="416"/>
      <c r="U115" s="416"/>
      <c r="V115" s="416"/>
    </row>
    <row r="116" spans="2:22" ht="15" customHeight="1" thickBot="1">
      <c r="B116" s="1708"/>
      <c r="C116" s="1725"/>
      <c r="D116" s="1132"/>
      <c r="O116" s="416">
        <f t="shared" si="2"/>
        <v>0</v>
      </c>
      <c r="P116" s="416">
        <f t="shared" si="3"/>
        <v>0</v>
      </c>
      <c r="Q116" s="416"/>
      <c r="R116" s="416"/>
      <c r="S116" s="416"/>
      <c r="T116" s="416"/>
      <c r="U116" s="416"/>
      <c r="V116" s="416"/>
    </row>
    <row r="117" spans="2:22" ht="15" customHeight="1">
      <c r="B117" s="1708"/>
      <c r="C117" s="1726" t="s">
        <v>280</v>
      </c>
      <c r="O117" s="416" t="s">
        <v>454</v>
      </c>
      <c r="P117" s="416">
        <f t="shared" si="3"/>
        <v>0</v>
      </c>
      <c r="Q117" s="416"/>
      <c r="R117" s="416"/>
      <c r="S117" s="416"/>
      <c r="T117" s="416"/>
      <c r="U117" s="416"/>
      <c r="V117" s="416"/>
    </row>
    <row r="118" spans="2:22" ht="15" customHeight="1" thickBot="1">
      <c r="B118" s="1708"/>
      <c r="C118" s="1727"/>
      <c r="O118" s="416">
        <f t="shared" si="2"/>
        <v>0</v>
      </c>
      <c r="P118" s="416">
        <f t="shared" si="3"/>
        <v>0</v>
      </c>
      <c r="Q118" s="416"/>
      <c r="R118" s="416"/>
      <c r="S118" s="416"/>
      <c r="T118" s="416"/>
      <c r="U118" s="416"/>
      <c r="V118" s="416"/>
    </row>
    <row r="119" spans="2:22" ht="15" customHeight="1">
      <c r="B119" s="1708"/>
      <c r="C119" s="1728" t="s">
        <v>12</v>
      </c>
      <c r="D119" s="1729"/>
      <c r="O119" s="416" t="s">
        <v>592</v>
      </c>
      <c r="P119" s="416">
        <f t="shared" si="3"/>
        <v>0</v>
      </c>
      <c r="Q119" s="416"/>
      <c r="R119" s="416"/>
      <c r="S119" s="416"/>
      <c r="T119" s="416"/>
      <c r="U119" s="416"/>
      <c r="V119" s="416"/>
    </row>
    <row r="120" spans="2:22" ht="15" customHeight="1">
      <c r="B120" s="1709"/>
      <c r="C120" s="1730"/>
      <c r="D120" s="1731"/>
      <c r="O120" s="416">
        <f t="shared" si="2"/>
        <v>0</v>
      </c>
      <c r="P120" s="416">
        <f t="shared" si="3"/>
        <v>0</v>
      </c>
      <c r="Q120" s="416"/>
      <c r="R120" s="416"/>
      <c r="S120" s="416"/>
      <c r="T120" s="416"/>
      <c r="U120" s="416"/>
      <c r="V120" s="416"/>
    </row>
    <row r="121" spans="2:22" ht="15" customHeight="1" thickBot="1">
      <c r="O121" s="416">
        <f t="shared" si="2"/>
        <v>0</v>
      </c>
      <c r="P121" s="416">
        <f t="shared" si="3"/>
        <v>0</v>
      </c>
      <c r="Q121" s="416"/>
      <c r="R121" s="416"/>
      <c r="S121" s="416"/>
      <c r="T121" s="416"/>
      <c r="U121" s="416"/>
      <c r="V121" s="416"/>
    </row>
    <row r="122" spans="2:22" ht="15" customHeight="1">
      <c r="B122" s="1707">
        <v>7</v>
      </c>
      <c r="C122" s="1732" t="s">
        <v>329</v>
      </c>
      <c r="D122" s="1732"/>
      <c r="E122" s="1732"/>
      <c r="F122" s="1732"/>
      <c r="G122" s="1732"/>
      <c r="H122" s="1732"/>
      <c r="I122" s="1733"/>
      <c r="O122" s="416" t="s">
        <v>593</v>
      </c>
      <c r="P122" s="416">
        <f t="shared" si="3"/>
        <v>0</v>
      </c>
      <c r="Q122" s="416"/>
      <c r="R122" s="416"/>
      <c r="S122" s="416"/>
      <c r="T122" s="416"/>
      <c r="U122" s="416"/>
      <c r="V122" s="416"/>
    </row>
    <row r="123" spans="2:22" ht="15" customHeight="1" thickBot="1">
      <c r="B123" s="1708"/>
      <c r="C123" s="1734"/>
      <c r="D123" s="1734"/>
      <c r="E123" s="1734"/>
      <c r="F123" s="1734"/>
      <c r="G123" s="1734"/>
      <c r="H123" s="1734"/>
      <c r="I123" s="1735"/>
      <c r="O123" s="416">
        <f t="shared" si="2"/>
        <v>0</v>
      </c>
      <c r="P123" s="416">
        <f t="shared" si="3"/>
        <v>0</v>
      </c>
      <c r="Q123" s="416"/>
      <c r="R123" s="416"/>
      <c r="S123" s="416"/>
      <c r="T123" s="416"/>
      <c r="U123" s="416"/>
      <c r="V123" s="416"/>
    </row>
    <row r="124" spans="2:22" ht="15" customHeight="1">
      <c r="B124" s="1708"/>
      <c r="C124" s="593" t="s">
        <v>231</v>
      </c>
      <c r="O124" s="416" t="s">
        <v>600</v>
      </c>
      <c r="P124" s="416">
        <f t="shared" si="3"/>
        <v>0</v>
      </c>
      <c r="Q124" s="416"/>
      <c r="R124" s="416"/>
      <c r="S124" s="416"/>
      <c r="T124" s="416"/>
      <c r="U124" s="416"/>
      <c r="V124" s="416"/>
    </row>
    <row r="125" spans="2:22" ht="15" customHeight="1">
      <c r="B125" s="1708"/>
      <c r="C125" s="593" t="s">
        <v>270</v>
      </c>
      <c r="O125" s="416" t="s">
        <v>599</v>
      </c>
      <c r="P125" s="416">
        <f t="shared" si="3"/>
        <v>0</v>
      </c>
      <c r="Q125" s="416"/>
      <c r="R125" s="416"/>
      <c r="S125" s="416"/>
      <c r="T125" s="416"/>
      <c r="U125" s="416"/>
      <c r="V125" s="416"/>
    </row>
    <row r="126" spans="2:22" ht="15" customHeight="1">
      <c r="B126" s="1708"/>
      <c r="C126" s="1736" t="s">
        <v>325</v>
      </c>
      <c r="D126" s="1736"/>
      <c r="E126" s="1736"/>
      <c r="F126" s="1736"/>
      <c r="G126" s="1736"/>
      <c r="H126" s="1736"/>
      <c r="I126" s="1737"/>
      <c r="O126" s="416" t="s">
        <v>622</v>
      </c>
      <c r="P126" s="416">
        <f t="shared" si="3"/>
        <v>0</v>
      </c>
      <c r="Q126" s="416"/>
      <c r="R126" s="416"/>
      <c r="S126" s="416"/>
      <c r="T126" s="416"/>
      <c r="U126" s="416"/>
      <c r="V126" s="416"/>
    </row>
    <row r="127" spans="2:22" ht="15" customHeight="1" thickBot="1">
      <c r="B127" s="1708"/>
      <c r="C127" s="1736"/>
      <c r="D127" s="1736"/>
      <c r="E127" s="1736"/>
      <c r="F127" s="1736"/>
      <c r="G127" s="1736"/>
      <c r="H127" s="1736"/>
      <c r="I127" s="1737"/>
      <c r="O127" s="416">
        <f t="shared" si="2"/>
        <v>0</v>
      </c>
      <c r="P127" s="416">
        <f t="shared" si="3"/>
        <v>0</v>
      </c>
      <c r="Q127" s="416"/>
      <c r="R127" s="416"/>
      <c r="S127" s="416"/>
      <c r="T127" s="416"/>
      <c r="U127" s="416"/>
      <c r="V127" s="416"/>
    </row>
    <row r="128" spans="2:22" ht="15" customHeight="1" thickBot="1">
      <c r="B128" s="1708"/>
      <c r="C128" s="1719" t="s">
        <v>239</v>
      </c>
      <c r="D128" s="1719"/>
      <c r="O128" s="416" t="s">
        <v>464</v>
      </c>
      <c r="P128" s="416">
        <f t="shared" si="3"/>
        <v>0</v>
      </c>
      <c r="Q128" s="416"/>
      <c r="R128" s="416"/>
      <c r="S128" s="416"/>
      <c r="T128" s="416"/>
      <c r="U128" s="416"/>
      <c r="V128" s="416"/>
    </row>
    <row r="129" spans="2:22" ht="15" customHeight="1">
      <c r="B129" s="1709"/>
      <c r="C129" s="591" t="s">
        <v>233</v>
      </c>
      <c r="O129" s="416" t="s">
        <v>465</v>
      </c>
      <c r="P129" s="416">
        <f t="shared" si="3"/>
        <v>0</v>
      </c>
      <c r="Q129" s="416"/>
      <c r="R129" s="416"/>
      <c r="S129" s="416"/>
      <c r="T129" s="416"/>
      <c r="U129" s="416"/>
      <c r="V129" s="416"/>
    </row>
    <row r="130" spans="2:22" ht="15" customHeight="1">
      <c r="O130" s="416">
        <f t="shared" si="2"/>
        <v>0</v>
      </c>
      <c r="P130" s="416">
        <f t="shared" si="3"/>
        <v>0</v>
      </c>
      <c r="Q130" s="416"/>
      <c r="R130" s="416"/>
      <c r="S130" s="416"/>
      <c r="T130" s="416"/>
      <c r="U130" s="416"/>
      <c r="V130" s="416"/>
    </row>
    <row r="131" spans="2:22" ht="15" customHeight="1">
      <c r="B131" s="1707">
        <v>8</v>
      </c>
      <c r="C131" s="1714" t="s">
        <v>263</v>
      </c>
      <c r="O131" s="416" t="s">
        <v>605</v>
      </c>
      <c r="P131" s="416">
        <f t="shared" si="3"/>
        <v>0</v>
      </c>
      <c r="Q131" s="416"/>
      <c r="R131" s="416"/>
      <c r="S131" s="416"/>
      <c r="T131" s="416"/>
      <c r="U131" s="416"/>
      <c r="V131" s="416"/>
    </row>
    <row r="132" spans="2:22" ht="15" customHeight="1">
      <c r="B132" s="1708"/>
      <c r="C132" s="1716"/>
      <c r="O132" s="416">
        <f t="shared" si="2"/>
        <v>0</v>
      </c>
      <c r="P132" s="416">
        <f t="shared" si="3"/>
        <v>0</v>
      </c>
      <c r="Q132" s="416"/>
      <c r="R132" s="416"/>
      <c r="S132" s="416"/>
      <c r="T132" s="416"/>
      <c r="U132" s="416"/>
      <c r="V132" s="416"/>
    </row>
    <row r="133" spans="2:22" ht="15" customHeight="1">
      <c r="B133" s="1708"/>
      <c r="C133" s="1718"/>
      <c r="O133" s="416">
        <f t="shared" si="2"/>
        <v>0</v>
      </c>
      <c r="P133" s="416">
        <f t="shared" si="3"/>
        <v>0</v>
      </c>
      <c r="Q133" s="416"/>
      <c r="R133" s="416"/>
      <c r="S133" s="416"/>
      <c r="T133" s="416"/>
      <c r="U133" s="416"/>
      <c r="V133" s="416"/>
    </row>
    <row r="134" spans="2:22" ht="15" customHeight="1">
      <c r="B134" s="1708"/>
      <c r="C134" s="1714" t="s">
        <v>281</v>
      </c>
      <c r="O134" s="416" t="s">
        <v>637</v>
      </c>
      <c r="P134" s="416">
        <f t="shared" si="3"/>
        <v>0</v>
      </c>
      <c r="Q134" s="416"/>
      <c r="R134" s="416"/>
      <c r="S134" s="416"/>
      <c r="T134" s="416"/>
      <c r="U134" s="416"/>
      <c r="V134" s="416"/>
    </row>
    <row r="135" spans="2:22" ht="15" customHeight="1">
      <c r="B135" s="1708"/>
      <c r="C135" s="1716"/>
      <c r="O135" s="416">
        <f t="shared" si="2"/>
        <v>0</v>
      </c>
      <c r="P135" s="416">
        <f t="shared" si="3"/>
        <v>0</v>
      </c>
      <c r="Q135" s="416"/>
      <c r="R135" s="416"/>
      <c r="S135" s="416"/>
      <c r="T135" s="416"/>
      <c r="U135" s="416"/>
      <c r="V135" s="416"/>
    </row>
    <row r="136" spans="2:22" ht="15" customHeight="1">
      <c r="B136" s="1708"/>
      <c r="C136" s="1718"/>
      <c r="O136" s="416">
        <f t="shared" si="2"/>
        <v>0</v>
      </c>
      <c r="P136" s="416">
        <f t="shared" si="3"/>
        <v>0</v>
      </c>
      <c r="Q136" s="416"/>
      <c r="R136" s="416"/>
      <c r="S136" s="416"/>
      <c r="T136" s="416"/>
      <c r="U136" s="416"/>
      <c r="V136" s="416"/>
    </row>
    <row r="137" spans="2:22" ht="15" customHeight="1">
      <c r="B137" s="1708"/>
      <c r="C137" s="1713" t="s">
        <v>264</v>
      </c>
      <c r="D137" s="1714"/>
      <c r="O137" s="416" t="s">
        <v>594</v>
      </c>
      <c r="P137" s="416">
        <f t="shared" si="3"/>
        <v>0</v>
      </c>
      <c r="Q137" s="416"/>
      <c r="R137" s="416"/>
      <c r="S137" s="416"/>
      <c r="T137" s="416"/>
      <c r="U137" s="416"/>
      <c r="V137" s="416"/>
    </row>
    <row r="138" spans="2:22" ht="15" customHeight="1">
      <c r="B138" s="1708"/>
      <c r="C138" s="1715"/>
      <c r="D138" s="1716"/>
      <c r="O138" s="416">
        <f t="shared" si="2"/>
        <v>0</v>
      </c>
      <c r="P138" s="416">
        <f t="shared" si="3"/>
        <v>0</v>
      </c>
      <c r="Q138" s="416"/>
      <c r="R138" s="416"/>
      <c r="S138" s="416"/>
      <c r="T138" s="416"/>
      <c r="U138" s="416"/>
      <c r="V138" s="416"/>
    </row>
    <row r="139" spans="2:22" ht="15" customHeight="1">
      <c r="B139" s="1708"/>
      <c r="C139" s="1717"/>
      <c r="D139" s="1718"/>
      <c r="O139" s="416">
        <f t="shared" si="2"/>
        <v>0</v>
      </c>
      <c r="P139" s="416">
        <f t="shared" ref="P139:P149" si="4">D139</f>
        <v>0</v>
      </c>
      <c r="Q139" s="416"/>
      <c r="R139" s="416"/>
      <c r="S139" s="416"/>
      <c r="T139" s="416"/>
      <c r="U139" s="416"/>
      <c r="V139" s="416"/>
    </row>
    <row r="140" spans="2:22" ht="15" customHeight="1">
      <c r="B140" s="1708"/>
      <c r="C140" s="1714" t="s">
        <v>282</v>
      </c>
      <c r="O140" s="416" t="s">
        <v>466</v>
      </c>
      <c r="P140" s="416">
        <f t="shared" si="4"/>
        <v>0</v>
      </c>
      <c r="Q140" s="416"/>
      <c r="R140" s="416"/>
      <c r="S140" s="416"/>
      <c r="T140" s="416"/>
      <c r="U140" s="416"/>
      <c r="V140" s="416"/>
    </row>
    <row r="141" spans="2:22" ht="15" customHeight="1">
      <c r="B141" s="1708"/>
      <c r="C141" s="1716"/>
      <c r="O141" s="416">
        <f t="shared" si="2"/>
        <v>0</v>
      </c>
      <c r="P141" s="416">
        <f t="shared" si="4"/>
        <v>0</v>
      </c>
      <c r="Q141" s="416"/>
      <c r="R141" s="416"/>
      <c r="S141" s="416"/>
      <c r="T141" s="416"/>
      <c r="U141" s="416"/>
      <c r="V141" s="416"/>
    </row>
    <row r="142" spans="2:22" ht="15" customHeight="1">
      <c r="B142" s="1708"/>
      <c r="C142" s="1718"/>
      <c r="O142" s="416">
        <f t="shared" si="2"/>
        <v>0</v>
      </c>
      <c r="P142" s="416">
        <f t="shared" si="4"/>
        <v>0</v>
      </c>
      <c r="Q142" s="416"/>
      <c r="R142" s="416"/>
      <c r="S142" s="416"/>
      <c r="T142" s="416"/>
      <c r="U142" s="416"/>
      <c r="V142" s="416"/>
    </row>
    <row r="143" spans="2:22" ht="15" customHeight="1">
      <c r="B143" s="1708"/>
      <c r="C143" s="1704" t="s">
        <v>12</v>
      </c>
      <c r="O143" s="416" t="s">
        <v>463</v>
      </c>
      <c r="P143" s="416">
        <f t="shared" si="4"/>
        <v>0</v>
      </c>
      <c r="Q143" s="416"/>
      <c r="R143" s="416"/>
      <c r="S143" s="416"/>
      <c r="T143" s="416"/>
      <c r="U143" s="416"/>
      <c r="V143" s="416"/>
    </row>
    <row r="144" spans="2:22" ht="15" customHeight="1">
      <c r="B144" s="1708"/>
      <c r="C144" s="1705"/>
      <c r="O144" s="416">
        <f t="shared" si="2"/>
        <v>0</v>
      </c>
      <c r="P144" s="416">
        <f t="shared" si="4"/>
        <v>0</v>
      </c>
      <c r="Q144" s="416"/>
      <c r="R144" s="416"/>
      <c r="S144" s="416"/>
      <c r="T144" s="416"/>
      <c r="U144" s="416"/>
      <c r="V144" s="416"/>
    </row>
    <row r="145" spans="2:22" ht="15" customHeight="1">
      <c r="B145" s="1709"/>
      <c r="C145" s="1706"/>
      <c r="O145" s="416">
        <f t="shared" si="2"/>
        <v>0</v>
      </c>
      <c r="P145" s="416">
        <f t="shared" si="4"/>
        <v>0</v>
      </c>
      <c r="Q145" s="416"/>
      <c r="R145" s="416"/>
      <c r="S145" s="416"/>
      <c r="T145" s="416"/>
      <c r="U145" s="416"/>
      <c r="V145" s="416"/>
    </row>
    <row r="146" spans="2:22" ht="15" customHeight="1">
      <c r="O146" s="416">
        <f t="shared" si="2"/>
        <v>0</v>
      </c>
      <c r="P146" s="416">
        <f t="shared" si="4"/>
        <v>0</v>
      </c>
      <c r="Q146" s="416"/>
      <c r="R146" s="416"/>
      <c r="S146" s="416"/>
      <c r="T146" s="416"/>
      <c r="U146" s="416"/>
      <c r="V146" s="416"/>
    </row>
    <row r="147" spans="2:22" ht="15" customHeight="1">
      <c r="B147" s="1707">
        <v>9</v>
      </c>
      <c r="C147" s="635" t="s">
        <v>13</v>
      </c>
      <c r="O147" s="421" t="s">
        <v>121</v>
      </c>
      <c r="P147" s="416">
        <f t="shared" si="4"/>
        <v>0</v>
      </c>
      <c r="Q147" s="416"/>
      <c r="R147" s="416"/>
      <c r="S147" s="416"/>
      <c r="T147" s="416"/>
      <c r="U147" s="416"/>
      <c r="V147" s="416"/>
    </row>
    <row r="148" spans="2:22" ht="15" customHeight="1">
      <c r="B148" s="1708"/>
      <c r="C148" s="1710" t="s">
        <v>288</v>
      </c>
      <c r="D148" s="1711"/>
      <c r="E148" s="1711"/>
      <c r="F148" s="1712"/>
      <c r="O148" s="604" t="s">
        <v>634</v>
      </c>
      <c r="P148" s="416">
        <f t="shared" si="4"/>
        <v>0</v>
      </c>
      <c r="Q148" s="416"/>
      <c r="R148" s="416"/>
      <c r="S148" s="416"/>
      <c r="T148" s="416"/>
      <c r="U148" s="416"/>
      <c r="V148" s="416"/>
    </row>
    <row r="149" spans="2:22" ht="15" customHeight="1">
      <c r="B149" s="1709"/>
      <c r="C149" s="636" t="s">
        <v>283</v>
      </c>
      <c r="O149" s="421" t="s">
        <v>452</v>
      </c>
      <c r="P149" s="416">
        <f t="shared" si="4"/>
        <v>0</v>
      </c>
      <c r="Q149" s="416"/>
      <c r="R149" s="416"/>
      <c r="S149" s="416"/>
      <c r="T149" s="416"/>
      <c r="U149" s="416"/>
      <c r="V149" s="416"/>
    </row>
    <row r="150" spans="2:22" ht="15" customHeight="1">
      <c r="O150" s="416"/>
      <c r="P150" s="416"/>
      <c r="Q150" s="416"/>
      <c r="R150" s="416"/>
      <c r="S150" s="416"/>
      <c r="T150" s="416"/>
      <c r="U150" s="416"/>
      <c r="V150" s="416"/>
    </row>
    <row r="151" spans="2:22" ht="15" customHeight="1">
      <c r="O151" s="416"/>
      <c r="P151" s="416"/>
      <c r="Q151" s="416"/>
      <c r="R151" s="416"/>
      <c r="S151" s="416"/>
      <c r="T151" s="416"/>
      <c r="U151" s="416"/>
      <c r="V151" s="416"/>
    </row>
    <row r="152" spans="2:22" ht="15" customHeight="1">
      <c r="C152" s="563" t="s">
        <v>284</v>
      </c>
      <c r="O152" s="416" t="s">
        <v>606</v>
      </c>
      <c r="P152" s="416"/>
      <c r="Q152" s="416"/>
      <c r="R152" s="416"/>
      <c r="S152" s="416"/>
      <c r="T152" s="416"/>
      <c r="U152" s="416"/>
      <c r="V152" s="416"/>
    </row>
    <row r="153" spans="2:22" ht="15" customHeight="1">
      <c r="C153" s="564" t="s">
        <v>286</v>
      </c>
      <c r="O153" s="416" t="s">
        <v>607</v>
      </c>
      <c r="P153" s="416"/>
      <c r="Q153" s="416"/>
      <c r="R153" s="416"/>
      <c r="S153" s="416"/>
      <c r="T153" s="416"/>
      <c r="U153" s="416"/>
      <c r="V153" s="416"/>
    </row>
    <row r="154" spans="2:22" ht="15" customHeight="1">
      <c r="C154" s="564" t="s">
        <v>287</v>
      </c>
      <c r="O154" s="416" t="s">
        <v>595</v>
      </c>
      <c r="P154" s="416"/>
      <c r="Q154" s="416"/>
      <c r="R154" s="416"/>
      <c r="S154" s="416"/>
      <c r="T154" s="416"/>
      <c r="U154" s="416"/>
      <c r="V154" s="416"/>
    </row>
    <row r="155" spans="2:22" ht="15" customHeight="1">
      <c r="C155" s="540" t="s">
        <v>285</v>
      </c>
      <c r="O155" s="416" t="s">
        <v>608</v>
      </c>
      <c r="P155" s="416"/>
      <c r="Q155" s="416"/>
      <c r="R155" s="416"/>
      <c r="S155" s="416"/>
      <c r="T155" s="416"/>
      <c r="U155" s="416"/>
      <c r="V155" s="416"/>
    </row>
    <row r="156" spans="2:22" ht="15" customHeight="1">
      <c r="C156" s="554" t="s">
        <v>286</v>
      </c>
      <c r="O156" s="416" t="s">
        <v>65</v>
      </c>
      <c r="P156" s="416"/>
      <c r="Q156" s="416"/>
      <c r="R156" s="416"/>
      <c r="S156" s="416"/>
      <c r="T156" s="416"/>
      <c r="U156" s="416"/>
      <c r="V156" s="416"/>
    </row>
    <row r="157" spans="2:22" ht="15" customHeight="1">
      <c r="C157" s="552" t="s">
        <v>287</v>
      </c>
      <c r="O157" s="416" t="s">
        <v>65</v>
      </c>
      <c r="P157" s="416"/>
      <c r="Q157" s="416"/>
      <c r="R157" s="416"/>
      <c r="S157" s="416"/>
      <c r="T157" s="416"/>
      <c r="U157" s="416"/>
      <c r="V157" s="416"/>
    </row>
    <row r="158" spans="2:22" ht="15" customHeight="1">
      <c r="O158" s="416"/>
      <c r="P158" s="416"/>
      <c r="Q158" s="416"/>
      <c r="R158" s="416"/>
      <c r="S158" s="416"/>
      <c r="T158" s="416"/>
      <c r="U158" s="416"/>
      <c r="V158" s="416"/>
    </row>
    <row r="159" spans="2:22" ht="15" customHeight="1">
      <c r="O159" s="416"/>
      <c r="P159" s="416"/>
      <c r="Q159" s="416"/>
      <c r="R159" s="416"/>
      <c r="S159" s="416"/>
      <c r="T159" s="416"/>
      <c r="U159" s="416"/>
      <c r="V159" s="416"/>
    </row>
    <row r="160" spans="2:22" ht="15" customHeight="1">
      <c r="O160" s="416"/>
      <c r="P160" s="416"/>
      <c r="Q160" s="416"/>
      <c r="R160" s="416"/>
      <c r="S160" s="416"/>
      <c r="T160" s="416"/>
      <c r="U160" s="416"/>
      <c r="V160" s="416"/>
    </row>
    <row r="161" spans="2:22" ht="15" customHeight="1">
      <c r="O161" s="416"/>
      <c r="P161" s="416"/>
      <c r="Q161" s="416"/>
      <c r="R161" s="416"/>
      <c r="S161" s="416"/>
      <c r="T161" s="416"/>
      <c r="U161" s="416"/>
      <c r="V161" s="416"/>
    </row>
    <row r="162" spans="2:22" ht="15" customHeight="1">
      <c r="O162" s="416"/>
      <c r="P162" s="416"/>
      <c r="Q162" s="416"/>
      <c r="R162" s="416"/>
      <c r="S162" s="416"/>
      <c r="T162" s="416"/>
      <c r="U162" s="416"/>
      <c r="V162" s="416"/>
    </row>
    <row r="163" spans="2:22" ht="15" customHeight="1">
      <c r="O163" s="416"/>
      <c r="P163" s="416"/>
      <c r="Q163" s="416"/>
      <c r="R163" s="416"/>
      <c r="S163" s="416"/>
      <c r="T163" s="416"/>
      <c r="U163" s="416"/>
      <c r="V163" s="416"/>
    </row>
    <row r="164" spans="2:22">
      <c r="B164" s="637" t="s">
        <v>441</v>
      </c>
      <c r="O164" s="416"/>
      <c r="P164" s="416"/>
      <c r="Q164" s="416"/>
      <c r="R164" s="416"/>
      <c r="S164" s="416"/>
      <c r="T164" s="416"/>
      <c r="U164" s="416"/>
      <c r="V164" s="416"/>
    </row>
    <row r="165" spans="2:22">
      <c r="O165" s="416"/>
      <c r="P165" s="416"/>
      <c r="Q165" s="416"/>
      <c r="R165" s="416"/>
      <c r="S165" s="416"/>
      <c r="T165" s="416"/>
      <c r="U165" s="416"/>
      <c r="V165" s="416"/>
    </row>
    <row r="166" spans="2:22" ht="17.25">
      <c r="B166" s="728"/>
      <c r="C166" s="729" t="s">
        <v>219</v>
      </c>
      <c r="D166" s="730"/>
      <c r="O166" s="416" t="s">
        <v>468</v>
      </c>
      <c r="P166" s="416"/>
      <c r="Q166" s="416"/>
      <c r="R166" s="416"/>
      <c r="S166" s="416"/>
      <c r="T166" s="416"/>
      <c r="U166" s="416"/>
      <c r="V166" s="416"/>
    </row>
    <row r="167" spans="2:22" ht="17.25">
      <c r="B167" s="728"/>
      <c r="C167" s="729"/>
      <c r="D167" s="730"/>
      <c r="O167" s="416">
        <f t="shared" ref="O167:O177" si="5">C167</f>
        <v>0</v>
      </c>
      <c r="P167" s="416"/>
      <c r="Q167" s="416"/>
      <c r="R167" s="416"/>
      <c r="S167" s="416"/>
      <c r="T167" s="416"/>
      <c r="U167" s="416"/>
      <c r="V167" s="416"/>
    </row>
    <row r="168" spans="2:22" ht="17.25">
      <c r="B168" s="728"/>
      <c r="C168" s="729" t="s">
        <v>317</v>
      </c>
      <c r="D168" s="730"/>
      <c r="O168" s="416" t="str">
        <f t="shared" si="5"/>
        <v xml:space="preserve">OBS Id </v>
      </c>
      <c r="P168" s="416"/>
      <c r="Q168" s="416"/>
      <c r="R168" s="416"/>
      <c r="S168" s="416"/>
      <c r="T168" s="416"/>
      <c r="U168" s="416"/>
      <c r="V168" s="416"/>
    </row>
    <row r="169" spans="2:22" ht="17.25">
      <c r="B169" s="728"/>
      <c r="C169" s="729" t="s">
        <v>222</v>
      </c>
      <c r="D169" s="730"/>
      <c r="O169" s="416" t="s">
        <v>469</v>
      </c>
      <c r="P169" s="416"/>
      <c r="Q169" s="416"/>
      <c r="R169" s="416"/>
      <c r="S169" s="416"/>
      <c r="T169" s="416"/>
      <c r="U169" s="416"/>
      <c r="V169" s="416"/>
    </row>
    <row r="170" spans="2:22" ht="17.25">
      <c r="B170" s="728"/>
      <c r="C170" s="729"/>
      <c r="D170" s="730"/>
      <c r="O170" s="416">
        <f t="shared" si="5"/>
        <v>0</v>
      </c>
      <c r="P170" s="416"/>
      <c r="Q170" s="416"/>
      <c r="R170" s="416"/>
      <c r="S170" s="416"/>
      <c r="T170" s="416"/>
      <c r="U170" s="416"/>
      <c r="V170" s="416"/>
    </row>
    <row r="171" spans="2:22" ht="17.25">
      <c r="B171" s="728"/>
      <c r="C171" s="729" t="s">
        <v>316</v>
      </c>
      <c r="D171" s="730"/>
      <c r="O171" s="416" t="s">
        <v>596</v>
      </c>
      <c r="P171" s="416"/>
      <c r="Q171" s="416"/>
      <c r="R171" s="416"/>
      <c r="S171" s="416"/>
      <c r="T171" s="416"/>
      <c r="U171" s="416"/>
      <c r="V171" s="416"/>
    </row>
    <row r="172" spans="2:22">
      <c r="O172" s="416">
        <f t="shared" si="5"/>
        <v>0</v>
      </c>
      <c r="P172" s="416"/>
      <c r="Q172" s="416"/>
      <c r="R172" s="416"/>
      <c r="S172" s="416"/>
      <c r="T172" s="416"/>
      <c r="U172" s="416"/>
      <c r="V172" s="416"/>
    </row>
    <row r="173" spans="2:22">
      <c r="C173" t="s">
        <v>220</v>
      </c>
      <c r="O173" s="416" t="str">
        <f t="shared" si="5"/>
        <v>Date Talent Review:</v>
      </c>
      <c r="P173" s="416"/>
      <c r="Q173" s="416"/>
      <c r="R173" s="416"/>
      <c r="S173" s="416"/>
      <c r="T173" s="416"/>
      <c r="U173" s="416"/>
      <c r="V173" s="416"/>
    </row>
    <row r="174" spans="2:22">
      <c r="O174" s="416">
        <f t="shared" si="5"/>
        <v>0</v>
      </c>
      <c r="P174" s="416"/>
      <c r="Q174" s="416"/>
      <c r="R174" s="416"/>
      <c r="S174" s="416"/>
      <c r="T174" s="416"/>
      <c r="U174" s="416"/>
      <c r="V174" s="416"/>
    </row>
    <row r="175" spans="2:22" ht="26.25" customHeight="1">
      <c r="C175" t="s">
        <v>221</v>
      </c>
      <c r="O175" s="416" t="s">
        <v>467</v>
      </c>
      <c r="P175" s="416"/>
      <c r="Q175" s="416"/>
      <c r="R175" s="416"/>
      <c r="S175" s="416"/>
      <c r="T175" s="416"/>
      <c r="U175" s="416"/>
      <c r="V175" s="416"/>
    </row>
    <row r="176" spans="2:22">
      <c r="O176" s="416">
        <f t="shared" si="5"/>
        <v>0</v>
      </c>
      <c r="P176" s="416"/>
      <c r="Q176" s="416"/>
      <c r="R176" s="416"/>
      <c r="S176" s="416"/>
      <c r="T176" s="416"/>
      <c r="U176" s="416"/>
      <c r="V176" s="416"/>
    </row>
    <row r="177" spans="3:22">
      <c r="O177" s="416">
        <f t="shared" si="5"/>
        <v>0</v>
      </c>
      <c r="P177" s="416"/>
      <c r="Q177" s="416"/>
      <c r="R177" s="416"/>
      <c r="S177" s="416"/>
      <c r="T177" s="416"/>
      <c r="U177" s="416"/>
      <c r="V177" s="416"/>
    </row>
    <row r="178" spans="3:22">
      <c r="C178" t="s">
        <v>207</v>
      </c>
      <c r="O178" s="416" t="s">
        <v>470</v>
      </c>
      <c r="P178" s="416"/>
      <c r="Q178" s="416"/>
      <c r="R178" s="416"/>
      <c r="S178" s="416"/>
      <c r="T178" s="416"/>
      <c r="U178" s="416"/>
      <c r="V178" s="416"/>
    </row>
    <row r="179" spans="3:22">
      <c r="C179" s="416" t="s">
        <v>6</v>
      </c>
      <c r="O179" s="416" t="s">
        <v>471</v>
      </c>
      <c r="P179" s="416"/>
      <c r="Q179" s="416"/>
      <c r="R179" s="416"/>
      <c r="S179" s="416"/>
      <c r="T179" s="416"/>
      <c r="U179" s="416"/>
      <c r="V179" s="416"/>
    </row>
    <row r="180" spans="3:22">
      <c r="C180" s="416" t="s">
        <v>226</v>
      </c>
      <c r="O180" s="416" t="s">
        <v>472</v>
      </c>
      <c r="P180" s="416"/>
      <c r="Q180" s="416"/>
      <c r="R180" s="416"/>
      <c r="S180" s="416"/>
      <c r="T180" s="416"/>
      <c r="U180" s="416"/>
      <c r="V180" s="416"/>
    </row>
    <row r="181" spans="3:22">
      <c r="C181" s="416" t="s">
        <v>227</v>
      </c>
      <c r="O181" s="416" t="s">
        <v>473</v>
      </c>
      <c r="P181" s="416"/>
      <c r="Q181" s="416"/>
      <c r="R181" s="416"/>
      <c r="S181" s="416"/>
      <c r="T181" s="416"/>
      <c r="U181" s="416"/>
      <c r="V181" s="416"/>
    </row>
    <row r="182" spans="3:22">
      <c r="C182" s="416"/>
      <c r="O182" s="416">
        <f t="shared" ref="O182:O185" si="6">C182</f>
        <v>0</v>
      </c>
      <c r="P182" s="416"/>
      <c r="Q182" s="416"/>
      <c r="R182" s="416"/>
      <c r="S182" s="416"/>
      <c r="T182" s="416"/>
      <c r="U182" s="416"/>
      <c r="V182" s="416"/>
    </row>
    <row r="183" spans="3:22">
      <c r="C183" s="416" t="s">
        <v>238</v>
      </c>
      <c r="O183" s="416" t="s">
        <v>461</v>
      </c>
      <c r="P183" s="416"/>
      <c r="Q183" s="416"/>
      <c r="R183" s="416"/>
      <c r="S183" s="416"/>
      <c r="T183" s="416"/>
      <c r="U183" s="416"/>
      <c r="V183" s="416"/>
    </row>
    <row r="184" spans="3:22">
      <c r="C184" s="416" t="s">
        <v>212</v>
      </c>
      <c r="O184" s="416" t="s">
        <v>474</v>
      </c>
      <c r="P184" s="416"/>
      <c r="Q184" s="416"/>
      <c r="R184" s="416"/>
      <c r="S184" s="416"/>
      <c r="T184" s="416"/>
      <c r="U184" s="416"/>
      <c r="V184" s="416"/>
    </row>
    <row r="185" spans="3:22">
      <c r="C185" s="416"/>
      <c r="O185" s="416">
        <f t="shared" si="6"/>
        <v>0</v>
      </c>
      <c r="P185" s="416"/>
      <c r="Q185" s="416"/>
      <c r="R185" s="416"/>
      <c r="S185" s="416"/>
      <c r="T185" s="416"/>
      <c r="U185" s="416"/>
      <c r="V185" s="416"/>
    </row>
    <row r="186" spans="3:22">
      <c r="C186" s="416" t="s">
        <v>213</v>
      </c>
      <c r="O186" s="416" t="s">
        <v>625</v>
      </c>
      <c r="P186" s="416"/>
      <c r="Q186" s="416"/>
      <c r="R186" s="416"/>
      <c r="S186" s="416"/>
      <c r="T186" s="416"/>
      <c r="U186" s="416"/>
      <c r="V186" s="416"/>
    </row>
    <row r="187" spans="3:22">
      <c r="C187" s="416" t="s">
        <v>229</v>
      </c>
      <c r="O187" s="416" t="s">
        <v>475</v>
      </c>
      <c r="P187" s="416"/>
      <c r="Q187" s="416"/>
      <c r="R187" s="416"/>
      <c r="S187" s="416"/>
      <c r="T187" s="416"/>
      <c r="U187" s="416"/>
      <c r="V187" s="416"/>
    </row>
    <row r="188" spans="3:22">
      <c r="C188" s="416" t="s">
        <v>230</v>
      </c>
      <c r="O188" s="416" t="s">
        <v>476</v>
      </c>
      <c r="P188" s="416"/>
      <c r="Q188" s="416"/>
      <c r="R188" s="416"/>
      <c r="S188" s="416"/>
      <c r="T188" s="416"/>
      <c r="U188" s="416"/>
      <c r="V188" s="416"/>
    </row>
    <row r="189" spans="3:22">
      <c r="C189" s="416" t="s">
        <v>231</v>
      </c>
      <c r="O189" s="416" t="s">
        <v>477</v>
      </c>
      <c r="P189" s="416"/>
      <c r="Q189" s="416"/>
      <c r="R189" s="416"/>
      <c r="S189" s="416"/>
      <c r="T189" s="416"/>
      <c r="U189" s="416"/>
      <c r="V189" s="416"/>
    </row>
    <row r="190" spans="3:22">
      <c r="C190" t="s">
        <v>231</v>
      </c>
      <c r="O190" s="416" t="s">
        <v>477</v>
      </c>
      <c r="P190" s="416"/>
      <c r="Q190" s="416"/>
      <c r="R190" s="416"/>
      <c r="S190" s="416"/>
      <c r="T190" s="416"/>
      <c r="U190" s="416"/>
      <c r="V190" s="416"/>
    </row>
    <row r="191" spans="3:22">
      <c r="C191" t="s">
        <v>217</v>
      </c>
      <c r="O191" s="416" t="s">
        <v>478</v>
      </c>
      <c r="P191" s="416"/>
      <c r="Q191" s="416"/>
      <c r="R191" s="416"/>
      <c r="S191" s="416"/>
      <c r="T191" s="416"/>
      <c r="U191" s="416"/>
      <c r="V191" s="416"/>
    </row>
    <row r="192" spans="3:22">
      <c r="C192" t="s">
        <v>236</v>
      </c>
      <c r="O192" s="416" t="s">
        <v>479</v>
      </c>
      <c r="P192" s="416"/>
      <c r="Q192" s="416"/>
      <c r="R192" s="416"/>
      <c r="S192" s="416"/>
      <c r="T192" s="416"/>
      <c r="U192" s="416"/>
      <c r="V192" s="416"/>
    </row>
    <row r="193" spans="3:22">
      <c r="C193" t="s">
        <v>232</v>
      </c>
      <c r="O193" s="416" t="s">
        <v>480</v>
      </c>
      <c r="P193" s="416"/>
      <c r="Q193" s="416"/>
      <c r="R193" s="416"/>
      <c r="S193" s="416"/>
      <c r="T193" s="416"/>
      <c r="U193" s="416"/>
      <c r="V193" s="416"/>
    </row>
    <row r="194" spans="3:22">
      <c r="C194" t="s">
        <v>442</v>
      </c>
      <c r="O194" s="416" t="s">
        <v>481</v>
      </c>
      <c r="P194" s="416"/>
      <c r="Q194" s="416"/>
      <c r="R194" s="416"/>
      <c r="S194" s="416"/>
      <c r="T194" s="416"/>
      <c r="U194" s="416"/>
      <c r="V194" s="416"/>
    </row>
    <row r="195" spans="3:22">
      <c r="C195" t="s">
        <v>319</v>
      </c>
      <c r="O195" s="416" t="s">
        <v>482</v>
      </c>
      <c r="P195" s="416"/>
      <c r="Q195" s="416"/>
      <c r="R195" s="416"/>
      <c r="S195" s="416"/>
      <c r="T195" s="416"/>
      <c r="U195" s="416"/>
      <c r="V195" s="416"/>
    </row>
    <row r="196" spans="3:22">
      <c r="O196" s="416">
        <f t="shared" ref="O196:O206" si="7">C196</f>
        <v>0</v>
      </c>
      <c r="P196" s="416"/>
      <c r="Q196" s="416"/>
      <c r="R196" s="416"/>
      <c r="S196" s="416"/>
      <c r="T196" s="416"/>
      <c r="U196" s="416"/>
      <c r="V196" s="416"/>
    </row>
    <row r="197" spans="3:22">
      <c r="C197" t="s">
        <v>218</v>
      </c>
      <c r="O197" s="416" t="s">
        <v>483</v>
      </c>
      <c r="P197" s="416"/>
      <c r="Q197" s="416"/>
      <c r="R197" s="416"/>
      <c r="S197" s="416"/>
      <c r="T197" s="416"/>
      <c r="U197" s="416"/>
      <c r="V197" s="416"/>
    </row>
    <row r="198" spans="3:22">
      <c r="C198" t="s">
        <v>214</v>
      </c>
      <c r="O198" s="416" t="s">
        <v>484</v>
      </c>
      <c r="P198" s="416"/>
      <c r="Q198" s="416"/>
      <c r="R198" s="416"/>
      <c r="S198" s="416"/>
      <c r="T198" s="416"/>
      <c r="U198" s="416"/>
      <c r="V198" s="416"/>
    </row>
    <row r="199" spans="3:22">
      <c r="C199" t="s">
        <v>215</v>
      </c>
      <c r="O199" s="416" t="s">
        <v>485</v>
      </c>
      <c r="P199" s="416"/>
      <c r="Q199" s="416"/>
      <c r="R199" s="416"/>
      <c r="S199" s="416"/>
      <c r="T199" s="416"/>
      <c r="U199" s="416"/>
      <c r="V199" s="416"/>
    </row>
    <row r="200" spans="3:22">
      <c r="O200" s="416">
        <f t="shared" si="7"/>
        <v>0</v>
      </c>
      <c r="P200" s="416"/>
      <c r="Q200" s="416"/>
      <c r="R200" s="416"/>
      <c r="S200" s="416"/>
      <c r="T200" s="416"/>
      <c r="U200" s="416"/>
      <c r="V200" s="416"/>
    </row>
    <row r="201" spans="3:22">
      <c r="O201" s="416">
        <f t="shared" si="7"/>
        <v>0</v>
      </c>
    </row>
    <row r="202" spans="3:22">
      <c r="O202" s="416">
        <f t="shared" si="7"/>
        <v>0</v>
      </c>
    </row>
    <row r="203" spans="3:22">
      <c r="O203" s="416">
        <f t="shared" si="7"/>
        <v>0</v>
      </c>
    </row>
    <row r="204" spans="3:22">
      <c r="O204" s="416">
        <f t="shared" si="7"/>
        <v>0</v>
      </c>
    </row>
    <row r="205" spans="3:22">
      <c r="O205" s="416">
        <f t="shared" si="7"/>
        <v>0</v>
      </c>
    </row>
    <row r="206" spans="3:22">
      <c r="O206" s="416">
        <f t="shared" si="7"/>
        <v>0</v>
      </c>
    </row>
  </sheetData>
  <sheetProtection password="CF91" sheet="1" objects="1" scenarios="1"/>
  <protectedRanges>
    <protectedRange password="CC86" sqref="E78" name="Plage1_1_1_1"/>
    <protectedRange password="CC86" sqref="E79" name="Plage1_1_1_1_1"/>
  </protectedRanges>
  <mergeCells count="44">
    <mergeCell ref="C3:F3"/>
    <mergeCell ref="O3:U3"/>
    <mergeCell ref="B75:B79"/>
    <mergeCell ref="B81:B96"/>
    <mergeCell ref="O5:R33"/>
    <mergeCell ref="B98:B101"/>
    <mergeCell ref="C5:F69"/>
    <mergeCell ref="C75:I77"/>
    <mergeCell ref="C78:E78"/>
    <mergeCell ref="C79:E79"/>
    <mergeCell ref="C81:D83"/>
    <mergeCell ref="C84:D86"/>
    <mergeCell ref="C87:C89"/>
    <mergeCell ref="C90:C92"/>
    <mergeCell ref="C93:D95"/>
    <mergeCell ref="C96:L96"/>
    <mergeCell ref="C98:E101"/>
    <mergeCell ref="G98:G101"/>
    <mergeCell ref="B5:B69"/>
    <mergeCell ref="I98:M101"/>
    <mergeCell ref="F98:F101"/>
    <mergeCell ref="C128:D128"/>
    <mergeCell ref="H98:H101"/>
    <mergeCell ref="C131:C133"/>
    <mergeCell ref="B122:B129"/>
    <mergeCell ref="C108:E108"/>
    <mergeCell ref="B103:B106"/>
    <mergeCell ref="C109:F109"/>
    <mergeCell ref="C111:E111"/>
    <mergeCell ref="C113:C114"/>
    <mergeCell ref="B108:B111"/>
    <mergeCell ref="C115:D116"/>
    <mergeCell ref="C117:C118"/>
    <mergeCell ref="C119:D120"/>
    <mergeCell ref="B113:B120"/>
    <mergeCell ref="C122:I123"/>
    <mergeCell ref="C126:I127"/>
    <mergeCell ref="C143:C145"/>
    <mergeCell ref="B131:B145"/>
    <mergeCell ref="C148:F148"/>
    <mergeCell ref="B147:B149"/>
    <mergeCell ref="C137:D139"/>
    <mergeCell ref="C140:C142"/>
    <mergeCell ref="C134:C13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Check Box 1">
              <controlPr locked="0" defaultSize="0" autoFill="0" autoLine="0" autoPict="0">
                <anchor moveWithCells="1" sizeWithCells="1">
                  <from>
                    <xdr:col>4</xdr:col>
                    <xdr:colOff>0</xdr:colOff>
                    <xdr:row>126</xdr:row>
                    <xdr:rowOff>95250</xdr:rowOff>
                  </from>
                  <to>
                    <xdr:col>4</xdr:col>
                    <xdr:colOff>0</xdr:colOff>
                    <xdr:row>128</xdr:row>
                    <xdr:rowOff>85725</xdr:rowOff>
                  </to>
                </anchor>
              </controlPr>
            </control>
          </mc:Choice>
        </mc:AlternateContent>
        <mc:AlternateContent xmlns:mc="http://schemas.openxmlformats.org/markup-compatibility/2006">
          <mc:Choice Requires="x14">
            <control shapeId="77826" r:id="rId5" name="Check Box 2">
              <controlPr locked="0" defaultSize="0" autoFill="0" autoLine="0" autoPict="0">
                <anchor moveWithCells="1" sizeWithCells="1">
                  <from>
                    <xdr:col>2</xdr:col>
                    <xdr:colOff>752475</xdr:colOff>
                    <xdr:row>127</xdr:row>
                    <xdr:rowOff>104775</xdr:rowOff>
                  </from>
                  <to>
                    <xdr:col>3</xdr:col>
                    <xdr:colOff>0</xdr:colOff>
                    <xdr:row>129</xdr:row>
                    <xdr:rowOff>95250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X99"/>
  <sheetViews>
    <sheetView topLeftCell="J1" zoomScale="70" zoomScaleNormal="70" workbookViewId="0">
      <selection activeCell="A10" sqref="A10"/>
    </sheetView>
  </sheetViews>
  <sheetFormatPr baseColWidth="10" defaultColWidth="11.42578125" defaultRowHeight="21"/>
  <cols>
    <col min="1" max="1" width="11.42578125" style="416"/>
    <col min="2" max="2" width="21.28515625" style="679" customWidth="1"/>
    <col min="3" max="3" width="23.28515625" customWidth="1"/>
    <col min="10" max="10" width="5.140625" customWidth="1"/>
    <col min="11" max="11" width="3.85546875" customWidth="1"/>
    <col min="12" max="12" width="3.42578125" customWidth="1"/>
    <col min="13" max="13" width="5.140625" customWidth="1"/>
    <col min="14" max="14" width="11.42578125" style="416"/>
  </cols>
  <sheetData>
    <row r="1" spans="2:24">
      <c r="B1" s="679" t="s">
        <v>425</v>
      </c>
    </row>
    <row r="2" spans="2:24">
      <c r="B2" s="680" t="s">
        <v>424</v>
      </c>
      <c r="C2" s="63">
        <f>MATCH($B$2,$C$5:$XFD$5,0)-1</f>
        <v>12</v>
      </c>
      <c r="D2" s="63"/>
      <c r="E2" s="63"/>
      <c r="F2" s="63"/>
      <c r="G2" s="63"/>
      <c r="H2" s="63"/>
      <c r="I2" s="63"/>
      <c r="J2" s="63"/>
      <c r="K2" s="63"/>
      <c r="L2" s="63"/>
      <c r="M2" s="63"/>
    </row>
    <row r="3" spans="2:24">
      <c r="C3" s="63"/>
      <c r="D3" s="63"/>
      <c r="E3" s="63"/>
      <c r="F3" s="63"/>
      <c r="G3" s="63"/>
      <c r="H3" s="63"/>
      <c r="I3" s="63"/>
      <c r="J3" s="63"/>
      <c r="K3" s="63"/>
      <c r="L3" s="63"/>
      <c r="M3" s="63"/>
    </row>
    <row r="4" spans="2:24">
      <c r="C4" s="1782" t="s">
        <v>434</v>
      </c>
      <c r="D4" s="1782"/>
      <c r="E4" s="1782"/>
      <c r="F4" s="1782"/>
      <c r="G4" s="1782"/>
      <c r="H4" s="1782"/>
      <c r="I4" s="1782"/>
      <c r="J4" s="63"/>
      <c r="K4" s="63"/>
      <c r="L4" s="63"/>
      <c r="M4" s="63"/>
      <c r="O4" s="1782" t="s">
        <v>435</v>
      </c>
      <c r="P4" s="1782"/>
      <c r="Q4" s="1782"/>
      <c r="R4" s="1782"/>
      <c r="S4" s="1782"/>
      <c r="T4" s="1782"/>
      <c r="U4" s="1782"/>
      <c r="V4" s="1782"/>
      <c r="W4" s="1782"/>
      <c r="X4" s="1782"/>
    </row>
    <row r="5" spans="2:24" ht="29.25" thickBot="1">
      <c r="C5" s="685" t="s">
        <v>426</v>
      </c>
      <c r="D5" s="63"/>
      <c r="E5" s="63"/>
      <c r="F5" s="63"/>
      <c r="G5" s="63"/>
      <c r="H5" s="63"/>
      <c r="I5" s="63"/>
      <c r="J5" s="63"/>
      <c r="K5" s="63"/>
      <c r="L5" s="63"/>
      <c r="M5" s="63"/>
      <c r="O5" s="709" t="s">
        <v>424</v>
      </c>
    </row>
    <row r="6" spans="2:24" ht="15" customHeight="1">
      <c r="B6" s="1788" t="s">
        <v>420</v>
      </c>
      <c r="C6" s="686" t="s">
        <v>265</v>
      </c>
      <c r="D6" s="704"/>
      <c r="E6" s="704"/>
      <c r="F6" s="704"/>
      <c r="G6" s="704"/>
      <c r="H6" s="704"/>
      <c r="I6" s="704"/>
      <c r="J6" s="63"/>
      <c r="K6" s="63"/>
      <c r="L6" s="63"/>
      <c r="M6" s="63"/>
      <c r="O6" s="786" t="s">
        <v>568</v>
      </c>
      <c r="P6" s="416"/>
      <c r="Q6" s="416"/>
      <c r="R6" s="416"/>
    </row>
    <row r="7" spans="2:24" ht="15" customHeight="1">
      <c r="B7" s="1789"/>
      <c r="C7" s="687" t="s">
        <v>2</v>
      </c>
      <c r="D7" s="704"/>
      <c r="E7" s="704"/>
      <c r="F7" s="704"/>
      <c r="G7" s="704"/>
      <c r="H7" s="704"/>
      <c r="I7" s="704"/>
      <c r="J7" s="63"/>
      <c r="K7" s="63"/>
      <c r="L7" s="63"/>
      <c r="M7" s="63"/>
      <c r="O7" s="786" t="s">
        <v>624</v>
      </c>
      <c r="P7" s="416"/>
      <c r="Q7" s="416"/>
      <c r="R7" s="416"/>
    </row>
    <row r="8" spans="2:24" ht="15" customHeight="1">
      <c r="B8" s="1789"/>
      <c r="C8" s="688" t="s">
        <v>294</v>
      </c>
      <c r="D8" s="704"/>
      <c r="E8" s="704"/>
      <c r="F8" s="704"/>
      <c r="G8" s="704"/>
      <c r="H8" s="704"/>
      <c r="I8" s="704"/>
      <c r="J8" s="63"/>
      <c r="K8" s="63"/>
      <c r="L8" s="63"/>
      <c r="M8" s="63"/>
      <c r="O8" s="786" t="s">
        <v>569</v>
      </c>
      <c r="P8" s="416"/>
      <c r="Q8" s="416"/>
      <c r="R8" s="416"/>
    </row>
    <row r="9" spans="2:24" ht="15" customHeight="1">
      <c r="B9" s="1789"/>
      <c r="C9" s="689" t="s">
        <v>3</v>
      </c>
      <c r="D9" s="704"/>
      <c r="E9" s="704"/>
      <c r="F9" s="704"/>
      <c r="G9" s="704"/>
      <c r="H9" s="704"/>
      <c r="I9" s="704"/>
      <c r="J9" s="63"/>
      <c r="K9" s="63"/>
      <c r="L9" s="63"/>
      <c r="M9" s="63"/>
      <c r="O9" s="786" t="s">
        <v>570</v>
      </c>
      <c r="P9" s="416"/>
      <c r="Q9" s="416"/>
      <c r="R9" s="416"/>
    </row>
    <row r="10" spans="2:24" ht="15" customHeight="1">
      <c r="B10" s="1789"/>
      <c r="C10" s="689" t="s">
        <v>300</v>
      </c>
      <c r="D10" s="704"/>
      <c r="E10" s="704"/>
      <c r="F10" s="704"/>
      <c r="G10" s="704"/>
      <c r="H10" s="704"/>
      <c r="I10" s="704"/>
      <c r="J10" s="63"/>
      <c r="K10" s="63"/>
      <c r="L10" s="63"/>
      <c r="M10" s="63"/>
      <c r="O10" s="786" t="s">
        <v>571</v>
      </c>
      <c r="P10" s="416"/>
      <c r="Q10" s="416"/>
      <c r="R10" s="416"/>
    </row>
    <row r="11" spans="2:24" ht="15" customHeight="1">
      <c r="B11" s="1789"/>
      <c r="C11" s="689" t="s">
        <v>121</v>
      </c>
      <c r="D11" s="704"/>
      <c r="E11" s="704"/>
      <c r="F11" s="704"/>
      <c r="G11" s="704"/>
      <c r="H11" s="704"/>
      <c r="I11" s="704"/>
      <c r="J11" s="63"/>
      <c r="K11" s="63"/>
      <c r="L11" s="63"/>
      <c r="M11" s="63"/>
      <c r="O11" s="786" t="s">
        <v>121</v>
      </c>
      <c r="P11" s="416"/>
      <c r="Q11" s="416"/>
      <c r="R11" s="416"/>
    </row>
    <row r="12" spans="2:24" ht="15" customHeight="1">
      <c r="B12" s="1789"/>
      <c r="C12" s="689" t="s">
        <v>296</v>
      </c>
      <c r="D12" s="704"/>
      <c r="E12" s="704"/>
      <c r="F12" s="704"/>
      <c r="G12" s="704"/>
      <c r="H12" s="704"/>
      <c r="I12" s="704"/>
      <c r="J12" s="63"/>
      <c r="K12" s="63"/>
      <c r="L12" s="63"/>
      <c r="M12" s="63"/>
      <c r="O12" s="786" t="s">
        <v>572</v>
      </c>
      <c r="P12" s="416"/>
      <c r="Q12" s="416"/>
      <c r="R12" s="416"/>
    </row>
    <row r="13" spans="2:24" ht="15" customHeight="1" thickBot="1">
      <c r="B13" s="1789"/>
      <c r="C13" s="690" t="s">
        <v>297</v>
      </c>
      <c r="D13" s="704"/>
      <c r="E13" s="704"/>
      <c r="F13" s="704"/>
      <c r="G13" s="704"/>
      <c r="H13" s="704"/>
      <c r="I13" s="704"/>
      <c r="J13" s="63"/>
      <c r="K13" s="63"/>
      <c r="L13" s="63"/>
      <c r="M13" s="63"/>
      <c r="O13" s="786" t="s">
        <v>573</v>
      </c>
      <c r="P13" s="416"/>
      <c r="Q13" s="416"/>
      <c r="R13" s="416"/>
    </row>
    <row r="14" spans="2:24" ht="15" customHeight="1">
      <c r="B14" s="1789"/>
      <c r="C14" s="691" t="s">
        <v>115</v>
      </c>
      <c r="D14" s="704"/>
      <c r="E14" s="704"/>
      <c r="F14" s="704"/>
      <c r="G14" s="704"/>
      <c r="H14" s="704"/>
      <c r="I14" s="704"/>
      <c r="J14" s="63"/>
      <c r="K14" s="63"/>
      <c r="L14" s="63"/>
      <c r="M14" s="63"/>
      <c r="O14" s="786" t="s">
        <v>574</v>
      </c>
      <c r="P14" s="416"/>
      <c r="Q14" s="416"/>
      <c r="R14" s="416"/>
    </row>
    <row r="15" spans="2:24" ht="15" customHeight="1">
      <c r="B15" s="1789"/>
      <c r="C15" s="692" t="s">
        <v>295</v>
      </c>
      <c r="D15" s="704"/>
      <c r="E15" s="704"/>
      <c r="F15" s="704"/>
      <c r="G15" s="704"/>
      <c r="H15" s="704"/>
      <c r="I15" s="704"/>
      <c r="J15" s="63"/>
      <c r="K15" s="63"/>
      <c r="L15" s="63"/>
      <c r="M15" s="63"/>
      <c r="O15" s="786" t="s">
        <v>575</v>
      </c>
      <c r="P15" s="416"/>
      <c r="Q15" s="416"/>
      <c r="R15" s="416"/>
    </row>
    <row r="16" spans="2:24" ht="15" customHeight="1">
      <c r="B16" s="1789"/>
      <c r="C16" s="693" t="s">
        <v>303</v>
      </c>
      <c r="D16" s="704"/>
      <c r="E16" s="704"/>
      <c r="F16" s="704"/>
      <c r="G16" s="704"/>
      <c r="H16" s="704"/>
      <c r="I16" s="704"/>
      <c r="J16" s="63"/>
      <c r="K16" s="63"/>
      <c r="L16" s="63"/>
      <c r="M16" s="63"/>
      <c r="O16" s="786" t="s">
        <v>576</v>
      </c>
      <c r="P16" s="416"/>
      <c r="Q16" s="416"/>
      <c r="R16" s="416"/>
    </row>
    <row r="17" spans="2:18" ht="15" customHeight="1">
      <c r="B17" s="1789"/>
      <c r="C17" s="693" t="s">
        <v>301</v>
      </c>
      <c r="D17" s="704"/>
      <c r="E17" s="704"/>
      <c r="F17" s="704"/>
      <c r="G17" s="704"/>
      <c r="H17" s="704"/>
      <c r="I17" s="704"/>
      <c r="J17" s="63"/>
      <c r="K17" s="63"/>
      <c r="L17" s="63"/>
      <c r="M17" s="63"/>
      <c r="O17" s="786" t="s">
        <v>577</v>
      </c>
      <c r="P17" s="416"/>
      <c r="Q17" s="416"/>
      <c r="R17" s="416"/>
    </row>
    <row r="18" spans="2:18" ht="15" customHeight="1">
      <c r="B18" s="1790"/>
      <c r="C18" s="694" t="s">
        <v>302</v>
      </c>
      <c r="D18" s="704"/>
      <c r="E18" s="704"/>
      <c r="F18" s="704"/>
      <c r="G18" s="704"/>
      <c r="H18" s="704"/>
      <c r="I18" s="704"/>
      <c r="J18" s="63"/>
      <c r="K18" s="63"/>
      <c r="L18" s="63"/>
      <c r="M18" s="63"/>
      <c r="O18" s="786" t="s">
        <v>578</v>
      </c>
      <c r="P18" s="416"/>
      <c r="Q18" s="416"/>
      <c r="R18" s="416"/>
    </row>
    <row r="19" spans="2:18" ht="15" customHeight="1">
      <c r="C19" s="63"/>
      <c r="D19" s="63"/>
      <c r="E19" s="63"/>
      <c r="F19" s="63"/>
      <c r="G19" s="63"/>
      <c r="H19" s="63"/>
      <c r="I19" s="63"/>
      <c r="J19" s="63"/>
      <c r="K19" s="63"/>
      <c r="L19" s="63"/>
      <c r="M19" s="63"/>
      <c r="O19" s="786"/>
      <c r="P19" s="416"/>
      <c r="Q19" s="416"/>
      <c r="R19" s="416"/>
    </row>
    <row r="20" spans="2:18" ht="15" customHeight="1">
      <c r="C20" s="63"/>
      <c r="D20" s="63"/>
      <c r="E20" s="63"/>
      <c r="F20" s="63"/>
      <c r="G20" s="63"/>
      <c r="H20" s="63"/>
      <c r="I20" s="63"/>
      <c r="J20" s="63"/>
      <c r="K20" s="63"/>
      <c r="L20" s="63"/>
      <c r="M20" s="63"/>
      <c r="O20" s="786"/>
      <c r="P20" s="416"/>
      <c r="Q20" s="416"/>
      <c r="R20" s="416"/>
    </row>
    <row r="21" spans="2:18" ht="15" customHeight="1">
      <c r="C21" s="63"/>
      <c r="D21" s="63"/>
      <c r="E21" s="63"/>
      <c r="F21" s="63"/>
      <c r="G21" s="63"/>
      <c r="H21" s="63"/>
      <c r="I21" s="63"/>
      <c r="J21" s="63"/>
      <c r="K21" s="63"/>
      <c r="L21" s="63"/>
      <c r="M21" s="63"/>
      <c r="O21" s="786"/>
      <c r="P21" s="416"/>
      <c r="Q21" s="416"/>
      <c r="R21" s="416"/>
    </row>
    <row r="22" spans="2:18" ht="15" customHeight="1" thickBot="1">
      <c r="C22" s="63"/>
      <c r="D22" s="63"/>
      <c r="E22" s="63"/>
      <c r="F22" s="63"/>
      <c r="G22" s="63"/>
      <c r="H22" s="63"/>
      <c r="I22" s="63"/>
      <c r="J22" s="63"/>
      <c r="K22" s="63"/>
      <c r="L22" s="63"/>
      <c r="M22" s="63"/>
      <c r="O22" s="786"/>
      <c r="P22" s="416"/>
      <c r="Q22" s="416"/>
      <c r="R22" s="416"/>
    </row>
    <row r="23" spans="2:18" ht="15" customHeight="1">
      <c r="B23" s="681">
        <v>1</v>
      </c>
      <c r="C23" s="1804" t="s">
        <v>253</v>
      </c>
      <c r="D23" s="1127"/>
      <c r="E23" s="1127"/>
      <c r="F23" s="1127"/>
      <c r="G23" s="1127"/>
      <c r="H23" s="1127"/>
      <c r="I23" s="1785"/>
      <c r="J23" s="695"/>
      <c r="K23" s="695"/>
      <c r="L23" s="695"/>
      <c r="M23" s="695"/>
      <c r="O23" s="786" t="s">
        <v>486</v>
      </c>
      <c r="P23" s="416"/>
      <c r="Q23" s="416"/>
      <c r="R23" s="416"/>
    </row>
    <row r="24" spans="2:18" s="51" customFormat="1" ht="15" customHeight="1" thickBot="1">
      <c r="B24" s="682"/>
      <c r="C24" s="631"/>
      <c r="D24" s="632"/>
      <c r="E24" s="632"/>
      <c r="F24" s="632"/>
      <c r="G24" s="632"/>
      <c r="H24" s="632"/>
      <c r="I24" s="632"/>
      <c r="J24" s="696"/>
      <c r="K24" s="696"/>
      <c r="L24" s="696"/>
      <c r="M24" s="696"/>
      <c r="O24" s="786"/>
    </row>
    <row r="25" spans="2:18" s="51" customFormat="1" ht="15" customHeight="1">
      <c r="B25" s="1786">
        <v>2</v>
      </c>
      <c r="C25" s="1805" t="s">
        <v>428</v>
      </c>
      <c r="D25" s="1806"/>
      <c r="E25" s="1806"/>
      <c r="F25" s="1806"/>
      <c r="G25" s="1806"/>
      <c r="H25" s="1806"/>
      <c r="I25" s="1806"/>
      <c r="J25" s="705"/>
      <c r="K25" s="705"/>
      <c r="L25" s="705"/>
      <c r="M25" s="705"/>
      <c r="O25" s="787" t="s">
        <v>579</v>
      </c>
      <c r="P25" s="416"/>
      <c r="Q25" s="416"/>
      <c r="R25" s="416"/>
    </row>
    <row r="26" spans="2:18" s="51" customFormat="1" ht="15" customHeight="1">
      <c r="B26" s="1787"/>
      <c r="C26" s="1807" t="s">
        <v>429</v>
      </c>
      <c r="D26" s="1808"/>
      <c r="E26" s="1808"/>
      <c r="F26" s="1808"/>
      <c r="G26" s="1808"/>
      <c r="H26" s="1808"/>
      <c r="I26" s="1808"/>
      <c r="J26" s="706"/>
      <c r="K26" s="706"/>
      <c r="L26" s="706"/>
      <c r="M26" s="706"/>
      <c r="O26" s="786" t="s">
        <v>580</v>
      </c>
      <c r="P26" s="416"/>
      <c r="Q26" s="416"/>
      <c r="R26" s="416"/>
    </row>
    <row r="27" spans="2:18" s="51" customFormat="1" ht="15" customHeight="1" thickBot="1">
      <c r="B27" s="682"/>
      <c r="C27" s="631"/>
      <c r="D27" s="632"/>
      <c r="E27" s="632"/>
      <c r="F27" s="632"/>
      <c r="G27" s="632"/>
      <c r="H27" s="632"/>
      <c r="I27" s="632"/>
      <c r="J27" s="707"/>
      <c r="K27" s="707"/>
      <c r="L27" s="707"/>
      <c r="M27" s="707"/>
      <c r="O27" s="786"/>
    </row>
    <row r="28" spans="2:18" s="51" customFormat="1" ht="15" customHeight="1" thickBot="1">
      <c r="B28" s="683">
        <v>3</v>
      </c>
      <c r="C28" s="1809" t="s">
        <v>255</v>
      </c>
      <c r="D28" s="1810"/>
      <c r="E28" s="1810"/>
      <c r="F28" s="1810"/>
      <c r="G28" s="1810"/>
      <c r="H28" s="1810"/>
      <c r="I28" s="1810"/>
      <c r="J28" s="708"/>
      <c r="K28" s="708"/>
      <c r="L28" s="708"/>
      <c r="M28" s="708"/>
      <c r="O28" s="786" t="s">
        <v>655</v>
      </c>
    </row>
    <row r="29" spans="2:18" s="51" customFormat="1" ht="15" customHeight="1">
      <c r="B29" s="682"/>
      <c r="C29" s="631"/>
      <c r="D29" s="632"/>
      <c r="E29" s="632"/>
      <c r="F29" s="632"/>
      <c r="G29" s="632"/>
      <c r="H29" s="632"/>
      <c r="I29" s="632"/>
      <c r="J29" s="696"/>
      <c r="K29" s="696"/>
      <c r="L29" s="696"/>
      <c r="M29" s="696"/>
      <c r="O29" s="786"/>
    </row>
    <row r="30" spans="2:18" s="51" customFormat="1" ht="15" customHeight="1">
      <c r="B30" s="682"/>
      <c r="C30" s="631"/>
      <c r="D30" s="632"/>
      <c r="E30" s="632"/>
      <c r="F30" s="632"/>
      <c r="G30" s="632"/>
      <c r="H30" s="632"/>
      <c r="I30" s="632"/>
      <c r="J30" s="696"/>
      <c r="K30" s="696"/>
      <c r="L30" s="696"/>
      <c r="M30" s="696"/>
      <c r="O30" s="786"/>
    </row>
    <row r="31" spans="2:18" s="51" customFormat="1" ht="15" customHeight="1">
      <c r="B31" s="682"/>
      <c r="C31" s="631"/>
      <c r="D31" s="632"/>
      <c r="E31" s="632"/>
      <c r="F31" s="632"/>
      <c r="G31" s="632"/>
      <c r="H31" s="632"/>
      <c r="I31" s="632"/>
      <c r="J31" s="696"/>
      <c r="K31" s="696"/>
      <c r="L31" s="696"/>
      <c r="M31" s="696"/>
      <c r="O31" s="786"/>
    </row>
    <row r="32" spans="2:18" ht="15" customHeight="1">
      <c r="B32" s="1788">
        <v>4</v>
      </c>
      <c r="C32" s="697" t="s">
        <v>277</v>
      </c>
      <c r="D32" s="1803" t="s">
        <v>261</v>
      </c>
      <c r="E32" s="1803"/>
      <c r="F32" s="1803"/>
      <c r="G32" s="1803"/>
      <c r="H32" s="1803"/>
      <c r="I32" s="1803"/>
      <c r="J32" s="695"/>
      <c r="K32" s="695"/>
      <c r="L32" s="695"/>
      <c r="M32" s="695"/>
      <c r="O32" s="857" t="s">
        <v>656</v>
      </c>
      <c r="P32" s="786" t="s">
        <v>597</v>
      </c>
      <c r="Q32" s="416"/>
      <c r="R32" s="416"/>
    </row>
    <row r="33" spans="2:18" ht="15" customHeight="1">
      <c r="B33" s="1789"/>
      <c r="C33" s="1275" t="s">
        <v>318</v>
      </c>
      <c r="D33" s="1275"/>
      <c r="E33" s="1275"/>
      <c r="F33" s="1275"/>
      <c r="G33" s="1275"/>
      <c r="H33" s="1275"/>
      <c r="I33" s="1275"/>
      <c r="J33" s="695"/>
      <c r="K33" s="695"/>
      <c r="L33" s="695"/>
      <c r="M33" s="695"/>
      <c r="O33" s="786" t="s">
        <v>621</v>
      </c>
      <c r="P33" s="416"/>
      <c r="Q33" s="416"/>
      <c r="R33" s="416"/>
    </row>
    <row r="34" spans="2:18" s="416" customFormat="1" ht="15" customHeight="1">
      <c r="B34" s="1789"/>
      <c r="C34" s="677" t="s">
        <v>10</v>
      </c>
      <c r="D34" s="677"/>
      <c r="E34" s="677"/>
      <c r="F34" s="677"/>
      <c r="G34" s="677"/>
      <c r="H34" s="677"/>
      <c r="I34" s="677"/>
      <c r="J34" s="695"/>
      <c r="K34" s="695"/>
      <c r="L34" s="695"/>
      <c r="M34" s="695"/>
      <c r="O34" s="786" t="s">
        <v>10</v>
      </c>
    </row>
    <row r="35" spans="2:18" ht="15" customHeight="1" thickBot="1">
      <c r="B35" s="1789"/>
      <c r="C35" s="698" t="s">
        <v>136</v>
      </c>
      <c r="D35" s="700"/>
      <c r="E35" s="700"/>
      <c r="F35" s="700"/>
      <c r="G35" s="700"/>
      <c r="H35" s="700"/>
      <c r="I35" s="700"/>
      <c r="J35" s="695"/>
      <c r="K35" s="695"/>
      <c r="L35" s="695"/>
      <c r="M35" s="695"/>
      <c r="O35" s="786" t="s">
        <v>487</v>
      </c>
      <c r="P35" s="416"/>
      <c r="Q35" s="416"/>
      <c r="R35" s="416"/>
    </row>
    <row r="36" spans="2:18" ht="15" customHeight="1">
      <c r="B36" s="1789"/>
      <c r="C36" s="1127" t="s">
        <v>430</v>
      </c>
      <c r="D36" s="1127"/>
      <c r="E36" s="1127"/>
      <c r="F36" s="1127"/>
      <c r="G36" s="1127"/>
      <c r="H36" s="1127"/>
      <c r="I36" s="1785"/>
      <c r="J36" s="695"/>
      <c r="K36" s="695"/>
      <c r="L36" s="695"/>
      <c r="M36" s="695"/>
      <c r="O36" s="786" t="s">
        <v>630</v>
      </c>
      <c r="P36" s="416"/>
      <c r="Q36" s="416"/>
      <c r="R36" s="416"/>
    </row>
    <row r="37" spans="2:18" ht="15" customHeight="1">
      <c r="B37" s="1789"/>
      <c r="C37" s="1798" t="s">
        <v>431</v>
      </c>
      <c r="D37" s="1798"/>
      <c r="E37" s="1798"/>
      <c r="F37" s="1798"/>
      <c r="G37" s="1798"/>
      <c r="H37" s="1798"/>
      <c r="I37" s="1799"/>
      <c r="J37" s="695"/>
      <c r="K37" s="695"/>
      <c r="L37" s="695"/>
      <c r="M37" s="695"/>
      <c r="O37" s="786" t="s">
        <v>633</v>
      </c>
      <c r="P37" s="416"/>
      <c r="Q37" s="416"/>
      <c r="R37" s="416"/>
    </row>
    <row r="38" spans="2:18" ht="15" customHeight="1">
      <c r="B38" s="1789"/>
      <c r="C38" s="1798" t="s">
        <v>432</v>
      </c>
      <c r="D38" s="1798"/>
      <c r="E38" s="1798"/>
      <c r="F38" s="1798"/>
      <c r="G38" s="1798"/>
      <c r="H38" s="1798"/>
      <c r="I38" s="1799"/>
      <c r="J38" s="695"/>
      <c r="K38" s="695"/>
      <c r="L38" s="695"/>
      <c r="M38" s="695"/>
      <c r="O38" s="786" t="s">
        <v>631</v>
      </c>
      <c r="P38" s="416"/>
      <c r="Q38" s="416"/>
      <c r="R38" s="416"/>
    </row>
    <row r="39" spans="2:18" ht="15" customHeight="1">
      <c r="B39" s="1789"/>
      <c r="C39" s="1798" t="s">
        <v>433</v>
      </c>
      <c r="D39" s="1798"/>
      <c r="E39" s="1798"/>
      <c r="F39" s="1798"/>
      <c r="G39" s="1798"/>
      <c r="H39" s="1798"/>
      <c r="I39" s="1799"/>
      <c r="J39" s="695"/>
      <c r="K39" s="695"/>
      <c r="L39" s="695"/>
      <c r="M39" s="695"/>
      <c r="O39" s="786" t="s">
        <v>632</v>
      </c>
      <c r="P39" s="416"/>
      <c r="Q39" s="416"/>
      <c r="R39" s="416"/>
    </row>
    <row r="40" spans="2:18" ht="15" customHeight="1">
      <c r="B40" s="1789"/>
      <c r="C40" s="701" t="s">
        <v>414</v>
      </c>
      <c r="D40" s="701"/>
      <c r="E40" s="700"/>
      <c r="F40" s="700"/>
      <c r="G40" s="700"/>
      <c r="H40" s="700"/>
      <c r="I40" s="700"/>
      <c r="J40" s="695"/>
      <c r="K40" s="695"/>
      <c r="L40" s="695"/>
      <c r="M40" s="695"/>
      <c r="O40" s="786" t="s">
        <v>623</v>
      </c>
      <c r="P40" s="416"/>
      <c r="Q40" s="416"/>
      <c r="R40" s="416"/>
    </row>
    <row r="41" spans="2:18" ht="15" customHeight="1">
      <c r="B41" s="1789"/>
      <c r="C41" s="701" t="s">
        <v>415</v>
      </c>
      <c r="D41" s="701"/>
      <c r="E41" s="700"/>
      <c r="F41" s="700"/>
      <c r="G41" s="700"/>
      <c r="H41" s="700"/>
      <c r="I41" s="700"/>
      <c r="J41" s="695"/>
      <c r="K41" s="695"/>
      <c r="L41" s="695"/>
      <c r="M41" s="695"/>
      <c r="O41" s="786" t="s">
        <v>488</v>
      </c>
      <c r="P41" s="416"/>
      <c r="Q41" s="416"/>
      <c r="R41" s="416"/>
    </row>
    <row r="42" spans="2:18" ht="15" customHeight="1">
      <c r="B42" s="1789"/>
      <c r="C42" s="702" t="s">
        <v>416</v>
      </c>
      <c r="D42" s="701"/>
      <c r="E42" s="700"/>
      <c r="F42" s="700"/>
      <c r="G42" s="700"/>
      <c r="H42" s="700"/>
      <c r="I42" s="700"/>
      <c r="J42" s="695"/>
      <c r="K42" s="695"/>
      <c r="L42" s="695"/>
      <c r="M42" s="695"/>
      <c r="O42" s="786" t="s">
        <v>489</v>
      </c>
      <c r="P42" s="416"/>
      <c r="Q42" s="416"/>
      <c r="R42" s="416"/>
    </row>
    <row r="43" spans="2:18" ht="15" customHeight="1">
      <c r="B43" s="1789"/>
      <c r="C43" s="702" t="s">
        <v>417</v>
      </c>
      <c r="D43" s="701"/>
      <c r="E43" s="700"/>
      <c r="F43" s="700"/>
      <c r="G43" s="700"/>
      <c r="H43" s="700"/>
      <c r="I43" s="700"/>
      <c r="J43" s="695"/>
      <c r="K43" s="695"/>
      <c r="L43" s="695"/>
      <c r="M43" s="695"/>
      <c r="O43" s="786" t="s">
        <v>581</v>
      </c>
      <c r="P43" s="416"/>
      <c r="Q43" s="416"/>
      <c r="R43" s="416"/>
    </row>
    <row r="44" spans="2:18" ht="15" customHeight="1">
      <c r="B44" s="1789"/>
      <c r="C44" s="703" t="s">
        <v>418</v>
      </c>
      <c r="D44" s="701"/>
      <c r="E44" s="700"/>
      <c r="F44" s="700"/>
      <c r="G44" s="700"/>
      <c r="H44" s="700"/>
      <c r="I44" s="700"/>
      <c r="J44" s="695"/>
      <c r="K44" s="695"/>
      <c r="L44" s="695"/>
      <c r="M44" s="695"/>
      <c r="O44" s="786" t="s">
        <v>487</v>
      </c>
      <c r="P44" s="416"/>
      <c r="Q44" s="416"/>
      <c r="R44" s="416"/>
    </row>
    <row r="45" spans="2:18" ht="15" customHeight="1">
      <c r="B45" s="1789"/>
      <c r="C45" s="703" t="s">
        <v>419</v>
      </c>
      <c r="D45" s="701"/>
      <c r="E45" s="700"/>
      <c r="F45" s="700"/>
      <c r="G45" s="700"/>
      <c r="H45" s="700"/>
      <c r="I45" s="700"/>
      <c r="J45" s="695"/>
      <c r="K45" s="695"/>
      <c r="L45" s="695"/>
      <c r="M45" s="695"/>
      <c r="O45" s="786" t="s">
        <v>582</v>
      </c>
      <c r="P45" s="416"/>
      <c r="Q45" s="416"/>
      <c r="R45" s="416"/>
    </row>
    <row r="46" spans="2:18" ht="15" customHeight="1">
      <c r="B46" s="1790"/>
      <c r="C46" s="1800" t="s">
        <v>326</v>
      </c>
      <c r="D46" s="1801"/>
      <c r="E46" s="1801"/>
      <c r="F46" s="1801"/>
      <c r="G46" s="1801"/>
      <c r="H46" s="1801"/>
      <c r="I46" s="1802"/>
      <c r="J46" s="695"/>
      <c r="K46" s="695"/>
      <c r="L46" s="695"/>
      <c r="M46" s="695"/>
      <c r="O46" s="786" t="s">
        <v>583</v>
      </c>
      <c r="P46" s="416"/>
      <c r="Q46" s="416"/>
      <c r="R46" s="416"/>
    </row>
    <row r="47" spans="2:18" ht="15" customHeight="1">
      <c r="C47" s="695"/>
      <c r="D47" s="695"/>
      <c r="E47" s="695"/>
      <c r="F47" s="695"/>
      <c r="G47" s="695"/>
      <c r="H47" s="695"/>
      <c r="I47" s="695"/>
      <c r="J47" s="695"/>
      <c r="K47" s="695"/>
      <c r="L47" s="695"/>
      <c r="M47" s="695"/>
      <c r="O47" s="786"/>
      <c r="P47" s="416"/>
      <c r="Q47" s="416"/>
      <c r="R47" s="416"/>
    </row>
    <row r="48" spans="2:18" ht="15" customHeight="1" thickBot="1">
      <c r="C48" s="695"/>
      <c r="D48" s="695"/>
      <c r="E48" s="695"/>
      <c r="F48" s="695"/>
      <c r="G48" s="695"/>
      <c r="H48" s="695"/>
      <c r="I48" s="695"/>
      <c r="J48" s="695"/>
      <c r="K48" s="695"/>
      <c r="L48" s="695"/>
      <c r="M48" s="695"/>
      <c r="O48" s="786"/>
      <c r="P48" s="416"/>
      <c r="Q48" s="416"/>
      <c r="R48" s="416"/>
    </row>
    <row r="49" spans="2:18" ht="15" customHeight="1" thickBot="1">
      <c r="B49" s="684">
        <v>5</v>
      </c>
      <c r="C49" s="1791" t="s">
        <v>324</v>
      </c>
      <c r="D49" s="1791"/>
      <c r="E49" s="1791"/>
      <c r="F49" s="1791"/>
      <c r="G49" s="1791"/>
      <c r="H49" s="1791"/>
      <c r="I49" s="1792"/>
      <c r="J49" s="695"/>
      <c r="K49" s="695"/>
      <c r="L49" s="695"/>
      <c r="M49" s="695"/>
      <c r="O49" s="787" t="s">
        <v>652</v>
      </c>
      <c r="P49" s="416"/>
      <c r="Q49" s="416"/>
      <c r="R49" s="416"/>
    </row>
    <row r="50" spans="2:18" ht="15" customHeight="1" thickBot="1">
      <c r="C50" s="695"/>
      <c r="D50" s="695"/>
      <c r="E50" s="695"/>
      <c r="F50" s="695"/>
      <c r="G50" s="695"/>
      <c r="H50" s="695"/>
      <c r="I50" s="695"/>
      <c r="J50" s="695"/>
      <c r="K50" s="695"/>
      <c r="L50" s="695"/>
      <c r="M50" s="695"/>
      <c r="O50" s="786"/>
      <c r="P50" s="416"/>
      <c r="Q50" s="416"/>
      <c r="R50" s="416"/>
    </row>
    <row r="51" spans="2:18" ht="15" customHeight="1">
      <c r="B51" s="684">
        <v>6</v>
      </c>
      <c r="C51" s="1134" t="s">
        <v>298</v>
      </c>
      <c r="D51" s="1134"/>
      <c r="E51" s="1134"/>
      <c r="F51" s="1134"/>
      <c r="G51" s="1134"/>
      <c r="H51" s="1134"/>
      <c r="I51" s="1784"/>
      <c r="J51" s="695"/>
      <c r="K51" s="695"/>
      <c r="L51" s="695"/>
      <c r="M51" s="695"/>
      <c r="O51" s="786" t="s">
        <v>653</v>
      </c>
      <c r="P51" s="416"/>
      <c r="Q51" s="416"/>
      <c r="R51" s="416"/>
    </row>
    <row r="52" spans="2:18" ht="15" customHeight="1" thickBot="1">
      <c r="C52" s="695"/>
      <c r="D52" s="695"/>
      <c r="E52" s="695"/>
      <c r="F52" s="695"/>
      <c r="G52" s="695"/>
      <c r="H52" s="695"/>
      <c r="I52" s="695"/>
      <c r="J52" s="695"/>
      <c r="K52" s="695"/>
      <c r="L52" s="695"/>
      <c r="M52" s="695"/>
      <c r="O52" s="786"/>
      <c r="P52" s="416"/>
      <c r="Q52" s="416"/>
      <c r="R52" s="416"/>
    </row>
    <row r="53" spans="2:18" ht="15" customHeight="1">
      <c r="B53" s="1788">
        <v>7</v>
      </c>
      <c r="C53" s="1134" t="s">
        <v>299</v>
      </c>
      <c r="D53" s="1134"/>
      <c r="E53" s="1134"/>
      <c r="F53" s="1134"/>
      <c r="G53" s="1134"/>
      <c r="H53" s="1134"/>
      <c r="I53" s="1784"/>
      <c r="J53" s="695"/>
      <c r="K53" s="695"/>
      <c r="L53" s="695"/>
      <c r="M53" s="695"/>
      <c r="O53" s="786" t="s">
        <v>655</v>
      </c>
      <c r="P53" s="416"/>
      <c r="Q53" s="416"/>
      <c r="R53" s="416"/>
    </row>
    <row r="54" spans="2:18" ht="15" customHeight="1" thickBot="1">
      <c r="B54" s="1789"/>
      <c r="C54" s="1793" t="s">
        <v>327</v>
      </c>
      <c r="D54" s="1793"/>
      <c r="E54" s="1793"/>
      <c r="F54" s="1793"/>
      <c r="G54" s="1793"/>
      <c r="H54" s="1793"/>
      <c r="I54" s="1794"/>
      <c r="J54" s="695"/>
      <c r="K54" s="695"/>
      <c r="L54" s="695"/>
      <c r="M54" s="695"/>
      <c r="O54" s="786" t="s">
        <v>636</v>
      </c>
      <c r="P54" s="416"/>
      <c r="Q54" s="416"/>
      <c r="R54" s="416"/>
    </row>
    <row r="55" spans="2:18" ht="15" customHeight="1">
      <c r="B55" s="1789"/>
      <c r="C55" s="1795" t="s">
        <v>328</v>
      </c>
      <c r="D55" s="1134"/>
      <c r="E55" s="1134"/>
      <c r="F55" s="1134"/>
      <c r="G55" s="1134"/>
      <c r="H55" s="1134"/>
      <c r="I55" s="710"/>
      <c r="J55" s="695"/>
      <c r="K55" s="695"/>
      <c r="L55" s="695"/>
      <c r="M55" s="695"/>
      <c r="O55" s="786" t="s">
        <v>584</v>
      </c>
      <c r="P55" s="416"/>
      <c r="Q55" s="416"/>
      <c r="R55" s="416"/>
    </row>
    <row r="56" spans="2:18" ht="15" customHeight="1">
      <c r="B56" s="1790"/>
      <c r="C56" s="1796" t="s">
        <v>304</v>
      </c>
      <c r="D56" s="1793"/>
      <c r="E56" s="1793"/>
      <c r="F56" s="1793"/>
      <c r="G56" s="1793"/>
      <c r="H56" s="1793"/>
      <c r="I56" s="1797"/>
      <c r="J56" s="695"/>
      <c r="K56" s="695"/>
      <c r="L56" s="695"/>
      <c r="M56" s="695"/>
      <c r="O56" s="786" t="s">
        <v>604</v>
      </c>
      <c r="P56" s="416"/>
      <c r="Q56" s="416"/>
      <c r="R56" s="416"/>
    </row>
    <row r="57" spans="2:18" ht="15" customHeight="1" thickBot="1">
      <c r="C57" s="695"/>
      <c r="D57" s="695"/>
      <c r="E57" s="695"/>
      <c r="F57" s="695"/>
      <c r="G57" s="695"/>
      <c r="H57" s="695"/>
      <c r="I57" s="695"/>
      <c r="J57" s="695"/>
      <c r="K57" s="695"/>
      <c r="L57" s="695"/>
      <c r="M57" s="695"/>
      <c r="O57" s="786"/>
      <c r="P57" s="416"/>
      <c r="Q57" s="416"/>
      <c r="R57" s="416"/>
    </row>
    <row r="58" spans="2:18" ht="15" customHeight="1">
      <c r="B58" s="684">
        <v>8</v>
      </c>
      <c r="C58" s="1134" t="s">
        <v>312</v>
      </c>
      <c r="D58" s="1134"/>
      <c r="E58" s="1134"/>
      <c r="F58" s="1134"/>
      <c r="G58" s="1134"/>
      <c r="H58" s="1784"/>
      <c r="I58" s="700"/>
      <c r="J58" s="695"/>
      <c r="K58" s="695"/>
      <c r="L58" s="695"/>
      <c r="M58" s="695"/>
      <c r="O58" s="786" t="s">
        <v>655</v>
      </c>
      <c r="P58" s="416"/>
      <c r="Q58" s="416"/>
      <c r="R58" s="416"/>
    </row>
    <row r="59" spans="2:18" ht="15" customHeight="1" thickBot="1">
      <c r="C59" s="695"/>
      <c r="D59" s="695"/>
      <c r="E59" s="695"/>
      <c r="F59" s="695"/>
      <c r="G59" s="695"/>
      <c r="H59" s="695"/>
      <c r="I59" s="695"/>
      <c r="J59" s="695"/>
      <c r="K59" s="695"/>
      <c r="L59" s="695"/>
      <c r="M59" s="695"/>
      <c r="O59" s="786"/>
      <c r="P59" s="416"/>
      <c r="Q59" s="416"/>
      <c r="R59" s="416"/>
    </row>
    <row r="60" spans="2:18" ht="15" customHeight="1" thickBot="1">
      <c r="B60" s="1788">
        <v>9</v>
      </c>
      <c r="C60" s="1127" t="s">
        <v>314</v>
      </c>
      <c r="D60" s="1127"/>
      <c r="E60" s="1127"/>
      <c r="F60" s="1127"/>
      <c r="G60" s="1127"/>
      <c r="H60" s="1785"/>
      <c r="I60" s="700"/>
      <c r="J60" s="695"/>
      <c r="K60" s="695"/>
      <c r="L60" s="695"/>
      <c r="M60" s="695"/>
      <c r="O60" s="786" t="s">
        <v>654</v>
      </c>
      <c r="P60" s="416"/>
      <c r="Q60" s="416"/>
      <c r="R60" s="416"/>
    </row>
    <row r="61" spans="2:18" ht="15" customHeight="1">
      <c r="B61" s="1790"/>
      <c r="C61" s="699" t="s">
        <v>14</v>
      </c>
      <c r="D61" s="700"/>
      <c r="E61" s="700"/>
      <c r="F61" s="700"/>
      <c r="G61" s="700"/>
      <c r="H61" s="700"/>
      <c r="I61" s="700"/>
      <c r="J61" s="695"/>
      <c r="K61" s="695"/>
      <c r="L61" s="695"/>
      <c r="M61" s="695"/>
      <c r="O61" s="786" t="s">
        <v>14</v>
      </c>
      <c r="P61" s="416"/>
      <c r="Q61" s="416"/>
      <c r="R61" s="416"/>
    </row>
    <row r="62" spans="2:18" ht="15" customHeight="1">
      <c r="C62" s="63"/>
      <c r="D62" s="63"/>
      <c r="E62" s="63"/>
      <c r="F62" s="63"/>
      <c r="G62" s="63"/>
      <c r="H62" s="63"/>
      <c r="I62" s="63"/>
      <c r="J62" s="63"/>
      <c r="K62" s="63"/>
      <c r="L62" s="63"/>
      <c r="M62" s="63"/>
      <c r="O62" s="786"/>
      <c r="P62" s="416"/>
      <c r="Q62" s="416"/>
      <c r="R62" s="416"/>
    </row>
    <row r="63" spans="2:18" ht="15" customHeight="1">
      <c r="C63" s="63"/>
      <c r="D63" s="63"/>
      <c r="E63" s="63"/>
      <c r="F63" s="63"/>
      <c r="G63" s="63"/>
      <c r="H63" s="63"/>
      <c r="I63" s="63"/>
      <c r="J63" s="63"/>
      <c r="K63" s="63"/>
      <c r="L63" s="63"/>
      <c r="M63" s="63"/>
      <c r="O63" s="786"/>
      <c r="P63" s="416"/>
      <c r="Q63" s="416"/>
      <c r="R63" s="416"/>
    </row>
    <row r="64" spans="2:18" ht="15" customHeight="1">
      <c r="C64" s="63"/>
      <c r="D64" s="63"/>
      <c r="E64" s="63"/>
      <c r="F64" s="63"/>
      <c r="G64" s="63"/>
      <c r="H64" s="63"/>
      <c r="I64" s="63"/>
      <c r="J64" s="63"/>
      <c r="K64" s="63"/>
      <c r="L64" s="63"/>
      <c r="M64" s="63"/>
      <c r="O64" s="786"/>
      <c r="P64" s="416"/>
      <c r="Q64" s="416"/>
      <c r="R64" s="416"/>
    </row>
    <row r="65" spans="3:18" ht="15" customHeight="1">
      <c r="C65" s="63"/>
      <c r="D65" s="63"/>
      <c r="E65" s="63"/>
      <c r="F65" s="63"/>
      <c r="G65" s="63"/>
      <c r="H65" s="63"/>
      <c r="I65" s="63"/>
      <c r="J65" s="63"/>
      <c r="K65" s="63"/>
      <c r="L65" s="63"/>
      <c r="M65" s="63"/>
      <c r="O65" s="786"/>
      <c r="P65" s="416"/>
      <c r="Q65" s="416"/>
      <c r="R65" s="416"/>
    </row>
    <row r="66" spans="3:18" ht="15" customHeight="1">
      <c r="C66" s="63"/>
      <c r="D66" s="63"/>
      <c r="E66" s="63"/>
      <c r="F66" s="63"/>
      <c r="G66" s="63"/>
      <c r="H66" s="63"/>
      <c r="I66" s="63"/>
      <c r="J66" s="63"/>
      <c r="K66" s="63"/>
      <c r="L66" s="63"/>
      <c r="M66" s="63"/>
      <c r="O66" s="786"/>
      <c r="P66" s="416"/>
      <c r="Q66" s="416"/>
      <c r="R66" s="416"/>
    </row>
    <row r="67" spans="3:18" ht="15" customHeight="1">
      <c r="C67" s="63"/>
      <c r="D67" s="63"/>
      <c r="E67" s="63"/>
      <c r="F67" s="63"/>
      <c r="G67" s="63"/>
      <c r="H67" s="63"/>
      <c r="I67" s="63"/>
      <c r="J67" s="63"/>
      <c r="K67" s="63"/>
      <c r="L67" s="63"/>
      <c r="M67" s="63"/>
      <c r="O67" s="786"/>
      <c r="P67" s="416"/>
      <c r="Q67" s="416"/>
      <c r="R67" s="416"/>
    </row>
    <row r="68" spans="3:18" ht="15" customHeight="1">
      <c r="C68" s="679"/>
      <c r="D68" s="63"/>
      <c r="E68" s="63"/>
      <c r="F68" s="63"/>
      <c r="G68" s="63"/>
      <c r="H68" s="63"/>
      <c r="I68" s="63"/>
      <c r="J68" s="63"/>
      <c r="K68" s="63"/>
      <c r="L68" s="63"/>
      <c r="M68" s="63"/>
      <c r="O68" s="786" t="s">
        <v>585</v>
      </c>
      <c r="P68" s="416"/>
      <c r="Q68" s="416"/>
      <c r="R68" s="416"/>
    </row>
    <row r="69" spans="3:18" ht="15" customHeight="1">
      <c r="C69" s="679"/>
      <c r="D69" s="63"/>
      <c r="E69" s="63"/>
      <c r="F69" s="63"/>
      <c r="G69" s="63"/>
      <c r="H69" s="63"/>
      <c r="I69" s="63"/>
      <c r="J69" s="63"/>
      <c r="K69" s="63"/>
      <c r="L69" s="63"/>
      <c r="M69" s="63"/>
      <c r="O69" s="786" t="s">
        <v>490</v>
      </c>
      <c r="P69" s="416"/>
      <c r="Q69" s="416"/>
      <c r="R69" s="416"/>
    </row>
    <row r="70" spans="3:18" ht="15" customHeight="1">
      <c r="C70" s="679"/>
      <c r="D70" s="63"/>
      <c r="E70" s="63"/>
      <c r="F70" s="63"/>
      <c r="G70" s="63"/>
      <c r="H70" s="63"/>
      <c r="I70" s="63"/>
      <c r="J70" s="63"/>
      <c r="K70" s="63"/>
      <c r="L70" s="63"/>
      <c r="M70" s="63"/>
      <c r="O70" s="786">
        <f t="shared" ref="O70:O73" si="0">C70</f>
        <v>0</v>
      </c>
      <c r="P70" s="416"/>
      <c r="Q70" s="416"/>
      <c r="R70" s="416"/>
    </row>
    <row r="71" spans="3:18" ht="15" customHeight="1">
      <c r="C71" s="679"/>
      <c r="D71" s="63"/>
      <c r="E71" s="63"/>
      <c r="F71" s="63"/>
      <c r="G71" s="63"/>
      <c r="H71" s="63"/>
      <c r="I71" s="63"/>
      <c r="J71" s="63"/>
      <c r="K71" s="63"/>
      <c r="L71" s="63"/>
      <c r="M71" s="63"/>
      <c r="O71" s="786" t="s">
        <v>586</v>
      </c>
      <c r="P71" s="416"/>
      <c r="Q71" s="416"/>
      <c r="R71" s="416"/>
    </row>
    <row r="72" spans="3:18" ht="15" customHeight="1">
      <c r="C72" s="679"/>
      <c r="D72" s="63"/>
      <c r="E72" s="63"/>
      <c r="F72" s="63"/>
      <c r="G72" s="63"/>
      <c r="H72" s="63"/>
      <c r="I72" s="63"/>
      <c r="J72" s="63"/>
      <c r="K72" s="63"/>
      <c r="L72" s="63"/>
      <c r="M72" s="63"/>
      <c r="O72" s="786" t="s">
        <v>587</v>
      </c>
      <c r="P72" s="416"/>
      <c r="Q72" s="416"/>
      <c r="R72" s="416"/>
    </row>
    <row r="73" spans="3:18" ht="15" customHeight="1">
      <c r="O73" s="786">
        <f t="shared" si="0"/>
        <v>0</v>
      </c>
      <c r="P73" s="416"/>
      <c r="Q73" s="416"/>
      <c r="R73" s="416"/>
    </row>
    <row r="74" spans="3:18" ht="15" customHeight="1">
      <c r="O74" s="786"/>
      <c r="P74" s="416"/>
      <c r="Q74" s="416"/>
      <c r="R74" s="416"/>
    </row>
    <row r="75" spans="3:18" ht="15" customHeight="1">
      <c r="O75" s="786"/>
      <c r="P75" s="416"/>
      <c r="Q75" s="416"/>
      <c r="R75" s="416"/>
    </row>
    <row r="76" spans="3:18" ht="15" customHeight="1">
      <c r="O76" s="786"/>
      <c r="P76" s="416"/>
      <c r="Q76" s="416"/>
      <c r="R76" s="416"/>
    </row>
    <row r="77" spans="3:18" ht="15" customHeight="1">
      <c r="O77" s="786"/>
      <c r="P77" s="416"/>
      <c r="Q77" s="416"/>
      <c r="R77" s="416"/>
    </row>
    <row r="78" spans="3:18" ht="15" customHeight="1">
      <c r="O78" s="786"/>
      <c r="P78" s="416"/>
      <c r="Q78" s="416"/>
      <c r="R78" s="416"/>
    </row>
    <row r="79" spans="3:18" ht="15" customHeight="1">
      <c r="O79" s="786"/>
      <c r="P79" s="416"/>
      <c r="Q79" s="416"/>
      <c r="R79" s="416"/>
    </row>
    <row r="80" spans="3:18" ht="15" customHeight="1">
      <c r="O80" s="786"/>
      <c r="P80" s="416"/>
      <c r="Q80" s="416"/>
      <c r="R80" s="416"/>
    </row>
    <row r="81" spans="2:18" ht="15" customHeight="1">
      <c r="O81" s="786"/>
      <c r="P81" s="416"/>
      <c r="Q81" s="416"/>
      <c r="R81" s="416"/>
    </row>
    <row r="82" spans="2:18" ht="15" customHeight="1">
      <c r="O82" s="786"/>
      <c r="P82" s="416"/>
      <c r="Q82" s="416"/>
      <c r="R82" s="416"/>
    </row>
    <row r="83" spans="2:18" ht="15" customHeight="1">
      <c r="O83" s="786"/>
      <c r="P83" s="416"/>
      <c r="Q83" s="416"/>
      <c r="R83" s="416"/>
    </row>
    <row r="84" spans="2:18" ht="15" customHeight="1">
      <c r="O84" s="786"/>
      <c r="P84" s="416"/>
      <c r="Q84" s="416"/>
      <c r="R84" s="416"/>
    </row>
    <row r="85" spans="2:18" ht="15" customHeight="1">
      <c r="O85" s="786"/>
      <c r="P85" s="416"/>
      <c r="Q85" s="416"/>
      <c r="R85" s="416"/>
    </row>
    <row r="86" spans="2:18" ht="15" customHeight="1">
      <c r="O86" s="786"/>
      <c r="P86" s="416"/>
      <c r="Q86" s="416"/>
      <c r="R86" s="416"/>
    </row>
    <row r="87" spans="2:18" ht="15" customHeight="1">
      <c r="O87" s="786"/>
      <c r="P87" s="416"/>
      <c r="Q87" s="416"/>
      <c r="R87" s="416"/>
    </row>
    <row r="88" spans="2:18" ht="15" customHeight="1">
      <c r="O88" s="786"/>
      <c r="P88" s="416"/>
      <c r="Q88" s="416"/>
      <c r="R88" s="416"/>
    </row>
    <row r="89" spans="2:18" ht="15" customHeight="1">
      <c r="O89" s="786"/>
      <c r="P89" s="416"/>
      <c r="Q89" s="416"/>
      <c r="R89" s="416"/>
    </row>
    <row r="90" spans="2:18" ht="15" customHeight="1">
      <c r="O90" s="786"/>
      <c r="P90" s="416"/>
      <c r="Q90" s="416"/>
      <c r="R90" s="416"/>
    </row>
    <row r="91" spans="2:18" ht="15" customHeight="1">
      <c r="O91" s="786" t="s">
        <v>490</v>
      </c>
      <c r="P91" s="416"/>
      <c r="Q91" s="416"/>
      <c r="R91" s="416"/>
    </row>
    <row r="92" spans="2:18" ht="15" customHeight="1">
      <c r="O92" s="786" t="s">
        <v>491</v>
      </c>
      <c r="P92" s="416"/>
      <c r="Q92" s="416"/>
      <c r="R92" s="416"/>
    </row>
    <row r="93" spans="2:18" ht="15" customHeight="1">
      <c r="O93" s="786"/>
      <c r="P93" s="416"/>
      <c r="Q93" s="416"/>
      <c r="R93" s="416"/>
    </row>
    <row r="94" spans="2:18" ht="15" customHeight="1">
      <c r="B94" s="679" t="s">
        <v>445</v>
      </c>
      <c r="C94" s="416"/>
      <c r="D94" s="416"/>
      <c r="E94" s="416"/>
      <c r="F94" s="416"/>
      <c r="G94" s="416"/>
      <c r="H94" s="416"/>
      <c r="I94" s="416"/>
      <c r="J94" s="416"/>
      <c r="K94" s="416"/>
      <c r="L94" s="416"/>
      <c r="M94" s="416"/>
      <c r="O94" s="786"/>
      <c r="P94" s="416"/>
      <c r="Q94" s="416"/>
      <c r="R94" s="416"/>
    </row>
    <row r="95" spans="2:18" ht="15" customHeight="1">
      <c r="C95" s="416" t="s">
        <v>446</v>
      </c>
      <c r="D95" s="416"/>
      <c r="E95" s="416"/>
      <c r="F95" s="416"/>
      <c r="G95" s="416"/>
      <c r="H95" s="416"/>
      <c r="I95" s="416"/>
      <c r="J95" s="416"/>
      <c r="K95" s="416"/>
      <c r="L95" s="416"/>
      <c r="M95" s="416"/>
      <c r="O95" s="786" t="s">
        <v>492</v>
      </c>
      <c r="P95" s="416"/>
      <c r="Q95" s="416"/>
      <c r="R95" s="416"/>
    </row>
    <row r="96" spans="2:18" ht="15" customHeight="1">
      <c r="C96" s="416" t="s">
        <v>447</v>
      </c>
      <c r="D96" s="416"/>
      <c r="E96" s="416"/>
      <c r="F96" s="416"/>
      <c r="G96" s="416"/>
      <c r="H96" s="416"/>
      <c r="I96" s="416"/>
      <c r="J96" s="416"/>
      <c r="K96" s="416"/>
      <c r="L96" s="416"/>
      <c r="M96" s="416"/>
      <c r="O96" s="786" t="s">
        <v>493</v>
      </c>
      <c r="P96" s="416"/>
      <c r="Q96" s="416"/>
      <c r="R96" s="416"/>
    </row>
    <row r="97" spans="3:18" ht="15" customHeight="1">
      <c r="C97" s="416" t="s">
        <v>448</v>
      </c>
      <c r="D97" s="416"/>
      <c r="E97" s="416"/>
      <c r="F97" s="416"/>
      <c r="G97" s="416"/>
      <c r="H97" s="416"/>
      <c r="I97" s="416"/>
      <c r="J97" s="416"/>
      <c r="K97" s="416"/>
      <c r="L97" s="416"/>
      <c r="M97" s="416"/>
      <c r="O97" s="786" t="s">
        <v>494</v>
      </c>
      <c r="P97" s="416"/>
      <c r="Q97" s="416"/>
      <c r="R97" s="416"/>
    </row>
    <row r="98" spans="3:18" ht="15" customHeight="1">
      <c r="C98" s="416" t="s">
        <v>449</v>
      </c>
      <c r="D98" s="416"/>
      <c r="E98" s="416"/>
      <c r="F98" s="416"/>
      <c r="G98" s="416"/>
      <c r="H98" s="416"/>
      <c r="I98" s="416"/>
      <c r="J98" s="416"/>
      <c r="K98" s="416"/>
      <c r="L98" s="416"/>
      <c r="M98" s="416"/>
      <c r="O98" s="786" t="s">
        <v>495</v>
      </c>
      <c r="P98" s="416"/>
      <c r="Q98" s="416"/>
      <c r="R98" s="416"/>
    </row>
    <row r="99" spans="3:18" ht="15" customHeight="1">
      <c r="C99" s="416" t="s">
        <v>450</v>
      </c>
      <c r="D99" s="416"/>
      <c r="E99" s="416"/>
      <c r="F99" s="416"/>
      <c r="G99" s="416"/>
      <c r="H99" s="416"/>
      <c r="I99" s="416"/>
      <c r="J99" s="416"/>
      <c r="K99" s="416"/>
      <c r="L99" s="416"/>
      <c r="M99" s="416"/>
      <c r="O99" s="786" t="s">
        <v>496</v>
      </c>
      <c r="P99" s="416"/>
      <c r="Q99" s="416"/>
      <c r="R99" s="416"/>
    </row>
  </sheetData>
  <sheetProtection password="CF91" sheet="1" objects="1" scenarios="1"/>
  <mergeCells count="26">
    <mergeCell ref="C4:I4"/>
    <mergeCell ref="O4:X4"/>
    <mergeCell ref="C36:I36"/>
    <mergeCell ref="C37:I37"/>
    <mergeCell ref="C38:I38"/>
    <mergeCell ref="B6:B18"/>
    <mergeCell ref="C23:I23"/>
    <mergeCell ref="C25:I25"/>
    <mergeCell ref="C26:I26"/>
    <mergeCell ref="C28:I28"/>
    <mergeCell ref="C58:H58"/>
    <mergeCell ref="C60:H60"/>
    <mergeCell ref="B25:B26"/>
    <mergeCell ref="B32:B46"/>
    <mergeCell ref="B53:B56"/>
    <mergeCell ref="B60:B61"/>
    <mergeCell ref="C49:I49"/>
    <mergeCell ref="C51:I51"/>
    <mergeCell ref="C53:I53"/>
    <mergeCell ref="C54:I54"/>
    <mergeCell ref="C55:H55"/>
    <mergeCell ref="C56:I56"/>
    <mergeCell ref="C39:I39"/>
    <mergeCell ref="C46:I46"/>
    <mergeCell ref="D32:I32"/>
    <mergeCell ref="C33:I33"/>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860AC133C47AD47BB24084EAD3ACF17" ma:contentTypeVersion="0" ma:contentTypeDescription="Crée un document." ma:contentTypeScope="" ma:versionID="1ec33126075b16eef429d28689bfeefc">
  <xsd:schema xmlns:xsd="http://www.w3.org/2001/XMLSchema" xmlns:p="http://schemas.microsoft.com/office/2006/metadata/properties" targetNamespace="http://schemas.microsoft.com/office/2006/metadata/properties" ma:root="true" ma:fieldsID="30d88657d180627ea3f4cf64911e3a0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ma:readOnly="true"/>
        <xsd:element ref="dc:title"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EE78B11-656B-4007-BD7A-50390BE00F15}">
  <ds:schemaRefs>
    <ds:schemaRef ds:uri="http://www.w3.org/XML/1998/namespace"/>
    <ds:schemaRef ds:uri="http://purl.org/dc/elements/1.1/"/>
    <ds:schemaRef ds:uri="http://purl.org/dc/terms/"/>
    <ds:schemaRef ds:uri="http://schemas.microsoft.com/office/2006/documentManagement/types"/>
    <ds:schemaRef ds:uri="http://schemas.openxmlformats.org/package/2006/metadata/core-properties"/>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EC1E4DE1-41C4-45AA-BC89-7D1950B994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128B39F5-5D49-404F-9C57-6D36FA77824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20</vt:i4>
      </vt:variant>
      <vt:variant>
        <vt:lpstr>Plages nommées</vt:lpstr>
      </vt:variant>
      <vt:variant>
        <vt:i4>161</vt:i4>
      </vt:variant>
    </vt:vector>
  </HeadingPairs>
  <TitlesOfParts>
    <vt:vector size="181" baseType="lpstr">
      <vt:lpstr>Altran Annual Appraisal</vt:lpstr>
      <vt:lpstr>A.A.A. Appendix</vt:lpstr>
      <vt:lpstr>EP</vt:lpstr>
      <vt:lpstr>listes et validation </vt:lpstr>
      <vt:lpstr>copier</vt:lpstr>
      <vt:lpstr>HR - Career Path Matrix</vt:lpstr>
      <vt:lpstr>HR - Available Trainings</vt:lpstr>
      <vt:lpstr>HR - Tools</vt:lpstr>
      <vt:lpstr>HR - Benchmarks</vt:lpstr>
      <vt:lpstr>Overrule Global Scores</vt:lpstr>
      <vt:lpstr>HR - Management</vt:lpstr>
      <vt:lpstr>HR - Technological</vt:lpstr>
      <vt:lpstr>HR - Project</vt:lpstr>
      <vt:lpstr>HR - Business</vt:lpstr>
      <vt:lpstr>Referential</vt:lpstr>
      <vt:lpstr>Mapping</vt:lpstr>
      <vt:lpstr>Summary</vt:lpstr>
      <vt:lpstr>CareerPath 2014</vt:lpstr>
      <vt:lpstr>Corresp Table Content</vt:lpstr>
      <vt:lpstr>Corresp Table Titles</vt:lpstr>
      <vt:lpstr>Account_Manager</vt:lpstr>
      <vt:lpstr>AccountManagement</vt:lpstr>
      <vt:lpstr>'A.A.A. Appendix'!Achievement_List</vt:lpstr>
      <vt:lpstr>Advanced_Business_Development_Manager</vt:lpstr>
      <vt:lpstr>Advanced_Business_Manager</vt:lpstr>
      <vt:lpstr>Advanced_Consultant___Engineer</vt:lpstr>
      <vt:lpstr>Advanced_Solution_Manager</vt:lpstr>
      <vt:lpstr>Architect</vt:lpstr>
      <vt:lpstr>area</vt:lpstr>
      <vt:lpstr>BU</vt:lpstr>
      <vt:lpstr>BusExpert</vt:lpstr>
      <vt:lpstr>BusExpertScore</vt:lpstr>
      <vt:lpstr>Business</vt:lpstr>
      <vt:lpstr>Business_Development_Director</vt:lpstr>
      <vt:lpstr>Business_Development_Manager</vt:lpstr>
      <vt:lpstr>Business_Manager</vt:lpstr>
      <vt:lpstr>Business_Unit_Director</vt:lpstr>
      <vt:lpstr>Business_Unit_Manager</vt:lpstr>
      <vt:lpstr>BusinessDevelopment</vt:lpstr>
      <vt:lpstr>BusinessManagement</vt:lpstr>
      <vt:lpstr>BusTarget</vt:lpstr>
      <vt:lpstr>CareerPathID_List</vt:lpstr>
      <vt:lpstr>'Altran Annual Appraisal'!Competanties_Score_Evaluation</vt:lpstr>
      <vt:lpstr>'Altran Annual Appraisal'!Competencies_Evaluation_Form</vt:lpstr>
      <vt:lpstr>Competencies_Evaluation_Yearly_Scores</vt:lpstr>
      <vt:lpstr>'Altran Annual Appraisal'!Competencies_Names_Form</vt:lpstr>
      <vt:lpstr>Competencies_Potential_Yearly_Scores</vt:lpstr>
      <vt:lpstr>Consultant___Engineer</vt:lpstr>
      <vt:lpstr>ConsultingEngineering</vt:lpstr>
      <vt:lpstr>countries</vt:lpstr>
      <vt:lpstr>'HR - Benchmarks'!Criteres</vt:lpstr>
      <vt:lpstr>Summary!date_Talent</vt:lpstr>
      <vt:lpstr>Division___Perimeter_Director</vt:lpstr>
      <vt:lpstr>EntityManagement</vt:lpstr>
      <vt:lpstr>Exec</vt:lpstr>
      <vt:lpstr>Expert</vt:lpstr>
      <vt:lpstr>ExpertiseManagement</vt:lpstr>
      <vt:lpstr>'HR - Benchmarks'!Extraire</vt:lpstr>
      <vt:lpstr>'HR - Benchmarks'!Function_Benchmark_List</vt:lpstr>
      <vt:lpstr>Funtion_List</vt:lpstr>
      <vt:lpstr>Funtion_List2</vt:lpstr>
      <vt:lpstr>GenSkill</vt:lpstr>
      <vt:lpstr>GenTarget</vt:lpstr>
      <vt:lpstr>'HR - Business'!Geo_Services_Director</vt:lpstr>
      <vt:lpstr>Summary!Geo_Services_Director</vt:lpstr>
      <vt:lpstr>Geo_Services_Director</vt:lpstr>
      <vt:lpstr>'HR - Business'!Geo_Services_Manager</vt:lpstr>
      <vt:lpstr>Summary!Geo_Services_Manager</vt:lpstr>
      <vt:lpstr>Geo_Services_Manager</vt:lpstr>
      <vt:lpstr>'HR - Business'!Geo_Services_Staff</vt:lpstr>
      <vt:lpstr>Summary!Geo_Services_Staff</vt:lpstr>
      <vt:lpstr>Geo_Services_Staff</vt:lpstr>
      <vt:lpstr>Global_Account_Director</vt:lpstr>
      <vt:lpstr>Global_Account_Manager</vt:lpstr>
      <vt:lpstr>Global_Expert</vt:lpstr>
      <vt:lpstr>Global_System_Architect</vt:lpstr>
      <vt:lpstr>Global_System_Architect_Director</vt:lpstr>
      <vt:lpstr>'HR - Business'!Group_Services_Director</vt:lpstr>
      <vt:lpstr>Summary!Group_Services_Director</vt:lpstr>
      <vt:lpstr>Group_Services_Director</vt:lpstr>
      <vt:lpstr>'HR - Business'!Group_Services_Manager</vt:lpstr>
      <vt:lpstr>Summary!Group_Services_Manager</vt:lpstr>
      <vt:lpstr>Group_Services_Manager</vt:lpstr>
      <vt:lpstr>'HR - Business'!Group_Services_Staff</vt:lpstr>
      <vt:lpstr>Summary!Group_Services_Staff</vt:lpstr>
      <vt:lpstr>Group_Services_Staff</vt:lpstr>
      <vt:lpstr>Junior_Consultant___Engineer</vt:lpstr>
      <vt:lpstr>Key_Account_Manager</vt:lpstr>
      <vt:lpstr>KPI_AccountManagement</vt:lpstr>
      <vt:lpstr>KPI_Business</vt:lpstr>
      <vt:lpstr>KPI_BusinessDevelopment</vt:lpstr>
      <vt:lpstr>KPI_ConsultingEngineering</vt:lpstr>
      <vt:lpstr>KPI_EntityManagement</vt:lpstr>
      <vt:lpstr>KPI_ExpertiseManagement</vt:lpstr>
      <vt:lpstr>KPI_list2</vt:lpstr>
      <vt:lpstr>KPI_ProjectManagement</vt:lpstr>
      <vt:lpstr>KPI_SolutionArchitecture</vt:lpstr>
      <vt:lpstr>KPI_SolutionSelling</vt:lpstr>
      <vt:lpstr>KPI_Support</vt:lpstr>
      <vt:lpstr>KPI_TeamManagement</vt:lpstr>
      <vt:lpstr>Lang_offset</vt:lpstr>
      <vt:lpstr>List_BusRequ</vt:lpstr>
      <vt:lpstr>List_Evol</vt:lpstr>
      <vt:lpstr>List_Evol_2</vt:lpstr>
      <vt:lpstr>List_Evol_3</vt:lpstr>
      <vt:lpstr>List_MgtRequ</vt:lpstr>
      <vt:lpstr>List_ProjectRequ</vt:lpstr>
      <vt:lpstr>ManExpert</vt:lpstr>
      <vt:lpstr>ManExpertScore</vt:lpstr>
      <vt:lpstr>ManTarget</vt:lpstr>
      <vt:lpstr>MeinBereich</vt:lpstr>
      <vt:lpstr>name</vt:lpstr>
      <vt:lpstr>Nplus1_Perf</vt:lpstr>
      <vt:lpstr>Obj_type</vt:lpstr>
      <vt:lpstr>Object_Achievement_Level</vt:lpstr>
      <vt:lpstr>Objectives_Evaluation_Yearly_Scores</vt:lpstr>
      <vt:lpstr>Objectives_Score</vt:lpstr>
      <vt:lpstr>'Altran Annual Appraisal'!Objectives_Score_old</vt:lpstr>
      <vt:lpstr>Objectives_Weight_Factors</vt:lpstr>
      <vt:lpstr>'Altran Annual Appraisal'!Objectives_Weight_Factors_old</vt:lpstr>
      <vt:lpstr>ObjectivesScale</vt:lpstr>
      <vt:lpstr>Operation_Unit_Director</vt:lpstr>
      <vt:lpstr>Path_family</vt:lpstr>
      <vt:lpstr>Program_Director</vt:lpstr>
      <vt:lpstr>Project_Director</vt:lpstr>
      <vt:lpstr>Project_Leader</vt:lpstr>
      <vt:lpstr>Project_Manager_I</vt:lpstr>
      <vt:lpstr>Project_Manager_II</vt:lpstr>
      <vt:lpstr>ProjectManagement</vt:lpstr>
      <vt:lpstr>ProjExpert</vt:lpstr>
      <vt:lpstr>ProjExpertScore</vt:lpstr>
      <vt:lpstr>ProjTarget</vt:lpstr>
      <vt:lpstr>RefBus</vt:lpstr>
      <vt:lpstr>Referential_to_copy</vt:lpstr>
      <vt:lpstr>RefGen</vt:lpstr>
      <vt:lpstr>RefMan</vt:lpstr>
      <vt:lpstr>RefProj</vt:lpstr>
      <vt:lpstr>RefTech</vt:lpstr>
      <vt:lpstr>Reload</vt:lpstr>
      <vt:lpstr>Research___Development_Director</vt:lpstr>
      <vt:lpstr>review_date</vt:lpstr>
      <vt:lpstr>rExp_Comp</vt:lpstr>
      <vt:lpstr>rExp_Delta</vt:lpstr>
      <vt:lpstr>rGS_Comp</vt:lpstr>
      <vt:lpstr>rGS_Delta</vt:lpstr>
      <vt:lpstr>Scientific_Director</vt:lpstr>
      <vt:lpstr>Senior_Business_Development_Manager</vt:lpstr>
      <vt:lpstr>Senior_Business_Manager</vt:lpstr>
      <vt:lpstr>Senior_Consultant___Engineer</vt:lpstr>
      <vt:lpstr>Senior_Expert</vt:lpstr>
      <vt:lpstr>Senior_Project_Manager</vt:lpstr>
      <vt:lpstr>Senior_Solution_Manager</vt:lpstr>
      <vt:lpstr>Senior_System_Architect</vt:lpstr>
      <vt:lpstr>Seniority_cell</vt:lpstr>
      <vt:lpstr>SeniorityLevel_List</vt:lpstr>
      <vt:lpstr>Solution_Director</vt:lpstr>
      <vt:lpstr>Solution_Manager</vt:lpstr>
      <vt:lpstr>SolutionArchitecture</vt:lpstr>
      <vt:lpstr>SolutionSelling</vt:lpstr>
      <vt:lpstr>Specialist</vt:lpstr>
      <vt:lpstr>Support</vt:lpstr>
      <vt:lpstr>System_Architect</vt:lpstr>
      <vt:lpstr>TandD_comment</vt:lpstr>
      <vt:lpstr>Team_Leader</vt:lpstr>
      <vt:lpstr>Team_Manager</vt:lpstr>
      <vt:lpstr>TeamManagement</vt:lpstr>
      <vt:lpstr>Tech_list</vt:lpstr>
      <vt:lpstr>Tech_required</vt:lpstr>
      <vt:lpstr>TechExpert</vt:lpstr>
      <vt:lpstr>Technical_Unit_Director</vt:lpstr>
      <vt:lpstr>Technical_Unit_Manager</vt:lpstr>
      <vt:lpstr>TechnicalManagement</vt:lpstr>
      <vt:lpstr>TechTarget</vt:lpstr>
      <vt:lpstr>ValExpert</vt:lpstr>
      <vt:lpstr>ValTarget</vt:lpstr>
      <vt:lpstr>Work_Package_Leader</vt:lpstr>
      <vt:lpstr>Yearly_Labels</vt:lpstr>
      <vt:lpstr>'A.A.A. Appendix'!Zone_d_impression</vt:lpstr>
      <vt:lpstr>'Altran Annual Appraisal'!Zone_d_impression</vt:lpstr>
      <vt:lpstr>Referential!Zone_d_impression</vt:lpstr>
      <vt:lpstr>Summary!Zone_d_impression</vt:lpstr>
    </vt:vector>
  </TitlesOfParts>
  <Company>Altran SA-NV</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EA ET EP sans PHOTO sans RESET sans FS</dc:title>
  <dc:creator>Altran</dc:creator>
  <cp:lastModifiedBy>DIALLO Issaga</cp:lastModifiedBy>
  <cp:lastPrinted>2015-10-07T14:27:04Z</cp:lastPrinted>
  <dcterms:created xsi:type="dcterms:W3CDTF">2012-11-13T13:27:20Z</dcterms:created>
  <dcterms:modified xsi:type="dcterms:W3CDTF">2017-04-10T11:36:04Z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0x010100F860AC133C47AD47BB24084EAD3ACF17</vt:lpwstr>
  </property>
</Properties>
</file>