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issak\Documents\M1\Excel - VBA\"/>
    </mc:Choice>
  </mc:AlternateContent>
  <xr:revisionPtr revIDLastSave="0" documentId="13_ncr:1_{30491BC6-6542-481F-8C05-0027CB214CC0}" xr6:coauthVersionLast="47" xr6:coauthVersionMax="47" xr10:uidLastSave="{00000000-0000-0000-0000-000000000000}"/>
  <bookViews>
    <workbookView xWindow="-108" yWindow="-108" windowWidth="23256" windowHeight="12456" xr2:uid="{D478318B-CE9A-4812-9A9C-317DD8C188E8}"/>
  </bookViews>
  <sheets>
    <sheet name="Feuil6" sheetId="6" r:id="rId1"/>
    <sheet name="DATA" sheetId="1" r:id="rId2"/>
    <sheet name="FORMULE" sheetId="2" r:id="rId3"/>
    <sheet name="NIVEAU" sheetId="3" r:id="rId4"/>
  </sheets>
  <definedNames>
    <definedName name="plage">NIVEAU!$A$1:$C$4</definedName>
  </definedNames>
  <calcPr calcId="191029"/>
  <pivotCaches>
    <pivotCache cacheId="9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2" i="1"/>
  <c r="I3" i="1"/>
  <c r="K12" i="1" s="1"/>
  <c r="I4" i="1"/>
  <c r="K13" i="1" s="1"/>
  <c r="I5" i="1"/>
  <c r="I6" i="1"/>
  <c r="I7" i="1"/>
  <c r="I8" i="1"/>
  <c r="I9" i="1"/>
  <c r="I10" i="1"/>
  <c r="I11" i="1"/>
  <c r="I12" i="1"/>
  <c r="I13" i="1"/>
  <c r="I14" i="1"/>
  <c r="K14" i="1" s="1"/>
  <c r="I15" i="1"/>
  <c r="K15" i="1" s="1"/>
  <c r="I16" i="1"/>
  <c r="K16" i="1" s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K30" i="1" s="1"/>
  <c r="I31" i="1"/>
  <c r="K31" i="1" s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K46" i="1" s="1"/>
  <c r="I47" i="1"/>
  <c r="K47" i="1" s="1"/>
  <c r="I48" i="1"/>
  <c r="K48" i="1" s="1"/>
  <c r="I49" i="1"/>
  <c r="K49" i="1" s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K62" i="1" s="1"/>
  <c r="I63" i="1"/>
  <c r="K63" i="1" s="1"/>
  <c r="I64" i="1"/>
  <c r="I65" i="1"/>
  <c r="K65" i="1" s="1"/>
  <c r="I66" i="1"/>
  <c r="I67" i="1"/>
  <c r="I68" i="1"/>
  <c r="I69" i="1"/>
  <c r="I70" i="1"/>
  <c r="I71" i="1"/>
  <c r="I2" i="1"/>
  <c r="J3" i="1"/>
  <c r="J4" i="1"/>
  <c r="J5" i="1"/>
  <c r="J6" i="1"/>
  <c r="J7" i="1"/>
  <c r="J8" i="1"/>
  <c r="J9" i="1"/>
  <c r="J10" i="1"/>
  <c r="M10" i="1" s="1"/>
  <c r="J11" i="1"/>
  <c r="M11" i="1" s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M24" i="1" s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2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F2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3" i="1"/>
  <c r="F4" i="1"/>
  <c r="F5" i="1"/>
  <c r="F6" i="1"/>
  <c r="F7" i="1"/>
  <c r="F8" i="1"/>
  <c r="F9" i="1"/>
  <c r="F10" i="1"/>
  <c r="F11" i="1"/>
  <c r="F12" i="1"/>
  <c r="F13" i="1"/>
  <c r="K17" i="1" l="1"/>
  <c r="K10" i="1"/>
  <c r="M45" i="1"/>
  <c r="K42" i="1"/>
  <c r="K32" i="1"/>
  <c r="M43" i="1"/>
  <c r="M9" i="1"/>
  <c r="M7" i="1"/>
  <c r="K61" i="1"/>
  <c r="M29" i="1"/>
  <c r="K60" i="1"/>
  <c r="M71" i="1"/>
  <c r="M28" i="1"/>
  <c r="M61" i="1"/>
  <c r="M27" i="1"/>
  <c r="K58" i="1"/>
  <c r="M31" i="1"/>
  <c r="M46" i="1"/>
  <c r="M14" i="1"/>
  <c r="K52" i="1"/>
  <c r="K20" i="1"/>
  <c r="M58" i="1"/>
  <c r="K67" i="1"/>
  <c r="K35" i="1"/>
  <c r="M57" i="1"/>
  <c r="M23" i="1"/>
  <c r="K33" i="1"/>
  <c r="K44" i="1"/>
  <c r="M55" i="1"/>
  <c r="M12" i="1"/>
  <c r="K43" i="1"/>
  <c r="M44" i="1"/>
  <c r="M19" i="1"/>
  <c r="M67" i="1"/>
  <c r="M20" i="1"/>
  <c r="M52" i="1"/>
  <c r="M5" i="1"/>
  <c r="M37" i="1"/>
  <c r="M69" i="1"/>
  <c r="M22" i="1"/>
  <c r="M54" i="1"/>
  <c r="M70" i="1"/>
  <c r="M16" i="1"/>
  <c r="M32" i="1"/>
  <c r="M48" i="1"/>
  <c r="M64" i="1"/>
  <c r="M17" i="1"/>
  <c r="M33" i="1"/>
  <c r="M49" i="1"/>
  <c r="M65" i="1"/>
  <c r="M18" i="1"/>
  <c r="M34" i="1"/>
  <c r="M50" i="1"/>
  <c r="M66" i="1"/>
  <c r="M3" i="1"/>
  <c r="M35" i="1"/>
  <c r="M51" i="1"/>
  <c r="M4" i="1"/>
  <c r="M36" i="1"/>
  <c r="M68" i="1"/>
  <c r="M21" i="1"/>
  <c r="M53" i="1"/>
  <c r="M6" i="1"/>
  <c r="M38" i="1"/>
  <c r="M42" i="1"/>
  <c r="M8" i="1"/>
  <c r="K64" i="1"/>
  <c r="M41" i="1"/>
  <c r="K29" i="1"/>
  <c r="M40" i="1"/>
  <c r="K28" i="1"/>
  <c r="M39" i="1"/>
  <c r="K27" i="1"/>
  <c r="M2" i="1"/>
  <c r="K26" i="1"/>
  <c r="K59" i="1"/>
  <c r="M60" i="1"/>
  <c r="M26" i="1"/>
  <c r="M63" i="1"/>
  <c r="M47" i="1"/>
  <c r="M15" i="1"/>
  <c r="M59" i="1"/>
  <c r="M25" i="1"/>
  <c r="M62" i="1"/>
  <c r="M30" i="1"/>
  <c r="K68" i="1"/>
  <c r="K36" i="1"/>
  <c r="K4" i="1"/>
  <c r="K51" i="1"/>
  <c r="K19" i="1"/>
  <c r="K37" i="1"/>
  <c r="K22" i="1"/>
  <c r="K54" i="1"/>
  <c r="K7" i="1"/>
  <c r="K39" i="1"/>
  <c r="K71" i="1"/>
  <c r="K8" i="1"/>
  <c r="K40" i="1"/>
  <c r="K2" i="1"/>
  <c r="K25" i="1"/>
  <c r="K57" i="1"/>
  <c r="K3" i="1"/>
  <c r="K5" i="1"/>
  <c r="K21" i="1"/>
  <c r="K53" i="1"/>
  <c r="K69" i="1"/>
  <c r="K6" i="1"/>
  <c r="K38" i="1"/>
  <c r="K70" i="1"/>
  <c r="K23" i="1"/>
  <c r="K55" i="1"/>
  <c r="K24" i="1"/>
  <c r="K56" i="1"/>
  <c r="K9" i="1"/>
  <c r="K41" i="1"/>
  <c r="K66" i="1"/>
  <c r="K50" i="1"/>
  <c r="K34" i="1"/>
  <c r="K18" i="1"/>
  <c r="K45" i="1"/>
  <c r="K11" i="1"/>
  <c r="M56" i="1"/>
  <c r="M13" i="1"/>
</calcChain>
</file>

<file path=xl/sharedStrings.xml><?xml version="1.0" encoding="utf-8"?>
<sst xmlns="http://schemas.openxmlformats.org/spreadsheetml/2006/main" count="263" uniqueCount="106">
  <si>
    <t>NUMERO</t>
  </si>
  <si>
    <t>SALAIRE</t>
  </si>
  <si>
    <t>SEXE</t>
  </si>
  <si>
    <t>ALEA.ENTRE.BORNES(30000;60000)</t>
  </si>
  <si>
    <t>F</t>
  </si>
  <si>
    <t>M</t>
  </si>
  <si>
    <t>COLLAGE  EN VAEU</t>
  </si>
  <si>
    <t>NIVEAU</t>
  </si>
  <si>
    <t>B</t>
  </si>
  <si>
    <t>C</t>
  </si>
  <si>
    <t>A</t>
  </si>
  <si>
    <t>SI(ALEA.ENTRE.BORNES(1;3)=1;"A";SI(ALEA.ENTRE.BORNES(1;3)=2;"B";"C"))</t>
  </si>
  <si>
    <t>SI(ALEA.ENTRE.BORNES(1;2)=1;"M";"F")</t>
  </si>
  <si>
    <t>DESCRIPTION</t>
  </si>
  <si>
    <t>SALAIRE HORAIRE</t>
  </si>
  <si>
    <t>Employé</t>
  </si>
  <si>
    <t>Agent de maitrise</t>
  </si>
  <si>
    <t>Cadre</t>
  </si>
  <si>
    <t>ID</t>
  </si>
  <si>
    <t>1FA</t>
  </si>
  <si>
    <t>2MB</t>
  </si>
  <si>
    <t>3FA</t>
  </si>
  <si>
    <t>4MA</t>
  </si>
  <si>
    <t>5FA</t>
  </si>
  <si>
    <t>6MA</t>
  </si>
  <si>
    <t>7FC</t>
  </si>
  <si>
    <t>8FC</t>
  </si>
  <si>
    <t>9FB</t>
  </si>
  <si>
    <t>10FC</t>
  </si>
  <si>
    <t>11FC</t>
  </si>
  <si>
    <t>12FC</t>
  </si>
  <si>
    <t>13MA</t>
  </si>
  <si>
    <t>14MB</t>
  </si>
  <si>
    <t>15MA</t>
  </si>
  <si>
    <t>16MB</t>
  </si>
  <si>
    <t>17FC</t>
  </si>
  <si>
    <t>18MA</t>
  </si>
  <si>
    <t>19MB</t>
  </si>
  <si>
    <t>20FB</t>
  </si>
  <si>
    <t>21MA</t>
  </si>
  <si>
    <t>22FB</t>
  </si>
  <si>
    <t>23FB</t>
  </si>
  <si>
    <t>24MB</t>
  </si>
  <si>
    <t>25FC</t>
  </si>
  <si>
    <t>26FA</t>
  </si>
  <si>
    <t>27MA</t>
  </si>
  <si>
    <t>28MB</t>
  </si>
  <si>
    <t>29MA</t>
  </si>
  <si>
    <t>30FB</t>
  </si>
  <si>
    <t>31MB</t>
  </si>
  <si>
    <t>32FC</t>
  </si>
  <si>
    <t>33FB</t>
  </si>
  <si>
    <t>34MA</t>
  </si>
  <si>
    <t>35MA</t>
  </si>
  <si>
    <t>36MB</t>
  </si>
  <si>
    <t>37FB</t>
  </si>
  <si>
    <t>38MA</t>
  </si>
  <si>
    <t>39FA</t>
  </si>
  <si>
    <t>40MB</t>
  </si>
  <si>
    <t>41MC</t>
  </si>
  <si>
    <t>42MC</t>
  </si>
  <si>
    <t>43FC</t>
  </si>
  <si>
    <t>44FA</t>
  </si>
  <si>
    <t>45MB</t>
  </si>
  <si>
    <t>46FB</t>
  </si>
  <si>
    <t>47FB</t>
  </si>
  <si>
    <t>48FC</t>
  </si>
  <si>
    <t>49MB</t>
  </si>
  <si>
    <t>50MC</t>
  </si>
  <si>
    <t>51FC</t>
  </si>
  <si>
    <t>52FC</t>
  </si>
  <si>
    <t>53FC</t>
  </si>
  <si>
    <t>54MB</t>
  </si>
  <si>
    <t>55FC</t>
  </si>
  <si>
    <t>56FB</t>
  </si>
  <si>
    <t>57MC</t>
  </si>
  <si>
    <t>58MC</t>
  </si>
  <si>
    <t>59FA</t>
  </si>
  <si>
    <t>60MB</t>
  </si>
  <si>
    <t>61MB</t>
  </si>
  <si>
    <t>62FC</t>
  </si>
  <si>
    <t>63MB</t>
  </si>
  <si>
    <t>64MB</t>
  </si>
  <si>
    <t>65MB</t>
  </si>
  <si>
    <t>66FB</t>
  </si>
  <si>
    <t>67MA</t>
  </si>
  <si>
    <t>68FA</t>
  </si>
  <si>
    <t>69MC</t>
  </si>
  <si>
    <t>70MC</t>
  </si>
  <si>
    <t>NUMERO_EXTRAIT</t>
  </si>
  <si>
    <t>SEXE_EXTRAIT</t>
  </si>
  <si>
    <t>NIVEAU_EXTRAIT</t>
  </si>
  <si>
    <t>SALAIRE_MOYEN_SEXE</t>
  </si>
  <si>
    <t>MASSE_SALARIALE</t>
  </si>
  <si>
    <t>MASSE_SALARIALE_NIVEAU</t>
  </si>
  <si>
    <t>MASSE_SALARIALE_NIVEAU_SEXE</t>
  </si>
  <si>
    <t>Étiquettes de lignes</t>
  </si>
  <si>
    <t>Total général</t>
  </si>
  <si>
    <t>Somme de SALAIRE</t>
  </si>
  <si>
    <t>Nombre de SALAIRE</t>
  </si>
  <si>
    <t>RAPPORT SUR L'ENTREPRISE</t>
  </si>
  <si>
    <t xml:space="preserve">1. NOMBRE HOMME FEMME </t>
  </si>
  <si>
    <t>2. Salaire moyen par sexe</t>
  </si>
  <si>
    <t>3. masse salarial par niveau</t>
  </si>
  <si>
    <t>4. masse salarial par niveau et par sexe</t>
  </si>
  <si>
    <t>Étiquettes de colonnes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</si>
</sst>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4" fontId="0" fillId="0" borderId="0" xfId="0" applyNumberFormat="1"/>
    <xf numFmtId="0" fontId="0" fillId="2" borderId="0" xfId="0" applyFill="1"/>
    <xf numFmtId="4" fontId="0" fillId="2" borderId="0" xfId="0" applyNumberFormat="1" applyFill="1"/>
    <xf numFmtId="0" fontId="0" fillId="3" borderId="0" xfId="0" applyFill="1"/>
    <xf numFmtId="0" fontId="0" fillId="4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4" fontId="0" fillId="4" borderId="0" xfId="0" applyNumberFormat="1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ssa Kachaou" refreshedDate="45549.537629050923" createdVersion="8" refreshedVersion="8" minRefreshableVersion="3" recordCount="70" xr:uid="{CB3BC13C-926C-4ADA-8C26-1FB704DB1837}">
  <cacheSource type="worksheet">
    <worksheetSource ref="A1:N71" sheet="DATA"/>
  </cacheSource>
  <cacheFields count="14">
    <cacheField name="ID" numFmtId="0">
      <sharedItems/>
    </cacheField>
    <cacheField name="NUMERO" numFmtId="0">
      <sharedItems containsSemiMixedTypes="0" containsString="0" containsNumber="1" containsInteger="1" minValue="1" maxValue="70"/>
    </cacheField>
    <cacheField name="SALAIRE" numFmtId="4">
      <sharedItems containsSemiMixedTypes="0" containsString="0" containsNumber="1" containsInteger="1" minValue="30467" maxValue="59337"/>
    </cacheField>
    <cacheField name="SEXE" numFmtId="0">
      <sharedItems count="2">
        <s v="F"/>
        <s v="M"/>
      </sharedItems>
    </cacheField>
    <cacheField name="NIVEAU" numFmtId="0">
      <sharedItems count="3">
        <s v="A"/>
        <s v="B"/>
        <s v="C"/>
      </sharedItems>
    </cacheField>
    <cacheField name="DESCRIPTION" numFmtId="0">
      <sharedItems/>
    </cacheField>
    <cacheField name="SALAIRE2" numFmtId="0">
      <sharedItems containsSemiMixedTypes="0" containsString="0" containsNumber="1" containsInteger="1" minValue="25" maxValue="100"/>
    </cacheField>
    <cacheField name="NUMERO_EXTRAIT" numFmtId="0">
      <sharedItems/>
    </cacheField>
    <cacheField name="SEXE_EXTRAIT" numFmtId="0">
      <sharedItems/>
    </cacheField>
    <cacheField name="NIVEAU_EXTRAIT" numFmtId="0">
      <sharedItems/>
    </cacheField>
    <cacheField name="SALAIRE_MOYEN_SEXE" numFmtId="4">
      <sharedItems containsSemiMixedTypes="0" containsString="0" containsNumber="1" minValue="43322.029411764706" maxValue="45165.638888888891"/>
    </cacheField>
    <cacheField name="MASSE_SALARIALE" numFmtId="4">
      <sharedItems containsSemiMixedTypes="0" containsString="0" containsNumber="1" containsInteger="1" minValue="3098912" maxValue="3098912"/>
    </cacheField>
    <cacheField name="MASSE_SALARIALE_NIVEAU" numFmtId="4">
      <sharedItems containsSemiMixedTypes="0" containsString="0" containsNumber="1" containsInteger="1" minValue="862598" maxValue="1233971"/>
    </cacheField>
    <cacheField name="MASSE_SALARIALE_NIVEAU_SEXE" numFmtId="4">
      <sharedItems containsSemiMixedTypes="0" containsString="0" containsNumber="1" containsInteger="1" minValue="331162" maxValue="77438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">
  <r>
    <s v="1FA"/>
    <n v="1"/>
    <n v="35449"/>
    <x v="0"/>
    <x v="0"/>
    <s v="Cadre"/>
    <n v="100"/>
    <s v="1"/>
    <s v="F"/>
    <s v="A"/>
    <n v="43322.029411764706"/>
    <n v="3098912"/>
    <n v="862598"/>
    <n v="342177"/>
  </r>
  <r>
    <s v="2MB"/>
    <n v="2"/>
    <n v="33014"/>
    <x v="1"/>
    <x v="1"/>
    <s v="Agent de maitrise"/>
    <n v="50"/>
    <s v="2"/>
    <s v="M"/>
    <s v="B"/>
    <n v="45165.638888888891"/>
    <n v="3098912"/>
    <n v="1233971"/>
    <n v="774380"/>
  </r>
  <r>
    <s v="3FA"/>
    <n v="3"/>
    <n v="47729"/>
    <x v="0"/>
    <x v="0"/>
    <s v="Cadre"/>
    <n v="100"/>
    <s v="3"/>
    <s v="F"/>
    <s v="A"/>
    <n v="43322.029411764706"/>
    <n v="3098912"/>
    <n v="862598"/>
    <n v="342177"/>
  </r>
  <r>
    <s v="4MA"/>
    <n v="4"/>
    <n v="42050"/>
    <x v="1"/>
    <x v="0"/>
    <s v="Cadre"/>
    <n v="100"/>
    <s v="4"/>
    <s v="M"/>
    <s v="A"/>
    <n v="45165.638888888891"/>
    <n v="3098912"/>
    <n v="862598"/>
    <n v="520421"/>
  </r>
  <r>
    <s v="5FA"/>
    <n v="5"/>
    <n v="48514"/>
    <x v="0"/>
    <x v="0"/>
    <s v="Cadre"/>
    <n v="100"/>
    <s v="5"/>
    <s v="F"/>
    <s v="A"/>
    <n v="43322.029411764706"/>
    <n v="3098912"/>
    <n v="862598"/>
    <n v="342177"/>
  </r>
  <r>
    <s v="6MA"/>
    <n v="6"/>
    <n v="37213"/>
    <x v="1"/>
    <x v="0"/>
    <s v="Cadre"/>
    <n v="100"/>
    <s v="6"/>
    <s v="M"/>
    <s v="A"/>
    <n v="45165.638888888891"/>
    <n v="3098912"/>
    <n v="862598"/>
    <n v="520421"/>
  </r>
  <r>
    <s v="7FC"/>
    <n v="7"/>
    <n v="41129"/>
    <x v="0"/>
    <x v="2"/>
    <s v="Employé"/>
    <n v="25"/>
    <s v="7"/>
    <s v="F"/>
    <s v="C"/>
    <n v="43322.029411764706"/>
    <n v="3098912"/>
    <n v="1002343"/>
    <n v="671181"/>
  </r>
  <r>
    <s v="8FC"/>
    <n v="8"/>
    <n v="50166"/>
    <x v="0"/>
    <x v="2"/>
    <s v="Employé"/>
    <n v="25"/>
    <s v="8"/>
    <s v="F"/>
    <s v="C"/>
    <n v="43322.029411764706"/>
    <n v="3098912"/>
    <n v="1002343"/>
    <n v="671181"/>
  </r>
  <r>
    <s v="9FB"/>
    <n v="9"/>
    <n v="45249"/>
    <x v="0"/>
    <x v="1"/>
    <s v="Agent de maitrise"/>
    <n v="50"/>
    <s v="9"/>
    <s v="F"/>
    <s v="B"/>
    <n v="43322.029411764706"/>
    <n v="3098912"/>
    <n v="1233971"/>
    <n v="459591"/>
  </r>
  <r>
    <s v="10FC"/>
    <n v="10"/>
    <n v="40663"/>
    <x v="0"/>
    <x v="2"/>
    <s v="Employé"/>
    <n v="25"/>
    <s v="10"/>
    <s v="F"/>
    <s v="C"/>
    <n v="43322.029411764706"/>
    <n v="3098912"/>
    <n v="1002343"/>
    <n v="671181"/>
  </r>
  <r>
    <s v="11FC"/>
    <n v="11"/>
    <n v="42530"/>
    <x v="0"/>
    <x v="2"/>
    <s v="Employé"/>
    <n v="25"/>
    <s v="11"/>
    <s v="F"/>
    <s v="C"/>
    <n v="43322.029411764706"/>
    <n v="3098912"/>
    <n v="1002343"/>
    <n v="671181"/>
  </r>
  <r>
    <s v="12FC"/>
    <n v="12"/>
    <n v="58986"/>
    <x v="0"/>
    <x v="2"/>
    <s v="Employé"/>
    <n v="25"/>
    <s v="12"/>
    <s v="F"/>
    <s v="C"/>
    <n v="43322.029411764706"/>
    <n v="3098912"/>
    <n v="1002343"/>
    <n v="671181"/>
  </r>
  <r>
    <s v="13MA"/>
    <n v="13"/>
    <n v="53615"/>
    <x v="1"/>
    <x v="0"/>
    <s v="Cadre"/>
    <n v="100"/>
    <s v="13"/>
    <s v="M"/>
    <s v="A"/>
    <n v="45165.638888888891"/>
    <n v="3098912"/>
    <n v="862598"/>
    <n v="520421"/>
  </r>
  <r>
    <s v="14MB"/>
    <n v="14"/>
    <n v="31768"/>
    <x v="1"/>
    <x v="1"/>
    <s v="Agent de maitrise"/>
    <n v="50"/>
    <s v="14"/>
    <s v="M"/>
    <s v="B"/>
    <n v="45165.638888888891"/>
    <n v="3098912"/>
    <n v="1233971"/>
    <n v="774380"/>
  </r>
  <r>
    <s v="15MA"/>
    <n v="15"/>
    <n v="55872"/>
    <x v="1"/>
    <x v="0"/>
    <s v="Cadre"/>
    <n v="100"/>
    <s v="15"/>
    <s v="M"/>
    <s v="A"/>
    <n v="45165.638888888891"/>
    <n v="3098912"/>
    <n v="862598"/>
    <n v="520421"/>
  </r>
  <r>
    <s v="16MB"/>
    <n v="16"/>
    <n v="36961"/>
    <x v="1"/>
    <x v="1"/>
    <s v="Agent de maitrise"/>
    <n v="50"/>
    <s v="16"/>
    <s v="M"/>
    <s v="B"/>
    <n v="45165.638888888891"/>
    <n v="3098912"/>
    <n v="1233971"/>
    <n v="774380"/>
  </r>
  <r>
    <s v="17FC"/>
    <n v="17"/>
    <n v="36144"/>
    <x v="0"/>
    <x v="2"/>
    <s v="Employé"/>
    <n v="25"/>
    <s v="17"/>
    <s v="F"/>
    <s v="C"/>
    <n v="43322.029411764706"/>
    <n v="3098912"/>
    <n v="1002343"/>
    <n v="671181"/>
  </r>
  <r>
    <s v="18MA"/>
    <n v="18"/>
    <n v="52772"/>
    <x v="1"/>
    <x v="0"/>
    <s v="Cadre"/>
    <n v="100"/>
    <s v="18"/>
    <s v="M"/>
    <s v="A"/>
    <n v="45165.638888888891"/>
    <n v="3098912"/>
    <n v="862598"/>
    <n v="520421"/>
  </r>
  <r>
    <s v="19MB"/>
    <n v="19"/>
    <n v="59337"/>
    <x v="1"/>
    <x v="1"/>
    <s v="Agent de maitrise"/>
    <n v="50"/>
    <s v="19"/>
    <s v="M"/>
    <s v="B"/>
    <n v="45165.638888888891"/>
    <n v="3098912"/>
    <n v="1233971"/>
    <n v="774380"/>
  </r>
  <r>
    <s v="20FB"/>
    <n v="20"/>
    <n v="34901"/>
    <x v="0"/>
    <x v="1"/>
    <s v="Agent de maitrise"/>
    <n v="50"/>
    <s v="20"/>
    <s v="F"/>
    <s v="B"/>
    <n v="43322.029411764706"/>
    <n v="3098912"/>
    <n v="1233971"/>
    <n v="459591"/>
  </r>
  <r>
    <s v="21MA"/>
    <n v="21"/>
    <n v="43854"/>
    <x v="1"/>
    <x v="0"/>
    <s v="Cadre"/>
    <n v="100"/>
    <s v="21"/>
    <s v="M"/>
    <s v="A"/>
    <n v="45165.638888888891"/>
    <n v="3098912"/>
    <n v="862598"/>
    <n v="520421"/>
  </r>
  <r>
    <s v="22FB"/>
    <n v="22"/>
    <n v="34126"/>
    <x v="0"/>
    <x v="1"/>
    <s v="Agent de maitrise"/>
    <n v="50"/>
    <s v="22"/>
    <s v="F"/>
    <s v="B"/>
    <n v="43322.029411764706"/>
    <n v="3098912"/>
    <n v="1233971"/>
    <n v="459591"/>
  </r>
  <r>
    <s v="23FB"/>
    <n v="23"/>
    <n v="39211"/>
    <x v="0"/>
    <x v="1"/>
    <s v="Agent de maitrise"/>
    <n v="50"/>
    <s v="23"/>
    <s v="F"/>
    <s v="B"/>
    <n v="43322.029411764706"/>
    <n v="3098912"/>
    <n v="1233971"/>
    <n v="459591"/>
  </r>
  <r>
    <s v="24MB"/>
    <n v="24"/>
    <n v="58766"/>
    <x v="1"/>
    <x v="1"/>
    <s v="Agent de maitrise"/>
    <n v="50"/>
    <s v="24"/>
    <s v="M"/>
    <s v="B"/>
    <n v="45165.638888888891"/>
    <n v="3098912"/>
    <n v="1233971"/>
    <n v="774380"/>
  </r>
  <r>
    <s v="25FC"/>
    <n v="25"/>
    <n v="49535"/>
    <x v="0"/>
    <x v="2"/>
    <s v="Employé"/>
    <n v="25"/>
    <s v="25"/>
    <s v="F"/>
    <s v="C"/>
    <n v="43322.029411764706"/>
    <n v="3098912"/>
    <n v="1002343"/>
    <n v="671181"/>
  </r>
  <r>
    <s v="26FA"/>
    <n v="26"/>
    <n v="49341"/>
    <x v="0"/>
    <x v="0"/>
    <s v="Cadre"/>
    <n v="100"/>
    <s v="26"/>
    <s v="F"/>
    <s v="A"/>
    <n v="43322.029411764706"/>
    <n v="3098912"/>
    <n v="862598"/>
    <n v="342177"/>
  </r>
  <r>
    <s v="27MA"/>
    <n v="27"/>
    <n v="44926"/>
    <x v="1"/>
    <x v="0"/>
    <s v="Cadre"/>
    <n v="100"/>
    <s v="27"/>
    <s v="M"/>
    <s v="A"/>
    <n v="45165.638888888891"/>
    <n v="3098912"/>
    <n v="862598"/>
    <n v="520421"/>
  </r>
  <r>
    <s v="28MB"/>
    <n v="28"/>
    <n v="58575"/>
    <x v="1"/>
    <x v="1"/>
    <s v="Agent de maitrise"/>
    <n v="50"/>
    <s v="28"/>
    <s v="M"/>
    <s v="B"/>
    <n v="45165.638888888891"/>
    <n v="3098912"/>
    <n v="1233971"/>
    <n v="774380"/>
  </r>
  <r>
    <s v="29MA"/>
    <n v="29"/>
    <n v="33830"/>
    <x v="1"/>
    <x v="0"/>
    <s v="Cadre"/>
    <n v="100"/>
    <s v="29"/>
    <s v="M"/>
    <s v="A"/>
    <n v="45165.638888888891"/>
    <n v="3098912"/>
    <n v="862598"/>
    <n v="520421"/>
  </r>
  <r>
    <s v="30FB"/>
    <n v="30"/>
    <n v="48019"/>
    <x v="0"/>
    <x v="1"/>
    <s v="Agent de maitrise"/>
    <n v="50"/>
    <s v="30"/>
    <s v="F"/>
    <s v="B"/>
    <n v="43322.029411764706"/>
    <n v="3098912"/>
    <n v="1233971"/>
    <n v="459591"/>
  </r>
  <r>
    <s v="31MB"/>
    <n v="31"/>
    <n v="52526"/>
    <x v="1"/>
    <x v="1"/>
    <s v="Agent de maitrise"/>
    <n v="50"/>
    <s v="31"/>
    <s v="M"/>
    <s v="B"/>
    <n v="45165.638888888891"/>
    <n v="3098912"/>
    <n v="1233971"/>
    <n v="774380"/>
  </r>
  <r>
    <s v="32FC"/>
    <n v="32"/>
    <n v="47766"/>
    <x v="0"/>
    <x v="2"/>
    <s v="Employé"/>
    <n v="25"/>
    <s v="32"/>
    <s v="F"/>
    <s v="C"/>
    <n v="43322.029411764706"/>
    <n v="3098912"/>
    <n v="1002343"/>
    <n v="671181"/>
  </r>
  <r>
    <s v="33FB"/>
    <n v="33"/>
    <n v="39430"/>
    <x v="0"/>
    <x v="1"/>
    <s v="Agent de maitrise"/>
    <n v="50"/>
    <s v="33"/>
    <s v="F"/>
    <s v="B"/>
    <n v="43322.029411764706"/>
    <n v="3098912"/>
    <n v="1233971"/>
    <n v="459591"/>
  </r>
  <r>
    <s v="34MA"/>
    <n v="34"/>
    <n v="36157"/>
    <x v="1"/>
    <x v="0"/>
    <s v="Cadre"/>
    <n v="100"/>
    <s v="34"/>
    <s v="M"/>
    <s v="A"/>
    <n v="45165.638888888891"/>
    <n v="3098912"/>
    <n v="862598"/>
    <n v="520421"/>
  </r>
  <r>
    <s v="35MA"/>
    <n v="35"/>
    <n v="46369"/>
    <x v="1"/>
    <x v="0"/>
    <s v="Cadre"/>
    <n v="100"/>
    <s v="35"/>
    <s v="M"/>
    <s v="A"/>
    <n v="45165.638888888891"/>
    <n v="3098912"/>
    <n v="862598"/>
    <n v="520421"/>
  </r>
  <r>
    <s v="36MB"/>
    <n v="36"/>
    <n v="47196"/>
    <x v="1"/>
    <x v="1"/>
    <s v="Agent de maitrise"/>
    <n v="50"/>
    <s v="36"/>
    <s v="M"/>
    <s v="B"/>
    <n v="45165.638888888891"/>
    <n v="3098912"/>
    <n v="1233971"/>
    <n v="774380"/>
  </r>
  <r>
    <s v="37FB"/>
    <n v="37"/>
    <n v="54884"/>
    <x v="0"/>
    <x v="1"/>
    <s v="Agent de maitrise"/>
    <n v="50"/>
    <s v="37"/>
    <s v="F"/>
    <s v="B"/>
    <n v="43322.029411764706"/>
    <n v="3098912"/>
    <n v="1233971"/>
    <n v="459591"/>
  </r>
  <r>
    <s v="38MA"/>
    <n v="38"/>
    <n v="43296"/>
    <x v="1"/>
    <x v="0"/>
    <s v="Cadre"/>
    <n v="100"/>
    <s v="38"/>
    <s v="M"/>
    <s v="A"/>
    <n v="45165.638888888891"/>
    <n v="3098912"/>
    <n v="862598"/>
    <n v="520421"/>
  </r>
  <r>
    <s v="39FA"/>
    <n v="39"/>
    <n v="32556"/>
    <x v="0"/>
    <x v="0"/>
    <s v="Cadre"/>
    <n v="100"/>
    <s v="39"/>
    <s v="F"/>
    <s v="A"/>
    <n v="43322.029411764706"/>
    <n v="3098912"/>
    <n v="862598"/>
    <n v="342177"/>
  </r>
  <r>
    <s v="40MB"/>
    <n v="40"/>
    <n v="53486"/>
    <x v="1"/>
    <x v="1"/>
    <s v="Agent de maitrise"/>
    <n v="50"/>
    <s v="40"/>
    <s v="M"/>
    <s v="B"/>
    <n v="45165.638888888891"/>
    <n v="3098912"/>
    <n v="1233971"/>
    <n v="774380"/>
  </r>
  <r>
    <s v="41MC"/>
    <n v="41"/>
    <n v="46594"/>
    <x v="1"/>
    <x v="2"/>
    <s v="Employé"/>
    <n v="25"/>
    <s v="41"/>
    <s v="M"/>
    <s v="C"/>
    <n v="45165.638888888891"/>
    <n v="3098912"/>
    <n v="1002343"/>
    <n v="331162"/>
  </r>
  <r>
    <s v="42MC"/>
    <n v="42"/>
    <n v="58343"/>
    <x v="1"/>
    <x v="2"/>
    <s v="Employé"/>
    <n v="25"/>
    <s v="42"/>
    <s v="M"/>
    <s v="C"/>
    <n v="45165.638888888891"/>
    <n v="3098912"/>
    <n v="1002343"/>
    <n v="331162"/>
  </r>
  <r>
    <s v="43FC"/>
    <n v="43"/>
    <n v="46460"/>
    <x v="0"/>
    <x v="2"/>
    <s v="Employé"/>
    <n v="25"/>
    <s v="43"/>
    <s v="F"/>
    <s v="C"/>
    <n v="43322.029411764706"/>
    <n v="3098912"/>
    <n v="1002343"/>
    <n v="671181"/>
  </r>
  <r>
    <s v="44FA"/>
    <n v="44"/>
    <n v="42314"/>
    <x v="0"/>
    <x v="0"/>
    <s v="Cadre"/>
    <n v="100"/>
    <s v="44"/>
    <s v="F"/>
    <s v="A"/>
    <n v="43322.029411764706"/>
    <n v="3098912"/>
    <n v="862598"/>
    <n v="342177"/>
  </r>
  <r>
    <s v="45MB"/>
    <n v="45"/>
    <n v="44255"/>
    <x v="1"/>
    <x v="1"/>
    <s v="Agent de maitrise"/>
    <n v="50"/>
    <s v="45"/>
    <s v="M"/>
    <s v="B"/>
    <n v="45165.638888888891"/>
    <n v="3098912"/>
    <n v="1233971"/>
    <n v="774380"/>
  </r>
  <r>
    <s v="46FB"/>
    <n v="46"/>
    <n v="37555"/>
    <x v="0"/>
    <x v="1"/>
    <s v="Agent de maitrise"/>
    <n v="50"/>
    <s v="46"/>
    <s v="F"/>
    <s v="B"/>
    <n v="43322.029411764706"/>
    <n v="3098912"/>
    <n v="1233971"/>
    <n v="459591"/>
  </r>
  <r>
    <s v="47FB"/>
    <n v="47"/>
    <n v="45441"/>
    <x v="0"/>
    <x v="1"/>
    <s v="Agent de maitrise"/>
    <n v="50"/>
    <s v="47"/>
    <s v="F"/>
    <s v="B"/>
    <n v="43322.029411764706"/>
    <n v="3098912"/>
    <n v="1233971"/>
    <n v="459591"/>
  </r>
  <r>
    <s v="48FC"/>
    <n v="48"/>
    <n v="39891"/>
    <x v="0"/>
    <x v="2"/>
    <s v="Employé"/>
    <n v="25"/>
    <s v="48"/>
    <s v="F"/>
    <s v="C"/>
    <n v="43322.029411764706"/>
    <n v="3098912"/>
    <n v="1002343"/>
    <n v="671181"/>
  </r>
  <r>
    <s v="49MB"/>
    <n v="49"/>
    <n v="52339"/>
    <x v="1"/>
    <x v="1"/>
    <s v="Agent de maitrise"/>
    <n v="50"/>
    <s v="49"/>
    <s v="M"/>
    <s v="B"/>
    <n v="45165.638888888891"/>
    <n v="3098912"/>
    <n v="1233971"/>
    <n v="774380"/>
  </r>
  <r>
    <s v="50MC"/>
    <n v="50"/>
    <n v="50795"/>
    <x v="1"/>
    <x v="2"/>
    <s v="Employé"/>
    <n v="25"/>
    <s v="50"/>
    <s v="M"/>
    <s v="C"/>
    <n v="45165.638888888891"/>
    <n v="3098912"/>
    <n v="1002343"/>
    <n v="331162"/>
  </r>
  <r>
    <s v="51FC"/>
    <n v="51"/>
    <n v="54730"/>
    <x v="0"/>
    <x v="2"/>
    <s v="Employé"/>
    <n v="25"/>
    <s v="51"/>
    <s v="F"/>
    <s v="C"/>
    <n v="43322.029411764706"/>
    <n v="3098912"/>
    <n v="1002343"/>
    <n v="671181"/>
  </r>
  <r>
    <s v="52FC"/>
    <n v="52"/>
    <n v="37046"/>
    <x v="0"/>
    <x v="2"/>
    <s v="Employé"/>
    <n v="25"/>
    <s v="52"/>
    <s v="F"/>
    <s v="C"/>
    <n v="43322.029411764706"/>
    <n v="3098912"/>
    <n v="1002343"/>
    <n v="671181"/>
  </r>
  <r>
    <s v="53FC"/>
    <n v="53"/>
    <n v="30576"/>
    <x v="0"/>
    <x v="2"/>
    <s v="Employé"/>
    <n v="25"/>
    <s v="53"/>
    <s v="F"/>
    <s v="C"/>
    <n v="43322.029411764706"/>
    <n v="3098912"/>
    <n v="1002343"/>
    <n v="671181"/>
  </r>
  <r>
    <s v="54MB"/>
    <n v="54"/>
    <n v="35605"/>
    <x v="1"/>
    <x v="1"/>
    <s v="Agent de maitrise"/>
    <n v="50"/>
    <s v="54"/>
    <s v="M"/>
    <s v="B"/>
    <n v="45165.638888888891"/>
    <n v="3098912"/>
    <n v="1233971"/>
    <n v="774380"/>
  </r>
  <r>
    <s v="55FC"/>
    <n v="55"/>
    <n v="39325"/>
    <x v="0"/>
    <x v="2"/>
    <s v="Employé"/>
    <n v="25"/>
    <s v="55"/>
    <s v="F"/>
    <s v="C"/>
    <n v="43322.029411764706"/>
    <n v="3098912"/>
    <n v="1002343"/>
    <n v="671181"/>
  </r>
  <r>
    <s v="56FB"/>
    <n v="56"/>
    <n v="43154"/>
    <x v="0"/>
    <x v="1"/>
    <s v="Agent de maitrise"/>
    <n v="50"/>
    <s v="56"/>
    <s v="F"/>
    <s v="B"/>
    <n v="43322.029411764706"/>
    <n v="3098912"/>
    <n v="1233971"/>
    <n v="459591"/>
  </r>
  <r>
    <s v="57MC"/>
    <n v="57"/>
    <n v="33708"/>
    <x v="1"/>
    <x v="2"/>
    <s v="Employé"/>
    <n v="25"/>
    <s v="57"/>
    <s v="M"/>
    <s v="C"/>
    <n v="45165.638888888891"/>
    <n v="3098912"/>
    <n v="1002343"/>
    <n v="331162"/>
  </r>
  <r>
    <s v="58MC"/>
    <n v="58"/>
    <n v="39037"/>
    <x v="1"/>
    <x v="2"/>
    <s v="Employé"/>
    <n v="25"/>
    <s v="58"/>
    <s v="M"/>
    <s v="C"/>
    <n v="45165.638888888891"/>
    <n v="3098912"/>
    <n v="1002343"/>
    <n v="331162"/>
  </r>
  <r>
    <s v="59FA"/>
    <n v="59"/>
    <n v="35739"/>
    <x v="0"/>
    <x v="0"/>
    <s v="Cadre"/>
    <n v="100"/>
    <s v="59"/>
    <s v="F"/>
    <s v="A"/>
    <n v="43322.029411764706"/>
    <n v="3098912"/>
    <n v="862598"/>
    <n v="342177"/>
  </r>
  <r>
    <s v="60MB"/>
    <n v="60"/>
    <n v="57342"/>
    <x v="1"/>
    <x v="1"/>
    <s v="Agent de maitrise"/>
    <n v="50"/>
    <s v="60"/>
    <s v="M"/>
    <s v="B"/>
    <n v="45165.638888888891"/>
    <n v="3098912"/>
    <n v="1233971"/>
    <n v="774380"/>
  </r>
  <r>
    <s v="61MB"/>
    <n v="61"/>
    <n v="32307"/>
    <x v="1"/>
    <x v="1"/>
    <s v="Agent de maitrise"/>
    <n v="50"/>
    <s v="61"/>
    <s v="M"/>
    <s v="B"/>
    <n v="45165.638888888891"/>
    <n v="3098912"/>
    <n v="1233971"/>
    <n v="774380"/>
  </r>
  <r>
    <s v="62FC"/>
    <n v="62"/>
    <n v="56234"/>
    <x v="0"/>
    <x v="2"/>
    <s v="Employé"/>
    <n v="25"/>
    <s v="62"/>
    <s v="F"/>
    <s v="C"/>
    <n v="43322.029411764706"/>
    <n v="3098912"/>
    <n v="1002343"/>
    <n v="671181"/>
  </r>
  <r>
    <s v="63MB"/>
    <n v="63"/>
    <n v="42845"/>
    <x v="1"/>
    <x v="1"/>
    <s v="Agent de maitrise"/>
    <n v="50"/>
    <s v="63"/>
    <s v="M"/>
    <s v="B"/>
    <n v="45165.638888888891"/>
    <n v="3098912"/>
    <n v="1233971"/>
    <n v="774380"/>
  </r>
  <r>
    <s v="64MB"/>
    <n v="64"/>
    <n v="40176"/>
    <x v="1"/>
    <x v="1"/>
    <s v="Agent de maitrise"/>
    <n v="50"/>
    <s v="64"/>
    <s v="M"/>
    <s v="B"/>
    <n v="45165.638888888891"/>
    <n v="3098912"/>
    <n v="1233971"/>
    <n v="774380"/>
  </r>
  <r>
    <s v="65MB"/>
    <n v="65"/>
    <n v="37882"/>
    <x v="1"/>
    <x v="1"/>
    <s v="Agent de maitrise"/>
    <n v="50"/>
    <s v="65"/>
    <s v="M"/>
    <s v="B"/>
    <n v="45165.638888888891"/>
    <n v="3098912"/>
    <n v="1233971"/>
    <n v="774380"/>
  </r>
  <r>
    <s v="66FB"/>
    <n v="66"/>
    <n v="37621"/>
    <x v="0"/>
    <x v="1"/>
    <s v="Agent de maitrise"/>
    <n v="50"/>
    <s v="66"/>
    <s v="F"/>
    <s v="B"/>
    <n v="43322.029411764706"/>
    <n v="3098912"/>
    <n v="1233971"/>
    <n v="459591"/>
  </r>
  <r>
    <s v="67MA"/>
    <n v="67"/>
    <n v="30467"/>
    <x v="1"/>
    <x v="0"/>
    <s v="Cadre"/>
    <n v="100"/>
    <s v="67"/>
    <s v="M"/>
    <s v="A"/>
    <n v="45165.638888888891"/>
    <n v="3098912"/>
    <n v="862598"/>
    <n v="520421"/>
  </r>
  <r>
    <s v="68FA"/>
    <n v="68"/>
    <n v="50535"/>
    <x v="0"/>
    <x v="0"/>
    <s v="Cadre"/>
    <n v="100"/>
    <s v="68"/>
    <s v="F"/>
    <s v="A"/>
    <n v="43322.029411764706"/>
    <n v="3098912"/>
    <n v="862598"/>
    <n v="342177"/>
  </r>
  <r>
    <s v="69MC"/>
    <n v="69"/>
    <n v="44724"/>
    <x v="1"/>
    <x v="2"/>
    <s v="Employé"/>
    <n v="25"/>
    <s v="69"/>
    <s v="M"/>
    <s v="C"/>
    <n v="45165.638888888891"/>
    <n v="3098912"/>
    <n v="1002343"/>
    <n v="331162"/>
  </r>
  <r>
    <s v="70MC"/>
    <n v="70"/>
    <n v="57961"/>
    <x v="1"/>
    <x v="2"/>
    <s v="Employé"/>
    <n v="25"/>
    <s v="70"/>
    <s v="M"/>
    <s v="C"/>
    <n v="45165.638888888891"/>
    <n v="3098912"/>
    <n v="1002343"/>
    <n v="33116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86BA86-3C82-42B8-95DF-FD67DB670F8C}" name="Tableau croisé dynamique4" cacheId="9" applyNumberFormats="0" applyBorderFormats="0" applyFontFormats="0" applyPatternFormats="0" applyAlignmentFormats="0" applyWidthHeightFormats="1" dataCaption="Valeurs" updatedVersion="8" minRefreshableVersion="3" useAutoFormatting="1" colGrandTotals="0" itemPrintTitles="1" createdVersion="8" indent="0" outline="1" outlineData="1" multipleFieldFilters="0">
  <location ref="A20:C25" firstHeaderRow="1" firstDataRow="2" firstDataCol="1"/>
  <pivotFields count="14">
    <pivotField showAll="0"/>
    <pivotField showAll="0"/>
    <pivotField dataField="1" numFmtId="4" showAll="0"/>
    <pivotField axis="axisCol" showAll="0">
      <items count="3">
        <item x="0"/>
        <item x="1"/>
        <item t="default"/>
      </items>
    </pivotField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numFmtId="4" showAll="0"/>
    <pivotField numFmtId="4" showAll="0"/>
    <pivotField numFmtId="4" showAll="0"/>
    <pivotField numFmtId="4" showAll="0"/>
  </pivotFields>
  <rowFields count="1">
    <field x="4"/>
  </rowFields>
  <rowItems count="4">
    <i>
      <x/>
    </i>
    <i>
      <x v="1"/>
    </i>
    <i>
      <x v="2"/>
    </i>
    <i t="grand">
      <x/>
    </i>
  </rowItems>
  <colFields count="1">
    <field x="3"/>
  </colFields>
  <colItems count="2">
    <i>
      <x/>
    </i>
    <i>
      <x v="1"/>
    </i>
  </colItems>
  <dataFields count="1">
    <dataField name="Somme de SALAIRE" fld="2" baseField="4" baseItem="0" numFmtId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AF2AD8-5FD8-40B0-9BFD-79D91915AB12}" name="Tableau croisé dynamique3" cacheId="9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A13:B17" firstHeaderRow="1" firstDataRow="1" firstDataCol="1"/>
  <pivotFields count="14">
    <pivotField showAll="0"/>
    <pivotField showAll="0"/>
    <pivotField dataField="1" numFmtId="4" showAll="0"/>
    <pivotField showAll="0">
      <items count="3">
        <item x="0"/>
        <item x="1"/>
        <item t="default"/>
      </items>
    </pivotField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numFmtId="4" showAll="0"/>
    <pivotField numFmtId="4" showAll="0"/>
    <pivotField numFmtId="4" showAll="0"/>
    <pivotField numFmtId="4" showAll="0"/>
  </pivotFields>
  <rowFields count="1">
    <field x="4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omme de SALAIRE" fld="2" baseField="4" baseItem="0" numFmtId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4293A0-2805-4192-8E53-9425C6E5F4BF}" name="Tableau croisé dynamique2" cacheId="9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A5:B8" firstHeaderRow="1" firstDataRow="1" firstDataCol="1"/>
  <pivotFields count="14">
    <pivotField showAll="0"/>
    <pivotField showAll="0"/>
    <pivotField dataField="1" numFmtId="4"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4" showAll="0"/>
    <pivotField numFmtId="4" showAll="0"/>
    <pivotField numFmtId="4" showAll="0"/>
    <pivotField numFmtId="4" showAll="0"/>
  </pivotFields>
  <rowFields count="1">
    <field x="3"/>
  </rowFields>
  <rowItems count="3">
    <i>
      <x/>
    </i>
    <i>
      <x v="1"/>
    </i>
    <i t="grand">
      <x/>
    </i>
  </rowItems>
  <colItems count="1">
    <i/>
  </colItems>
  <dataFields count="1">
    <dataField name="Nombre de SALAIRE" fld="2" subtotal="count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411D67-996A-404E-9415-25AE7EE0DB99}">
  <dimension ref="A1:C25"/>
  <sheetViews>
    <sheetView tabSelected="1" topLeftCell="A2" workbookViewId="0">
      <selection activeCell="B20" sqref="B20"/>
    </sheetView>
  </sheetViews>
  <sheetFormatPr baseColWidth="10" defaultRowHeight="14.4" x14ac:dyDescent="0.3"/>
  <cols>
    <col min="1" max="1" width="19.5546875" bestFit="1" customWidth="1"/>
    <col min="2" max="2" width="22.109375" bestFit="1" customWidth="1"/>
    <col min="3" max="3" width="11.21875" bestFit="1" customWidth="1"/>
  </cols>
  <sheetData>
    <row r="1" spans="1:2" ht="21" x14ac:dyDescent="0.4">
      <c r="A1" s="10" t="s">
        <v>100</v>
      </c>
    </row>
    <row r="2" spans="1:2" ht="21" x14ac:dyDescent="0.4">
      <c r="A2" s="10"/>
    </row>
    <row r="3" spans="1:2" ht="21" x14ac:dyDescent="0.4">
      <c r="A3" s="10" t="s">
        <v>101</v>
      </c>
    </row>
    <row r="5" spans="1:2" x14ac:dyDescent="0.3">
      <c r="A5" s="6" t="s">
        <v>96</v>
      </c>
      <c r="B5" t="s">
        <v>99</v>
      </c>
    </row>
    <row r="6" spans="1:2" x14ac:dyDescent="0.3">
      <c r="A6" s="7" t="s">
        <v>4</v>
      </c>
      <c r="B6" s="8">
        <v>34</v>
      </c>
    </row>
    <row r="7" spans="1:2" x14ac:dyDescent="0.3">
      <c r="A7" s="7" t="s">
        <v>5</v>
      </c>
      <c r="B7" s="8">
        <v>36</v>
      </c>
    </row>
    <row r="8" spans="1:2" x14ac:dyDescent="0.3">
      <c r="A8" s="7" t="s">
        <v>97</v>
      </c>
      <c r="B8" s="8">
        <v>70</v>
      </c>
    </row>
    <row r="10" spans="1:2" x14ac:dyDescent="0.3">
      <c r="A10" t="s">
        <v>102</v>
      </c>
    </row>
    <row r="12" spans="1:2" x14ac:dyDescent="0.3">
      <c r="A12" t="s">
        <v>103</v>
      </c>
    </row>
    <row r="13" spans="1:2" x14ac:dyDescent="0.3">
      <c r="A13" s="6" t="s">
        <v>96</v>
      </c>
      <c r="B13" t="s">
        <v>98</v>
      </c>
    </row>
    <row r="14" spans="1:2" x14ac:dyDescent="0.3">
      <c r="A14" s="7" t="s">
        <v>10</v>
      </c>
      <c r="B14" s="1">
        <v>862598</v>
      </c>
    </row>
    <row r="15" spans="1:2" x14ac:dyDescent="0.3">
      <c r="A15" s="7" t="s">
        <v>8</v>
      </c>
      <c r="B15" s="1">
        <v>1233971</v>
      </c>
    </row>
    <row r="16" spans="1:2" x14ac:dyDescent="0.3">
      <c r="A16" s="7" t="s">
        <v>9</v>
      </c>
      <c r="B16" s="1">
        <v>1002343</v>
      </c>
    </row>
    <row r="17" spans="1:3" x14ac:dyDescent="0.3">
      <c r="A17" s="7" t="s">
        <v>97</v>
      </c>
      <c r="B17" s="1">
        <v>3098912</v>
      </c>
    </row>
    <row r="19" spans="1:3" x14ac:dyDescent="0.3">
      <c r="A19" t="s">
        <v>104</v>
      </c>
    </row>
    <row r="20" spans="1:3" x14ac:dyDescent="0.3">
      <c r="A20" s="6" t="s">
        <v>98</v>
      </c>
      <c r="B20" s="6" t="s">
        <v>105</v>
      </c>
    </row>
    <row r="21" spans="1:3" x14ac:dyDescent="0.3">
      <c r="A21" s="6" t="s">
        <v>96</v>
      </c>
      <c r="B21" t="s">
        <v>4</v>
      </c>
      <c r="C21" t="s">
        <v>5</v>
      </c>
    </row>
    <row r="22" spans="1:3" x14ac:dyDescent="0.3">
      <c r="A22" s="7" t="s">
        <v>10</v>
      </c>
      <c r="B22" s="1">
        <v>342177</v>
      </c>
      <c r="C22" s="1">
        <v>520421</v>
      </c>
    </row>
    <row r="23" spans="1:3" x14ac:dyDescent="0.3">
      <c r="A23" s="7" t="s">
        <v>8</v>
      </c>
      <c r="B23" s="1">
        <v>459591</v>
      </c>
      <c r="C23" s="1">
        <v>774380</v>
      </c>
    </row>
    <row r="24" spans="1:3" x14ac:dyDescent="0.3">
      <c r="A24" s="7" t="s">
        <v>9</v>
      </c>
      <c r="B24" s="1">
        <v>671181</v>
      </c>
      <c r="C24" s="1">
        <v>331162</v>
      </c>
    </row>
    <row r="25" spans="1:3" x14ac:dyDescent="0.3">
      <c r="A25" s="7" t="s">
        <v>97</v>
      </c>
      <c r="B25" s="1">
        <v>1472949</v>
      </c>
      <c r="C25" s="1">
        <v>1625963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BE8BD-3417-4877-8392-F5C8BA933DB5}">
  <sheetPr codeName="Feuil1"/>
  <dimension ref="A1:N71"/>
  <sheetViews>
    <sheetView workbookViewId="0">
      <selection activeCell="L24" sqref="L24"/>
    </sheetView>
  </sheetViews>
  <sheetFormatPr baseColWidth="10" defaultRowHeight="14.4" x14ac:dyDescent="0.3"/>
  <cols>
    <col min="2" max="2" width="0" hidden="1" customWidth="1"/>
    <col min="3" max="3" width="11.5546875" style="1"/>
    <col min="4" max="5" width="0" hidden="1" customWidth="1"/>
    <col min="6" max="6" width="14.77734375" bestFit="1" customWidth="1"/>
    <col min="8" max="8" width="15.6640625" bestFit="1" customWidth="1"/>
    <col min="9" max="9" width="12.21875" bestFit="1" customWidth="1"/>
    <col min="10" max="10" width="14.44140625" bestFit="1" customWidth="1"/>
    <col min="11" max="11" width="19.44140625" style="1" bestFit="1" customWidth="1"/>
    <col min="12" max="12" width="23.21875" bestFit="1" customWidth="1"/>
    <col min="13" max="13" width="23.21875" style="1" bestFit="1" customWidth="1"/>
    <col min="14" max="14" width="28.109375" style="1" bestFit="1" customWidth="1"/>
  </cols>
  <sheetData>
    <row r="1" spans="1:14" x14ac:dyDescent="0.3">
      <c r="A1" s="4" t="s">
        <v>18</v>
      </c>
      <c r="B1" s="2" t="s">
        <v>0</v>
      </c>
      <c r="C1" s="3" t="s">
        <v>1</v>
      </c>
      <c r="D1" s="2" t="s">
        <v>2</v>
      </c>
      <c r="E1" s="2" t="s">
        <v>7</v>
      </c>
      <c r="F1" s="2" t="s">
        <v>13</v>
      </c>
      <c r="G1" s="2" t="s">
        <v>1</v>
      </c>
      <c r="H1" s="4" t="s">
        <v>89</v>
      </c>
      <c r="I1" s="4" t="s">
        <v>90</v>
      </c>
      <c r="J1" s="4" t="s">
        <v>91</v>
      </c>
      <c r="K1" s="9" t="s">
        <v>92</v>
      </c>
      <c r="L1" s="5" t="s">
        <v>93</v>
      </c>
      <c r="M1" s="9" t="s">
        <v>94</v>
      </c>
      <c r="N1" s="9" t="s">
        <v>95</v>
      </c>
    </row>
    <row r="2" spans="1:14" x14ac:dyDescent="0.3">
      <c r="A2" t="s">
        <v>19</v>
      </c>
      <c r="B2">
        <v>1</v>
      </c>
      <c r="C2" s="1">
        <v>35449</v>
      </c>
      <c r="D2" t="s">
        <v>4</v>
      </c>
      <c r="E2" t="s">
        <v>10</v>
      </c>
      <c r="F2" t="str">
        <f>VLOOKUP(E2,NIVEAU!$A$2:$C$4,2,FALSE)</f>
        <v>Cadre</v>
      </c>
      <c r="G2">
        <f>VLOOKUP(E2,NIVEAU!$A$2:$C$4,3,FALSE)</f>
        <v>100</v>
      </c>
      <c r="H2" t="str">
        <f>LEFT(A2,LEN(A2)-2)</f>
        <v>1</v>
      </c>
      <c r="I2" t="str">
        <f>LEFT(RIGHT(A2,2))</f>
        <v>F</v>
      </c>
      <c r="J2" t="str">
        <f>RIGHT(A2,1)</f>
        <v>A</v>
      </c>
      <c r="K2" s="1">
        <f>AVERAGEIF(I:I,I2,C:C)</f>
        <v>43322.029411764706</v>
      </c>
      <c r="L2" s="1">
        <f>SUM(C:C)</f>
        <v>3098912</v>
      </c>
      <c r="M2" s="1">
        <f>SUMIF(J:J,J2,C:C)</f>
        <v>862598</v>
      </c>
      <c r="N2" s="1">
        <f>SUMIFS(C:C,J:J,J2,I:I,I2)</f>
        <v>342177</v>
      </c>
    </row>
    <row r="3" spans="1:14" x14ac:dyDescent="0.3">
      <c r="A3" t="s">
        <v>20</v>
      </c>
      <c r="B3">
        <v>2</v>
      </c>
      <c r="C3" s="1">
        <v>33014</v>
      </c>
      <c r="D3" t="s">
        <v>5</v>
      </c>
      <c r="E3" t="s">
        <v>8</v>
      </c>
      <c r="F3" t="str">
        <f>VLOOKUP(E3,NIVEAU!$A$2:$C$4,2,FALSE)</f>
        <v>Agent de maitrise</v>
      </c>
      <c r="G3">
        <f>VLOOKUP(E3,NIVEAU!$A$2:$C$4,3,FALSE)</f>
        <v>50</v>
      </c>
      <c r="H3" t="str">
        <f t="shared" ref="H3:H66" si="0">LEFT(A3,LEN(A3)-2)</f>
        <v>2</v>
      </c>
      <c r="I3" t="str">
        <f t="shared" ref="I3:I66" si="1">LEFT(RIGHT(A3,2))</f>
        <v>M</v>
      </c>
      <c r="J3" t="str">
        <f t="shared" ref="J3:J66" si="2">RIGHT(A3,1)</f>
        <v>B</v>
      </c>
      <c r="K3" s="1">
        <f t="shared" ref="K3:K66" si="3">AVERAGEIF(I:I,I3,C:C)</f>
        <v>45165.638888888891</v>
      </c>
      <c r="L3" s="1">
        <f t="shared" ref="L3:L66" si="4">SUM(C:C)</f>
        <v>3098912</v>
      </c>
      <c r="M3" s="1">
        <f t="shared" ref="M3:M66" si="5">SUMIF(J:J,J3,C:C)</f>
        <v>1233971</v>
      </c>
      <c r="N3" s="1">
        <f t="shared" ref="N3:N66" si="6">SUMIFS(C:C,J:J,J3,I:I,I3)</f>
        <v>774380</v>
      </c>
    </row>
    <row r="4" spans="1:14" x14ac:dyDescent="0.3">
      <c r="A4" t="s">
        <v>21</v>
      </c>
      <c r="B4">
        <v>3</v>
      </c>
      <c r="C4" s="1">
        <v>47729</v>
      </c>
      <c r="D4" t="s">
        <v>4</v>
      </c>
      <c r="E4" t="s">
        <v>10</v>
      </c>
      <c r="F4" t="str">
        <f>VLOOKUP(E4,NIVEAU!$A$2:$C$4,2,FALSE)</f>
        <v>Cadre</v>
      </c>
      <c r="G4">
        <f>VLOOKUP(E4,NIVEAU!$A$2:$C$4,3,FALSE)</f>
        <v>100</v>
      </c>
      <c r="H4" t="str">
        <f t="shared" si="0"/>
        <v>3</v>
      </c>
      <c r="I4" t="str">
        <f t="shared" si="1"/>
        <v>F</v>
      </c>
      <c r="J4" t="str">
        <f t="shared" si="2"/>
        <v>A</v>
      </c>
      <c r="K4" s="1">
        <f t="shared" si="3"/>
        <v>43322.029411764706</v>
      </c>
      <c r="L4" s="1">
        <f t="shared" si="4"/>
        <v>3098912</v>
      </c>
      <c r="M4" s="1">
        <f t="shared" si="5"/>
        <v>862598</v>
      </c>
      <c r="N4" s="1">
        <f t="shared" si="6"/>
        <v>342177</v>
      </c>
    </row>
    <row r="5" spans="1:14" x14ac:dyDescent="0.3">
      <c r="A5" t="s">
        <v>22</v>
      </c>
      <c r="B5">
        <v>4</v>
      </c>
      <c r="C5" s="1">
        <v>42050</v>
      </c>
      <c r="D5" t="s">
        <v>5</v>
      </c>
      <c r="E5" t="s">
        <v>10</v>
      </c>
      <c r="F5" t="str">
        <f>VLOOKUP(E5,NIVEAU!$A$2:$C$4,2,FALSE)</f>
        <v>Cadre</v>
      </c>
      <c r="G5">
        <f>VLOOKUP(E5,NIVEAU!$A$2:$C$4,3,FALSE)</f>
        <v>100</v>
      </c>
      <c r="H5" t="str">
        <f t="shared" si="0"/>
        <v>4</v>
      </c>
      <c r="I5" t="str">
        <f t="shared" si="1"/>
        <v>M</v>
      </c>
      <c r="J5" t="str">
        <f t="shared" si="2"/>
        <v>A</v>
      </c>
      <c r="K5" s="1">
        <f t="shared" si="3"/>
        <v>45165.638888888891</v>
      </c>
      <c r="L5" s="1">
        <f t="shared" si="4"/>
        <v>3098912</v>
      </c>
      <c r="M5" s="1">
        <f t="shared" si="5"/>
        <v>862598</v>
      </c>
      <c r="N5" s="1">
        <f t="shared" si="6"/>
        <v>520421</v>
      </c>
    </row>
    <row r="6" spans="1:14" x14ac:dyDescent="0.3">
      <c r="A6" t="s">
        <v>23</v>
      </c>
      <c r="B6">
        <v>5</v>
      </c>
      <c r="C6" s="1">
        <v>48514</v>
      </c>
      <c r="D6" t="s">
        <v>4</v>
      </c>
      <c r="E6" t="s">
        <v>10</v>
      </c>
      <c r="F6" t="str">
        <f>VLOOKUP(E6,NIVEAU!$A$2:$C$4,2,FALSE)</f>
        <v>Cadre</v>
      </c>
      <c r="G6">
        <f>VLOOKUP(E6,NIVEAU!$A$2:$C$4,3,FALSE)</f>
        <v>100</v>
      </c>
      <c r="H6" t="str">
        <f t="shared" si="0"/>
        <v>5</v>
      </c>
      <c r="I6" t="str">
        <f t="shared" si="1"/>
        <v>F</v>
      </c>
      <c r="J6" t="str">
        <f t="shared" si="2"/>
        <v>A</v>
      </c>
      <c r="K6" s="1">
        <f t="shared" si="3"/>
        <v>43322.029411764706</v>
      </c>
      <c r="L6" s="1">
        <f t="shared" si="4"/>
        <v>3098912</v>
      </c>
      <c r="M6" s="1">
        <f t="shared" si="5"/>
        <v>862598</v>
      </c>
      <c r="N6" s="1">
        <f t="shared" si="6"/>
        <v>342177</v>
      </c>
    </row>
    <row r="7" spans="1:14" x14ac:dyDescent="0.3">
      <c r="A7" t="s">
        <v>24</v>
      </c>
      <c r="B7">
        <v>6</v>
      </c>
      <c r="C7" s="1">
        <v>37213</v>
      </c>
      <c r="D7" t="s">
        <v>5</v>
      </c>
      <c r="E7" t="s">
        <v>10</v>
      </c>
      <c r="F7" t="str">
        <f>VLOOKUP(E7,NIVEAU!$A$2:$C$4,2,FALSE)</f>
        <v>Cadre</v>
      </c>
      <c r="G7">
        <f>VLOOKUP(E7,NIVEAU!$A$2:$C$4,3,FALSE)</f>
        <v>100</v>
      </c>
      <c r="H7" t="str">
        <f t="shared" si="0"/>
        <v>6</v>
      </c>
      <c r="I7" t="str">
        <f t="shared" si="1"/>
        <v>M</v>
      </c>
      <c r="J7" t="str">
        <f t="shared" si="2"/>
        <v>A</v>
      </c>
      <c r="K7" s="1">
        <f t="shared" si="3"/>
        <v>45165.638888888891</v>
      </c>
      <c r="L7" s="1">
        <f t="shared" si="4"/>
        <v>3098912</v>
      </c>
      <c r="M7" s="1">
        <f t="shared" si="5"/>
        <v>862598</v>
      </c>
      <c r="N7" s="1">
        <f t="shared" si="6"/>
        <v>520421</v>
      </c>
    </row>
    <row r="8" spans="1:14" x14ac:dyDescent="0.3">
      <c r="A8" t="s">
        <v>25</v>
      </c>
      <c r="B8">
        <v>7</v>
      </c>
      <c r="C8" s="1">
        <v>41129</v>
      </c>
      <c r="D8" t="s">
        <v>4</v>
      </c>
      <c r="E8" t="s">
        <v>9</v>
      </c>
      <c r="F8" t="str">
        <f>VLOOKUP(E8,NIVEAU!$A$2:$C$4,2,FALSE)</f>
        <v>Employé</v>
      </c>
      <c r="G8">
        <f>VLOOKUP(E8,NIVEAU!$A$2:$C$4,3,FALSE)</f>
        <v>25</v>
      </c>
      <c r="H8" t="str">
        <f t="shared" si="0"/>
        <v>7</v>
      </c>
      <c r="I8" t="str">
        <f t="shared" si="1"/>
        <v>F</v>
      </c>
      <c r="J8" t="str">
        <f t="shared" si="2"/>
        <v>C</v>
      </c>
      <c r="K8" s="1">
        <f t="shared" si="3"/>
        <v>43322.029411764706</v>
      </c>
      <c r="L8" s="1">
        <f t="shared" si="4"/>
        <v>3098912</v>
      </c>
      <c r="M8" s="1">
        <f t="shared" si="5"/>
        <v>1002343</v>
      </c>
      <c r="N8" s="1">
        <f t="shared" si="6"/>
        <v>671181</v>
      </c>
    </row>
    <row r="9" spans="1:14" x14ac:dyDescent="0.3">
      <c r="A9" t="s">
        <v>26</v>
      </c>
      <c r="B9">
        <v>8</v>
      </c>
      <c r="C9" s="1">
        <v>50166</v>
      </c>
      <c r="D9" t="s">
        <v>4</v>
      </c>
      <c r="E9" t="s">
        <v>9</v>
      </c>
      <c r="F9" t="str">
        <f>VLOOKUP(E9,NIVEAU!$A$2:$C$4,2,FALSE)</f>
        <v>Employé</v>
      </c>
      <c r="G9">
        <f>VLOOKUP(E9,NIVEAU!$A$2:$C$4,3,FALSE)</f>
        <v>25</v>
      </c>
      <c r="H9" t="str">
        <f t="shared" si="0"/>
        <v>8</v>
      </c>
      <c r="I9" t="str">
        <f t="shared" si="1"/>
        <v>F</v>
      </c>
      <c r="J9" t="str">
        <f t="shared" si="2"/>
        <v>C</v>
      </c>
      <c r="K9" s="1">
        <f t="shared" si="3"/>
        <v>43322.029411764706</v>
      </c>
      <c r="L9" s="1">
        <f t="shared" si="4"/>
        <v>3098912</v>
      </c>
      <c r="M9" s="1">
        <f t="shared" si="5"/>
        <v>1002343</v>
      </c>
      <c r="N9" s="1">
        <f t="shared" si="6"/>
        <v>671181</v>
      </c>
    </row>
    <row r="10" spans="1:14" x14ac:dyDescent="0.3">
      <c r="A10" t="s">
        <v>27</v>
      </c>
      <c r="B10">
        <v>9</v>
      </c>
      <c r="C10" s="1">
        <v>45249</v>
      </c>
      <c r="D10" t="s">
        <v>4</v>
      </c>
      <c r="E10" t="s">
        <v>8</v>
      </c>
      <c r="F10" t="str">
        <f>VLOOKUP(E10,NIVEAU!$A$2:$C$4,2,FALSE)</f>
        <v>Agent de maitrise</v>
      </c>
      <c r="G10">
        <f>VLOOKUP(E10,NIVEAU!$A$2:$C$4,3,FALSE)</f>
        <v>50</v>
      </c>
      <c r="H10" t="str">
        <f t="shared" si="0"/>
        <v>9</v>
      </c>
      <c r="I10" t="str">
        <f t="shared" si="1"/>
        <v>F</v>
      </c>
      <c r="J10" t="str">
        <f t="shared" si="2"/>
        <v>B</v>
      </c>
      <c r="K10" s="1">
        <f t="shared" si="3"/>
        <v>43322.029411764706</v>
      </c>
      <c r="L10" s="1">
        <f t="shared" si="4"/>
        <v>3098912</v>
      </c>
      <c r="M10" s="1">
        <f t="shared" si="5"/>
        <v>1233971</v>
      </c>
      <c r="N10" s="1">
        <f t="shared" si="6"/>
        <v>459591</v>
      </c>
    </row>
    <row r="11" spans="1:14" x14ac:dyDescent="0.3">
      <c r="A11" t="s">
        <v>28</v>
      </c>
      <c r="B11">
        <v>10</v>
      </c>
      <c r="C11" s="1">
        <v>40663</v>
      </c>
      <c r="D11" t="s">
        <v>4</v>
      </c>
      <c r="E11" t="s">
        <v>9</v>
      </c>
      <c r="F11" t="str">
        <f>VLOOKUP(E11,NIVEAU!$A$2:$C$4,2,FALSE)</f>
        <v>Employé</v>
      </c>
      <c r="G11">
        <f>VLOOKUP(E11,NIVEAU!$A$2:$C$4,3,FALSE)</f>
        <v>25</v>
      </c>
      <c r="H11" t="str">
        <f t="shared" si="0"/>
        <v>10</v>
      </c>
      <c r="I11" t="str">
        <f t="shared" si="1"/>
        <v>F</v>
      </c>
      <c r="J11" t="str">
        <f t="shared" si="2"/>
        <v>C</v>
      </c>
      <c r="K11" s="1">
        <f t="shared" si="3"/>
        <v>43322.029411764706</v>
      </c>
      <c r="L11" s="1">
        <f t="shared" si="4"/>
        <v>3098912</v>
      </c>
      <c r="M11" s="1">
        <f t="shared" si="5"/>
        <v>1002343</v>
      </c>
      <c r="N11" s="1">
        <f t="shared" si="6"/>
        <v>671181</v>
      </c>
    </row>
    <row r="12" spans="1:14" x14ac:dyDescent="0.3">
      <c r="A12" t="s">
        <v>29</v>
      </c>
      <c r="B12">
        <v>11</v>
      </c>
      <c r="C12" s="1">
        <v>42530</v>
      </c>
      <c r="D12" t="s">
        <v>4</v>
      </c>
      <c r="E12" t="s">
        <v>9</v>
      </c>
      <c r="F12" t="str">
        <f>VLOOKUP(E12,NIVEAU!$A$2:$C$4,2,FALSE)</f>
        <v>Employé</v>
      </c>
      <c r="G12">
        <f>VLOOKUP(E12,NIVEAU!$A$2:$C$4,3,FALSE)</f>
        <v>25</v>
      </c>
      <c r="H12" t="str">
        <f t="shared" si="0"/>
        <v>11</v>
      </c>
      <c r="I12" t="str">
        <f t="shared" si="1"/>
        <v>F</v>
      </c>
      <c r="J12" t="str">
        <f t="shared" si="2"/>
        <v>C</v>
      </c>
      <c r="K12" s="1">
        <f t="shared" si="3"/>
        <v>43322.029411764706</v>
      </c>
      <c r="L12" s="1">
        <f t="shared" si="4"/>
        <v>3098912</v>
      </c>
      <c r="M12" s="1">
        <f t="shared" si="5"/>
        <v>1002343</v>
      </c>
      <c r="N12" s="1">
        <f t="shared" si="6"/>
        <v>671181</v>
      </c>
    </row>
    <row r="13" spans="1:14" x14ac:dyDescent="0.3">
      <c r="A13" t="s">
        <v>30</v>
      </c>
      <c r="B13">
        <v>12</v>
      </c>
      <c r="C13" s="1">
        <v>58986</v>
      </c>
      <c r="D13" t="s">
        <v>4</v>
      </c>
      <c r="E13" t="s">
        <v>9</v>
      </c>
      <c r="F13" t="str">
        <f>VLOOKUP(E13,NIVEAU!$A$2:$C$4,2,FALSE)</f>
        <v>Employé</v>
      </c>
      <c r="G13">
        <f>VLOOKUP(E13,NIVEAU!$A$2:$C$4,3,FALSE)</f>
        <v>25</v>
      </c>
      <c r="H13" t="str">
        <f t="shared" si="0"/>
        <v>12</v>
      </c>
      <c r="I13" t="str">
        <f t="shared" si="1"/>
        <v>F</v>
      </c>
      <c r="J13" t="str">
        <f t="shared" si="2"/>
        <v>C</v>
      </c>
      <c r="K13" s="1">
        <f t="shared" si="3"/>
        <v>43322.029411764706</v>
      </c>
      <c r="L13" s="1">
        <f t="shared" si="4"/>
        <v>3098912</v>
      </c>
      <c r="M13" s="1">
        <f t="shared" si="5"/>
        <v>1002343</v>
      </c>
      <c r="N13" s="1">
        <f t="shared" si="6"/>
        <v>671181</v>
      </c>
    </row>
    <row r="14" spans="1:14" x14ac:dyDescent="0.3">
      <c r="A14" t="s">
        <v>31</v>
      </c>
      <c r="B14">
        <v>13</v>
      </c>
      <c r="C14" s="1">
        <v>53615</v>
      </c>
      <c r="D14" t="s">
        <v>5</v>
      </c>
      <c r="E14" t="s">
        <v>10</v>
      </c>
      <c r="F14" t="str">
        <f>VLOOKUP(E14,NIVEAU!$A$2:$C$4,2,FALSE)</f>
        <v>Cadre</v>
      </c>
      <c r="G14">
        <f>VLOOKUP(E14,NIVEAU!$A$2:$C$4,3,FALSE)</f>
        <v>100</v>
      </c>
      <c r="H14" t="str">
        <f t="shared" si="0"/>
        <v>13</v>
      </c>
      <c r="I14" t="str">
        <f t="shared" si="1"/>
        <v>M</v>
      </c>
      <c r="J14" t="str">
        <f t="shared" si="2"/>
        <v>A</v>
      </c>
      <c r="K14" s="1">
        <f t="shared" si="3"/>
        <v>45165.638888888891</v>
      </c>
      <c r="L14" s="1">
        <f t="shared" si="4"/>
        <v>3098912</v>
      </c>
      <c r="M14" s="1">
        <f t="shared" si="5"/>
        <v>862598</v>
      </c>
      <c r="N14" s="1">
        <f t="shared" si="6"/>
        <v>520421</v>
      </c>
    </row>
    <row r="15" spans="1:14" x14ac:dyDescent="0.3">
      <c r="A15" t="s">
        <v>32</v>
      </c>
      <c r="B15">
        <v>14</v>
      </c>
      <c r="C15" s="1">
        <v>31768</v>
      </c>
      <c r="D15" t="s">
        <v>5</v>
      </c>
      <c r="E15" t="s">
        <v>8</v>
      </c>
      <c r="F15" t="str">
        <f>VLOOKUP(E15,NIVEAU!$A$2:$C$4,2,FALSE)</f>
        <v>Agent de maitrise</v>
      </c>
      <c r="G15">
        <f>VLOOKUP(E15,NIVEAU!$A$2:$C$4,3,FALSE)</f>
        <v>50</v>
      </c>
      <c r="H15" t="str">
        <f t="shared" si="0"/>
        <v>14</v>
      </c>
      <c r="I15" t="str">
        <f t="shared" si="1"/>
        <v>M</v>
      </c>
      <c r="J15" t="str">
        <f t="shared" si="2"/>
        <v>B</v>
      </c>
      <c r="K15" s="1">
        <f t="shared" si="3"/>
        <v>45165.638888888891</v>
      </c>
      <c r="L15" s="1">
        <f t="shared" si="4"/>
        <v>3098912</v>
      </c>
      <c r="M15" s="1">
        <f t="shared" si="5"/>
        <v>1233971</v>
      </c>
      <c r="N15" s="1">
        <f t="shared" si="6"/>
        <v>774380</v>
      </c>
    </row>
    <row r="16" spans="1:14" x14ac:dyDescent="0.3">
      <c r="A16" t="s">
        <v>33</v>
      </c>
      <c r="B16">
        <v>15</v>
      </c>
      <c r="C16" s="1">
        <v>55872</v>
      </c>
      <c r="D16" t="s">
        <v>5</v>
      </c>
      <c r="E16" t="s">
        <v>10</v>
      </c>
      <c r="F16" t="str">
        <f>VLOOKUP(E16,NIVEAU!$A$2:$C$4,2,FALSE)</f>
        <v>Cadre</v>
      </c>
      <c r="G16">
        <f>VLOOKUP(E16,NIVEAU!$A$2:$C$4,3,FALSE)</f>
        <v>100</v>
      </c>
      <c r="H16" t="str">
        <f t="shared" si="0"/>
        <v>15</v>
      </c>
      <c r="I16" t="str">
        <f t="shared" si="1"/>
        <v>M</v>
      </c>
      <c r="J16" t="str">
        <f t="shared" si="2"/>
        <v>A</v>
      </c>
      <c r="K16" s="1">
        <f t="shared" si="3"/>
        <v>45165.638888888891</v>
      </c>
      <c r="L16" s="1">
        <f t="shared" si="4"/>
        <v>3098912</v>
      </c>
      <c r="M16" s="1">
        <f t="shared" si="5"/>
        <v>862598</v>
      </c>
      <c r="N16" s="1">
        <f t="shared" si="6"/>
        <v>520421</v>
      </c>
    </row>
    <row r="17" spans="1:14" x14ac:dyDescent="0.3">
      <c r="A17" t="s">
        <v>34</v>
      </c>
      <c r="B17">
        <v>16</v>
      </c>
      <c r="C17" s="1">
        <v>36961</v>
      </c>
      <c r="D17" t="s">
        <v>5</v>
      </c>
      <c r="E17" t="s">
        <v>8</v>
      </c>
      <c r="F17" t="str">
        <f>VLOOKUP(E17,NIVEAU!$A$2:$C$4,2,FALSE)</f>
        <v>Agent de maitrise</v>
      </c>
      <c r="G17">
        <f>VLOOKUP(E17,NIVEAU!$A$2:$C$4,3,FALSE)</f>
        <v>50</v>
      </c>
      <c r="H17" t="str">
        <f t="shared" si="0"/>
        <v>16</v>
      </c>
      <c r="I17" t="str">
        <f t="shared" si="1"/>
        <v>M</v>
      </c>
      <c r="J17" t="str">
        <f t="shared" si="2"/>
        <v>B</v>
      </c>
      <c r="K17" s="1">
        <f t="shared" si="3"/>
        <v>45165.638888888891</v>
      </c>
      <c r="L17" s="1">
        <f t="shared" si="4"/>
        <v>3098912</v>
      </c>
      <c r="M17" s="1">
        <f t="shared" si="5"/>
        <v>1233971</v>
      </c>
      <c r="N17" s="1">
        <f t="shared" si="6"/>
        <v>774380</v>
      </c>
    </row>
    <row r="18" spans="1:14" x14ac:dyDescent="0.3">
      <c r="A18" t="s">
        <v>35</v>
      </c>
      <c r="B18">
        <v>17</v>
      </c>
      <c r="C18" s="1">
        <v>36144</v>
      </c>
      <c r="D18" t="s">
        <v>4</v>
      </c>
      <c r="E18" t="s">
        <v>9</v>
      </c>
      <c r="F18" t="str">
        <f>VLOOKUP(E18,NIVEAU!$A$2:$C$4,2,FALSE)</f>
        <v>Employé</v>
      </c>
      <c r="G18">
        <f>VLOOKUP(E18,NIVEAU!$A$2:$C$4,3,FALSE)</f>
        <v>25</v>
      </c>
      <c r="H18" t="str">
        <f t="shared" si="0"/>
        <v>17</v>
      </c>
      <c r="I18" t="str">
        <f t="shared" si="1"/>
        <v>F</v>
      </c>
      <c r="J18" t="str">
        <f t="shared" si="2"/>
        <v>C</v>
      </c>
      <c r="K18" s="1">
        <f t="shared" si="3"/>
        <v>43322.029411764706</v>
      </c>
      <c r="L18" s="1">
        <f t="shared" si="4"/>
        <v>3098912</v>
      </c>
      <c r="M18" s="1">
        <f t="shared" si="5"/>
        <v>1002343</v>
      </c>
      <c r="N18" s="1">
        <f t="shared" si="6"/>
        <v>671181</v>
      </c>
    </row>
    <row r="19" spans="1:14" x14ac:dyDescent="0.3">
      <c r="A19" t="s">
        <v>36</v>
      </c>
      <c r="B19">
        <v>18</v>
      </c>
      <c r="C19" s="1">
        <v>52772</v>
      </c>
      <c r="D19" t="s">
        <v>5</v>
      </c>
      <c r="E19" t="s">
        <v>10</v>
      </c>
      <c r="F19" t="str">
        <f>VLOOKUP(E19,NIVEAU!$A$2:$C$4,2,FALSE)</f>
        <v>Cadre</v>
      </c>
      <c r="G19">
        <f>VLOOKUP(E19,NIVEAU!$A$2:$C$4,3,FALSE)</f>
        <v>100</v>
      </c>
      <c r="H19" t="str">
        <f t="shared" si="0"/>
        <v>18</v>
      </c>
      <c r="I19" t="str">
        <f t="shared" si="1"/>
        <v>M</v>
      </c>
      <c r="J19" t="str">
        <f t="shared" si="2"/>
        <v>A</v>
      </c>
      <c r="K19" s="1">
        <f t="shared" si="3"/>
        <v>45165.638888888891</v>
      </c>
      <c r="L19" s="1">
        <f t="shared" si="4"/>
        <v>3098912</v>
      </c>
      <c r="M19" s="1">
        <f t="shared" si="5"/>
        <v>862598</v>
      </c>
      <c r="N19" s="1">
        <f t="shared" si="6"/>
        <v>520421</v>
      </c>
    </row>
    <row r="20" spans="1:14" x14ac:dyDescent="0.3">
      <c r="A20" t="s">
        <v>37</v>
      </c>
      <c r="B20">
        <v>19</v>
      </c>
      <c r="C20" s="1">
        <v>59337</v>
      </c>
      <c r="D20" t="s">
        <v>5</v>
      </c>
      <c r="E20" t="s">
        <v>8</v>
      </c>
      <c r="F20" t="str">
        <f>VLOOKUP(E20,NIVEAU!$A$2:$C$4,2,FALSE)</f>
        <v>Agent de maitrise</v>
      </c>
      <c r="G20">
        <f>VLOOKUP(E20,NIVEAU!$A$2:$C$4,3,FALSE)</f>
        <v>50</v>
      </c>
      <c r="H20" t="str">
        <f t="shared" si="0"/>
        <v>19</v>
      </c>
      <c r="I20" t="str">
        <f t="shared" si="1"/>
        <v>M</v>
      </c>
      <c r="J20" t="str">
        <f t="shared" si="2"/>
        <v>B</v>
      </c>
      <c r="K20" s="1">
        <f t="shared" si="3"/>
        <v>45165.638888888891</v>
      </c>
      <c r="L20" s="1">
        <f t="shared" si="4"/>
        <v>3098912</v>
      </c>
      <c r="M20" s="1">
        <f t="shared" si="5"/>
        <v>1233971</v>
      </c>
      <c r="N20" s="1">
        <f t="shared" si="6"/>
        <v>774380</v>
      </c>
    </row>
    <row r="21" spans="1:14" x14ac:dyDescent="0.3">
      <c r="A21" t="s">
        <v>38</v>
      </c>
      <c r="B21">
        <v>20</v>
      </c>
      <c r="C21" s="1">
        <v>34901</v>
      </c>
      <c r="D21" t="s">
        <v>4</v>
      </c>
      <c r="E21" t="s">
        <v>8</v>
      </c>
      <c r="F21" t="str">
        <f>VLOOKUP(E21,NIVEAU!$A$2:$C$4,2,FALSE)</f>
        <v>Agent de maitrise</v>
      </c>
      <c r="G21">
        <f>VLOOKUP(E21,NIVEAU!$A$2:$C$4,3,FALSE)</f>
        <v>50</v>
      </c>
      <c r="H21" t="str">
        <f t="shared" si="0"/>
        <v>20</v>
      </c>
      <c r="I21" t="str">
        <f t="shared" si="1"/>
        <v>F</v>
      </c>
      <c r="J21" t="str">
        <f t="shared" si="2"/>
        <v>B</v>
      </c>
      <c r="K21" s="1">
        <f t="shared" si="3"/>
        <v>43322.029411764706</v>
      </c>
      <c r="L21" s="1">
        <f t="shared" si="4"/>
        <v>3098912</v>
      </c>
      <c r="M21" s="1">
        <f t="shared" si="5"/>
        <v>1233971</v>
      </c>
      <c r="N21" s="1">
        <f t="shared" si="6"/>
        <v>459591</v>
      </c>
    </row>
    <row r="22" spans="1:14" x14ac:dyDescent="0.3">
      <c r="A22" t="s">
        <v>39</v>
      </c>
      <c r="B22">
        <v>21</v>
      </c>
      <c r="C22" s="1">
        <v>43854</v>
      </c>
      <c r="D22" t="s">
        <v>5</v>
      </c>
      <c r="E22" t="s">
        <v>10</v>
      </c>
      <c r="F22" t="str">
        <f>VLOOKUP(E22,NIVEAU!$A$2:$C$4,2,FALSE)</f>
        <v>Cadre</v>
      </c>
      <c r="G22">
        <f>VLOOKUP(E22,NIVEAU!$A$2:$C$4,3,FALSE)</f>
        <v>100</v>
      </c>
      <c r="H22" t="str">
        <f t="shared" si="0"/>
        <v>21</v>
      </c>
      <c r="I22" t="str">
        <f t="shared" si="1"/>
        <v>M</v>
      </c>
      <c r="J22" t="str">
        <f t="shared" si="2"/>
        <v>A</v>
      </c>
      <c r="K22" s="1">
        <f t="shared" si="3"/>
        <v>45165.638888888891</v>
      </c>
      <c r="L22" s="1">
        <f t="shared" si="4"/>
        <v>3098912</v>
      </c>
      <c r="M22" s="1">
        <f t="shared" si="5"/>
        <v>862598</v>
      </c>
      <c r="N22" s="1">
        <f t="shared" si="6"/>
        <v>520421</v>
      </c>
    </row>
    <row r="23" spans="1:14" x14ac:dyDescent="0.3">
      <c r="A23" t="s">
        <v>40</v>
      </c>
      <c r="B23">
        <v>22</v>
      </c>
      <c r="C23" s="1">
        <v>34126</v>
      </c>
      <c r="D23" t="s">
        <v>4</v>
      </c>
      <c r="E23" t="s">
        <v>8</v>
      </c>
      <c r="F23" t="str">
        <f>VLOOKUP(E23,NIVEAU!$A$2:$C$4,2,FALSE)</f>
        <v>Agent de maitrise</v>
      </c>
      <c r="G23">
        <f>VLOOKUP(E23,NIVEAU!$A$2:$C$4,3,FALSE)</f>
        <v>50</v>
      </c>
      <c r="H23" t="str">
        <f t="shared" si="0"/>
        <v>22</v>
      </c>
      <c r="I23" t="str">
        <f t="shared" si="1"/>
        <v>F</v>
      </c>
      <c r="J23" t="str">
        <f t="shared" si="2"/>
        <v>B</v>
      </c>
      <c r="K23" s="1">
        <f t="shared" si="3"/>
        <v>43322.029411764706</v>
      </c>
      <c r="L23" s="1">
        <f t="shared" si="4"/>
        <v>3098912</v>
      </c>
      <c r="M23" s="1">
        <f t="shared" si="5"/>
        <v>1233971</v>
      </c>
      <c r="N23" s="1">
        <f t="shared" si="6"/>
        <v>459591</v>
      </c>
    </row>
    <row r="24" spans="1:14" x14ac:dyDescent="0.3">
      <c r="A24" t="s">
        <v>41</v>
      </c>
      <c r="B24">
        <v>23</v>
      </c>
      <c r="C24" s="1">
        <v>39211</v>
      </c>
      <c r="D24" t="s">
        <v>4</v>
      </c>
      <c r="E24" t="s">
        <v>8</v>
      </c>
      <c r="F24" t="str">
        <f>VLOOKUP(E24,NIVEAU!$A$2:$C$4,2,FALSE)</f>
        <v>Agent de maitrise</v>
      </c>
      <c r="G24">
        <f>VLOOKUP(E24,NIVEAU!$A$2:$C$4,3,FALSE)</f>
        <v>50</v>
      </c>
      <c r="H24" t="str">
        <f t="shared" si="0"/>
        <v>23</v>
      </c>
      <c r="I24" t="str">
        <f t="shared" si="1"/>
        <v>F</v>
      </c>
      <c r="J24" t="str">
        <f t="shared" si="2"/>
        <v>B</v>
      </c>
      <c r="K24" s="1">
        <f t="shared" si="3"/>
        <v>43322.029411764706</v>
      </c>
      <c r="L24" s="1">
        <f t="shared" si="4"/>
        <v>3098912</v>
      </c>
      <c r="M24" s="1">
        <f t="shared" si="5"/>
        <v>1233971</v>
      </c>
      <c r="N24" s="1">
        <f t="shared" si="6"/>
        <v>459591</v>
      </c>
    </row>
    <row r="25" spans="1:14" x14ac:dyDescent="0.3">
      <c r="A25" t="s">
        <v>42</v>
      </c>
      <c r="B25">
        <v>24</v>
      </c>
      <c r="C25" s="1">
        <v>58766</v>
      </c>
      <c r="D25" t="s">
        <v>5</v>
      </c>
      <c r="E25" t="s">
        <v>8</v>
      </c>
      <c r="F25" t="str">
        <f>VLOOKUP(E25,NIVEAU!$A$2:$C$4,2,FALSE)</f>
        <v>Agent de maitrise</v>
      </c>
      <c r="G25">
        <f>VLOOKUP(E25,NIVEAU!$A$2:$C$4,3,FALSE)</f>
        <v>50</v>
      </c>
      <c r="H25" t="str">
        <f t="shared" si="0"/>
        <v>24</v>
      </c>
      <c r="I25" t="str">
        <f t="shared" si="1"/>
        <v>M</v>
      </c>
      <c r="J25" t="str">
        <f t="shared" si="2"/>
        <v>B</v>
      </c>
      <c r="K25" s="1">
        <f t="shared" si="3"/>
        <v>45165.638888888891</v>
      </c>
      <c r="L25" s="1">
        <f t="shared" si="4"/>
        <v>3098912</v>
      </c>
      <c r="M25" s="1">
        <f t="shared" si="5"/>
        <v>1233971</v>
      </c>
      <c r="N25" s="1">
        <f t="shared" si="6"/>
        <v>774380</v>
      </c>
    </row>
    <row r="26" spans="1:14" x14ac:dyDescent="0.3">
      <c r="A26" t="s">
        <v>43</v>
      </c>
      <c r="B26">
        <v>25</v>
      </c>
      <c r="C26" s="1">
        <v>49535</v>
      </c>
      <c r="D26" t="s">
        <v>4</v>
      </c>
      <c r="E26" t="s">
        <v>9</v>
      </c>
      <c r="F26" t="str">
        <f>VLOOKUP(E26,NIVEAU!$A$2:$C$4,2,FALSE)</f>
        <v>Employé</v>
      </c>
      <c r="G26">
        <f>VLOOKUP(E26,NIVEAU!$A$2:$C$4,3,FALSE)</f>
        <v>25</v>
      </c>
      <c r="H26" t="str">
        <f t="shared" si="0"/>
        <v>25</v>
      </c>
      <c r="I26" t="str">
        <f t="shared" si="1"/>
        <v>F</v>
      </c>
      <c r="J26" t="str">
        <f t="shared" si="2"/>
        <v>C</v>
      </c>
      <c r="K26" s="1">
        <f t="shared" si="3"/>
        <v>43322.029411764706</v>
      </c>
      <c r="L26" s="1">
        <f t="shared" si="4"/>
        <v>3098912</v>
      </c>
      <c r="M26" s="1">
        <f t="shared" si="5"/>
        <v>1002343</v>
      </c>
      <c r="N26" s="1">
        <f t="shared" si="6"/>
        <v>671181</v>
      </c>
    </row>
    <row r="27" spans="1:14" x14ac:dyDescent="0.3">
      <c r="A27" t="s">
        <v>44</v>
      </c>
      <c r="B27">
        <v>26</v>
      </c>
      <c r="C27" s="1">
        <v>49341</v>
      </c>
      <c r="D27" t="s">
        <v>4</v>
      </c>
      <c r="E27" t="s">
        <v>10</v>
      </c>
      <c r="F27" t="str">
        <f>VLOOKUP(E27,NIVEAU!$A$2:$C$4,2,FALSE)</f>
        <v>Cadre</v>
      </c>
      <c r="G27">
        <f>VLOOKUP(E27,NIVEAU!$A$2:$C$4,3,FALSE)</f>
        <v>100</v>
      </c>
      <c r="H27" t="str">
        <f t="shared" si="0"/>
        <v>26</v>
      </c>
      <c r="I27" t="str">
        <f t="shared" si="1"/>
        <v>F</v>
      </c>
      <c r="J27" t="str">
        <f t="shared" si="2"/>
        <v>A</v>
      </c>
      <c r="K27" s="1">
        <f t="shared" si="3"/>
        <v>43322.029411764706</v>
      </c>
      <c r="L27" s="1">
        <f t="shared" si="4"/>
        <v>3098912</v>
      </c>
      <c r="M27" s="1">
        <f t="shared" si="5"/>
        <v>862598</v>
      </c>
      <c r="N27" s="1">
        <f t="shared" si="6"/>
        <v>342177</v>
      </c>
    </row>
    <row r="28" spans="1:14" x14ac:dyDescent="0.3">
      <c r="A28" t="s">
        <v>45</v>
      </c>
      <c r="B28">
        <v>27</v>
      </c>
      <c r="C28" s="1">
        <v>44926</v>
      </c>
      <c r="D28" t="s">
        <v>5</v>
      </c>
      <c r="E28" t="s">
        <v>10</v>
      </c>
      <c r="F28" t="str">
        <f>VLOOKUP(E28,NIVEAU!$A$2:$C$4,2,FALSE)</f>
        <v>Cadre</v>
      </c>
      <c r="G28">
        <f>VLOOKUP(E28,NIVEAU!$A$2:$C$4,3,FALSE)</f>
        <v>100</v>
      </c>
      <c r="H28" t="str">
        <f t="shared" si="0"/>
        <v>27</v>
      </c>
      <c r="I28" t="str">
        <f t="shared" si="1"/>
        <v>M</v>
      </c>
      <c r="J28" t="str">
        <f t="shared" si="2"/>
        <v>A</v>
      </c>
      <c r="K28" s="1">
        <f t="shared" si="3"/>
        <v>45165.638888888891</v>
      </c>
      <c r="L28" s="1">
        <f t="shared" si="4"/>
        <v>3098912</v>
      </c>
      <c r="M28" s="1">
        <f t="shared" si="5"/>
        <v>862598</v>
      </c>
      <c r="N28" s="1">
        <f t="shared" si="6"/>
        <v>520421</v>
      </c>
    </row>
    <row r="29" spans="1:14" x14ac:dyDescent="0.3">
      <c r="A29" t="s">
        <v>46</v>
      </c>
      <c r="B29">
        <v>28</v>
      </c>
      <c r="C29" s="1">
        <v>58575</v>
      </c>
      <c r="D29" t="s">
        <v>5</v>
      </c>
      <c r="E29" t="s">
        <v>8</v>
      </c>
      <c r="F29" t="str">
        <f>VLOOKUP(E29,NIVEAU!$A$2:$C$4,2,FALSE)</f>
        <v>Agent de maitrise</v>
      </c>
      <c r="G29">
        <f>VLOOKUP(E29,NIVEAU!$A$2:$C$4,3,FALSE)</f>
        <v>50</v>
      </c>
      <c r="H29" t="str">
        <f t="shared" si="0"/>
        <v>28</v>
      </c>
      <c r="I29" t="str">
        <f t="shared" si="1"/>
        <v>M</v>
      </c>
      <c r="J29" t="str">
        <f t="shared" si="2"/>
        <v>B</v>
      </c>
      <c r="K29" s="1">
        <f t="shared" si="3"/>
        <v>45165.638888888891</v>
      </c>
      <c r="L29" s="1">
        <f t="shared" si="4"/>
        <v>3098912</v>
      </c>
      <c r="M29" s="1">
        <f t="shared" si="5"/>
        <v>1233971</v>
      </c>
      <c r="N29" s="1">
        <f t="shared" si="6"/>
        <v>774380</v>
      </c>
    </row>
    <row r="30" spans="1:14" x14ac:dyDescent="0.3">
      <c r="A30" t="s">
        <v>47</v>
      </c>
      <c r="B30">
        <v>29</v>
      </c>
      <c r="C30" s="1">
        <v>33830</v>
      </c>
      <c r="D30" t="s">
        <v>5</v>
      </c>
      <c r="E30" t="s">
        <v>10</v>
      </c>
      <c r="F30" t="str">
        <f>VLOOKUP(E30,NIVEAU!$A$2:$C$4,2,FALSE)</f>
        <v>Cadre</v>
      </c>
      <c r="G30">
        <f>VLOOKUP(E30,NIVEAU!$A$2:$C$4,3,FALSE)</f>
        <v>100</v>
      </c>
      <c r="H30" t="str">
        <f t="shared" si="0"/>
        <v>29</v>
      </c>
      <c r="I30" t="str">
        <f t="shared" si="1"/>
        <v>M</v>
      </c>
      <c r="J30" t="str">
        <f t="shared" si="2"/>
        <v>A</v>
      </c>
      <c r="K30" s="1">
        <f t="shared" si="3"/>
        <v>45165.638888888891</v>
      </c>
      <c r="L30" s="1">
        <f t="shared" si="4"/>
        <v>3098912</v>
      </c>
      <c r="M30" s="1">
        <f t="shared" si="5"/>
        <v>862598</v>
      </c>
      <c r="N30" s="1">
        <f t="shared" si="6"/>
        <v>520421</v>
      </c>
    </row>
    <row r="31" spans="1:14" x14ac:dyDescent="0.3">
      <c r="A31" t="s">
        <v>48</v>
      </c>
      <c r="B31">
        <v>30</v>
      </c>
      <c r="C31" s="1">
        <v>48019</v>
      </c>
      <c r="D31" t="s">
        <v>4</v>
      </c>
      <c r="E31" t="s">
        <v>8</v>
      </c>
      <c r="F31" t="str">
        <f>VLOOKUP(E31,NIVEAU!$A$2:$C$4,2,FALSE)</f>
        <v>Agent de maitrise</v>
      </c>
      <c r="G31">
        <f>VLOOKUP(E31,NIVEAU!$A$2:$C$4,3,FALSE)</f>
        <v>50</v>
      </c>
      <c r="H31" t="str">
        <f t="shared" si="0"/>
        <v>30</v>
      </c>
      <c r="I31" t="str">
        <f t="shared" si="1"/>
        <v>F</v>
      </c>
      <c r="J31" t="str">
        <f t="shared" si="2"/>
        <v>B</v>
      </c>
      <c r="K31" s="1">
        <f t="shared" si="3"/>
        <v>43322.029411764706</v>
      </c>
      <c r="L31" s="1">
        <f t="shared" si="4"/>
        <v>3098912</v>
      </c>
      <c r="M31" s="1">
        <f t="shared" si="5"/>
        <v>1233971</v>
      </c>
      <c r="N31" s="1">
        <f t="shared" si="6"/>
        <v>459591</v>
      </c>
    </row>
    <row r="32" spans="1:14" x14ac:dyDescent="0.3">
      <c r="A32" t="s">
        <v>49</v>
      </c>
      <c r="B32">
        <v>31</v>
      </c>
      <c r="C32" s="1">
        <v>52526</v>
      </c>
      <c r="D32" t="s">
        <v>5</v>
      </c>
      <c r="E32" t="s">
        <v>8</v>
      </c>
      <c r="F32" t="str">
        <f>VLOOKUP(E32,NIVEAU!$A$2:$C$4,2,FALSE)</f>
        <v>Agent de maitrise</v>
      </c>
      <c r="G32">
        <f>VLOOKUP(E32,NIVEAU!$A$2:$C$4,3,FALSE)</f>
        <v>50</v>
      </c>
      <c r="H32" t="str">
        <f t="shared" si="0"/>
        <v>31</v>
      </c>
      <c r="I32" t="str">
        <f t="shared" si="1"/>
        <v>M</v>
      </c>
      <c r="J32" t="str">
        <f t="shared" si="2"/>
        <v>B</v>
      </c>
      <c r="K32" s="1">
        <f t="shared" si="3"/>
        <v>45165.638888888891</v>
      </c>
      <c r="L32" s="1">
        <f t="shared" si="4"/>
        <v>3098912</v>
      </c>
      <c r="M32" s="1">
        <f t="shared" si="5"/>
        <v>1233971</v>
      </c>
      <c r="N32" s="1">
        <f t="shared" si="6"/>
        <v>774380</v>
      </c>
    </row>
    <row r="33" spans="1:14" x14ac:dyDescent="0.3">
      <c r="A33" t="s">
        <v>50</v>
      </c>
      <c r="B33">
        <v>32</v>
      </c>
      <c r="C33" s="1">
        <v>47766</v>
      </c>
      <c r="D33" t="s">
        <v>4</v>
      </c>
      <c r="E33" t="s">
        <v>9</v>
      </c>
      <c r="F33" t="str">
        <f>VLOOKUP(E33,NIVEAU!$A$2:$C$4,2,FALSE)</f>
        <v>Employé</v>
      </c>
      <c r="G33">
        <f>VLOOKUP(E33,NIVEAU!$A$2:$C$4,3,FALSE)</f>
        <v>25</v>
      </c>
      <c r="H33" t="str">
        <f t="shared" si="0"/>
        <v>32</v>
      </c>
      <c r="I33" t="str">
        <f t="shared" si="1"/>
        <v>F</v>
      </c>
      <c r="J33" t="str">
        <f t="shared" si="2"/>
        <v>C</v>
      </c>
      <c r="K33" s="1">
        <f t="shared" si="3"/>
        <v>43322.029411764706</v>
      </c>
      <c r="L33" s="1">
        <f t="shared" si="4"/>
        <v>3098912</v>
      </c>
      <c r="M33" s="1">
        <f t="shared" si="5"/>
        <v>1002343</v>
      </c>
      <c r="N33" s="1">
        <f t="shared" si="6"/>
        <v>671181</v>
      </c>
    </row>
    <row r="34" spans="1:14" x14ac:dyDescent="0.3">
      <c r="A34" t="s">
        <v>51</v>
      </c>
      <c r="B34">
        <v>33</v>
      </c>
      <c r="C34" s="1">
        <v>39430</v>
      </c>
      <c r="D34" t="s">
        <v>4</v>
      </c>
      <c r="E34" t="s">
        <v>8</v>
      </c>
      <c r="F34" t="str">
        <f>VLOOKUP(E34,NIVEAU!$A$2:$C$4,2,FALSE)</f>
        <v>Agent de maitrise</v>
      </c>
      <c r="G34">
        <f>VLOOKUP(E34,NIVEAU!$A$2:$C$4,3,FALSE)</f>
        <v>50</v>
      </c>
      <c r="H34" t="str">
        <f t="shared" si="0"/>
        <v>33</v>
      </c>
      <c r="I34" t="str">
        <f t="shared" si="1"/>
        <v>F</v>
      </c>
      <c r="J34" t="str">
        <f t="shared" si="2"/>
        <v>B</v>
      </c>
      <c r="K34" s="1">
        <f t="shared" si="3"/>
        <v>43322.029411764706</v>
      </c>
      <c r="L34" s="1">
        <f t="shared" si="4"/>
        <v>3098912</v>
      </c>
      <c r="M34" s="1">
        <f t="shared" si="5"/>
        <v>1233971</v>
      </c>
      <c r="N34" s="1">
        <f t="shared" si="6"/>
        <v>459591</v>
      </c>
    </row>
    <row r="35" spans="1:14" x14ac:dyDescent="0.3">
      <c r="A35" t="s">
        <v>52</v>
      </c>
      <c r="B35">
        <v>34</v>
      </c>
      <c r="C35" s="1">
        <v>36157</v>
      </c>
      <c r="D35" t="s">
        <v>5</v>
      </c>
      <c r="E35" t="s">
        <v>10</v>
      </c>
      <c r="F35" t="str">
        <f>VLOOKUP(E35,NIVEAU!$A$2:$C$4,2,FALSE)</f>
        <v>Cadre</v>
      </c>
      <c r="G35">
        <f>VLOOKUP(E35,NIVEAU!$A$2:$C$4,3,FALSE)</f>
        <v>100</v>
      </c>
      <c r="H35" t="str">
        <f t="shared" si="0"/>
        <v>34</v>
      </c>
      <c r="I35" t="str">
        <f t="shared" si="1"/>
        <v>M</v>
      </c>
      <c r="J35" t="str">
        <f t="shared" si="2"/>
        <v>A</v>
      </c>
      <c r="K35" s="1">
        <f t="shared" si="3"/>
        <v>45165.638888888891</v>
      </c>
      <c r="L35" s="1">
        <f t="shared" si="4"/>
        <v>3098912</v>
      </c>
      <c r="M35" s="1">
        <f t="shared" si="5"/>
        <v>862598</v>
      </c>
      <c r="N35" s="1">
        <f t="shared" si="6"/>
        <v>520421</v>
      </c>
    </row>
    <row r="36" spans="1:14" x14ac:dyDescent="0.3">
      <c r="A36" t="s">
        <v>53</v>
      </c>
      <c r="B36">
        <v>35</v>
      </c>
      <c r="C36" s="1">
        <v>46369</v>
      </c>
      <c r="D36" t="s">
        <v>5</v>
      </c>
      <c r="E36" t="s">
        <v>10</v>
      </c>
      <c r="F36" t="str">
        <f>VLOOKUP(E36,NIVEAU!$A$2:$C$4,2,FALSE)</f>
        <v>Cadre</v>
      </c>
      <c r="G36">
        <f>VLOOKUP(E36,NIVEAU!$A$2:$C$4,3,FALSE)</f>
        <v>100</v>
      </c>
      <c r="H36" t="str">
        <f t="shared" si="0"/>
        <v>35</v>
      </c>
      <c r="I36" t="str">
        <f t="shared" si="1"/>
        <v>M</v>
      </c>
      <c r="J36" t="str">
        <f t="shared" si="2"/>
        <v>A</v>
      </c>
      <c r="K36" s="1">
        <f t="shared" si="3"/>
        <v>45165.638888888891</v>
      </c>
      <c r="L36" s="1">
        <f t="shared" si="4"/>
        <v>3098912</v>
      </c>
      <c r="M36" s="1">
        <f t="shared" si="5"/>
        <v>862598</v>
      </c>
      <c r="N36" s="1">
        <f t="shared" si="6"/>
        <v>520421</v>
      </c>
    </row>
    <row r="37" spans="1:14" x14ac:dyDescent="0.3">
      <c r="A37" t="s">
        <v>54</v>
      </c>
      <c r="B37">
        <v>36</v>
      </c>
      <c r="C37" s="1">
        <v>47196</v>
      </c>
      <c r="D37" t="s">
        <v>5</v>
      </c>
      <c r="E37" t="s">
        <v>8</v>
      </c>
      <c r="F37" t="str">
        <f>VLOOKUP(E37,NIVEAU!$A$2:$C$4,2,FALSE)</f>
        <v>Agent de maitrise</v>
      </c>
      <c r="G37">
        <f>VLOOKUP(E37,NIVEAU!$A$2:$C$4,3,FALSE)</f>
        <v>50</v>
      </c>
      <c r="H37" t="str">
        <f t="shared" si="0"/>
        <v>36</v>
      </c>
      <c r="I37" t="str">
        <f t="shared" si="1"/>
        <v>M</v>
      </c>
      <c r="J37" t="str">
        <f t="shared" si="2"/>
        <v>B</v>
      </c>
      <c r="K37" s="1">
        <f t="shared" si="3"/>
        <v>45165.638888888891</v>
      </c>
      <c r="L37" s="1">
        <f t="shared" si="4"/>
        <v>3098912</v>
      </c>
      <c r="M37" s="1">
        <f t="shared" si="5"/>
        <v>1233971</v>
      </c>
      <c r="N37" s="1">
        <f t="shared" si="6"/>
        <v>774380</v>
      </c>
    </row>
    <row r="38" spans="1:14" x14ac:dyDescent="0.3">
      <c r="A38" t="s">
        <v>55</v>
      </c>
      <c r="B38">
        <v>37</v>
      </c>
      <c r="C38" s="1">
        <v>54884</v>
      </c>
      <c r="D38" t="s">
        <v>4</v>
      </c>
      <c r="E38" t="s">
        <v>8</v>
      </c>
      <c r="F38" t="str">
        <f>VLOOKUP(E38,NIVEAU!$A$2:$C$4,2,FALSE)</f>
        <v>Agent de maitrise</v>
      </c>
      <c r="G38">
        <f>VLOOKUP(E38,NIVEAU!$A$2:$C$4,3,FALSE)</f>
        <v>50</v>
      </c>
      <c r="H38" t="str">
        <f t="shared" si="0"/>
        <v>37</v>
      </c>
      <c r="I38" t="str">
        <f t="shared" si="1"/>
        <v>F</v>
      </c>
      <c r="J38" t="str">
        <f t="shared" si="2"/>
        <v>B</v>
      </c>
      <c r="K38" s="1">
        <f t="shared" si="3"/>
        <v>43322.029411764706</v>
      </c>
      <c r="L38" s="1">
        <f t="shared" si="4"/>
        <v>3098912</v>
      </c>
      <c r="M38" s="1">
        <f t="shared" si="5"/>
        <v>1233971</v>
      </c>
      <c r="N38" s="1">
        <f t="shared" si="6"/>
        <v>459591</v>
      </c>
    </row>
    <row r="39" spans="1:14" x14ac:dyDescent="0.3">
      <c r="A39" t="s">
        <v>56</v>
      </c>
      <c r="B39">
        <v>38</v>
      </c>
      <c r="C39" s="1">
        <v>43296</v>
      </c>
      <c r="D39" t="s">
        <v>5</v>
      </c>
      <c r="E39" t="s">
        <v>10</v>
      </c>
      <c r="F39" t="str">
        <f>VLOOKUP(E39,NIVEAU!$A$2:$C$4,2,FALSE)</f>
        <v>Cadre</v>
      </c>
      <c r="G39">
        <f>VLOOKUP(E39,NIVEAU!$A$2:$C$4,3,FALSE)</f>
        <v>100</v>
      </c>
      <c r="H39" t="str">
        <f t="shared" si="0"/>
        <v>38</v>
      </c>
      <c r="I39" t="str">
        <f t="shared" si="1"/>
        <v>M</v>
      </c>
      <c r="J39" t="str">
        <f t="shared" si="2"/>
        <v>A</v>
      </c>
      <c r="K39" s="1">
        <f t="shared" si="3"/>
        <v>45165.638888888891</v>
      </c>
      <c r="L39" s="1">
        <f t="shared" si="4"/>
        <v>3098912</v>
      </c>
      <c r="M39" s="1">
        <f t="shared" si="5"/>
        <v>862598</v>
      </c>
      <c r="N39" s="1">
        <f t="shared" si="6"/>
        <v>520421</v>
      </c>
    </row>
    <row r="40" spans="1:14" x14ac:dyDescent="0.3">
      <c r="A40" t="s">
        <v>57</v>
      </c>
      <c r="B40">
        <v>39</v>
      </c>
      <c r="C40" s="1">
        <v>32556</v>
      </c>
      <c r="D40" t="s">
        <v>4</v>
      </c>
      <c r="E40" t="s">
        <v>10</v>
      </c>
      <c r="F40" t="str">
        <f>VLOOKUP(E40,NIVEAU!$A$2:$C$4,2,FALSE)</f>
        <v>Cadre</v>
      </c>
      <c r="G40">
        <f>VLOOKUP(E40,NIVEAU!$A$2:$C$4,3,FALSE)</f>
        <v>100</v>
      </c>
      <c r="H40" t="str">
        <f t="shared" si="0"/>
        <v>39</v>
      </c>
      <c r="I40" t="str">
        <f t="shared" si="1"/>
        <v>F</v>
      </c>
      <c r="J40" t="str">
        <f t="shared" si="2"/>
        <v>A</v>
      </c>
      <c r="K40" s="1">
        <f t="shared" si="3"/>
        <v>43322.029411764706</v>
      </c>
      <c r="L40" s="1">
        <f t="shared" si="4"/>
        <v>3098912</v>
      </c>
      <c r="M40" s="1">
        <f t="shared" si="5"/>
        <v>862598</v>
      </c>
      <c r="N40" s="1">
        <f t="shared" si="6"/>
        <v>342177</v>
      </c>
    </row>
    <row r="41" spans="1:14" x14ac:dyDescent="0.3">
      <c r="A41" t="s">
        <v>58</v>
      </c>
      <c r="B41">
        <v>40</v>
      </c>
      <c r="C41" s="1">
        <v>53486</v>
      </c>
      <c r="D41" t="s">
        <v>5</v>
      </c>
      <c r="E41" t="s">
        <v>8</v>
      </c>
      <c r="F41" t="str">
        <f>VLOOKUP(E41,NIVEAU!$A$2:$C$4,2,FALSE)</f>
        <v>Agent de maitrise</v>
      </c>
      <c r="G41">
        <f>VLOOKUP(E41,NIVEAU!$A$2:$C$4,3,FALSE)</f>
        <v>50</v>
      </c>
      <c r="H41" t="str">
        <f t="shared" si="0"/>
        <v>40</v>
      </c>
      <c r="I41" t="str">
        <f t="shared" si="1"/>
        <v>M</v>
      </c>
      <c r="J41" t="str">
        <f t="shared" si="2"/>
        <v>B</v>
      </c>
      <c r="K41" s="1">
        <f t="shared" si="3"/>
        <v>45165.638888888891</v>
      </c>
      <c r="L41" s="1">
        <f t="shared" si="4"/>
        <v>3098912</v>
      </c>
      <c r="M41" s="1">
        <f t="shared" si="5"/>
        <v>1233971</v>
      </c>
      <c r="N41" s="1">
        <f t="shared" si="6"/>
        <v>774380</v>
      </c>
    </row>
    <row r="42" spans="1:14" x14ac:dyDescent="0.3">
      <c r="A42" t="s">
        <v>59</v>
      </c>
      <c r="B42">
        <v>41</v>
      </c>
      <c r="C42" s="1">
        <v>46594</v>
      </c>
      <c r="D42" t="s">
        <v>5</v>
      </c>
      <c r="E42" t="s">
        <v>9</v>
      </c>
      <c r="F42" t="str">
        <f>VLOOKUP(E42,NIVEAU!$A$2:$C$4,2,FALSE)</f>
        <v>Employé</v>
      </c>
      <c r="G42">
        <f>VLOOKUP(E42,NIVEAU!$A$2:$C$4,3,FALSE)</f>
        <v>25</v>
      </c>
      <c r="H42" t="str">
        <f t="shared" si="0"/>
        <v>41</v>
      </c>
      <c r="I42" t="str">
        <f t="shared" si="1"/>
        <v>M</v>
      </c>
      <c r="J42" t="str">
        <f t="shared" si="2"/>
        <v>C</v>
      </c>
      <c r="K42" s="1">
        <f t="shared" si="3"/>
        <v>45165.638888888891</v>
      </c>
      <c r="L42" s="1">
        <f t="shared" si="4"/>
        <v>3098912</v>
      </c>
      <c r="M42" s="1">
        <f t="shared" si="5"/>
        <v>1002343</v>
      </c>
      <c r="N42" s="1">
        <f t="shared" si="6"/>
        <v>331162</v>
      </c>
    </row>
    <row r="43" spans="1:14" x14ac:dyDescent="0.3">
      <c r="A43" t="s">
        <v>60</v>
      </c>
      <c r="B43">
        <v>42</v>
      </c>
      <c r="C43" s="1">
        <v>58343</v>
      </c>
      <c r="D43" t="s">
        <v>5</v>
      </c>
      <c r="E43" t="s">
        <v>9</v>
      </c>
      <c r="F43" t="str">
        <f>VLOOKUP(E43,NIVEAU!$A$2:$C$4,2,FALSE)</f>
        <v>Employé</v>
      </c>
      <c r="G43">
        <f>VLOOKUP(E43,NIVEAU!$A$2:$C$4,3,FALSE)</f>
        <v>25</v>
      </c>
      <c r="H43" t="str">
        <f t="shared" si="0"/>
        <v>42</v>
      </c>
      <c r="I43" t="str">
        <f t="shared" si="1"/>
        <v>M</v>
      </c>
      <c r="J43" t="str">
        <f t="shared" si="2"/>
        <v>C</v>
      </c>
      <c r="K43" s="1">
        <f t="shared" si="3"/>
        <v>45165.638888888891</v>
      </c>
      <c r="L43" s="1">
        <f t="shared" si="4"/>
        <v>3098912</v>
      </c>
      <c r="M43" s="1">
        <f t="shared" si="5"/>
        <v>1002343</v>
      </c>
      <c r="N43" s="1">
        <f t="shared" si="6"/>
        <v>331162</v>
      </c>
    </row>
    <row r="44" spans="1:14" x14ac:dyDescent="0.3">
      <c r="A44" t="s">
        <v>61</v>
      </c>
      <c r="B44">
        <v>43</v>
      </c>
      <c r="C44" s="1">
        <v>46460</v>
      </c>
      <c r="D44" t="s">
        <v>4</v>
      </c>
      <c r="E44" t="s">
        <v>9</v>
      </c>
      <c r="F44" t="str">
        <f>VLOOKUP(E44,NIVEAU!$A$2:$C$4,2,FALSE)</f>
        <v>Employé</v>
      </c>
      <c r="G44">
        <f>VLOOKUP(E44,NIVEAU!$A$2:$C$4,3,FALSE)</f>
        <v>25</v>
      </c>
      <c r="H44" t="str">
        <f t="shared" si="0"/>
        <v>43</v>
      </c>
      <c r="I44" t="str">
        <f t="shared" si="1"/>
        <v>F</v>
      </c>
      <c r="J44" t="str">
        <f t="shared" si="2"/>
        <v>C</v>
      </c>
      <c r="K44" s="1">
        <f t="shared" si="3"/>
        <v>43322.029411764706</v>
      </c>
      <c r="L44" s="1">
        <f t="shared" si="4"/>
        <v>3098912</v>
      </c>
      <c r="M44" s="1">
        <f t="shared" si="5"/>
        <v>1002343</v>
      </c>
      <c r="N44" s="1">
        <f t="shared" si="6"/>
        <v>671181</v>
      </c>
    </row>
    <row r="45" spans="1:14" x14ac:dyDescent="0.3">
      <c r="A45" t="s">
        <v>62</v>
      </c>
      <c r="B45">
        <v>44</v>
      </c>
      <c r="C45" s="1">
        <v>42314</v>
      </c>
      <c r="D45" t="s">
        <v>4</v>
      </c>
      <c r="E45" t="s">
        <v>10</v>
      </c>
      <c r="F45" t="str">
        <f>VLOOKUP(E45,NIVEAU!$A$2:$C$4,2,FALSE)</f>
        <v>Cadre</v>
      </c>
      <c r="G45">
        <f>VLOOKUP(E45,NIVEAU!$A$2:$C$4,3,FALSE)</f>
        <v>100</v>
      </c>
      <c r="H45" t="str">
        <f t="shared" si="0"/>
        <v>44</v>
      </c>
      <c r="I45" t="str">
        <f t="shared" si="1"/>
        <v>F</v>
      </c>
      <c r="J45" t="str">
        <f t="shared" si="2"/>
        <v>A</v>
      </c>
      <c r="K45" s="1">
        <f t="shared" si="3"/>
        <v>43322.029411764706</v>
      </c>
      <c r="L45" s="1">
        <f t="shared" si="4"/>
        <v>3098912</v>
      </c>
      <c r="M45" s="1">
        <f t="shared" si="5"/>
        <v>862598</v>
      </c>
      <c r="N45" s="1">
        <f t="shared" si="6"/>
        <v>342177</v>
      </c>
    </row>
    <row r="46" spans="1:14" x14ac:dyDescent="0.3">
      <c r="A46" t="s">
        <v>63</v>
      </c>
      <c r="B46">
        <v>45</v>
      </c>
      <c r="C46" s="1">
        <v>44255</v>
      </c>
      <c r="D46" t="s">
        <v>5</v>
      </c>
      <c r="E46" t="s">
        <v>8</v>
      </c>
      <c r="F46" t="str">
        <f>VLOOKUP(E46,NIVEAU!$A$2:$C$4,2,FALSE)</f>
        <v>Agent de maitrise</v>
      </c>
      <c r="G46">
        <f>VLOOKUP(E46,NIVEAU!$A$2:$C$4,3,FALSE)</f>
        <v>50</v>
      </c>
      <c r="H46" t="str">
        <f t="shared" si="0"/>
        <v>45</v>
      </c>
      <c r="I46" t="str">
        <f t="shared" si="1"/>
        <v>M</v>
      </c>
      <c r="J46" t="str">
        <f t="shared" si="2"/>
        <v>B</v>
      </c>
      <c r="K46" s="1">
        <f t="shared" si="3"/>
        <v>45165.638888888891</v>
      </c>
      <c r="L46" s="1">
        <f t="shared" si="4"/>
        <v>3098912</v>
      </c>
      <c r="M46" s="1">
        <f t="shared" si="5"/>
        <v>1233971</v>
      </c>
      <c r="N46" s="1">
        <f t="shared" si="6"/>
        <v>774380</v>
      </c>
    </row>
    <row r="47" spans="1:14" x14ac:dyDescent="0.3">
      <c r="A47" t="s">
        <v>64</v>
      </c>
      <c r="B47">
        <v>46</v>
      </c>
      <c r="C47" s="1">
        <v>37555</v>
      </c>
      <c r="D47" t="s">
        <v>4</v>
      </c>
      <c r="E47" t="s">
        <v>8</v>
      </c>
      <c r="F47" t="str">
        <f>VLOOKUP(E47,NIVEAU!$A$2:$C$4,2,FALSE)</f>
        <v>Agent de maitrise</v>
      </c>
      <c r="G47">
        <f>VLOOKUP(E47,NIVEAU!$A$2:$C$4,3,FALSE)</f>
        <v>50</v>
      </c>
      <c r="H47" t="str">
        <f t="shared" si="0"/>
        <v>46</v>
      </c>
      <c r="I47" t="str">
        <f t="shared" si="1"/>
        <v>F</v>
      </c>
      <c r="J47" t="str">
        <f t="shared" si="2"/>
        <v>B</v>
      </c>
      <c r="K47" s="1">
        <f t="shared" si="3"/>
        <v>43322.029411764706</v>
      </c>
      <c r="L47" s="1">
        <f t="shared" si="4"/>
        <v>3098912</v>
      </c>
      <c r="M47" s="1">
        <f t="shared" si="5"/>
        <v>1233971</v>
      </c>
      <c r="N47" s="1">
        <f t="shared" si="6"/>
        <v>459591</v>
      </c>
    </row>
    <row r="48" spans="1:14" x14ac:dyDescent="0.3">
      <c r="A48" t="s">
        <v>65</v>
      </c>
      <c r="B48">
        <v>47</v>
      </c>
      <c r="C48" s="1">
        <v>45441</v>
      </c>
      <c r="D48" t="s">
        <v>4</v>
      </c>
      <c r="E48" t="s">
        <v>8</v>
      </c>
      <c r="F48" t="str">
        <f>VLOOKUP(E48,NIVEAU!$A$2:$C$4,2,FALSE)</f>
        <v>Agent de maitrise</v>
      </c>
      <c r="G48">
        <f>VLOOKUP(E48,NIVEAU!$A$2:$C$4,3,FALSE)</f>
        <v>50</v>
      </c>
      <c r="H48" t="str">
        <f t="shared" si="0"/>
        <v>47</v>
      </c>
      <c r="I48" t="str">
        <f t="shared" si="1"/>
        <v>F</v>
      </c>
      <c r="J48" t="str">
        <f t="shared" si="2"/>
        <v>B</v>
      </c>
      <c r="K48" s="1">
        <f t="shared" si="3"/>
        <v>43322.029411764706</v>
      </c>
      <c r="L48" s="1">
        <f t="shared" si="4"/>
        <v>3098912</v>
      </c>
      <c r="M48" s="1">
        <f t="shared" si="5"/>
        <v>1233971</v>
      </c>
      <c r="N48" s="1">
        <f t="shared" si="6"/>
        <v>459591</v>
      </c>
    </row>
    <row r="49" spans="1:14" x14ac:dyDescent="0.3">
      <c r="A49" t="s">
        <v>66</v>
      </c>
      <c r="B49">
        <v>48</v>
      </c>
      <c r="C49" s="1">
        <v>39891</v>
      </c>
      <c r="D49" t="s">
        <v>4</v>
      </c>
      <c r="E49" t="s">
        <v>9</v>
      </c>
      <c r="F49" t="str">
        <f>VLOOKUP(E49,NIVEAU!$A$2:$C$4,2,FALSE)</f>
        <v>Employé</v>
      </c>
      <c r="G49">
        <f>VLOOKUP(E49,NIVEAU!$A$2:$C$4,3,FALSE)</f>
        <v>25</v>
      </c>
      <c r="H49" t="str">
        <f t="shared" si="0"/>
        <v>48</v>
      </c>
      <c r="I49" t="str">
        <f t="shared" si="1"/>
        <v>F</v>
      </c>
      <c r="J49" t="str">
        <f t="shared" si="2"/>
        <v>C</v>
      </c>
      <c r="K49" s="1">
        <f t="shared" si="3"/>
        <v>43322.029411764706</v>
      </c>
      <c r="L49" s="1">
        <f t="shared" si="4"/>
        <v>3098912</v>
      </c>
      <c r="M49" s="1">
        <f t="shared" si="5"/>
        <v>1002343</v>
      </c>
      <c r="N49" s="1">
        <f t="shared" si="6"/>
        <v>671181</v>
      </c>
    </row>
    <row r="50" spans="1:14" x14ac:dyDescent="0.3">
      <c r="A50" t="s">
        <v>67</v>
      </c>
      <c r="B50">
        <v>49</v>
      </c>
      <c r="C50" s="1">
        <v>52339</v>
      </c>
      <c r="D50" t="s">
        <v>5</v>
      </c>
      <c r="E50" t="s">
        <v>8</v>
      </c>
      <c r="F50" t="str">
        <f>VLOOKUP(E50,NIVEAU!$A$2:$C$4,2,FALSE)</f>
        <v>Agent de maitrise</v>
      </c>
      <c r="G50">
        <f>VLOOKUP(E50,NIVEAU!$A$2:$C$4,3,FALSE)</f>
        <v>50</v>
      </c>
      <c r="H50" t="str">
        <f t="shared" si="0"/>
        <v>49</v>
      </c>
      <c r="I50" t="str">
        <f t="shared" si="1"/>
        <v>M</v>
      </c>
      <c r="J50" t="str">
        <f t="shared" si="2"/>
        <v>B</v>
      </c>
      <c r="K50" s="1">
        <f t="shared" si="3"/>
        <v>45165.638888888891</v>
      </c>
      <c r="L50" s="1">
        <f t="shared" si="4"/>
        <v>3098912</v>
      </c>
      <c r="M50" s="1">
        <f t="shared" si="5"/>
        <v>1233971</v>
      </c>
      <c r="N50" s="1">
        <f t="shared" si="6"/>
        <v>774380</v>
      </c>
    </row>
    <row r="51" spans="1:14" x14ac:dyDescent="0.3">
      <c r="A51" t="s">
        <v>68</v>
      </c>
      <c r="B51">
        <v>50</v>
      </c>
      <c r="C51" s="1">
        <v>50795</v>
      </c>
      <c r="D51" t="s">
        <v>5</v>
      </c>
      <c r="E51" t="s">
        <v>9</v>
      </c>
      <c r="F51" t="str">
        <f>VLOOKUP(E51,NIVEAU!$A$2:$C$4,2,FALSE)</f>
        <v>Employé</v>
      </c>
      <c r="G51">
        <f>VLOOKUP(E51,NIVEAU!$A$2:$C$4,3,FALSE)</f>
        <v>25</v>
      </c>
      <c r="H51" t="str">
        <f t="shared" si="0"/>
        <v>50</v>
      </c>
      <c r="I51" t="str">
        <f t="shared" si="1"/>
        <v>M</v>
      </c>
      <c r="J51" t="str">
        <f t="shared" si="2"/>
        <v>C</v>
      </c>
      <c r="K51" s="1">
        <f t="shared" si="3"/>
        <v>45165.638888888891</v>
      </c>
      <c r="L51" s="1">
        <f t="shared" si="4"/>
        <v>3098912</v>
      </c>
      <c r="M51" s="1">
        <f t="shared" si="5"/>
        <v>1002343</v>
      </c>
      <c r="N51" s="1">
        <f t="shared" si="6"/>
        <v>331162</v>
      </c>
    </row>
    <row r="52" spans="1:14" x14ac:dyDescent="0.3">
      <c r="A52" t="s">
        <v>69</v>
      </c>
      <c r="B52">
        <v>51</v>
      </c>
      <c r="C52" s="1">
        <v>54730</v>
      </c>
      <c r="D52" t="s">
        <v>4</v>
      </c>
      <c r="E52" t="s">
        <v>9</v>
      </c>
      <c r="F52" t="str">
        <f>VLOOKUP(E52,NIVEAU!$A$2:$C$4,2,FALSE)</f>
        <v>Employé</v>
      </c>
      <c r="G52">
        <f>VLOOKUP(E52,NIVEAU!$A$2:$C$4,3,FALSE)</f>
        <v>25</v>
      </c>
      <c r="H52" t="str">
        <f t="shared" si="0"/>
        <v>51</v>
      </c>
      <c r="I52" t="str">
        <f t="shared" si="1"/>
        <v>F</v>
      </c>
      <c r="J52" t="str">
        <f t="shared" si="2"/>
        <v>C</v>
      </c>
      <c r="K52" s="1">
        <f t="shared" si="3"/>
        <v>43322.029411764706</v>
      </c>
      <c r="L52" s="1">
        <f t="shared" si="4"/>
        <v>3098912</v>
      </c>
      <c r="M52" s="1">
        <f t="shared" si="5"/>
        <v>1002343</v>
      </c>
      <c r="N52" s="1">
        <f t="shared" si="6"/>
        <v>671181</v>
      </c>
    </row>
    <row r="53" spans="1:14" x14ac:dyDescent="0.3">
      <c r="A53" t="s">
        <v>70</v>
      </c>
      <c r="B53">
        <v>52</v>
      </c>
      <c r="C53" s="1">
        <v>37046</v>
      </c>
      <c r="D53" t="s">
        <v>4</v>
      </c>
      <c r="E53" t="s">
        <v>9</v>
      </c>
      <c r="F53" t="str">
        <f>VLOOKUP(E53,NIVEAU!$A$2:$C$4,2,FALSE)</f>
        <v>Employé</v>
      </c>
      <c r="G53">
        <f>VLOOKUP(E53,NIVEAU!$A$2:$C$4,3,FALSE)</f>
        <v>25</v>
      </c>
      <c r="H53" t="str">
        <f t="shared" si="0"/>
        <v>52</v>
      </c>
      <c r="I53" t="str">
        <f t="shared" si="1"/>
        <v>F</v>
      </c>
      <c r="J53" t="str">
        <f t="shared" si="2"/>
        <v>C</v>
      </c>
      <c r="K53" s="1">
        <f t="shared" si="3"/>
        <v>43322.029411764706</v>
      </c>
      <c r="L53" s="1">
        <f t="shared" si="4"/>
        <v>3098912</v>
      </c>
      <c r="M53" s="1">
        <f t="shared" si="5"/>
        <v>1002343</v>
      </c>
      <c r="N53" s="1">
        <f t="shared" si="6"/>
        <v>671181</v>
      </c>
    </row>
    <row r="54" spans="1:14" x14ac:dyDescent="0.3">
      <c r="A54" t="s">
        <v>71</v>
      </c>
      <c r="B54">
        <v>53</v>
      </c>
      <c r="C54" s="1">
        <v>30576</v>
      </c>
      <c r="D54" t="s">
        <v>4</v>
      </c>
      <c r="E54" t="s">
        <v>9</v>
      </c>
      <c r="F54" t="str">
        <f>VLOOKUP(E54,NIVEAU!$A$2:$C$4,2,FALSE)</f>
        <v>Employé</v>
      </c>
      <c r="G54">
        <f>VLOOKUP(E54,NIVEAU!$A$2:$C$4,3,FALSE)</f>
        <v>25</v>
      </c>
      <c r="H54" t="str">
        <f t="shared" si="0"/>
        <v>53</v>
      </c>
      <c r="I54" t="str">
        <f t="shared" si="1"/>
        <v>F</v>
      </c>
      <c r="J54" t="str">
        <f t="shared" si="2"/>
        <v>C</v>
      </c>
      <c r="K54" s="1">
        <f t="shared" si="3"/>
        <v>43322.029411764706</v>
      </c>
      <c r="L54" s="1">
        <f t="shared" si="4"/>
        <v>3098912</v>
      </c>
      <c r="M54" s="1">
        <f t="shared" si="5"/>
        <v>1002343</v>
      </c>
      <c r="N54" s="1">
        <f t="shared" si="6"/>
        <v>671181</v>
      </c>
    </row>
    <row r="55" spans="1:14" x14ac:dyDescent="0.3">
      <c r="A55" t="s">
        <v>72</v>
      </c>
      <c r="B55">
        <v>54</v>
      </c>
      <c r="C55" s="1">
        <v>35605</v>
      </c>
      <c r="D55" t="s">
        <v>5</v>
      </c>
      <c r="E55" t="s">
        <v>8</v>
      </c>
      <c r="F55" t="str">
        <f>VLOOKUP(E55,NIVEAU!$A$2:$C$4,2,FALSE)</f>
        <v>Agent de maitrise</v>
      </c>
      <c r="G55">
        <f>VLOOKUP(E55,NIVEAU!$A$2:$C$4,3,FALSE)</f>
        <v>50</v>
      </c>
      <c r="H55" t="str">
        <f t="shared" si="0"/>
        <v>54</v>
      </c>
      <c r="I55" t="str">
        <f t="shared" si="1"/>
        <v>M</v>
      </c>
      <c r="J55" t="str">
        <f t="shared" si="2"/>
        <v>B</v>
      </c>
      <c r="K55" s="1">
        <f t="shared" si="3"/>
        <v>45165.638888888891</v>
      </c>
      <c r="L55" s="1">
        <f t="shared" si="4"/>
        <v>3098912</v>
      </c>
      <c r="M55" s="1">
        <f t="shared" si="5"/>
        <v>1233971</v>
      </c>
      <c r="N55" s="1">
        <f t="shared" si="6"/>
        <v>774380</v>
      </c>
    </row>
    <row r="56" spans="1:14" x14ac:dyDescent="0.3">
      <c r="A56" t="s">
        <v>73</v>
      </c>
      <c r="B56">
        <v>55</v>
      </c>
      <c r="C56" s="1">
        <v>39325</v>
      </c>
      <c r="D56" t="s">
        <v>4</v>
      </c>
      <c r="E56" t="s">
        <v>9</v>
      </c>
      <c r="F56" t="str">
        <f>VLOOKUP(E56,NIVEAU!$A$2:$C$4,2,FALSE)</f>
        <v>Employé</v>
      </c>
      <c r="G56">
        <f>VLOOKUP(E56,NIVEAU!$A$2:$C$4,3,FALSE)</f>
        <v>25</v>
      </c>
      <c r="H56" t="str">
        <f t="shared" si="0"/>
        <v>55</v>
      </c>
      <c r="I56" t="str">
        <f t="shared" si="1"/>
        <v>F</v>
      </c>
      <c r="J56" t="str">
        <f t="shared" si="2"/>
        <v>C</v>
      </c>
      <c r="K56" s="1">
        <f t="shared" si="3"/>
        <v>43322.029411764706</v>
      </c>
      <c r="L56" s="1">
        <f t="shared" si="4"/>
        <v>3098912</v>
      </c>
      <c r="M56" s="1">
        <f t="shared" si="5"/>
        <v>1002343</v>
      </c>
      <c r="N56" s="1">
        <f t="shared" si="6"/>
        <v>671181</v>
      </c>
    </row>
    <row r="57" spans="1:14" x14ac:dyDescent="0.3">
      <c r="A57" t="s">
        <v>74</v>
      </c>
      <c r="B57">
        <v>56</v>
      </c>
      <c r="C57" s="1">
        <v>43154</v>
      </c>
      <c r="D57" t="s">
        <v>4</v>
      </c>
      <c r="E57" t="s">
        <v>8</v>
      </c>
      <c r="F57" t="str">
        <f>VLOOKUP(E57,NIVEAU!$A$2:$C$4,2,FALSE)</f>
        <v>Agent de maitrise</v>
      </c>
      <c r="G57">
        <f>VLOOKUP(E57,NIVEAU!$A$2:$C$4,3,FALSE)</f>
        <v>50</v>
      </c>
      <c r="H57" t="str">
        <f t="shared" si="0"/>
        <v>56</v>
      </c>
      <c r="I57" t="str">
        <f t="shared" si="1"/>
        <v>F</v>
      </c>
      <c r="J57" t="str">
        <f t="shared" si="2"/>
        <v>B</v>
      </c>
      <c r="K57" s="1">
        <f t="shared" si="3"/>
        <v>43322.029411764706</v>
      </c>
      <c r="L57" s="1">
        <f t="shared" si="4"/>
        <v>3098912</v>
      </c>
      <c r="M57" s="1">
        <f t="shared" si="5"/>
        <v>1233971</v>
      </c>
      <c r="N57" s="1">
        <f t="shared" si="6"/>
        <v>459591</v>
      </c>
    </row>
    <row r="58" spans="1:14" x14ac:dyDescent="0.3">
      <c r="A58" t="s">
        <v>75</v>
      </c>
      <c r="B58">
        <v>57</v>
      </c>
      <c r="C58" s="1">
        <v>33708</v>
      </c>
      <c r="D58" t="s">
        <v>5</v>
      </c>
      <c r="E58" t="s">
        <v>9</v>
      </c>
      <c r="F58" t="str">
        <f>VLOOKUP(E58,NIVEAU!$A$2:$C$4,2,FALSE)</f>
        <v>Employé</v>
      </c>
      <c r="G58">
        <f>VLOOKUP(E58,NIVEAU!$A$2:$C$4,3,FALSE)</f>
        <v>25</v>
      </c>
      <c r="H58" t="str">
        <f t="shared" si="0"/>
        <v>57</v>
      </c>
      <c r="I58" t="str">
        <f t="shared" si="1"/>
        <v>M</v>
      </c>
      <c r="J58" t="str">
        <f t="shared" si="2"/>
        <v>C</v>
      </c>
      <c r="K58" s="1">
        <f t="shared" si="3"/>
        <v>45165.638888888891</v>
      </c>
      <c r="L58" s="1">
        <f t="shared" si="4"/>
        <v>3098912</v>
      </c>
      <c r="M58" s="1">
        <f t="shared" si="5"/>
        <v>1002343</v>
      </c>
      <c r="N58" s="1">
        <f t="shared" si="6"/>
        <v>331162</v>
      </c>
    </row>
    <row r="59" spans="1:14" x14ac:dyDescent="0.3">
      <c r="A59" t="s">
        <v>76</v>
      </c>
      <c r="B59">
        <v>58</v>
      </c>
      <c r="C59" s="1">
        <v>39037</v>
      </c>
      <c r="D59" t="s">
        <v>5</v>
      </c>
      <c r="E59" t="s">
        <v>9</v>
      </c>
      <c r="F59" t="str">
        <f>VLOOKUP(E59,NIVEAU!$A$2:$C$4,2,FALSE)</f>
        <v>Employé</v>
      </c>
      <c r="G59">
        <f>VLOOKUP(E59,NIVEAU!$A$2:$C$4,3,FALSE)</f>
        <v>25</v>
      </c>
      <c r="H59" t="str">
        <f t="shared" si="0"/>
        <v>58</v>
      </c>
      <c r="I59" t="str">
        <f t="shared" si="1"/>
        <v>M</v>
      </c>
      <c r="J59" t="str">
        <f t="shared" si="2"/>
        <v>C</v>
      </c>
      <c r="K59" s="1">
        <f t="shared" si="3"/>
        <v>45165.638888888891</v>
      </c>
      <c r="L59" s="1">
        <f t="shared" si="4"/>
        <v>3098912</v>
      </c>
      <c r="M59" s="1">
        <f t="shared" si="5"/>
        <v>1002343</v>
      </c>
      <c r="N59" s="1">
        <f t="shared" si="6"/>
        <v>331162</v>
      </c>
    </row>
    <row r="60" spans="1:14" x14ac:dyDescent="0.3">
      <c r="A60" t="s">
        <v>77</v>
      </c>
      <c r="B60">
        <v>59</v>
      </c>
      <c r="C60" s="1">
        <v>35739</v>
      </c>
      <c r="D60" t="s">
        <v>4</v>
      </c>
      <c r="E60" t="s">
        <v>10</v>
      </c>
      <c r="F60" t="str">
        <f>VLOOKUP(E60,NIVEAU!$A$2:$C$4,2,FALSE)</f>
        <v>Cadre</v>
      </c>
      <c r="G60">
        <f>VLOOKUP(E60,NIVEAU!$A$2:$C$4,3,FALSE)</f>
        <v>100</v>
      </c>
      <c r="H60" t="str">
        <f t="shared" si="0"/>
        <v>59</v>
      </c>
      <c r="I60" t="str">
        <f t="shared" si="1"/>
        <v>F</v>
      </c>
      <c r="J60" t="str">
        <f t="shared" si="2"/>
        <v>A</v>
      </c>
      <c r="K60" s="1">
        <f t="shared" si="3"/>
        <v>43322.029411764706</v>
      </c>
      <c r="L60" s="1">
        <f t="shared" si="4"/>
        <v>3098912</v>
      </c>
      <c r="M60" s="1">
        <f t="shared" si="5"/>
        <v>862598</v>
      </c>
      <c r="N60" s="1">
        <f t="shared" si="6"/>
        <v>342177</v>
      </c>
    </row>
    <row r="61" spans="1:14" x14ac:dyDescent="0.3">
      <c r="A61" t="s">
        <v>78</v>
      </c>
      <c r="B61">
        <v>60</v>
      </c>
      <c r="C61" s="1">
        <v>57342</v>
      </c>
      <c r="D61" t="s">
        <v>5</v>
      </c>
      <c r="E61" t="s">
        <v>8</v>
      </c>
      <c r="F61" t="str">
        <f>VLOOKUP(E61,NIVEAU!$A$2:$C$4,2,FALSE)</f>
        <v>Agent de maitrise</v>
      </c>
      <c r="G61">
        <f>VLOOKUP(E61,NIVEAU!$A$2:$C$4,3,FALSE)</f>
        <v>50</v>
      </c>
      <c r="H61" t="str">
        <f t="shared" si="0"/>
        <v>60</v>
      </c>
      <c r="I61" t="str">
        <f t="shared" si="1"/>
        <v>M</v>
      </c>
      <c r="J61" t="str">
        <f t="shared" si="2"/>
        <v>B</v>
      </c>
      <c r="K61" s="1">
        <f t="shared" si="3"/>
        <v>45165.638888888891</v>
      </c>
      <c r="L61" s="1">
        <f t="shared" si="4"/>
        <v>3098912</v>
      </c>
      <c r="M61" s="1">
        <f t="shared" si="5"/>
        <v>1233971</v>
      </c>
      <c r="N61" s="1">
        <f t="shared" si="6"/>
        <v>774380</v>
      </c>
    </row>
    <row r="62" spans="1:14" x14ac:dyDescent="0.3">
      <c r="A62" t="s">
        <v>79</v>
      </c>
      <c r="B62">
        <v>61</v>
      </c>
      <c r="C62" s="1">
        <v>32307</v>
      </c>
      <c r="D62" t="s">
        <v>5</v>
      </c>
      <c r="E62" t="s">
        <v>8</v>
      </c>
      <c r="F62" t="str">
        <f>VLOOKUP(E62,NIVEAU!$A$2:$C$4,2,FALSE)</f>
        <v>Agent de maitrise</v>
      </c>
      <c r="G62">
        <f>VLOOKUP(E62,NIVEAU!$A$2:$C$4,3,FALSE)</f>
        <v>50</v>
      </c>
      <c r="H62" t="str">
        <f t="shared" si="0"/>
        <v>61</v>
      </c>
      <c r="I62" t="str">
        <f t="shared" si="1"/>
        <v>M</v>
      </c>
      <c r="J62" t="str">
        <f t="shared" si="2"/>
        <v>B</v>
      </c>
      <c r="K62" s="1">
        <f t="shared" si="3"/>
        <v>45165.638888888891</v>
      </c>
      <c r="L62" s="1">
        <f t="shared" si="4"/>
        <v>3098912</v>
      </c>
      <c r="M62" s="1">
        <f t="shared" si="5"/>
        <v>1233971</v>
      </c>
      <c r="N62" s="1">
        <f t="shared" si="6"/>
        <v>774380</v>
      </c>
    </row>
    <row r="63" spans="1:14" x14ac:dyDescent="0.3">
      <c r="A63" t="s">
        <v>80</v>
      </c>
      <c r="B63">
        <v>62</v>
      </c>
      <c r="C63" s="1">
        <v>56234</v>
      </c>
      <c r="D63" t="s">
        <v>4</v>
      </c>
      <c r="E63" t="s">
        <v>9</v>
      </c>
      <c r="F63" t="str">
        <f>VLOOKUP(E63,NIVEAU!$A$2:$C$4,2,FALSE)</f>
        <v>Employé</v>
      </c>
      <c r="G63">
        <f>VLOOKUP(E63,NIVEAU!$A$2:$C$4,3,FALSE)</f>
        <v>25</v>
      </c>
      <c r="H63" t="str">
        <f t="shared" si="0"/>
        <v>62</v>
      </c>
      <c r="I63" t="str">
        <f t="shared" si="1"/>
        <v>F</v>
      </c>
      <c r="J63" t="str">
        <f t="shared" si="2"/>
        <v>C</v>
      </c>
      <c r="K63" s="1">
        <f t="shared" si="3"/>
        <v>43322.029411764706</v>
      </c>
      <c r="L63" s="1">
        <f t="shared" si="4"/>
        <v>3098912</v>
      </c>
      <c r="M63" s="1">
        <f t="shared" si="5"/>
        <v>1002343</v>
      </c>
      <c r="N63" s="1">
        <f t="shared" si="6"/>
        <v>671181</v>
      </c>
    </row>
    <row r="64" spans="1:14" x14ac:dyDescent="0.3">
      <c r="A64" t="s">
        <v>81</v>
      </c>
      <c r="B64">
        <v>63</v>
      </c>
      <c r="C64" s="1">
        <v>42845</v>
      </c>
      <c r="D64" t="s">
        <v>5</v>
      </c>
      <c r="E64" t="s">
        <v>8</v>
      </c>
      <c r="F64" t="str">
        <f>VLOOKUP(E64,NIVEAU!$A$2:$C$4,2,FALSE)</f>
        <v>Agent de maitrise</v>
      </c>
      <c r="G64">
        <f>VLOOKUP(E64,NIVEAU!$A$2:$C$4,3,FALSE)</f>
        <v>50</v>
      </c>
      <c r="H64" t="str">
        <f t="shared" si="0"/>
        <v>63</v>
      </c>
      <c r="I64" t="str">
        <f t="shared" si="1"/>
        <v>M</v>
      </c>
      <c r="J64" t="str">
        <f t="shared" si="2"/>
        <v>B</v>
      </c>
      <c r="K64" s="1">
        <f t="shared" si="3"/>
        <v>45165.638888888891</v>
      </c>
      <c r="L64" s="1">
        <f t="shared" si="4"/>
        <v>3098912</v>
      </c>
      <c r="M64" s="1">
        <f t="shared" si="5"/>
        <v>1233971</v>
      </c>
      <c r="N64" s="1">
        <f t="shared" si="6"/>
        <v>774380</v>
      </c>
    </row>
    <row r="65" spans="1:14" x14ac:dyDescent="0.3">
      <c r="A65" t="s">
        <v>82</v>
      </c>
      <c r="B65">
        <v>64</v>
      </c>
      <c r="C65" s="1">
        <v>40176</v>
      </c>
      <c r="D65" t="s">
        <v>5</v>
      </c>
      <c r="E65" t="s">
        <v>8</v>
      </c>
      <c r="F65" t="str">
        <f>VLOOKUP(E65,NIVEAU!$A$2:$C$4,2,FALSE)</f>
        <v>Agent de maitrise</v>
      </c>
      <c r="G65">
        <f>VLOOKUP(E65,NIVEAU!$A$2:$C$4,3,FALSE)</f>
        <v>50</v>
      </c>
      <c r="H65" t="str">
        <f t="shared" si="0"/>
        <v>64</v>
      </c>
      <c r="I65" t="str">
        <f t="shared" si="1"/>
        <v>M</v>
      </c>
      <c r="J65" t="str">
        <f t="shared" si="2"/>
        <v>B</v>
      </c>
      <c r="K65" s="1">
        <f t="shared" si="3"/>
        <v>45165.638888888891</v>
      </c>
      <c r="L65" s="1">
        <f t="shared" si="4"/>
        <v>3098912</v>
      </c>
      <c r="M65" s="1">
        <f t="shared" si="5"/>
        <v>1233971</v>
      </c>
      <c r="N65" s="1">
        <f t="shared" si="6"/>
        <v>774380</v>
      </c>
    </row>
    <row r="66" spans="1:14" x14ac:dyDescent="0.3">
      <c r="A66" t="s">
        <v>83</v>
      </c>
      <c r="B66">
        <v>65</v>
      </c>
      <c r="C66" s="1">
        <v>37882</v>
      </c>
      <c r="D66" t="s">
        <v>5</v>
      </c>
      <c r="E66" t="s">
        <v>8</v>
      </c>
      <c r="F66" t="str">
        <f>VLOOKUP(E66,NIVEAU!$A$2:$C$4,2,FALSE)</f>
        <v>Agent de maitrise</v>
      </c>
      <c r="G66">
        <f>VLOOKUP(E66,NIVEAU!$A$2:$C$4,3,FALSE)</f>
        <v>50</v>
      </c>
      <c r="H66" t="str">
        <f t="shared" si="0"/>
        <v>65</v>
      </c>
      <c r="I66" t="str">
        <f t="shared" si="1"/>
        <v>M</v>
      </c>
      <c r="J66" t="str">
        <f t="shared" si="2"/>
        <v>B</v>
      </c>
      <c r="K66" s="1">
        <f t="shared" si="3"/>
        <v>45165.638888888891</v>
      </c>
      <c r="L66" s="1">
        <f t="shared" si="4"/>
        <v>3098912</v>
      </c>
      <c r="M66" s="1">
        <f t="shared" si="5"/>
        <v>1233971</v>
      </c>
      <c r="N66" s="1">
        <f t="shared" si="6"/>
        <v>774380</v>
      </c>
    </row>
    <row r="67" spans="1:14" x14ac:dyDescent="0.3">
      <c r="A67" t="s">
        <v>84</v>
      </c>
      <c r="B67">
        <v>66</v>
      </c>
      <c r="C67" s="1">
        <v>37621</v>
      </c>
      <c r="D67" t="s">
        <v>4</v>
      </c>
      <c r="E67" t="s">
        <v>8</v>
      </c>
      <c r="F67" t="str">
        <f>VLOOKUP(E67,NIVEAU!$A$2:$C$4,2,FALSE)</f>
        <v>Agent de maitrise</v>
      </c>
      <c r="G67">
        <f>VLOOKUP(E67,NIVEAU!$A$2:$C$4,3,FALSE)</f>
        <v>50</v>
      </c>
      <c r="H67" t="str">
        <f t="shared" ref="H67:H71" si="7">LEFT(A67,LEN(A67)-2)</f>
        <v>66</v>
      </c>
      <c r="I67" t="str">
        <f t="shared" ref="I67:I71" si="8">LEFT(RIGHT(A67,2))</f>
        <v>F</v>
      </c>
      <c r="J67" t="str">
        <f t="shared" ref="J67:J71" si="9">RIGHT(A67,1)</f>
        <v>B</v>
      </c>
      <c r="K67" s="1">
        <f t="shared" ref="K67:K71" si="10">AVERAGEIF(I:I,I67,C:C)</f>
        <v>43322.029411764706</v>
      </c>
      <c r="L67" s="1">
        <f t="shared" ref="L67:L71" si="11">SUM(C:C)</f>
        <v>3098912</v>
      </c>
      <c r="M67" s="1">
        <f t="shared" ref="M67:M71" si="12">SUMIF(J:J,J67,C:C)</f>
        <v>1233971</v>
      </c>
      <c r="N67" s="1">
        <f t="shared" ref="N67:N71" si="13">SUMIFS(C:C,J:J,J67,I:I,I67)</f>
        <v>459591</v>
      </c>
    </row>
    <row r="68" spans="1:14" x14ac:dyDescent="0.3">
      <c r="A68" t="s">
        <v>85</v>
      </c>
      <c r="B68">
        <v>67</v>
      </c>
      <c r="C68" s="1">
        <v>30467</v>
      </c>
      <c r="D68" t="s">
        <v>5</v>
      </c>
      <c r="E68" t="s">
        <v>10</v>
      </c>
      <c r="F68" t="str">
        <f>VLOOKUP(E68,NIVEAU!$A$2:$C$4,2,FALSE)</f>
        <v>Cadre</v>
      </c>
      <c r="G68">
        <f>VLOOKUP(E68,NIVEAU!$A$2:$C$4,3,FALSE)</f>
        <v>100</v>
      </c>
      <c r="H68" t="str">
        <f t="shared" si="7"/>
        <v>67</v>
      </c>
      <c r="I68" t="str">
        <f t="shared" si="8"/>
        <v>M</v>
      </c>
      <c r="J68" t="str">
        <f t="shared" si="9"/>
        <v>A</v>
      </c>
      <c r="K68" s="1">
        <f t="shared" si="10"/>
        <v>45165.638888888891</v>
      </c>
      <c r="L68" s="1">
        <f t="shared" si="11"/>
        <v>3098912</v>
      </c>
      <c r="M68" s="1">
        <f t="shared" si="12"/>
        <v>862598</v>
      </c>
      <c r="N68" s="1">
        <f t="shared" si="13"/>
        <v>520421</v>
      </c>
    </row>
    <row r="69" spans="1:14" x14ac:dyDescent="0.3">
      <c r="A69" t="s">
        <v>86</v>
      </c>
      <c r="B69">
        <v>68</v>
      </c>
      <c r="C69" s="1">
        <v>50535</v>
      </c>
      <c r="D69" t="s">
        <v>4</v>
      </c>
      <c r="E69" t="s">
        <v>10</v>
      </c>
      <c r="F69" t="str">
        <f>VLOOKUP(E69,NIVEAU!$A$2:$C$4,2,FALSE)</f>
        <v>Cadre</v>
      </c>
      <c r="G69">
        <f>VLOOKUP(E69,NIVEAU!$A$2:$C$4,3,FALSE)</f>
        <v>100</v>
      </c>
      <c r="H69" t="str">
        <f t="shared" si="7"/>
        <v>68</v>
      </c>
      <c r="I69" t="str">
        <f t="shared" si="8"/>
        <v>F</v>
      </c>
      <c r="J69" t="str">
        <f t="shared" si="9"/>
        <v>A</v>
      </c>
      <c r="K69" s="1">
        <f t="shared" si="10"/>
        <v>43322.029411764706</v>
      </c>
      <c r="L69" s="1">
        <f t="shared" si="11"/>
        <v>3098912</v>
      </c>
      <c r="M69" s="1">
        <f t="shared" si="12"/>
        <v>862598</v>
      </c>
      <c r="N69" s="1">
        <f t="shared" si="13"/>
        <v>342177</v>
      </c>
    </row>
    <row r="70" spans="1:14" x14ac:dyDescent="0.3">
      <c r="A70" t="s">
        <v>87</v>
      </c>
      <c r="B70">
        <v>69</v>
      </c>
      <c r="C70" s="1">
        <v>44724</v>
      </c>
      <c r="D70" t="s">
        <v>5</v>
      </c>
      <c r="E70" t="s">
        <v>9</v>
      </c>
      <c r="F70" t="str">
        <f>VLOOKUP(E70,NIVEAU!$A$2:$C$4,2,FALSE)</f>
        <v>Employé</v>
      </c>
      <c r="G70">
        <f>VLOOKUP(E70,NIVEAU!$A$2:$C$4,3,FALSE)</f>
        <v>25</v>
      </c>
      <c r="H70" t="str">
        <f t="shared" si="7"/>
        <v>69</v>
      </c>
      <c r="I70" t="str">
        <f t="shared" si="8"/>
        <v>M</v>
      </c>
      <c r="J70" t="str">
        <f t="shared" si="9"/>
        <v>C</v>
      </c>
      <c r="K70" s="1">
        <f t="shared" si="10"/>
        <v>45165.638888888891</v>
      </c>
      <c r="L70" s="1">
        <f t="shared" si="11"/>
        <v>3098912</v>
      </c>
      <c r="M70" s="1">
        <f t="shared" si="12"/>
        <v>1002343</v>
      </c>
      <c r="N70" s="1">
        <f t="shared" si="13"/>
        <v>331162</v>
      </c>
    </row>
    <row r="71" spans="1:14" x14ac:dyDescent="0.3">
      <c r="A71" t="s">
        <v>88</v>
      </c>
      <c r="B71">
        <v>70</v>
      </c>
      <c r="C71" s="1">
        <v>57961</v>
      </c>
      <c r="D71" t="s">
        <v>5</v>
      </c>
      <c r="E71" t="s">
        <v>9</v>
      </c>
      <c r="F71" t="str">
        <f>VLOOKUP(E71,NIVEAU!$A$2:$C$4,2,FALSE)</f>
        <v>Employé</v>
      </c>
      <c r="G71">
        <f>VLOOKUP(E71,NIVEAU!$A$2:$C$4,3,FALSE)</f>
        <v>25</v>
      </c>
      <c r="H71" t="str">
        <f t="shared" si="7"/>
        <v>70</v>
      </c>
      <c r="I71" t="str">
        <f t="shared" si="8"/>
        <v>M</v>
      </c>
      <c r="J71" t="str">
        <f t="shared" si="9"/>
        <v>C</v>
      </c>
      <c r="K71" s="1">
        <f t="shared" si="10"/>
        <v>45165.638888888891</v>
      </c>
      <c r="L71" s="1">
        <f t="shared" si="11"/>
        <v>3098912</v>
      </c>
      <c r="M71" s="1">
        <f t="shared" si="12"/>
        <v>1002343</v>
      </c>
      <c r="N71" s="1">
        <f t="shared" si="13"/>
        <v>331162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D6B49-E603-47CB-8AD5-E647C0A07B0F}">
  <dimension ref="A1:C70"/>
  <sheetViews>
    <sheetView workbookViewId="0">
      <selection activeCell="D6" sqref="D6"/>
    </sheetView>
  </sheetViews>
  <sheetFormatPr baseColWidth="10" defaultRowHeight="14.4" x14ac:dyDescent="0.3"/>
  <cols>
    <col min="1" max="1" width="11.5546875" style="1"/>
  </cols>
  <sheetData>
    <row r="1" spans="1:3" x14ac:dyDescent="0.3">
      <c r="A1" s="1" t="s">
        <v>1</v>
      </c>
    </row>
    <row r="2" spans="1:3" x14ac:dyDescent="0.3">
      <c r="A2" s="1">
        <v>39941</v>
      </c>
      <c r="C2" t="s">
        <v>11</v>
      </c>
    </row>
    <row r="3" spans="1:3" x14ac:dyDescent="0.3">
      <c r="A3" s="1">
        <v>55330</v>
      </c>
    </row>
    <row r="4" spans="1:3" x14ac:dyDescent="0.3">
      <c r="A4" s="1">
        <v>48025</v>
      </c>
    </row>
    <row r="5" spans="1:3" x14ac:dyDescent="0.3">
      <c r="A5" s="1">
        <v>35239</v>
      </c>
      <c r="C5" t="s">
        <v>12</v>
      </c>
    </row>
    <row r="6" spans="1:3" x14ac:dyDescent="0.3">
      <c r="A6" s="1">
        <v>34718</v>
      </c>
    </row>
    <row r="7" spans="1:3" x14ac:dyDescent="0.3">
      <c r="A7" s="1">
        <v>46788</v>
      </c>
    </row>
    <row r="8" spans="1:3" x14ac:dyDescent="0.3">
      <c r="A8" s="1">
        <v>39854</v>
      </c>
    </row>
    <row r="9" spans="1:3" x14ac:dyDescent="0.3">
      <c r="A9" s="1">
        <v>47184</v>
      </c>
    </row>
    <row r="10" spans="1:3" x14ac:dyDescent="0.3">
      <c r="A10" s="1">
        <v>47753</v>
      </c>
    </row>
    <row r="11" spans="1:3" x14ac:dyDescent="0.3">
      <c r="A11" s="1">
        <v>57446</v>
      </c>
    </row>
    <row r="12" spans="1:3" x14ac:dyDescent="0.3">
      <c r="A12" s="1">
        <v>53014</v>
      </c>
    </row>
    <row r="13" spans="1:3" x14ac:dyDescent="0.3">
      <c r="A13" s="1">
        <v>35854</v>
      </c>
    </row>
    <row r="14" spans="1:3" x14ac:dyDescent="0.3">
      <c r="A14" s="1">
        <v>43185</v>
      </c>
    </row>
    <row r="15" spans="1:3" x14ac:dyDescent="0.3">
      <c r="A15" s="1">
        <v>56405</v>
      </c>
    </row>
    <row r="16" spans="1:3" x14ac:dyDescent="0.3">
      <c r="A16" s="1">
        <v>43706</v>
      </c>
    </row>
    <row r="17" spans="1:1" x14ac:dyDescent="0.3">
      <c r="A17" s="1">
        <v>45792</v>
      </c>
    </row>
    <row r="18" spans="1:1" x14ac:dyDescent="0.3">
      <c r="A18" s="1">
        <v>52194</v>
      </c>
    </row>
    <row r="19" spans="1:1" x14ac:dyDescent="0.3">
      <c r="A19" s="1">
        <v>36198</v>
      </c>
    </row>
    <row r="20" spans="1:1" x14ac:dyDescent="0.3">
      <c r="A20" s="1">
        <v>41193</v>
      </c>
    </row>
    <row r="21" spans="1:1" x14ac:dyDescent="0.3">
      <c r="A21" s="1">
        <v>46271</v>
      </c>
    </row>
    <row r="22" spans="1:1" x14ac:dyDescent="0.3">
      <c r="A22" s="1">
        <v>31508</v>
      </c>
    </row>
    <row r="23" spans="1:1" x14ac:dyDescent="0.3">
      <c r="A23" s="1">
        <v>54436</v>
      </c>
    </row>
    <row r="24" spans="1:1" x14ac:dyDescent="0.3">
      <c r="A24" s="1">
        <v>31938</v>
      </c>
    </row>
    <row r="25" spans="1:1" x14ac:dyDescent="0.3">
      <c r="A25" s="1">
        <v>48739</v>
      </c>
    </row>
    <row r="26" spans="1:1" x14ac:dyDescent="0.3">
      <c r="A26" s="1">
        <v>49189</v>
      </c>
    </row>
    <row r="27" spans="1:1" x14ac:dyDescent="0.3">
      <c r="A27" s="1">
        <v>35093</v>
      </c>
    </row>
    <row r="28" spans="1:1" x14ac:dyDescent="0.3">
      <c r="A28" s="1">
        <v>38332</v>
      </c>
    </row>
    <row r="29" spans="1:1" x14ac:dyDescent="0.3">
      <c r="A29" s="1">
        <v>31602</v>
      </c>
    </row>
    <row r="30" spans="1:1" x14ac:dyDescent="0.3">
      <c r="A30" s="1">
        <v>42299</v>
      </c>
    </row>
    <row r="31" spans="1:1" x14ac:dyDescent="0.3">
      <c r="A31" s="1">
        <v>52438</v>
      </c>
    </row>
    <row r="32" spans="1:1" x14ac:dyDescent="0.3">
      <c r="A32" s="1">
        <v>34417</v>
      </c>
    </row>
    <row r="33" spans="1:1" x14ac:dyDescent="0.3">
      <c r="A33" s="1">
        <v>53351</v>
      </c>
    </row>
    <row r="34" spans="1:1" x14ac:dyDescent="0.3">
      <c r="A34" s="1">
        <v>59979</v>
      </c>
    </row>
    <row r="35" spans="1:1" x14ac:dyDescent="0.3">
      <c r="A35" s="1">
        <v>43329</v>
      </c>
    </row>
    <row r="36" spans="1:1" x14ac:dyDescent="0.3">
      <c r="A36" s="1">
        <v>58355</v>
      </c>
    </row>
    <row r="37" spans="1:1" x14ac:dyDescent="0.3">
      <c r="A37" s="1">
        <v>41592</v>
      </c>
    </row>
    <row r="38" spans="1:1" x14ac:dyDescent="0.3">
      <c r="A38" s="1">
        <v>58441</v>
      </c>
    </row>
    <row r="39" spans="1:1" x14ac:dyDescent="0.3">
      <c r="A39" s="1">
        <v>41709</v>
      </c>
    </row>
    <row r="40" spans="1:1" x14ac:dyDescent="0.3">
      <c r="A40" s="1">
        <v>57962</v>
      </c>
    </row>
    <row r="41" spans="1:1" x14ac:dyDescent="0.3">
      <c r="A41" s="1">
        <v>34418</v>
      </c>
    </row>
    <row r="42" spans="1:1" x14ac:dyDescent="0.3">
      <c r="A42" s="1">
        <v>39842</v>
      </c>
    </row>
    <row r="43" spans="1:1" x14ac:dyDescent="0.3">
      <c r="A43" s="1">
        <v>53487</v>
      </c>
    </row>
    <row r="44" spans="1:1" x14ac:dyDescent="0.3">
      <c r="A44" s="1">
        <v>54663</v>
      </c>
    </row>
    <row r="45" spans="1:1" x14ac:dyDescent="0.3">
      <c r="A45" s="1">
        <v>40382</v>
      </c>
    </row>
    <row r="46" spans="1:1" x14ac:dyDescent="0.3">
      <c r="A46" s="1">
        <v>52432</v>
      </c>
    </row>
    <row r="47" spans="1:1" x14ac:dyDescent="0.3">
      <c r="A47" s="1">
        <v>56736</v>
      </c>
    </row>
    <row r="48" spans="1:1" x14ac:dyDescent="0.3">
      <c r="A48" s="1">
        <v>42110</v>
      </c>
    </row>
    <row r="49" spans="1:3" x14ac:dyDescent="0.3">
      <c r="A49" s="1">
        <v>38862</v>
      </c>
    </row>
    <row r="50" spans="1:3" x14ac:dyDescent="0.3">
      <c r="A50" s="1">
        <v>47841</v>
      </c>
    </row>
    <row r="51" spans="1:3" x14ac:dyDescent="0.3">
      <c r="A51" s="1">
        <v>35697</v>
      </c>
    </row>
    <row r="52" spans="1:3" x14ac:dyDescent="0.3">
      <c r="A52" s="1">
        <v>47483</v>
      </c>
    </row>
    <row r="53" spans="1:3" x14ac:dyDescent="0.3">
      <c r="A53" s="1">
        <v>46885</v>
      </c>
    </row>
    <row r="54" spans="1:3" x14ac:dyDescent="0.3">
      <c r="A54" s="1">
        <v>54646</v>
      </c>
    </row>
    <row r="55" spans="1:3" x14ac:dyDescent="0.3">
      <c r="A55" s="1">
        <v>46051</v>
      </c>
    </row>
    <row r="56" spans="1:3" x14ac:dyDescent="0.3">
      <c r="A56" s="1">
        <v>47823</v>
      </c>
    </row>
    <row r="57" spans="1:3" x14ac:dyDescent="0.3">
      <c r="A57" s="1">
        <v>32712</v>
      </c>
      <c r="C57" t="s">
        <v>3</v>
      </c>
    </row>
    <row r="58" spans="1:3" x14ac:dyDescent="0.3">
      <c r="A58" s="1">
        <v>53548</v>
      </c>
    </row>
    <row r="59" spans="1:3" x14ac:dyDescent="0.3">
      <c r="A59" s="1">
        <v>37761</v>
      </c>
    </row>
    <row r="60" spans="1:3" x14ac:dyDescent="0.3">
      <c r="A60" s="1">
        <v>46127</v>
      </c>
      <c r="B60" t="s">
        <v>6</v>
      </c>
    </row>
    <row r="61" spans="1:3" x14ac:dyDescent="0.3">
      <c r="A61" s="1">
        <v>38624</v>
      </c>
    </row>
    <row r="62" spans="1:3" x14ac:dyDescent="0.3">
      <c r="A62" s="1">
        <v>44531</v>
      </c>
    </row>
    <row r="63" spans="1:3" x14ac:dyDescent="0.3">
      <c r="A63" s="1">
        <v>38845</v>
      </c>
    </row>
    <row r="64" spans="1:3" x14ac:dyDescent="0.3">
      <c r="A64" s="1">
        <v>43558</v>
      </c>
    </row>
    <row r="65" spans="1:1" x14ac:dyDescent="0.3">
      <c r="A65" s="1">
        <v>55966</v>
      </c>
    </row>
    <row r="66" spans="1:1" x14ac:dyDescent="0.3">
      <c r="A66" s="1">
        <v>52668</v>
      </c>
    </row>
    <row r="67" spans="1:1" x14ac:dyDescent="0.3">
      <c r="A67" s="1">
        <v>41381</v>
      </c>
    </row>
    <row r="68" spans="1:1" x14ac:dyDescent="0.3">
      <c r="A68" s="1">
        <v>49777</v>
      </c>
    </row>
    <row r="69" spans="1:1" x14ac:dyDescent="0.3">
      <c r="A69" s="1">
        <v>30046</v>
      </c>
    </row>
    <row r="70" spans="1:1" x14ac:dyDescent="0.3">
      <c r="A70" s="1">
        <v>32010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5CCA6-3B6E-4E77-A4C1-76495C64397C}">
  <dimension ref="A1:C4"/>
  <sheetViews>
    <sheetView workbookViewId="0">
      <selection activeCell="C2" sqref="C2"/>
    </sheetView>
  </sheetViews>
  <sheetFormatPr baseColWidth="10" defaultRowHeight="14.4" x14ac:dyDescent="0.3"/>
  <cols>
    <col min="2" max="2" width="14.77734375" bestFit="1" customWidth="1"/>
    <col min="3" max="3" width="15.44140625" bestFit="1" customWidth="1"/>
  </cols>
  <sheetData>
    <row r="1" spans="1:3" x14ac:dyDescent="0.3">
      <c r="A1" s="2" t="s">
        <v>7</v>
      </c>
      <c r="B1" s="2" t="s">
        <v>13</v>
      </c>
      <c r="C1" s="2" t="s">
        <v>14</v>
      </c>
    </row>
    <row r="2" spans="1:3" x14ac:dyDescent="0.3">
      <c r="A2" t="s">
        <v>10</v>
      </c>
      <c r="B2" t="s">
        <v>17</v>
      </c>
      <c r="C2">
        <v>100</v>
      </c>
    </row>
    <row r="3" spans="1:3" x14ac:dyDescent="0.3">
      <c r="A3" t="s">
        <v>8</v>
      </c>
      <c r="B3" t="s">
        <v>16</v>
      </c>
      <c r="C3">
        <v>50</v>
      </c>
    </row>
    <row r="4" spans="1:3" x14ac:dyDescent="0.3">
      <c r="A4" t="s">
        <v>9</v>
      </c>
      <c r="B4" t="s">
        <v>15</v>
      </c>
      <c r="C4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4</vt:i4>
      </vt:variant>
      <vt:variant>
        <vt:lpstr>Plages nommées</vt:lpstr>
      </vt:variant>
      <vt:variant>
        <vt:i4>1</vt:i4>
      </vt:variant>
    </vt:vector>
  </HeadingPairs>
  <TitlesOfParts>
    <vt:vector size="5" baseType="lpstr">
      <vt:lpstr>Feuil6</vt:lpstr>
      <vt:lpstr>DATA</vt:lpstr>
      <vt:lpstr>FORMULE</vt:lpstr>
      <vt:lpstr>NIVEAU</vt:lpstr>
      <vt:lpstr>plage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Kachaou Issa</dc:creator>
  <cp:lastModifiedBy>Kachaou Issa</cp:lastModifiedBy>
  <dcterms:created xsi:type="dcterms:W3CDTF">2024-09-14T08:16:20Z</dcterms:created>
  <dcterms:modified xsi:type="dcterms:W3CDTF">2024-09-14T11:09:24Z</dcterms:modified>
</cp:coreProperties>
</file>