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sak\Documents\M1\Evaluation des actifs financiers\"/>
    </mc:Choice>
  </mc:AlternateContent>
  <xr:revisionPtr revIDLastSave="0" documentId="13_ncr:1_{264ECD7F-99AF-4500-A9C9-687B8383624E}" xr6:coauthVersionLast="47" xr6:coauthVersionMax="47" xr10:uidLastSave="{00000000-0000-0000-0000-000000000000}"/>
  <bookViews>
    <workbookView xWindow="-108" yWindow="-108" windowWidth="23256" windowHeight="12456" activeTab="1" xr2:uid="{9129E58C-EDFE-42FD-B05D-D0AB0FCAA5AD}"/>
  </bookViews>
  <sheets>
    <sheet name="Enoncé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2" l="1"/>
  <c r="C28" i="2"/>
  <c r="C26" i="2"/>
  <c r="C25" i="2"/>
  <c r="C24" i="2"/>
  <c r="B23" i="2"/>
  <c r="B22" i="2"/>
  <c r="D17" i="2"/>
  <c r="B20" i="2"/>
  <c r="D15" i="2"/>
  <c r="C11" i="2"/>
  <c r="C9" i="2"/>
  <c r="C2" i="2"/>
  <c r="C12" i="2" l="1"/>
  <c r="C8" i="2" s="1"/>
</calcChain>
</file>

<file path=xl/sharedStrings.xml><?xml version="1.0" encoding="utf-8"?>
<sst xmlns="http://schemas.openxmlformats.org/spreadsheetml/2006/main" count="38" uniqueCount="38">
  <si>
    <t>La rentabilité attendu cette année du CAC 40 est de 8%</t>
  </si>
  <si>
    <t>LA volatilité de l'indice FR est 20%</t>
  </si>
  <si>
    <t xml:space="preserve">La société ABC dispose d'une variabilité de 33%. </t>
  </si>
  <si>
    <t>Elle entretient une correlation de 0,6 avec le marché</t>
  </si>
  <si>
    <t>L'OAT (Obligation Asssigné au trésor ) maturité 10y  a un YTM de 3%</t>
  </si>
  <si>
    <t>Le coût de la dette est le taux sans risque plus une prime de risque de 120bps (100pb =1%)</t>
  </si>
  <si>
    <t>Les acionnnaires ont apporté 150 000€ initialement en capital</t>
  </si>
  <si>
    <t>Le report à nouveau est de 25 000€ et les réserves de 80 000€</t>
  </si>
  <si>
    <t>La dette financière est de 170 000 €</t>
  </si>
  <si>
    <t>Le taux d'IS 25 %</t>
  </si>
  <si>
    <t>ABC envisage d'acheter une machine de 1 000 000 €</t>
  </si>
  <si>
    <t>Elle estime ses revenus elle n'a aucune garantie.</t>
  </si>
  <si>
    <t>Elle estime pouvoir percevoir 380 000  €  par an  pendant 12 ans  avec une proba de 70% sinon 320 000€ avec une proba de 30%</t>
  </si>
  <si>
    <t>Elle estimes ses charges variables à concurrence de 15% de ses revenus.</t>
  </si>
  <si>
    <t>E(r_i)-r_f=\theta_i\cdot\rho_{i,m}\cdot\frac{E(r_m)-r_f}{\theta_m}</t>
  </si>
  <si>
    <t>1) Calcul de E(r_i)</t>
  </si>
  <si>
    <t>WACC = EQ/EQ+Dette * E(r_i)+dette/Dette+EQ * i * (1-t)</t>
  </si>
  <si>
    <t>i= rf + prime de risque</t>
  </si>
  <si>
    <t>capitaux propre (EQ)</t>
  </si>
  <si>
    <t>LT ressource</t>
  </si>
  <si>
    <t>C'est le coût moyen de mon argent (capitaux propre + dette), c'est un indicateur du risque</t>
  </si>
  <si>
    <t>Investissment initial</t>
  </si>
  <si>
    <t>estimation de rev 1</t>
  </si>
  <si>
    <t>estimation de rev  2</t>
  </si>
  <si>
    <t>proba 2</t>
  </si>
  <si>
    <t>proba 1</t>
  </si>
  <si>
    <t xml:space="preserve">revenue espéré </t>
  </si>
  <si>
    <t>r</t>
  </si>
  <si>
    <t>année</t>
  </si>
  <si>
    <t>valeur présente</t>
  </si>
  <si>
    <t>revenue</t>
  </si>
  <si>
    <t>4) charges fixes</t>
  </si>
  <si>
    <t>3) charges variables</t>
  </si>
  <si>
    <t>Des charges fixes de 35 000€ pendant 6 ans puis ses derniers vaudront  10 000€ par ans a partir de l'année 7 et continue jusqu’à l'infini</t>
  </si>
  <si>
    <t>charges variable</t>
  </si>
  <si>
    <t>charge fixe 1</t>
  </si>
  <si>
    <t>charge fixe 2</t>
  </si>
  <si>
    <t>Market Value = dividende /WACC 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</si>
</sst>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%"/>
    <numFmt numFmtId="165" formatCode="0.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2" applyFont="1"/>
    <xf numFmtId="164" fontId="0" fillId="0" borderId="0" xfId="2" applyNumberFormat="1" applyFont="1"/>
    <xf numFmtId="10" fontId="0" fillId="0" borderId="0" xfId="2" applyNumberFormat="1" applyFont="1"/>
    <xf numFmtId="165" fontId="0" fillId="0" borderId="0" xfId="2" applyNumberFormat="1" applyFont="1"/>
    <xf numFmtId="9" fontId="0" fillId="0" borderId="0" xfId="2" applyNumberFormat="1" applyFont="1"/>
    <xf numFmtId="44" fontId="0" fillId="0" borderId="0" xfId="1" applyFont="1"/>
    <xf numFmtId="44" fontId="0" fillId="0" borderId="0" xfId="0" applyNumberFormat="1"/>
    <xf numFmtId="2" fontId="0" fillId="0" borderId="0" xfId="0" applyNumberFormat="1"/>
    <xf numFmtId="10" fontId="0" fillId="0" borderId="0" xfId="0" applyNumberFormat="1"/>
    <xf numFmtId="9" fontId="0" fillId="0" borderId="0" xfId="0" applyNumberFormat="1"/>
    <xf numFmtId="1" fontId="0" fillId="0" borderId="0" xfId="1" applyNumberFormat="1" applyFont="1"/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FFC0-6052-40D1-A2EE-668634997B1A}">
  <sheetPr>
    <tabColor rgb="FFFFFF00"/>
  </sheetPr>
  <dimension ref="A1:A15"/>
  <sheetViews>
    <sheetView zoomScale="152" workbookViewId="0">
      <selection activeCell="A15" sqref="A1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A2CA-F69C-4CD5-AE24-2AEF6DC2409D}">
  <sheetPr>
    <tabColor theme="6" tint="0.39997558519241921"/>
  </sheetPr>
  <dimension ref="A1:E30"/>
  <sheetViews>
    <sheetView tabSelected="1" topLeftCell="A6" workbookViewId="0">
      <selection activeCell="B31" sqref="B31"/>
    </sheetView>
  </sheetViews>
  <sheetFormatPr baseColWidth="10" defaultRowHeight="14.4" x14ac:dyDescent="0.3"/>
  <cols>
    <col min="1" max="1" width="18.6640625" bestFit="1" customWidth="1"/>
    <col min="2" max="2" width="52.77734375" bestFit="1" customWidth="1"/>
    <col min="3" max="3" width="15.77734375" bestFit="1" customWidth="1"/>
    <col min="4" max="5" width="13.88671875" bestFit="1" customWidth="1"/>
  </cols>
  <sheetData>
    <row r="1" spans="1:4" x14ac:dyDescent="0.3">
      <c r="B1" t="s">
        <v>14</v>
      </c>
    </row>
    <row r="2" spans="1:4" x14ac:dyDescent="0.3">
      <c r="B2" t="s">
        <v>15</v>
      </c>
      <c r="C2" s="4">
        <f>B3+B4*B5*((B6-B3)/B7)</f>
        <v>7.9500000000000001E-2</v>
      </c>
    </row>
    <row r="3" spans="1:4" x14ac:dyDescent="0.3">
      <c r="B3" s="5">
        <v>0.03</v>
      </c>
    </row>
    <row r="4" spans="1:4" x14ac:dyDescent="0.3">
      <c r="B4" s="5">
        <v>0.33</v>
      </c>
    </row>
    <row r="5" spans="1:4" x14ac:dyDescent="0.3">
      <c r="B5" s="5">
        <v>0.6</v>
      </c>
    </row>
    <row r="6" spans="1:4" x14ac:dyDescent="0.3">
      <c r="B6" s="5">
        <v>0.08</v>
      </c>
    </row>
    <row r="7" spans="1:4" x14ac:dyDescent="0.3">
      <c r="B7" s="5">
        <v>0.2</v>
      </c>
    </row>
    <row r="8" spans="1:4" x14ac:dyDescent="0.3">
      <c r="B8" t="s">
        <v>16</v>
      </c>
      <c r="C8" s="3">
        <f>((C11/C12))*C2+((B14/C12))*C9*(1-B10)</f>
        <v>6.0299999999999999E-2</v>
      </c>
      <c r="D8" t="s">
        <v>20</v>
      </c>
    </row>
    <row r="9" spans="1:4" x14ac:dyDescent="0.3">
      <c r="B9" t="s">
        <v>17</v>
      </c>
      <c r="C9" s="2">
        <f>0.03+0.012</f>
        <v>4.1999999999999996E-2</v>
      </c>
    </row>
    <row r="10" spans="1:4" x14ac:dyDescent="0.3">
      <c r="B10" s="5">
        <v>0.25</v>
      </c>
    </row>
    <row r="11" spans="1:4" x14ac:dyDescent="0.3">
      <c r="B11" s="6">
        <v>25000</v>
      </c>
      <c r="C11" s="7">
        <f>SUM(B11:B13)</f>
        <v>255000</v>
      </c>
      <c r="D11" t="s">
        <v>18</v>
      </c>
    </row>
    <row r="12" spans="1:4" x14ac:dyDescent="0.3">
      <c r="B12" s="6">
        <v>150000</v>
      </c>
      <c r="C12" s="7">
        <f>C11+B14</f>
        <v>425000</v>
      </c>
      <c r="D12" t="s">
        <v>19</v>
      </c>
    </row>
    <row r="13" spans="1:4" x14ac:dyDescent="0.3">
      <c r="B13" s="6">
        <v>80000</v>
      </c>
    </row>
    <row r="14" spans="1:4" x14ac:dyDescent="0.3">
      <c r="B14" s="6">
        <v>170000</v>
      </c>
    </row>
    <row r="15" spans="1:4" x14ac:dyDescent="0.3">
      <c r="A15" t="s">
        <v>21</v>
      </c>
      <c r="B15" s="6">
        <v>-1000000</v>
      </c>
      <c r="C15" t="s">
        <v>26</v>
      </c>
      <c r="D15" s="7">
        <f>B16*B17+B18*B19</f>
        <v>362000</v>
      </c>
    </row>
    <row r="16" spans="1:4" x14ac:dyDescent="0.3">
      <c r="A16" t="s">
        <v>22</v>
      </c>
      <c r="B16" s="6">
        <v>380000</v>
      </c>
    </row>
    <row r="17" spans="1:5" x14ac:dyDescent="0.3">
      <c r="A17" t="s">
        <v>25</v>
      </c>
      <c r="B17" s="1">
        <v>0.7</v>
      </c>
      <c r="C17" t="s">
        <v>29</v>
      </c>
      <c r="D17" s="7">
        <f>D15*(1/B20)*(1-(1/(1+B20)^(B21)))</f>
        <v>3029966.1507289279</v>
      </c>
    </row>
    <row r="18" spans="1:5" x14ac:dyDescent="0.3">
      <c r="A18" t="s">
        <v>23</v>
      </c>
      <c r="B18" s="6">
        <v>320000</v>
      </c>
    </row>
    <row r="19" spans="1:5" x14ac:dyDescent="0.3">
      <c r="A19" t="s">
        <v>24</v>
      </c>
      <c r="B19" s="1">
        <v>0.3</v>
      </c>
      <c r="E19" s="7">
        <f>(-B15)</f>
        <v>1000000</v>
      </c>
    </row>
    <row r="20" spans="1:5" x14ac:dyDescent="0.3">
      <c r="A20" t="s">
        <v>27</v>
      </c>
      <c r="B20" s="9">
        <f>C8</f>
        <v>6.0299999999999999E-2</v>
      </c>
    </row>
    <row r="21" spans="1:5" x14ac:dyDescent="0.3">
      <c r="A21" t="s">
        <v>28</v>
      </c>
      <c r="B21">
        <v>12</v>
      </c>
    </row>
    <row r="22" spans="1:5" x14ac:dyDescent="0.3">
      <c r="A22" t="s">
        <v>30</v>
      </c>
      <c r="B22" s="7">
        <f>D17</f>
        <v>3029966.1507289279</v>
      </c>
    </row>
    <row r="23" spans="1:5" x14ac:dyDescent="0.3">
      <c r="A23" t="s">
        <v>32</v>
      </c>
      <c r="B23" s="7">
        <f>D15*B25</f>
        <v>54300</v>
      </c>
    </row>
    <row r="24" spans="1:5" x14ac:dyDescent="0.3">
      <c r="A24" t="s">
        <v>31</v>
      </c>
      <c r="B24" s="6">
        <v>35000</v>
      </c>
      <c r="C24" s="7">
        <f>(B25*D15)*(1/B20)*(1-(1/((1+B20)^(B21))))</f>
        <v>454494.92260933912</v>
      </c>
      <c r="D24" t="s">
        <v>34</v>
      </c>
    </row>
    <row r="25" spans="1:5" x14ac:dyDescent="0.3">
      <c r="B25" s="10">
        <v>0.15</v>
      </c>
      <c r="C25" s="7">
        <f>(B24*(1/B20)*(1-(1/((1+B20)^(B26)))))</f>
        <v>171944.24893440312</v>
      </c>
      <c r="D25" t="s">
        <v>35</v>
      </c>
    </row>
    <row r="26" spans="1:5" x14ac:dyDescent="0.3">
      <c r="B26" s="11">
        <v>6</v>
      </c>
      <c r="C26" s="7">
        <f>(B27/B20)-B27*(1/B20*(1-(1/((1+B20)^B26))))</f>
        <v>116710.55100334276</v>
      </c>
      <c r="D26" t="s">
        <v>36</v>
      </c>
    </row>
    <row r="27" spans="1:5" x14ac:dyDescent="0.3">
      <c r="B27" s="6">
        <v>10000</v>
      </c>
    </row>
    <row r="28" spans="1:5" x14ac:dyDescent="0.3">
      <c r="C28" s="8">
        <f>-(B15)+D17-(C24+C25+C26)</f>
        <v>3286816.4281818429</v>
      </c>
    </row>
    <row r="30" spans="1:5" x14ac:dyDescent="0.3">
      <c r="B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Enoncé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Kachaou Issa</dc:creator>
  <cp:lastModifiedBy>Kachaou Issa</cp:lastModifiedBy>
  <dcterms:created xsi:type="dcterms:W3CDTF">2024-11-21T14:37:40Z</dcterms:created>
  <dcterms:modified xsi:type="dcterms:W3CDTF">2024-11-21T17:07:05Z</dcterms:modified>
</cp:coreProperties>
</file>