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sak\Documents\M1\Evaluation des actifs financiers\"/>
    </mc:Choice>
  </mc:AlternateContent>
  <xr:revisionPtr revIDLastSave="0" documentId="13_ncr:1_{2ED101A8-1A20-4310-8998-6A4783C6E86D}" xr6:coauthVersionLast="47" xr6:coauthVersionMax="47" xr10:uidLastSave="{00000000-0000-0000-0000-000000000000}"/>
  <bookViews>
    <workbookView xWindow="-108" yWindow="-108" windowWidth="23256" windowHeight="12456" xr2:uid="{E72CB3A5-BF82-4333-B60E-89CAED26BF4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" i="1" l="1"/>
  <c r="A19" i="1"/>
  <c r="B18" i="1"/>
  <c r="A17" i="1"/>
  <c r="I23" i="1"/>
  <c r="H23" i="1"/>
  <c r="I12" i="1"/>
  <c r="H12" i="1"/>
  <c r="H22" i="1"/>
  <c r="I22" i="1"/>
  <c r="I21" i="1"/>
  <c r="J21" i="1"/>
  <c r="K21" i="1"/>
  <c r="K15" i="1"/>
  <c r="K16" i="1"/>
  <c r="K17" i="1"/>
  <c r="K18" i="1"/>
  <c r="K19" i="1"/>
  <c r="K20" i="1"/>
  <c r="J15" i="1"/>
  <c r="J16" i="1"/>
  <c r="I15" i="1"/>
  <c r="I16" i="1"/>
  <c r="I17" i="1"/>
  <c r="I18" i="1"/>
  <c r="I19" i="1"/>
  <c r="I20" i="1"/>
  <c r="I14" i="1"/>
  <c r="H15" i="1"/>
  <c r="H16" i="1"/>
  <c r="H17" i="1"/>
  <c r="H18" i="1"/>
  <c r="H19" i="1"/>
  <c r="H14" i="1"/>
  <c r="I11" i="1"/>
  <c r="H11" i="1"/>
  <c r="C8" i="1"/>
  <c r="K9" i="1"/>
  <c r="K3" i="1"/>
  <c r="J3" i="1"/>
  <c r="J10" i="1" s="1"/>
  <c r="I4" i="1"/>
  <c r="K4" i="1" s="1"/>
  <c r="I5" i="1"/>
  <c r="K5" i="1" s="1"/>
  <c r="I6" i="1"/>
  <c r="K6" i="1" s="1"/>
  <c r="I7" i="1"/>
  <c r="K7" i="1" s="1"/>
  <c r="I8" i="1"/>
  <c r="K8" i="1" s="1"/>
  <c r="I9" i="1"/>
  <c r="I3" i="1"/>
  <c r="H4" i="1"/>
  <c r="J4" i="1" s="1"/>
  <c r="H5" i="1"/>
  <c r="J5" i="1" s="1"/>
  <c r="H6" i="1"/>
  <c r="H7" i="1"/>
  <c r="H8" i="1"/>
  <c r="H3" i="1"/>
  <c r="H21" i="1" l="1"/>
  <c r="J14" i="1"/>
  <c r="K14" i="1"/>
  <c r="K10" i="1"/>
  <c r="I10" i="1"/>
  <c r="H10" i="1"/>
</calcChain>
</file>

<file path=xl/sharedStrings.xml><?xml version="1.0" encoding="utf-8"?>
<sst xmlns="http://schemas.openxmlformats.org/spreadsheetml/2006/main" count="41" uniqueCount="31">
  <si>
    <t>Exercice 1 : Pricer des obligations</t>
  </si>
  <si>
    <t>Coupon</t>
  </si>
  <si>
    <t>YTM</t>
  </si>
  <si>
    <t>1 obligation A et B</t>
  </si>
  <si>
    <t>Nominal</t>
  </si>
  <si>
    <t xml:space="preserve">Si coupon = YTM, prix  =1000 </t>
  </si>
  <si>
    <t>1) prix ?</t>
  </si>
  <si>
    <t>2) Duration ?</t>
  </si>
  <si>
    <t>3) Sensibilité A et B</t>
  </si>
  <si>
    <t xml:space="preserve">4) On suppose une augmentation de 30bps du YTM. Déduisez les prix de A et B à partir de la sensibilité </t>
  </si>
  <si>
    <t>5) Comparez ces valeurs en les repric</t>
  </si>
  <si>
    <t>100 bps = 1 %</t>
  </si>
  <si>
    <t>Maturité A</t>
  </si>
  <si>
    <t>Maturité B</t>
  </si>
  <si>
    <t>A</t>
  </si>
  <si>
    <t>B</t>
  </si>
  <si>
    <t>B (b')</t>
  </si>
  <si>
    <t>a x b</t>
  </si>
  <si>
    <t>a x b'</t>
  </si>
  <si>
    <t>Year (a)</t>
  </si>
  <si>
    <t>A (b)</t>
  </si>
  <si>
    <t>YTM =9%</t>
  </si>
  <si>
    <t xml:space="preserve">prix </t>
  </si>
  <si>
    <t>duration</t>
  </si>
  <si>
    <t>sensibilité = duration / 1+ r</t>
  </si>
  <si>
    <t>YTM =7%</t>
  </si>
  <si>
    <t xml:space="preserve">sensibilité </t>
  </si>
  <si>
    <t xml:space="preserve">4) 2,57=delta p / p / delta r </t>
  </si>
  <si>
    <t>2,57*0,3=-delta p / 949 = -949*2,57*0,3=+ del p</t>
  </si>
  <si>
    <t>variation de prix</t>
  </si>
  <si>
    <t>nouveau 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</si>
</sst>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9" fontId="0" fillId="0" borderId="0" xfId="0" applyNumberFormat="1"/>
    <xf numFmtId="0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0" fontId="0" fillId="4" borderId="0" xfId="0" applyFill="1"/>
    <xf numFmtId="2" fontId="0" fillId="4" borderId="0" xfId="0" applyNumberFormat="1" applyFill="1"/>
    <xf numFmtId="0" fontId="0" fillId="5" borderId="0" xfId="0" applyFill="1"/>
    <xf numFmtId="2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B037A-1FD3-409D-8CBE-FD525EC17AC5}">
  <dimension ref="A1:K23"/>
  <sheetViews>
    <sheetView tabSelected="1" zoomScale="104" workbookViewId="0">
      <selection activeCell="B18" sqref="B18"/>
    </sheetView>
  </sheetViews>
  <sheetFormatPr baseColWidth="10" defaultRowHeight="14.4" x14ac:dyDescent="0.3"/>
  <cols>
    <col min="1" max="1" width="85.5546875" bestFit="1" customWidth="1"/>
    <col min="11" max="11" width="16.33203125" bestFit="1" customWidth="1"/>
  </cols>
  <sheetData>
    <row r="1" spans="1:11" x14ac:dyDescent="0.3">
      <c r="A1" t="s">
        <v>0</v>
      </c>
      <c r="D1" t="s">
        <v>21</v>
      </c>
    </row>
    <row r="2" spans="1:11" x14ac:dyDescent="0.3">
      <c r="A2" t="s">
        <v>3</v>
      </c>
      <c r="E2" s="9" t="s">
        <v>19</v>
      </c>
      <c r="F2" s="9" t="s">
        <v>14</v>
      </c>
      <c r="G2" s="9" t="s">
        <v>15</v>
      </c>
      <c r="H2" s="9" t="s">
        <v>20</v>
      </c>
      <c r="I2" s="9" t="s">
        <v>16</v>
      </c>
      <c r="J2" s="9" t="s">
        <v>17</v>
      </c>
      <c r="K2" s="9" t="s">
        <v>18</v>
      </c>
    </row>
    <row r="3" spans="1:11" x14ac:dyDescent="0.3">
      <c r="A3" t="s">
        <v>4</v>
      </c>
      <c r="B3">
        <v>1000</v>
      </c>
      <c r="E3" s="9">
        <v>1</v>
      </c>
      <c r="F3" s="9">
        <v>70</v>
      </c>
      <c r="G3" s="9">
        <v>70</v>
      </c>
      <c r="H3" s="10">
        <f>F3/(1+$B$7)^E3</f>
        <v>64.220183486238525</v>
      </c>
      <c r="I3" s="10">
        <f>G3/(1+$B$7)^E3</f>
        <v>64.220183486238525</v>
      </c>
      <c r="J3" s="10">
        <f>E3*H3</f>
        <v>64.220183486238525</v>
      </c>
      <c r="K3" s="10">
        <f>E3*I3</f>
        <v>64.220183486238525</v>
      </c>
    </row>
    <row r="4" spans="1:11" x14ac:dyDescent="0.3">
      <c r="A4" t="s">
        <v>1</v>
      </c>
      <c r="B4" s="1">
        <v>7.0000000000000007E-2</v>
      </c>
      <c r="C4" t="s">
        <v>5</v>
      </c>
      <c r="E4" s="9">
        <v>2</v>
      </c>
      <c r="F4" s="9">
        <v>70</v>
      </c>
      <c r="G4" s="9">
        <v>70</v>
      </c>
      <c r="H4" s="10">
        <f t="shared" ref="H4:H8" si="0">F4/(1+$B$7)^E4</f>
        <v>58.917599528659196</v>
      </c>
      <c r="I4" s="10">
        <f t="shared" ref="I4:I9" si="1">G4/(1+$B$7)^E4</f>
        <v>58.917599528659196</v>
      </c>
      <c r="J4" s="10">
        <f t="shared" ref="J4:J5" si="2">E4*H4</f>
        <v>117.83519905731839</v>
      </c>
      <c r="K4" s="10">
        <f t="shared" ref="K4:K9" si="3">E4*I4</f>
        <v>117.83519905731839</v>
      </c>
    </row>
    <row r="5" spans="1:11" x14ac:dyDescent="0.3">
      <c r="A5" t="s">
        <v>13</v>
      </c>
      <c r="B5" s="4">
        <v>7</v>
      </c>
      <c r="E5" s="9">
        <v>3</v>
      </c>
      <c r="F5" s="9">
        <v>1070</v>
      </c>
      <c r="G5" s="9">
        <v>70</v>
      </c>
      <c r="H5" s="10">
        <f t="shared" si="0"/>
        <v>826.23632366533866</v>
      </c>
      <c r="I5" s="10">
        <f t="shared" si="1"/>
        <v>54.052843604274493</v>
      </c>
      <c r="J5" s="10">
        <f t="shared" si="2"/>
        <v>2478.708970996016</v>
      </c>
      <c r="K5" s="10">
        <f t="shared" si="3"/>
        <v>162.15853081282347</v>
      </c>
    </row>
    <row r="6" spans="1:11" x14ac:dyDescent="0.3">
      <c r="A6" t="s">
        <v>12</v>
      </c>
      <c r="B6" s="2">
        <v>3</v>
      </c>
      <c r="E6" s="9">
        <v>4</v>
      </c>
      <c r="F6" s="9"/>
      <c r="G6" s="9">
        <v>70</v>
      </c>
      <c r="H6" s="10">
        <f t="shared" si="0"/>
        <v>0</v>
      </c>
      <c r="I6" s="10">
        <f t="shared" si="1"/>
        <v>49.589764774563754</v>
      </c>
      <c r="J6" s="9"/>
      <c r="K6" s="10">
        <f t="shared" si="3"/>
        <v>198.35905909825502</v>
      </c>
    </row>
    <row r="7" spans="1:11" x14ac:dyDescent="0.3">
      <c r="A7" t="s">
        <v>2</v>
      </c>
      <c r="B7" s="1">
        <v>0.09</v>
      </c>
      <c r="E7" s="9">
        <v>5</v>
      </c>
      <c r="F7" s="9"/>
      <c r="G7" s="9">
        <v>70</v>
      </c>
      <c r="H7" s="10">
        <f t="shared" si="0"/>
        <v>0</v>
      </c>
      <c r="I7" s="10">
        <f t="shared" si="1"/>
        <v>45.495197040884172</v>
      </c>
      <c r="J7" s="9"/>
      <c r="K7" s="10">
        <f t="shared" si="3"/>
        <v>227.47598520442085</v>
      </c>
    </row>
    <row r="8" spans="1:11" x14ac:dyDescent="0.3">
      <c r="A8" t="s">
        <v>6</v>
      </c>
      <c r="C8" s="2">
        <f>B4*B3*(1-1/B7)+B3/1+B7</f>
        <v>292.31222222222226</v>
      </c>
      <c r="E8" s="9">
        <v>6</v>
      </c>
      <c r="F8" s="9"/>
      <c r="G8" s="9">
        <v>70</v>
      </c>
      <c r="H8" s="10">
        <f t="shared" si="0"/>
        <v>0</v>
      </c>
      <c r="I8" s="10">
        <f t="shared" si="1"/>
        <v>41.738712881545105</v>
      </c>
      <c r="J8" s="9"/>
      <c r="K8" s="10">
        <f t="shared" si="3"/>
        <v>250.43227728927064</v>
      </c>
    </row>
    <row r="9" spans="1:11" x14ac:dyDescent="0.3">
      <c r="A9" t="s">
        <v>7</v>
      </c>
      <c r="E9" s="9">
        <v>7</v>
      </c>
      <c r="F9" s="9"/>
      <c r="G9" s="9">
        <v>1070</v>
      </c>
      <c r="H9" s="10"/>
      <c r="I9" s="10">
        <f t="shared" si="1"/>
        <v>585.32664198234954</v>
      </c>
      <c r="J9" s="9"/>
      <c r="K9" s="10">
        <f t="shared" si="3"/>
        <v>4097.2864938764469</v>
      </c>
    </row>
    <row r="10" spans="1:11" x14ac:dyDescent="0.3">
      <c r="A10" t="s">
        <v>8</v>
      </c>
      <c r="G10" s="5" t="s">
        <v>22</v>
      </c>
      <c r="H10" s="6">
        <f>SUM(H3:H9)</f>
        <v>949.37410668023642</v>
      </c>
      <c r="I10" s="6">
        <f>SUM(I3:I9)</f>
        <v>899.34094329851473</v>
      </c>
      <c r="J10" s="3">
        <f>SUM(J3:J9)</f>
        <v>2660.7643535395728</v>
      </c>
      <c r="K10" s="3">
        <f>SUM(K3:K9)</f>
        <v>5117.7677288247742</v>
      </c>
    </row>
    <row r="11" spans="1:11" x14ac:dyDescent="0.3">
      <c r="A11" t="s">
        <v>9</v>
      </c>
      <c r="B11" t="s">
        <v>11</v>
      </c>
      <c r="G11" s="7" t="s">
        <v>23</v>
      </c>
      <c r="H11" s="8">
        <f>J10/H10</f>
        <v>2.8026510674951011</v>
      </c>
      <c r="I11" s="8">
        <f>K10/I10</f>
        <v>5.6905757120923752</v>
      </c>
    </row>
    <row r="12" spans="1:11" x14ac:dyDescent="0.3">
      <c r="A12" t="s">
        <v>10</v>
      </c>
      <c r="D12" t="s">
        <v>25</v>
      </c>
      <c r="G12" s="11" t="s">
        <v>26</v>
      </c>
      <c r="H12" s="12">
        <f>H11/(1+$B$7)</f>
        <v>2.5712395114633955</v>
      </c>
      <c r="I12" s="12">
        <f>I11/(1+$B$7)</f>
        <v>5.2207116624700687</v>
      </c>
    </row>
    <row r="13" spans="1:11" x14ac:dyDescent="0.3">
      <c r="A13" t="s">
        <v>24</v>
      </c>
      <c r="E13" s="9" t="s">
        <v>19</v>
      </c>
      <c r="F13" s="9" t="s">
        <v>14</v>
      </c>
      <c r="G13" s="9" t="s">
        <v>15</v>
      </c>
      <c r="H13" s="9" t="s">
        <v>20</v>
      </c>
      <c r="I13" s="9" t="s">
        <v>16</v>
      </c>
      <c r="J13" s="9" t="s">
        <v>17</v>
      </c>
      <c r="K13" s="9" t="s">
        <v>18</v>
      </c>
    </row>
    <row r="14" spans="1:11" x14ac:dyDescent="0.3">
      <c r="E14" s="9">
        <v>1</v>
      </c>
      <c r="F14" s="9">
        <v>70</v>
      </c>
      <c r="G14" s="9">
        <v>70</v>
      </c>
      <c r="H14" s="10">
        <f>F14/(1+$B$4)^E14</f>
        <v>65.420560747663544</v>
      </c>
      <c r="I14" s="10">
        <f>G14/(1+$B$4)^E14</f>
        <v>65.420560747663544</v>
      </c>
      <c r="J14" s="10">
        <f>E14*H14</f>
        <v>65.420560747663544</v>
      </c>
      <c r="K14" s="10">
        <f>E14*I14</f>
        <v>65.420560747663544</v>
      </c>
    </row>
    <row r="15" spans="1:11" x14ac:dyDescent="0.3">
      <c r="A15" t="s">
        <v>27</v>
      </c>
      <c r="E15" s="9">
        <v>2</v>
      </c>
      <c r="F15" s="9">
        <v>70</v>
      </c>
      <c r="G15" s="9">
        <v>70</v>
      </c>
      <c r="H15" s="10">
        <f t="shared" ref="H15:H19" si="4">F15/(1+$B$4)^E15</f>
        <v>61.140710979124812</v>
      </c>
      <c r="I15" s="10">
        <f t="shared" ref="I15:I22" si="5">G15/(1+$B$4)^E15</f>
        <v>61.140710979124812</v>
      </c>
      <c r="J15" s="10">
        <f t="shared" ref="J15:J16" si="6">E15*H15</f>
        <v>122.28142195824962</v>
      </c>
      <c r="K15" s="10">
        <f t="shared" ref="K15:K21" si="7">E15*I15</f>
        <v>122.28142195824962</v>
      </c>
    </row>
    <row r="16" spans="1:11" x14ac:dyDescent="0.3">
      <c r="A16" t="s">
        <v>28</v>
      </c>
      <c r="E16" s="9">
        <v>3</v>
      </c>
      <c r="F16" s="9">
        <v>1070</v>
      </c>
      <c r="G16" s="9">
        <v>70</v>
      </c>
      <c r="H16" s="10">
        <f t="shared" si="4"/>
        <v>873.43872827321161</v>
      </c>
      <c r="I16" s="10">
        <f t="shared" si="5"/>
        <v>57.140851382359635</v>
      </c>
      <c r="J16" s="10">
        <f t="shared" si="6"/>
        <v>2620.3161848196351</v>
      </c>
      <c r="K16" s="10">
        <f t="shared" si="7"/>
        <v>171.4225541470789</v>
      </c>
    </row>
    <row r="17" spans="1:11" x14ac:dyDescent="0.3">
      <c r="A17">
        <f>-H10*H12*0.3%</f>
        <v>-7.3232046427694666</v>
      </c>
      <c r="B17" t="s">
        <v>30</v>
      </c>
      <c r="E17" s="9">
        <v>4</v>
      </c>
      <c r="F17" s="9"/>
      <c r="G17" s="9">
        <v>70</v>
      </c>
      <c r="H17" s="10">
        <f t="shared" si="4"/>
        <v>0</v>
      </c>
      <c r="I17" s="10">
        <f t="shared" si="5"/>
        <v>53.402664843326768</v>
      </c>
      <c r="J17" s="9"/>
      <c r="K17" s="10">
        <f t="shared" si="7"/>
        <v>213.61065937330707</v>
      </c>
    </row>
    <row r="18" spans="1:11" x14ac:dyDescent="0.3">
      <c r="A18" t="s">
        <v>29</v>
      </c>
      <c r="B18" s="3">
        <f>H10+A17</f>
        <v>942.05090203746693</v>
      </c>
      <c r="E18" s="9">
        <v>5</v>
      </c>
      <c r="F18" s="9"/>
      <c r="G18" s="9">
        <v>70</v>
      </c>
      <c r="H18" s="10">
        <f t="shared" si="4"/>
        <v>0</v>
      </c>
      <c r="I18" s="10">
        <f t="shared" si="5"/>
        <v>49.909032563856783</v>
      </c>
      <c r="J18" s="9"/>
      <c r="K18" s="10">
        <f t="shared" si="7"/>
        <v>249.54516281928392</v>
      </c>
    </row>
    <row r="19" spans="1:11" x14ac:dyDescent="0.3">
      <c r="A19">
        <f>-I10*I12*0.3%</f>
        <v>-14.085599253646166</v>
      </c>
      <c r="B19" s="3">
        <f>I10+A19</f>
        <v>885.25534404486859</v>
      </c>
      <c r="E19" s="9">
        <v>6</v>
      </c>
      <c r="F19" s="9"/>
      <c r="G19" s="9">
        <v>70</v>
      </c>
      <c r="H19" s="10">
        <f t="shared" si="4"/>
        <v>0</v>
      </c>
      <c r="I19" s="10">
        <f t="shared" si="5"/>
        <v>46.643955667155879</v>
      </c>
      <c r="J19" s="9"/>
      <c r="K19" s="10">
        <f t="shared" si="7"/>
        <v>279.8637340029353</v>
      </c>
    </row>
    <row r="20" spans="1:11" x14ac:dyDescent="0.3">
      <c r="E20" s="9">
        <v>7</v>
      </c>
      <c r="F20" s="9"/>
      <c r="G20" s="9">
        <v>1070</v>
      </c>
      <c r="H20" s="10"/>
      <c r="I20" s="10">
        <f t="shared" si="5"/>
        <v>666.3422238165125</v>
      </c>
      <c r="J20" s="9"/>
      <c r="K20" s="10">
        <f t="shared" si="7"/>
        <v>4664.3955667155878</v>
      </c>
    </row>
    <row r="21" spans="1:11" x14ac:dyDescent="0.3">
      <c r="G21" s="5" t="s">
        <v>22</v>
      </c>
      <c r="H21" s="6">
        <f>SUM(H14:H20)</f>
        <v>1000</v>
      </c>
      <c r="I21" s="6">
        <f>SUM(I14:I20)</f>
        <v>999.99999999999989</v>
      </c>
      <c r="J21" s="3">
        <f>SUM(J14:J20)</f>
        <v>2808.0181675255481</v>
      </c>
      <c r="K21" s="3">
        <f>SUM(K14:K20)</f>
        <v>5766.5396597641065</v>
      </c>
    </row>
    <row r="22" spans="1:11" x14ac:dyDescent="0.3">
      <c r="G22" s="7" t="s">
        <v>23</v>
      </c>
      <c r="H22" s="8">
        <f>J21/H21</f>
        <v>2.8080181675255482</v>
      </c>
      <c r="I22" s="8">
        <f>K21/I21</f>
        <v>5.7665396597641072</v>
      </c>
    </row>
    <row r="23" spans="1:11" x14ac:dyDescent="0.3">
      <c r="G23" s="11" t="s">
        <v>26</v>
      </c>
      <c r="H23" s="12">
        <f>H22/(1+$B$4)</f>
        <v>2.6243160444164002</v>
      </c>
      <c r="I23" s="12">
        <f>I22/(1+$B$4)</f>
        <v>5.3892894016486981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Kachaou Issa</dc:creator>
  <cp:lastModifiedBy>Kachaou Issa</cp:lastModifiedBy>
  <dcterms:created xsi:type="dcterms:W3CDTF">2024-11-28T14:56:19Z</dcterms:created>
  <dcterms:modified xsi:type="dcterms:W3CDTF">2024-11-28T17:20:45Z</dcterms:modified>
</cp:coreProperties>
</file>