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12"/>
  <workbookPr codeName="ThisWorkbook"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510" documentId="8_{E9B5A832-3444-45DC-A856-093B3796F008}" xr6:coauthVersionLast="47" xr6:coauthVersionMax="47" xr10:uidLastSave="{9FFC8820-CC4C-4C6F-91E0-9E2AB44FF8A7}"/>
  <bookViews>
    <workbookView xWindow="-120" yWindow="-120" windowWidth="29040" windowHeight="15840" tabRatio="500" firstSheet="2" xr2:uid="{00000000-000D-0000-FFFF-FFFF00000000}"/>
  </bookViews>
  <sheets>
    <sheet name="Sommaire" sheetId="9" r:id="rId1"/>
    <sheet name="Assurance Qualité" sheetId="6" r:id="rId2"/>
    <sheet name="Fonctionnalités" sheetId="8" r:id="rId3"/>
    <sheet name="UX" sheetId="10" r:id="rId4"/>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5" i="9" l="1"/>
  <c r="E23" i="8"/>
  <c r="E13" i="8"/>
  <c r="D26" i="8"/>
  <c r="F49" i="6"/>
  <c r="C18" i="6"/>
  <c r="E8" i="8"/>
  <c r="E9" i="8"/>
  <c r="E10" i="8"/>
  <c r="E11" i="8"/>
  <c r="E12" i="8"/>
  <c r="J44" i="6"/>
  <c r="G44" i="6"/>
  <c r="D39" i="8"/>
  <c r="J41" i="6"/>
  <c r="J42" i="6"/>
  <c r="J43" i="6"/>
  <c r="J45" i="6"/>
  <c r="J46" i="6"/>
  <c r="J47" i="6"/>
  <c r="J48" i="6"/>
  <c r="J40" i="6"/>
  <c r="G41" i="6"/>
  <c r="G42" i="6"/>
  <c r="G43" i="6"/>
  <c r="G45" i="6"/>
  <c r="G46" i="6"/>
  <c r="G47" i="6"/>
  <c r="G48" i="6"/>
  <c r="G40" i="6"/>
  <c r="J30" i="6"/>
  <c r="J31" i="6"/>
  <c r="J29" i="6"/>
  <c r="G30" i="6"/>
  <c r="G31" i="6"/>
  <c r="G29" i="6"/>
  <c r="G14" i="6"/>
  <c r="J14" i="6" s="1"/>
  <c r="G15" i="6"/>
  <c r="J15" i="6" s="1"/>
  <c r="G16" i="6"/>
  <c r="J16" i="6" s="1"/>
  <c r="G17" i="6"/>
  <c r="J17" i="6" s="1"/>
  <c r="G13" i="6"/>
  <c r="J13" i="6" s="1"/>
  <c r="C56" i="6"/>
  <c r="E43" i="8"/>
  <c r="E42" i="8"/>
  <c r="E41" i="8"/>
  <c r="E30" i="8"/>
  <c r="E29" i="8"/>
  <c r="E28" i="8"/>
  <c r="E17" i="8"/>
  <c r="E16" i="8"/>
  <c r="J11" i="6"/>
  <c r="I11" i="6"/>
  <c r="G11" i="6"/>
  <c r="F11" i="6"/>
  <c r="D11" i="6"/>
  <c r="C11" i="6"/>
  <c r="D18" i="6"/>
  <c r="F18" i="6"/>
  <c r="G18" i="6"/>
  <c r="I18" i="6"/>
  <c r="J18" i="6"/>
  <c r="C22" i="6"/>
  <c r="D22" i="6"/>
  <c r="F22" i="6"/>
  <c r="G22" i="6"/>
  <c r="I22" i="6"/>
  <c r="J22" i="6"/>
  <c r="C27" i="6"/>
  <c r="D27" i="6"/>
  <c r="F27" i="6"/>
  <c r="G27" i="6"/>
  <c r="I27" i="6"/>
  <c r="J27" i="6"/>
  <c r="C32" i="6"/>
  <c r="D32" i="6"/>
  <c r="F32" i="6"/>
  <c r="G32" i="6"/>
  <c r="I32" i="6"/>
  <c r="J32" i="6"/>
  <c r="C38" i="6"/>
  <c r="D38" i="6"/>
  <c r="F38" i="6"/>
  <c r="G38" i="6"/>
  <c r="I38" i="6"/>
  <c r="J38" i="6"/>
  <c r="C49" i="6"/>
  <c r="D49" i="6"/>
  <c r="G49" i="6"/>
  <c r="I49" i="6"/>
  <c r="J49" i="6"/>
  <c r="D56" i="6"/>
  <c r="F56" i="6"/>
  <c r="G56" i="6"/>
  <c r="I56" i="6"/>
  <c r="J56" i="6"/>
  <c r="E38" i="8"/>
  <c r="E21" i="8"/>
  <c r="E22" i="8"/>
  <c r="E24" i="8"/>
  <c r="E25" i="8"/>
  <c r="D58" i="6" l="1"/>
  <c r="G58" i="6"/>
  <c r="F58" i="6"/>
  <c r="F59" i="6" s="1"/>
  <c r="C5" i="9" s="1"/>
  <c r="C58" i="6"/>
  <c r="C59" i="6" s="1"/>
  <c r="C4" i="9" s="1"/>
  <c r="I58" i="6"/>
  <c r="J58" i="6"/>
  <c r="G7" i="9"/>
  <c r="I59" i="6" l="1"/>
  <c r="C6" i="9" s="1"/>
  <c r="D14" i="8" l="1"/>
  <c r="E20" i="8"/>
  <c r="E26" i="8" s="1"/>
  <c r="E33" i="8"/>
  <c r="E34" i="8"/>
  <c r="E35" i="8"/>
  <c r="E36" i="8"/>
  <c r="E37" i="8"/>
  <c r="E39" i="8" l="1"/>
  <c r="E14" i="8"/>
  <c r="B4" i="9"/>
  <c r="D4" i="9" s="1"/>
  <c r="G4" i="9" s="1"/>
  <c r="B6" i="9"/>
  <c r="B5" i="9"/>
  <c r="D6" i="9" l="1"/>
  <c r="G6" i="9" s="1"/>
  <c r="D5" i="9"/>
</calcChain>
</file>

<file path=xl/sharedStrings.xml><?xml version="1.0" encoding="utf-8"?>
<sst xmlns="http://schemas.openxmlformats.org/spreadsheetml/2006/main" count="329" uniqueCount="204">
  <si>
    <t>Fonct.</t>
  </si>
  <si>
    <t>A.Q</t>
  </si>
  <si>
    <t>Total</t>
  </si>
  <si>
    <t>Heures de retard
(-10%)/heure</t>
  </si>
  <si>
    <t>Poids</t>
  </si>
  <si>
    <t>Note pondérée</t>
  </si>
  <si>
    <t>Sprint 1</t>
  </si>
  <si>
    <t>Sprint 2</t>
  </si>
  <si>
    <t>Sprint 3</t>
  </si>
  <si>
    <t>UX</t>
  </si>
  <si>
    <t>Grille de correction LOG2990</t>
  </si>
  <si>
    <t>Assurance Qualité</t>
  </si>
  <si>
    <t>Critère</t>
  </si>
  <si>
    <t>Description</t>
  </si>
  <si>
    <t>Note</t>
  </si>
  <si>
    <t>Commentaires</t>
  </si>
  <si>
    <t>1. Projet</t>
  </si>
  <si>
    <t>Correcteur</t>
  </si>
  <si>
    <t>Enrique Arsenio Rodriguez^2</t>
  </si>
  <si>
    <t>1.1 Utilisation des Cadriciels</t>
  </si>
  <si>
    <t>Le projet respecte les meilleures pratiques des cadriciels utilisés. (Exemple: séparation des responsabilités dans les Components et Services d'Angular, respect de la sémantique HTTP avec Express, etc.)</t>
  </si>
  <si>
    <t>(-0.25) détruire les subscriptions créées dans les components dans les ngOnDestroy() (ex: game-list, etc)
(-0.25) certains de vos services sont publiques comme gameMapDataManagerService sans vrm besoin de letre</t>
  </si>
  <si>
    <t>(-0.25) détruire les subscriptions créées dans les components dans les ngOnDestroy() (ex: game-list, etc)
(-0.25) certains de vos services sont publiques comme tileFactoryService dans ListGamesans vrm besoin de letre, veulent des accesseurs</t>
  </si>
  <si>
    <t>(-0.25) certains de vos services sont publiques comme gameMapDataManagerService dans CreateGameModalComponent sans vrm besoin de letre</t>
  </si>
  <si>
    <t>1.2 Arborescence</t>
  </si>
  <si>
    <t>Le projet respecte une arborescence de fichier claire,uniforme et structurée.
Les noms de fichiers et dossiers respectent le format kebab-case.</t>
  </si>
  <si>
    <t>[createGameModal][listGame][gameMode][gameValidation], etc ne respecte pas le format kebab-case
mettre le .ts et le .spec de chaque service dans son dossier</t>
  </si>
  <si>
    <t xml:space="preserve"> (-0.5)   [createGameModal][listGame] , etc ne respecte pas le format kebab-case, les classes aussi
-0.5 mettre le .ts et le .spec de chaque service dans son dossier</t>
  </si>
  <si>
    <t>(-0.25) mettre le .ts et le .spec de chaque service dans son dossier (dtos, schemas)
 (-0.5)   [RoomEvent][roomMessafe] , etc ne respecte pas le format kebab-case, les classes aussi</t>
  </si>
  <si>
    <t>Sous-total</t>
  </si>
  <si>
    <t>2. Classe</t>
  </si>
  <si>
    <t>Ghali</t>
  </si>
  <si>
    <t>2.1 Responsabilité</t>
  </si>
  <si>
    <t>La classe n'a qu'une responsabilitée.</t>
  </si>
  <si>
    <t>Les components/services suivants ont beaucoup trop de logique qui devrait être fragmentés en sous-services ou décomposés en sous-components:
- game-map-data-manager.service.ts
- map-editor-manager.service.ts</t>
  </si>
  <si>
    <t xml:space="preserve"> - Il faut extraire toutes les interfaces de game.socket-room.service.ts dans différents fichiers
Les components/services suivants ont beaucoup trop de logique qui devrait être fragmentés en sous-services ou décomposés en sous-components:
- game-map-data-manager.service.ts
- play-game-board.gateway.ts</t>
  </si>
  <si>
    <t>Les components/services suivants ont beaucoup trop de logique qui devrait être fragmentés en sous-services ou décomposés en sous-components:
- virtual-player-manager.service.ts
- play-game-board-manager.service.ts
- game-map-data-manager.service.ts
- play-game-board.gateway.ts</t>
  </si>
  <si>
    <t>2.2 Attributs</t>
  </si>
  <si>
    <t>La classe comporte uniquement des attributs utilisés.
La classe comporte uniquement des attributs qui sont des états de la classe.
La classe ne comporte pas d'attribut utilisé seulement dans les tests.</t>
  </si>
  <si>
    <t>2.3 Accessibilité</t>
  </si>
  <si>
    <t>La classe minimise l'accessibilité des membres. (Bonne utilisation de public/private/protected pour les attributs et les fonctions)
Les méthodes get/set font une validation quelconque sur les attributs privés.</t>
  </si>
  <si>
    <t xml:space="preserve">Plusieurs méthodes/attributs devraient être privés. Veuillez revoir l’encapsulation des classes dans les fichiers suivants:
- createGameModal.component.ts
- map-editor-options-menu.component.ts
- map-editor.component.ts
- map-editor-manager.service.ts
- game-map-data-manager.service.ts
</t>
  </si>
  <si>
    <t>Plusieurs méthodes/attributs devraient être privés. Veuillez revoir l’encapsulation des classes dans les fichiers suivants:
- play-page.component.ts
- waiting-view.component.ts
- websocket.service.ts</t>
  </si>
  <si>
    <t>2.4 Couplage</t>
  </si>
  <si>
    <t>La classe minimise le couplage aux autres classes.
La classe minimise les longues chaînes d'appels (ex : foo.bar.baz.foo)</t>
  </si>
  <si>
    <t>2.5 Valeur par défaut</t>
  </si>
  <si>
    <t>La classe initialise tous ses attributs de la même façon. Soit à la définition, soit dans le constructeur.</t>
  </si>
  <si>
    <t xml:space="preserve"> - image-showcase.component.ts</t>
  </si>
  <si>
    <t>Très bien!</t>
  </si>
  <si>
    <t>3. Fonctions et méthodes</t>
  </si>
  <si>
    <t>3.1 Utilité</t>
  </si>
  <si>
    <t>La fonction est utilie et non-triviale.
La fonction ne peut pas être fragmenté en plusieurs fonctions.
La fonction n'a pas une longueur trop grande.</t>
  </si>
  <si>
    <t>(-0.25) createCharacter trop longue pourrait etre divisee
(-0.25) la fonction mapIsValid pourrait etre divisee</t>
  </si>
  <si>
    <t>(-0.25) la fonction mapIsValid pourrait etre divisee
(-0.25) findAllReachableTiles cest trop longue est peut etre  fragmentee
(-0.25) moveUserPlayer cest trop longue est peut etre fragmentee
(-0.25)handleAddPlayerToRoom moveUserPlayer cest trop longue est peut etre fragmentee
la fonction mapIsValid pourrait etre divisee</t>
  </si>
  <si>
    <t>(-0.25) la fonction ngOnInit dans WaitingViewComponent pourrait etre divisee
(-0.25) la fonction moveVirtualPlayer pourrait etre divisee
(-0.25) la fonction setupSocketListeners pourrait etre divisee
(-0.25) la fonction handleBattleEndedByDeath pourrait etre divisee</t>
  </si>
  <si>
    <t>3.2 Paramètres</t>
  </si>
  <si>
    <t>La fonction possède le moins de paramètres possibles en entrée.
La fonction possède uniquement des paramètres d'entrée qui sont utilisés.</t>
  </si>
  <si>
    <t>(-0.1) movePlayertrop de params (&gt;3) peut etre une interface pour definir le mouvement du player?
(-0.1) attack dans virtual player service de params (&gt;3) peut etre une interface pour definir la info du combat du player?
(-0.25) dans generateVirtualCharacter le param index n'est jamais utilise</t>
  </si>
  <si>
    <t>4. Gestion des ressources et erreurs</t>
  </si>
  <si>
    <t>4.1 Console</t>
  </si>
  <si>
    <t>La console ne génère pas de message d'avertissement (warning) ou d'erreur (error) qui aurait pu être gérés par le programme.</t>
  </si>
  <si>
    <t>4.2 Code asynchrone</t>
  </si>
  <si>
    <t>Le code asynchrone (Promise, Observable, Event) est géré adéquatement.</t>
  </si>
  <si>
    <t>Vous utilisez beaucoup trop de `alert`, ce qui doit être minimisé/évité dans certains contextes vu que ça suspend le thread principal</t>
  </si>
  <si>
    <t>Même problème qu'au sprint 2</t>
  </si>
  <si>
    <t>4.3 Message d'erreur</t>
  </si>
  <si>
    <t>Le message d'erreur est précis et compréhensible par l'utilisateur moyen.</t>
  </si>
  <si>
    <t>Excellent!</t>
  </si>
  <si>
    <t>Très bien</t>
  </si>
  <si>
    <t>5. Variables et constantes</t>
  </si>
  <si>
    <t>5.1 Groupement</t>
  </si>
  <si>
    <t>Les constantes sont regroupées ensemble en groupes logiques.</t>
  </si>
  <si>
    <t>[BASE_STATS][BONUS][BASE_STATS][imageUrl ligne 40 creteGameModalComponent.ts]; devraient se trouver dans un fichier de constantes</t>
  </si>
  <si>
    <t>BONUS, BASE_STATS, DELAY, placeableEntitiesSections, entities, MIN_PLAYERS, MED_PLAYERS, MAX_PLAYERS, etc devraient se trouver dans un fichier de constantes</t>
  </si>
  <si>
    <t>NAME_MAX_LENGTH, MAP_CONSTANTS</t>
  </si>
  <si>
    <t>5.2 Environnement</t>
  </si>
  <si>
    <t>Des variables d'environnements sont utilisées lorsque possible.</t>
  </si>
  <si>
    <t>5.3 Contexte d'utilisation</t>
  </si>
  <si>
    <t>La constante est utilisé dans un contexte lié à la logique d'affaire. (Exemple d'erreur: const DEUX = 2,  bonne utilisation: WAIT_TIME = 5000 )</t>
  </si>
  <si>
    <t>[res][char]</t>
  </si>
  <si>
    <t>char, DELAY, timer</t>
  </si>
  <si>
    <t>char</t>
  </si>
  <si>
    <t>6. Expressions booléennes</t>
  </si>
  <si>
    <t>6.1 Expression</t>
  </si>
  <si>
    <t>L'expression booléenne n'est pas comparée à true ou false. (Exemple d'erreur: x === true)</t>
  </si>
  <si>
    <t>- create-character.component.ts: 6</t>
  </si>
  <si>
    <t>6.2 Logique négative</t>
  </si>
  <si>
    <t>L'expression booléenne évite la logique négative. (Exemple d'erreur:  if( !notFound(…) )</t>
  </si>
  <si>
    <t>6.3 Ternaire</t>
  </si>
  <si>
    <t>L'expression booléenne utilise un ternaire dans le bon scénario.</t>
  </si>
  <si>
    <t xml:space="preserve">Quelques opportunités pour simplifier votre code en utilisant des ternaires ou en retournant directement les expressions booléennes:
- attributes.component.ts: 26, 38
- character-form.component.ts: 27
- game-map-data-manager.service.ts: 179, 184
- game.service.ts: 34
- map-editor-manager.service.ts: 152
</t>
  </si>
  <si>
    <t>Quelques opportunités pour simplifier votre code en utilisant des ternaires ou en retournant directement les expressions booléennes:
- game-socket-room.service.ts: 158
- gameValidation.service.ts: 64, 189
- map-tile-info.component.ts: 25
- timer.component.ts: 14
- attributes.component.ts: 26, 38
- character-form.component.ts: 27
- placeable-entity-container.component.ts: 43
- map.component.ts: 61, 68
- players-list.component.ts: 17
- play-page-mouse-handler.service.ts: 69, 115
- map-editor-side-menu.service.ts: 94, 145</t>
  </si>
  <si>
    <t>Quelques opportunités pour simplifier votre code en utilisant des ternaires ou en retournant directement les expressions booléennes:
- game-socket-room.service.ts: 127
- play-game-board-battle.service.ts: 91
- play-game-board-manager.service.ts: 647
- game-map-data-manager.service.ts: 324</t>
  </si>
  <si>
    <t>6.4 Prédicats</t>
  </si>
  <si>
    <t>L'expression booléenne est simple.
L'expression booléenne utilise un ou des prédicats pour simplifier une condition complexe.</t>
  </si>
  <si>
    <t xml:space="preserve">Les conditions suivantes sont trop complexes et devraient être simplifiées:
- gameValidation.service.ts: 186, 206, 206
</t>
  </si>
  <si>
    <t>Bien!</t>
  </si>
  <si>
    <t>7. Qualité générale</t>
  </si>
  <si>
    <t>Stefan</t>
  </si>
  <si>
    <t>7.1 Langue</t>
  </si>
  <si>
    <t>La langue utilisée pour les variables, classes et fonctions est uniforme pour tout le code source.
La langue utilisée pour les commentaires doit être uniforme, mais peut être différente que la langue du code source.</t>
  </si>
  <si>
    <t>Commentaires en français et en anglais. Vous pouvez trouver tous les commentaires et le code mort avec la regex \/\/.*$|\/\*[\s\S]*?\*\/ dans vscode.</t>
  </si>
  <si>
    <t>7.2 Commentaire</t>
  </si>
  <si>
    <t>Le commentaire est pertinent. (Pas de code mort commenté)</t>
  </si>
  <si>
    <t>Code mort dans material.module.ts, map.component.ts, placeable-entity-container.component.ts, join-game.component.ts</t>
  </si>
  <si>
    <t>Vous avez du code mort dans plusieurs fichiers (material.module.ts, game.controller.ts, game.service.ts, gameValidation.service.ts, websocket.service.ts)</t>
  </si>
  <si>
    <t>Code mort dans material.module.ts</t>
  </si>
  <si>
    <t>7.3 Enum</t>
  </si>
  <si>
    <t>Le code utilise des enum lorsque c'est pertinent.</t>
  </si>
  <si>
    <t>Les strings d'operation dans handleErrors de GameServerCommunicationService devraient être dans un enum.</t>
  </si>
  <si>
    <t xml:space="preserve">dice dans PlayerCharacter devrait être une interface.
Les noms des events qui se font emit, subscribe et on devraient être des enums (voir GameGateway, PlayGameBoardGateway). </t>
  </si>
  <si>
    <t>selectedAttackDice et selectedDefenseDice de AttributesComponent devraient être des valeurs d'enums.</t>
  </si>
  <si>
    <t>7.4 Classe et interface</t>
  </si>
  <si>
    <t>Le code n'utilise pas d'objets anonymes JS et priorise les classes et les interfaces.</t>
  </si>
  <si>
    <t>La valeur de retour de validateGame dans GameValidationService devrait être une interface. Les err dans handleErrors de GameServerCommunicationService devraient être des interfaces. Le type de fieldsToCheck dans CreateCharacterComponent devrait être une interface. data de ErrorModalComponent devrait être une interface. data de MapEditorModalComponent devrait être une interface. Le type de avatars dans AvatarSelectionComponent devrait être une interface.</t>
  </si>
  <si>
    <t>La valeur de retour de validateGame dans GameValidationService devrait être une interface. 
Les err dans handleErrors de GameServerCommunicationService devraient être des interfaces. 
Le type de fieldsToCheck dans CreateCharacterComponent devrait être une interface. 
data de ErrorModalComponent devrait être une interface. 
data de MapEditorModalComponent devrait être une interface.
data dans vos méthodes de PlayerGameBoardGateway, GameGateway et ChatGateway devraient avoir des interfaces.
{ tile: Tile; entity: Tile }, et { item: Item; coordinates: Vec2 } dans MapEditorMouseHandlerService devraient être des interfaces.</t>
  </si>
  <si>
    <t>La valeur de retour de getVirtualPlayerBattleData dans PlayGameBoardBattleService devrait être une interface.
Le type de signalPlayerLeftRoom devrait être une interface.
Le type de retour de validateGame dans GameValidationService devrait être une interface.
data/payload dans vos méthodes de PlayerGameBoardGateway, GameGateway et ChatGateway devraient avoir des interfaces.
{ tile: Tile; entity: Tile }, et { item: Item; coordinates: Vec2 } dans MapEditorMouseHandlerService devraient être des interfaces.</t>
  </si>
  <si>
    <t>7.5 Duplication</t>
  </si>
  <si>
    <t>Il n'y a pas de duplication de code.</t>
  </si>
  <si>
    <t>7.6 ESLint</t>
  </si>
  <si>
    <t>Il n'y a pas de "eslint:disable" non justifiés dans le code.
L'utilisation limitée de eslint:disable est tolérée dans les fichiers de test (.spec.ts). (Exemple : nombres magiques)</t>
  </si>
  <si>
    <t>Les 3 eslint-disable dans placeable-entity-full-menu.component.ts et map-editor.component.ts n'ont pas de commentaires pour les justifier.</t>
  </si>
  <si>
    <t>Vous n'avez pas mis de commentaires pour justifier vos 11 eslint-disable.
Vous ne devriez pas désactiver la règle no-magic-numbers, plusieurs fichiers dans le serveur contiennent des nombres magiques qui sont ajoutés dans .eslintrc.</t>
  </si>
  <si>
    <t>7.7 Complexité</t>
  </si>
  <si>
    <t>Le code minimise la complexité cyclomatique. (Exemple : plusieurs if/else ou boucles for imbriqués, opérations complexes, etc.)</t>
  </si>
  <si>
    <t>isDoorPlacementValid dans GameValidationService devrait être simplifiée.</t>
  </si>
  <si>
    <t>mapIsValid et isDoorPlacementValid dans GameValidationService devraient être simplifiées.</t>
  </si>
  <si>
    <t>handleAggressiveMovement, handleDefenssiveMovement et findNearestPossibleItem de VirtualPlayerManagerService devraient être simplifiées.</t>
  </si>
  <si>
    <t>7.8 Nomenclature des variables, classes et méthodes</t>
  </si>
  <si>
    <t>Les noms des variables, classes et méthodes sont précis et clairs.
Les noms respectent un format unique:  camelCase pour les variables et méthodes, SCREAMING_SNAKE_CASE pour les constantes, etc .
Les noms ne sont pas tronqués excessivement. (Exemple: utiliser background au lieu de seulement bg).</t>
  </si>
  <si>
    <t>closeP dans MapTileInfoComponent devrait avoir un nom plus descriptif.</t>
  </si>
  <si>
    <t>Les membres de MapSize devraient être en PascalCase.
Les membres des enums d'events devraient être en PascalCase.</t>
  </si>
  <si>
    <t>7.9 Performance</t>
  </si>
  <si>
    <t>Le logiciel a une performance acceptable.</t>
  </si>
  <si>
    <t>8. Gestion de versions</t>
  </si>
  <si>
    <t>8.1 TAG</t>
  </si>
  <si>
    <t>La branche de développement possède le bon tag. (sprint1, sprint2, sprint3)</t>
  </si>
  <si>
    <t>8.2 Commit</t>
  </si>
  <si>
    <t>Les commits ont un message pertinent et descriptif.</t>
  </si>
  <si>
    <t>Vous avez + de 10 commits dans des langues différentes (ex.: Fix: erreur validation vs fix(create-page): center message no game)</t>
  </si>
  <si>
    <t>La plupart des commits sont en anglais, mais quelques uns sont en français (fat(vue du jeu): ordre des joueurs dans la liste, feat:changement de description, remove: plus de location.reload)</t>
  </si>
  <si>
    <t>8.3 Branches mortes</t>
  </si>
  <si>
    <t xml:space="preserve">Le projet ne contient pas de branches mortes (stale branch). Une branche est considérée comme morte si elle n'a pas de commit pendant plus de 3 semaines. </t>
  </si>
  <si>
    <t>Branches mortes feature/vue-initiale, feature/global-scss</t>
  </si>
  <si>
    <t>8.4 Gitlab</t>
  </si>
  <si>
    <t>Des Merge Requests sont utilisées pour fusionner vers la branche de production.
Les Merge Requests sont approuvées par au moins un membre de l'équipe avant la fusion.
Les Issues sont mis à jour tout au long du projet.</t>
  </si>
  <si>
    <t>Certains issues du sprint 1 ne sont pas encore closed. 1 issue n'a pas été assigné.</t>
  </si>
  <si>
    <t xml:space="preserve">
La MR Sprint 2 remise a été merged sans approbations.
Plusieurs issues du sprint 2 ne sont pas assignés et closed.
</t>
  </si>
  <si>
    <t>Une MR a été merged sans avoir été approuvée.</t>
  </si>
  <si>
    <t>8.5 Fichiers</t>
  </si>
  <si>
    <t>Le projet contient uniquement les fichiers nécessaires. (Exemple: pas de dossier node_modules ou coverage, pas de fichiers package.json à la racine, etc.).</t>
  </si>
  <si>
    <t>Les fichiers liés aux services et aux controllers de example, course, date devraient être supprimés. CommunicationService devrait être supprimé si vous ne l'utilisez pas. Le package.json à la racine du projet devrait être supprimé. CanvasTestHelper devrait être supprimé.</t>
  </si>
  <si>
    <t xml:space="preserve">Le package.json à la racine du projet devrait être supprimé. CanvasTestHelper devrait être supprimé. Les fichiers liés aux services et aux controllers de example, course, date devraient être supprimés. </t>
  </si>
  <si>
    <t>Total QA sprint</t>
  </si>
  <si>
    <t>Note QA sprint</t>
  </si>
  <si>
    <t>Grille de correction LOG2990 - Hiver 2024</t>
  </si>
  <si>
    <t>Fonctionnalités</t>
  </si>
  <si>
    <t>Fonctionnalité</t>
  </si>
  <si>
    <t>Testé</t>
  </si>
  <si>
    <t>Note finale</t>
  </si>
  <si>
    <t>Vue initiale</t>
  </si>
  <si>
    <t>Vue d'administration</t>
  </si>
  <si>
    <t>Selectionner un jeu supprimé ne lance aucune action</t>
  </si>
  <si>
    <t>Enregistrement et gestion des jeux</t>
  </si>
  <si>
    <t>Pas de detection de noms déjà pris. Considère les zones bloquées par une porte comme inatteignables. En cas d'erreur, rétroaction après le 2e clic sur sauvegarde. Pas d'image de preview. Les cas de suppression d'un jeu pendant une modification ou une selection en sont pas pris en compte. Pas d'avertissement en cas de multiples supressions du même jeu.
Tests: gameValidation.service a 78% de couverture de branches.</t>
  </si>
  <si>
    <t>Vue d'édition</t>
  </si>
  <si>
    <t>Pas de drag/drop</t>
  </si>
  <si>
    <t>Création ou édition d'un jeu</t>
  </si>
  <si>
    <t>Vue de création d'une partie</t>
  </si>
  <si>
    <t>Note finale pour le sprint</t>
  </si>
  <si>
    <t>Très bon travail!</t>
  </si>
  <si>
    <t>Pénalités</t>
  </si>
  <si>
    <t>Crash</t>
  </si>
  <si>
    <t>Erreur de build</t>
  </si>
  <si>
    <t>Vue d'attente d'une partie</t>
  </si>
  <si>
    <t>Enrique</t>
  </si>
  <si>
    <t>Annule pas la salle si l"organisateur ferme la page</t>
  </si>
  <si>
    <t>Joindre une partie</t>
  </si>
  <si>
    <t>Pouvoir quitter la salle d'attente sans la terminer: Oui, mais on reste relié à la partie. Si elle commence, on sera redirigé</t>
  </si>
  <si>
    <t>Vue de jeu</t>
  </si>
  <si>
    <t>Voir un joueur abandonné: pas fait. Doit afficher  nv joueurs et le joueur actif</t>
  </si>
  <si>
    <t>Partie classique</t>
  </si>
  <si>
    <t>Image de la tuile pas téléchargée lorsque on click droit
Si on perd un combat, parfois le timer n'est plus affiché</t>
  </si>
  <si>
    <t>Journal de jeu</t>
  </si>
  <si>
    <t>ce qui est fait: Voir un journal comme 2e onglet dans la zone de messages</t>
  </si>
  <si>
    <t>Clavardage</t>
  </si>
  <si>
    <t>Voir mon nom dans l'entête de la zone: pas fait
Voir les messages séquentiels avec l,heure HH:MM:SS et auteur: auteur ne change pas</t>
  </si>
  <si>
    <t>Erreur de build  / déploiement erroné</t>
  </si>
  <si>
    <t>Anciennes fonctionnalités brisées</t>
  </si>
  <si>
    <t>Partie en mode CTF</t>
  </si>
  <si>
    <t>Items de partie</t>
  </si>
  <si>
    <t>Joueurs virtuels</t>
  </si>
  <si>
    <t>Aucune distinction visuelle pour les JVs dans la vue de jeu.</t>
  </si>
  <si>
    <t>Importer et Exporter un jeu</t>
  </si>
  <si>
    <t>Impossible d'importer le ficher exporté du au ID.</t>
  </si>
  <si>
    <t>Mode de débogage</t>
  </si>
  <si>
    <t>Mode débogage reste persistant entre deux parties.</t>
  </si>
  <si>
    <t>Statistiques de fin de partie</t>
  </si>
  <si>
    <t>Super travail! Félicitations!</t>
  </si>
  <si>
    <t>Erreur de build / déploiement erroné</t>
  </si>
  <si>
    <t>Quand on join une partie, il faudrait que le focus soit sur la zone pour entrer le code.</t>
  </si>
  <si>
    <t>Les boutons d'action, fin de tour et abandon sont très petits</t>
  </si>
  <si>
    <t>La page de statistiques de fin de partie ne devrait pas avoir de barre de scroll horizontale</t>
  </si>
  <si>
    <t>Ça me laisse chosir un avatar déjà pris et me dis à la fin, il faudrait que le feedback soit instant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</si>
</sst>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rgb="FF000000"/>
      <name val="Calibri"/>
      <family val="2"/>
      <charset val="1"/>
    </font>
    <font>
      <sz val="11"/>
      <color theme="1"/>
      <name val="Calibri"/>
      <scheme val="minor"/>
    </font>
    <font>
      <sz val="11"/>
      <color rgb="FFFFFFFF"/>
      <name val="Calibri"/>
      <family val="2"/>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rgb="FF3F3F3F"/>
      <name val="Calibri"/>
      <scheme val="minor"/>
    </font>
    <font>
      <b/>
      <sz val="16"/>
      <color rgb="FF000000"/>
      <name val="Calibri"/>
      <family val="2"/>
      <charset val="1"/>
    </font>
    <font>
      <sz val="14"/>
      <color rgb="FF000000"/>
      <name val="Calibri"/>
      <family val="2"/>
    </font>
    <font>
      <b/>
      <sz val="12"/>
      <color rgb="FF000000"/>
      <name val="Calibri"/>
      <family val="2"/>
    </font>
    <font>
      <sz val="14"/>
      <color rgb="FF000000"/>
      <name val="Calibri"/>
      <family val="2"/>
      <charset val="1"/>
    </font>
    <font>
      <b/>
      <sz val="12"/>
      <color rgb="FF000000"/>
      <name val="Calibri"/>
      <family val="2"/>
      <charset val="1"/>
    </font>
    <font>
      <sz val="11"/>
      <color rgb="FF000000"/>
      <name val="Calibri"/>
    </font>
    <font>
      <b/>
      <sz val="11"/>
      <color rgb="FF000000"/>
      <name val="Calibri"/>
    </font>
    <font>
      <b/>
      <sz val="11"/>
      <color theme="1"/>
      <name val="Calibri"/>
    </font>
    <font>
      <b/>
      <sz val="18"/>
      <color theme="1"/>
      <name val="Calibri"/>
    </font>
  </fonts>
  <fills count="25">
    <fill>
      <patternFill patternType="none"/>
    </fill>
    <fill>
      <patternFill patternType="gray125"/>
    </fill>
    <fill>
      <patternFill patternType="solid">
        <fgColor rgb="FFF79646"/>
        <bgColor rgb="FFFF8080"/>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
      <patternFill patternType="solid">
        <fgColor theme="9" tint="0.79998168889431442"/>
        <bgColor rgb="FFCCC1DA"/>
      </patternFill>
    </fill>
    <fill>
      <patternFill patternType="solid">
        <fgColor theme="7" tint="0.79998168889431442"/>
        <bgColor rgb="FFCCC1DA"/>
      </patternFill>
    </fill>
    <fill>
      <patternFill patternType="solid">
        <fgColor theme="4" tint="0.79998168889431442"/>
        <bgColor rgb="FFB9CDE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rgb="FFB9CDE5"/>
      </patternFill>
    </fill>
    <fill>
      <patternFill patternType="solid">
        <fgColor theme="8" tint="0.79998168889431442"/>
        <bgColor indexed="64"/>
      </patternFill>
    </fill>
    <fill>
      <patternFill patternType="solid">
        <fgColor theme="8" tint="0.79998168889431442"/>
        <bgColor rgb="FFCCC1DA"/>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E2EFDA"/>
        <bgColor indexed="64"/>
      </patternFill>
    </fill>
    <fill>
      <patternFill patternType="solid">
        <fgColor rgb="FFFFF2CC"/>
        <bgColor indexed="64"/>
      </patternFill>
    </fill>
    <fill>
      <patternFill patternType="solid">
        <fgColor rgb="FFB4C6E7"/>
        <bgColor indexed="64"/>
      </patternFill>
    </fill>
    <fill>
      <patternFill patternType="solid">
        <fgColor rgb="FFE7E6E6"/>
        <bgColor indexed="64"/>
      </patternFill>
    </fill>
  </fills>
  <borders count="56">
    <border>
      <left/>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style="thin">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auto="1"/>
      </left>
      <right/>
      <top/>
      <bottom style="thin">
        <color auto="1"/>
      </bottom>
      <diagonal/>
    </border>
    <border>
      <left/>
      <right style="medium">
        <color indexed="64"/>
      </right>
      <top/>
      <bottom style="thin">
        <color auto="1"/>
      </bottom>
      <diagonal/>
    </border>
    <border>
      <left/>
      <right style="medium">
        <color indexed="64"/>
      </right>
      <top style="medium">
        <color indexed="64"/>
      </top>
      <bottom style="thin">
        <color auto="1"/>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bottom style="thin">
        <color auto="1"/>
      </bottom>
      <diagonal/>
    </border>
    <border>
      <left/>
      <right style="medium">
        <color rgb="FF000000"/>
      </right>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rgb="FF000000"/>
      </bottom>
      <diagonal/>
    </border>
    <border>
      <left style="medium">
        <color rgb="FF000000"/>
      </left>
      <right/>
      <top style="thin">
        <color auto="1"/>
      </top>
      <bottom style="thin">
        <color auto="1"/>
      </bottom>
      <diagonal/>
    </border>
    <border>
      <left/>
      <right style="medium">
        <color rgb="FF000000"/>
      </right>
      <top style="thin">
        <color auto="1"/>
      </top>
      <bottom style="thin">
        <color auto="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right style="medium">
        <color auto="1"/>
      </right>
      <top/>
      <bottom/>
      <diagonal/>
    </border>
  </borders>
  <cellStyleXfs count="7">
    <xf numFmtId="0" fontId="0" fillId="0" borderId="0"/>
    <xf numFmtId="9" fontId="4" fillId="0" borderId="0" applyBorder="0" applyProtection="0"/>
    <xf numFmtId="0" fontId="2" fillId="2" borderId="0" applyBorder="0" applyProtection="0"/>
    <xf numFmtId="0" fontId="8" fillId="3" borderId="23"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271">
    <xf numFmtId="0" fontId="0" fillId="0" borderId="0" xfId="0"/>
    <xf numFmtId="0" fontId="0" fillId="0" borderId="0" xfId="0" applyAlignment="1">
      <alignment wrapText="1"/>
    </xf>
    <xf numFmtId="0" fontId="3" fillId="0" borderId="0" xfId="0" applyFont="1" applyAlignment="1">
      <alignment horizontal="center" vertical="center" wrapText="1"/>
    </xf>
    <xf numFmtId="0" fontId="5"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3" fillId="0" borderId="0" xfId="0" applyFont="1" applyAlignment="1">
      <alignment vertical="center"/>
    </xf>
    <xf numFmtId="0" fontId="3" fillId="0" borderId="0" xfId="0" applyFont="1"/>
    <xf numFmtId="0" fontId="9" fillId="0" borderId="0" xfId="0" applyFont="1"/>
    <xf numFmtId="0" fontId="0" fillId="0" borderId="0" xfId="0" applyAlignment="1">
      <alignment horizontal="left" wrapText="1"/>
    </xf>
    <xf numFmtId="0" fontId="3" fillId="0" borderId="2" xfId="0" applyFont="1" applyBorder="1" applyAlignment="1">
      <alignment horizontal="center" vertical="center" wrapText="1"/>
    </xf>
    <xf numFmtId="0" fontId="10" fillId="0" borderId="0" xfId="0" applyFont="1"/>
    <xf numFmtId="49" fontId="0" fillId="0" borderId="13" xfId="0" applyNumberFormat="1" applyBorder="1" applyAlignment="1">
      <alignment horizontal="left" vertical="center" wrapText="1"/>
    </xf>
    <xf numFmtId="0" fontId="3" fillId="8" borderId="21" xfId="0" applyFont="1" applyFill="1" applyBorder="1" applyAlignment="1">
      <alignment horizontal="center" vertical="center" wrapText="1"/>
    </xf>
    <xf numFmtId="0" fontId="3" fillId="8" borderId="22"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3" fillId="13" borderId="21" xfId="0" applyFont="1" applyFill="1" applyBorder="1" applyAlignment="1">
      <alignment horizontal="center" vertical="center" wrapText="1"/>
    </xf>
    <xf numFmtId="0" fontId="3" fillId="13" borderId="22" xfId="0" applyFont="1" applyFill="1" applyBorder="1" applyAlignment="1">
      <alignment horizontal="center" vertical="center" wrapText="1"/>
    </xf>
    <xf numFmtId="0" fontId="3" fillId="9" borderId="15" xfId="0" applyFont="1" applyFill="1" applyBorder="1" applyAlignment="1">
      <alignment horizontal="left" vertical="center" wrapText="1"/>
    </xf>
    <xf numFmtId="0" fontId="3" fillId="8" borderId="15" xfId="0" applyFont="1" applyFill="1" applyBorder="1" applyAlignment="1">
      <alignment horizontal="left" vertical="center" wrapText="1"/>
    </xf>
    <xf numFmtId="0" fontId="3" fillId="13" borderId="11" xfId="0" applyFont="1" applyFill="1" applyBorder="1" applyAlignment="1">
      <alignment horizontal="left" vertical="center" wrapText="1"/>
    </xf>
    <xf numFmtId="49" fontId="0" fillId="0" borderId="29" xfId="0" applyNumberFormat="1" applyBorder="1" applyAlignment="1">
      <alignment horizontal="left" vertical="center" wrapText="1"/>
    </xf>
    <xf numFmtId="49" fontId="0" fillId="0" borderId="29" xfId="0" applyNumberFormat="1" applyBorder="1" applyAlignment="1">
      <alignment vertical="center" wrapText="1"/>
    </xf>
    <xf numFmtId="0" fontId="0" fillId="8" borderId="28" xfId="0" applyFill="1" applyBorder="1" applyAlignment="1">
      <alignment horizontal="center" vertical="center" wrapText="1"/>
    </xf>
    <xf numFmtId="0" fontId="0" fillId="8" borderId="37" xfId="0" applyFill="1" applyBorder="1" applyAlignment="1">
      <alignment horizontal="left" vertical="center" wrapText="1"/>
    </xf>
    <xf numFmtId="0" fontId="0" fillId="9" borderId="28" xfId="0" applyFill="1" applyBorder="1" applyAlignment="1">
      <alignment horizontal="center" vertical="center" wrapText="1"/>
    </xf>
    <xf numFmtId="0" fontId="0" fillId="9" borderId="37" xfId="0" applyFill="1" applyBorder="1" applyAlignment="1">
      <alignment horizontal="left" vertical="center" wrapText="1"/>
    </xf>
    <xf numFmtId="49" fontId="0" fillId="0" borderId="24" xfId="0" applyNumberFormat="1" applyBorder="1" applyAlignment="1">
      <alignment horizontal="left" vertical="center" wrapText="1"/>
    </xf>
    <xf numFmtId="0" fontId="11" fillId="0" borderId="0" xfId="0" applyFont="1"/>
    <xf numFmtId="49" fontId="0" fillId="0" borderId="24" xfId="0" applyNumberFormat="1" applyBorder="1" applyAlignment="1">
      <alignment vertical="center" wrapText="1"/>
    </xf>
    <xf numFmtId="0" fontId="0" fillId="10" borderId="28" xfId="0" applyFill="1" applyBorder="1" applyAlignment="1">
      <alignment horizontal="center" vertical="center" wrapText="1"/>
    </xf>
    <xf numFmtId="0" fontId="0" fillId="10" borderId="37" xfId="0" applyFill="1" applyBorder="1" applyAlignment="1">
      <alignment horizontal="left" vertical="center" wrapText="1"/>
    </xf>
    <xf numFmtId="49" fontId="0" fillId="8" borderId="8" xfId="0" applyNumberFormat="1" applyFill="1" applyBorder="1" applyAlignment="1">
      <alignment horizontal="center" vertical="center" wrapText="1"/>
    </xf>
    <xf numFmtId="49" fontId="0" fillId="9" borderId="8" xfId="0" applyNumberFormat="1" applyFill="1" applyBorder="1" applyAlignment="1">
      <alignment horizontal="center" vertical="center" wrapText="1"/>
    </xf>
    <xf numFmtId="0" fontId="6"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2" fontId="0" fillId="0" borderId="0" xfId="0" applyNumberFormat="1" applyAlignment="1">
      <alignment horizontal="left" vertical="center"/>
    </xf>
    <xf numFmtId="0" fontId="0" fillId="0" borderId="0" xfId="0" applyAlignment="1">
      <alignment horizontal="center" vertical="center"/>
    </xf>
    <xf numFmtId="0" fontId="3" fillId="0" borderId="0" xfId="0" applyFont="1" applyAlignment="1">
      <alignment horizontal="left" vertical="center" wrapText="1"/>
    </xf>
    <xf numFmtId="49" fontId="0" fillId="0" borderId="28" xfId="0" applyNumberFormat="1" applyBorder="1" applyAlignment="1">
      <alignment horizontal="left" vertical="center" wrapText="1"/>
    </xf>
    <xf numFmtId="0" fontId="12" fillId="0" borderId="0" xfId="0" applyFont="1"/>
    <xf numFmtId="0" fontId="13" fillId="0" borderId="0" xfId="0" applyFont="1"/>
    <xf numFmtId="0" fontId="12" fillId="16" borderId="17" xfId="0" applyFont="1" applyFill="1" applyBorder="1" applyAlignment="1">
      <alignment horizontal="left" vertical="center" wrapText="1"/>
    </xf>
    <xf numFmtId="0" fontId="0" fillId="16" borderId="18" xfId="0" applyFill="1" applyBorder="1" applyAlignment="1">
      <alignment vertical="center" wrapText="1"/>
    </xf>
    <xf numFmtId="0" fontId="13" fillId="8" borderId="10" xfId="0" applyFont="1" applyFill="1" applyBorder="1" applyAlignment="1">
      <alignment horizontal="center" vertical="center" wrapText="1"/>
    </xf>
    <xf numFmtId="0" fontId="13" fillId="8" borderId="26" xfId="0" applyFont="1" applyFill="1" applyBorder="1" applyAlignment="1">
      <alignment horizontal="center" vertical="center" wrapText="1"/>
    </xf>
    <xf numFmtId="0" fontId="13" fillId="8" borderId="34" xfId="0" applyFont="1" applyFill="1" applyBorder="1" applyAlignment="1">
      <alignment horizontal="left" vertical="center" wrapText="1"/>
    </xf>
    <xf numFmtId="0" fontId="13" fillId="9" borderId="10" xfId="0" applyFont="1" applyFill="1" applyBorder="1" applyAlignment="1">
      <alignment horizontal="center" vertical="center" wrapText="1"/>
    </xf>
    <xf numFmtId="0" fontId="13" fillId="9" borderId="26" xfId="0" applyFont="1" applyFill="1" applyBorder="1" applyAlignment="1">
      <alignment horizontal="center" vertical="center" wrapText="1"/>
    </xf>
    <xf numFmtId="0" fontId="13" fillId="9" borderId="34" xfId="0" applyFont="1" applyFill="1" applyBorder="1" applyAlignment="1">
      <alignment horizontal="left" vertical="center" wrapText="1"/>
    </xf>
    <xf numFmtId="0" fontId="13" fillId="13" borderId="10" xfId="0" applyFont="1" applyFill="1" applyBorder="1" applyAlignment="1">
      <alignment horizontal="center" vertical="center" wrapText="1"/>
    </xf>
    <xf numFmtId="0" fontId="13" fillId="13" borderId="26" xfId="0" applyFont="1" applyFill="1" applyBorder="1" applyAlignment="1">
      <alignment horizontal="center" vertical="center" wrapText="1"/>
    </xf>
    <xf numFmtId="0" fontId="13" fillId="13" borderId="34" xfId="0" applyFont="1" applyFill="1" applyBorder="1" applyAlignment="1">
      <alignment horizontal="left" vertical="center" wrapText="1"/>
    </xf>
    <xf numFmtId="0" fontId="13" fillId="0" borderId="0" xfId="0" applyFont="1" applyAlignment="1">
      <alignment horizontal="center" vertical="center" wrapText="1"/>
    </xf>
    <xf numFmtId="0" fontId="13" fillId="8" borderId="9" xfId="0" applyFont="1" applyFill="1" applyBorder="1" applyAlignment="1">
      <alignment horizontal="center" vertical="center" wrapText="1"/>
    </xf>
    <xf numFmtId="0" fontId="13" fillId="8" borderId="25" xfId="0" applyFont="1" applyFill="1" applyBorder="1" applyAlignment="1">
      <alignment horizontal="center" vertical="center" wrapText="1"/>
    </xf>
    <xf numFmtId="0" fontId="13" fillId="8" borderId="30" xfId="0" applyFont="1" applyFill="1" applyBorder="1" applyAlignment="1">
      <alignment horizontal="left" vertical="center" wrapText="1"/>
    </xf>
    <xf numFmtId="0" fontId="13" fillId="9" borderId="9" xfId="0" applyFont="1" applyFill="1" applyBorder="1" applyAlignment="1">
      <alignment horizontal="center" vertical="center" wrapText="1"/>
    </xf>
    <xf numFmtId="0" fontId="13" fillId="9" borderId="25" xfId="0" applyFont="1" applyFill="1" applyBorder="1" applyAlignment="1">
      <alignment horizontal="center" vertical="center" wrapText="1"/>
    </xf>
    <xf numFmtId="0" fontId="13" fillId="9" borderId="30" xfId="0" applyFont="1" applyFill="1" applyBorder="1" applyAlignment="1">
      <alignment horizontal="left" vertical="center" wrapText="1"/>
    </xf>
    <xf numFmtId="0" fontId="13" fillId="13" borderId="9" xfId="0" applyFont="1" applyFill="1" applyBorder="1" applyAlignment="1">
      <alignment horizontal="center" vertical="center" wrapText="1"/>
    </xf>
    <xf numFmtId="0" fontId="13" fillId="13" borderId="25" xfId="0" applyFont="1" applyFill="1" applyBorder="1" applyAlignment="1">
      <alignment horizontal="center" vertical="center" wrapText="1"/>
    </xf>
    <xf numFmtId="0" fontId="13" fillId="13" borderId="30" xfId="0" applyFont="1" applyFill="1" applyBorder="1" applyAlignment="1">
      <alignment horizontal="left" vertical="center" wrapText="1"/>
    </xf>
    <xf numFmtId="0" fontId="0" fillId="16" borderId="17" xfId="0" applyFill="1" applyBorder="1" applyAlignment="1">
      <alignment vertical="center" wrapText="1"/>
    </xf>
    <xf numFmtId="0" fontId="13" fillId="9" borderId="26" xfId="0" applyFont="1" applyFill="1" applyBorder="1" applyAlignment="1">
      <alignment horizontal="left" vertical="center" wrapText="1"/>
    </xf>
    <xf numFmtId="0" fontId="0" fillId="16" borderId="7" xfId="0" applyFill="1" applyBorder="1" applyAlignment="1">
      <alignment vertical="center"/>
    </xf>
    <xf numFmtId="49" fontId="13" fillId="8" borderId="10" xfId="0" applyNumberFormat="1" applyFont="1" applyFill="1" applyBorder="1" applyAlignment="1">
      <alignment horizontal="center" vertical="center" wrapText="1"/>
    </xf>
    <xf numFmtId="49" fontId="13" fillId="9" borderId="10" xfId="0" applyNumberFormat="1" applyFont="1" applyFill="1" applyBorder="1" applyAlignment="1">
      <alignment horizontal="center" vertical="center" wrapText="1"/>
    </xf>
    <xf numFmtId="49" fontId="13" fillId="8" borderId="9" xfId="0" applyNumberFormat="1" applyFont="1" applyFill="1" applyBorder="1" applyAlignment="1">
      <alignment horizontal="center" vertical="center" wrapText="1"/>
    </xf>
    <xf numFmtId="9" fontId="13" fillId="0" borderId="0" xfId="1" applyFont="1" applyAlignment="1">
      <alignment vertical="center" wrapText="1"/>
    </xf>
    <xf numFmtId="0" fontId="0" fillId="13" borderId="8" xfId="0" applyFill="1" applyBorder="1" applyAlignment="1">
      <alignment horizontal="center" vertical="center" wrapText="1"/>
    </xf>
    <xf numFmtId="0" fontId="0" fillId="15" borderId="28" xfId="0" applyFill="1" applyBorder="1" applyAlignment="1">
      <alignment horizontal="center" vertical="center" wrapText="1"/>
    </xf>
    <xf numFmtId="0" fontId="0" fillId="15" borderId="37" xfId="0" applyFill="1" applyBorder="1" applyAlignment="1">
      <alignment horizontal="left" vertical="center" wrapText="1"/>
    </xf>
    <xf numFmtId="0" fontId="0" fillId="13" borderId="14" xfId="0" applyFill="1" applyBorder="1" applyAlignment="1">
      <alignment horizontal="center" vertical="center" wrapText="1"/>
    </xf>
    <xf numFmtId="0" fontId="0" fillId="15" borderId="29" xfId="0" applyFill="1" applyBorder="1" applyAlignment="1">
      <alignment horizontal="center" vertical="center" wrapText="1"/>
    </xf>
    <xf numFmtId="0" fontId="0" fillId="15" borderId="33" xfId="0" applyFill="1" applyBorder="1" applyAlignment="1">
      <alignment horizontal="left" vertical="center" wrapText="1"/>
    </xf>
    <xf numFmtId="0" fontId="0" fillId="8" borderId="35" xfId="0" applyFill="1" applyBorder="1" applyAlignment="1">
      <alignment horizontal="center" vertical="center" wrapText="1"/>
    </xf>
    <xf numFmtId="0" fontId="0" fillId="8" borderId="24" xfId="0" applyFill="1" applyBorder="1" applyAlignment="1">
      <alignment horizontal="center" vertical="center" wrapText="1"/>
    </xf>
    <xf numFmtId="0" fontId="0" fillId="8" borderId="36" xfId="0" applyFill="1" applyBorder="1" applyAlignment="1">
      <alignment horizontal="left" vertical="center" wrapText="1"/>
    </xf>
    <xf numFmtId="0" fontId="0" fillId="9" borderId="8" xfId="0" applyFill="1" applyBorder="1" applyAlignment="1">
      <alignment horizontal="center" vertical="center" wrapText="1"/>
    </xf>
    <xf numFmtId="0" fontId="0" fillId="8" borderId="14" xfId="0" applyFill="1" applyBorder="1" applyAlignment="1">
      <alignment horizontal="center" vertical="center" wrapText="1"/>
    </xf>
    <xf numFmtId="0" fontId="0" fillId="8" borderId="29" xfId="0" applyFill="1" applyBorder="1" applyAlignment="1">
      <alignment horizontal="center" vertical="center" wrapText="1"/>
    </xf>
    <xf numFmtId="0" fontId="0" fillId="8" borderId="33" xfId="0" applyFill="1" applyBorder="1" applyAlignment="1">
      <alignment horizontal="left" vertical="center" wrapText="1"/>
    </xf>
    <xf numFmtId="0" fontId="0" fillId="9" borderId="14" xfId="0" applyFill="1" applyBorder="1" applyAlignment="1">
      <alignment horizontal="center" vertical="center" wrapText="1"/>
    </xf>
    <xf numFmtId="0" fontId="0" fillId="9" borderId="29" xfId="0" applyFill="1" applyBorder="1" applyAlignment="1">
      <alignment horizontal="center" vertical="center" wrapText="1"/>
    </xf>
    <xf numFmtId="0" fontId="0" fillId="9" borderId="33" xfId="0" applyFill="1" applyBorder="1" applyAlignment="1">
      <alignment horizontal="left" vertical="center" wrapText="1"/>
    </xf>
    <xf numFmtId="0" fontId="0" fillId="9" borderId="35" xfId="0" applyFill="1" applyBorder="1" applyAlignment="1">
      <alignment horizontal="center" vertical="center" wrapText="1"/>
    </xf>
    <xf numFmtId="0" fontId="0" fillId="9" borderId="24" xfId="0" applyFill="1" applyBorder="1" applyAlignment="1">
      <alignment horizontal="center" vertical="center" wrapText="1"/>
    </xf>
    <xf numFmtId="0" fontId="0" fillId="9" borderId="36" xfId="0" applyFill="1" applyBorder="1" applyAlignment="1">
      <alignment horizontal="left" vertical="center" wrapText="1"/>
    </xf>
    <xf numFmtId="0" fontId="0" fillId="13" borderId="35" xfId="0" applyFill="1" applyBorder="1" applyAlignment="1">
      <alignment horizontal="center" vertical="center" wrapText="1"/>
    </xf>
    <xf numFmtId="0" fontId="0" fillId="15" borderId="24" xfId="0" applyFill="1" applyBorder="1" applyAlignment="1">
      <alignment horizontal="center" vertical="center" wrapText="1"/>
    </xf>
    <xf numFmtId="0" fontId="0" fillId="15" borderId="36" xfId="0" applyFill="1" applyBorder="1" applyAlignment="1">
      <alignment horizontal="left" vertical="center" wrapText="1"/>
    </xf>
    <xf numFmtId="0" fontId="0" fillId="9" borderId="24" xfId="0" applyFill="1" applyBorder="1" applyAlignment="1">
      <alignment horizontal="left" vertical="center" wrapText="1"/>
    </xf>
    <xf numFmtId="0" fontId="0" fillId="9" borderId="29" xfId="0" applyFill="1" applyBorder="1" applyAlignment="1">
      <alignment horizontal="left" vertical="center" wrapText="1"/>
    </xf>
    <xf numFmtId="0" fontId="0" fillId="8" borderId="8" xfId="0" applyFill="1" applyBorder="1" applyAlignment="1">
      <alignment horizontal="center" vertical="center" wrapText="1"/>
    </xf>
    <xf numFmtId="0" fontId="0" fillId="8" borderId="27" xfId="0" applyFill="1" applyBorder="1" applyAlignment="1">
      <alignment horizontal="center" vertical="center" wrapText="1"/>
    </xf>
    <xf numFmtId="0" fontId="0" fillId="9" borderId="27" xfId="0" applyFill="1" applyBorder="1" applyAlignment="1">
      <alignment horizontal="center" vertical="center" wrapText="1"/>
    </xf>
    <xf numFmtId="0" fontId="0" fillId="8" borderId="3" xfId="0" applyFill="1" applyBorder="1" applyAlignment="1">
      <alignment horizontal="center" vertical="center" wrapText="1"/>
    </xf>
    <xf numFmtId="0" fontId="0" fillId="8" borderId="27" xfId="0" applyFill="1" applyBorder="1" applyAlignment="1">
      <alignment horizontal="left" vertical="center" wrapText="1"/>
    </xf>
    <xf numFmtId="0" fontId="0" fillId="9" borderId="3" xfId="0" applyFill="1" applyBorder="1" applyAlignment="1">
      <alignment horizontal="center" vertical="center" wrapText="1"/>
    </xf>
    <xf numFmtId="0" fontId="0" fillId="9" borderId="27" xfId="0" applyFill="1" applyBorder="1" applyAlignment="1">
      <alignment horizontal="left" vertical="center" wrapText="1"/>
    </xf>
    <xf numFmtId="0" fontId="0" fillId="13" borderId="3" xfId="0" applyFill="1" applyBorder="1" applyAlignment="1">
      <alignment horizontal="center" vertical="center" wrapText="1"/>
    </xf>
    <xf numFmtId="0" fontId="0" fillId="13" borderId="27" xfId="0" applyFill="1" applyBorder="1" applyAlignment="1">
      <alignment horizontal="center" vertical="center" wrapText="1"/>
    </xf>
    <xf numFmtId="0" fontId="0" fillId="13" borderId="38" xfId="0" applyFill="1" applyBorder="1" applyAlignment="1">
      <alignment horizontal="left" vertical="center" wrapText="1"/>
    </xf>
    <xf numFmtId="0" fontId="1" fillId="21" borderId="39" xfId="4" applyFill="1" applyBorder="1" applyAlignment="1">
      <alignment horizontal="center" vertical="center"/>
    </xf>
    <xf numFmtId="10" fontId="1" fillId="21" borderId="39" xfId="4" applyNumberFormat="1" applyFill="1" applyBorder="1" applyAlignment="1">
      <alignment horizontal="center" vertical="center"/>
    </xf>
    <xf numFmtId="0" fontId="0" fillId="21" borderId="39" xfId="0" applyFill="1" applyBorder="1"/>
    <xf numFmtId="1" fontId="0" fillId="21" borderId="39" xfId="0" applyNumberFormat="1" applyFill="1" applyBorder="1" applyAlignment="1">
      <alignment horizontal="center"/>
    </xf>
    <xf numFmtId="2" fontId="0" fillId="21" borderId="39" xfId="0" applyNumberFormat="1" applyFill="1" applyBorder="1" applyAlignment="1">
      <alignment horizontal="center"/>
    </xf>
    <xf numFmtId="0" fontId="1" fillId="22" borderId="39" xfId="5" applyFill="1" applyBorder="1" applyAlignment="1">
      <alignment horizontal="center" vertical="center"/>
    </xf>
    <xf numFmtId="10" fontId="1" fillId="22" borderId="39" xfId="5" applyNumberFormat="1" applyFill="1" applyBorder="1" applyAlignment="1">
      <alignment horizontal="center" vertical="center"/>
    </xf>
    <xf numFmtId="0" fontId="0" fillId="22" borderId="39" xfId="0" applyFill="1" applyBorder="1"/>
    <xf numFmtId="1" fontId="0" fillId="22" borderId="39" xfId="0" applyNumberFormat="1" applyFill="1" applyBorder="1" applyAlignment="1">
      <alignment horizontal="center"/>
    </xf>
    <xf numFmtId="2" fontId="0" fillId="22" borderId="39" xfId="0" applyNumberFormat="1" applyFill="1" applyBorder="1" applyAlignment="1">
      <alignment horizontal="center"/>
    </xf>
    <xf numFmtId="0" fontId="1" fillId="23" borderId="39" xfId="6" applyFill="1" applyBorder="1" applyAlignment="1">
      <alignment horizontal="center" vertical="center"/>
    </xf>
    <xf numFmtId="10" fontId="1" fillId="23" borderId="39" xfId="6" applyNumberFormat="1" applyFill="1" applyBorder="1" applyAlignment="1">
      <alignment horizontal="center" vertical="center"/>
    </xf>
    <xf numFmtId="0" fontId="0" fillId="23" borderId="39" xfId="0" applyFill="1" applyBorder="1"/>
    <xf numFmtId="1" fontId="0" fillId="23" borderId="39" xfId="0" applyNumberFormat="1" applyFill="1" applyBorder="1" applyAlignment="1">
      <alignment horizontal="center"/>
    </xf>
    <xf numFmtId="2" fontId="0" fillId="23" borderId="39" xfId="0" applyNumberFormat="1" applyFill="1" applyBorder="1" applyAlignment="1">
      <alignment horizontal="center"/>
    </xf>
    <xf numFmtId="0" fontId="0" fillId="7" borderId="39" xfId="0" applyFill="1" applyBorder="1" applyAlignment="1">
      <alignment horizontal="center"/>
    </xf>
    <xf numFmtId="10" fontId="0" fillId="7" borderId="39" xfId="0" applyNumberFormat="1" applyFill="1" applyBorder="1" applyAlignment="1">
      <alignment horizontal="center"/>
    </xf>
    <xf numFmtId="0" fontId="0" fillId="7" borderId="39" xfId="0" applyFill="1" applyBorder="1"/>
    <xf numFmtId="2" fontId="0" fillId="7" borderId="39" xfId="0" applyNumberFormat="1" applyFill="1" applyBorder="1" applyAlignment="1">
      <alignment horizontal="center"/>
    </xf>
    <xf numFmtId="0" fontId="14" fillId="24" borderId="40" xfId="3" applyFont="1" applyFill="1" applyBorder="1" applyAlignment="1">
      <alignment horizontal="center" vertical="center"/>
    </xf>
    <xf numFmtId="0" fontId="14" fillId="24" borderId="40" xfId="3" applyFont="1" applyFill="1" applyBorder="1" applyAlignment="1">
      <alignment horizontal="center" vertical="center" wrapText="1"/>
    </xf>
    <xf numFmtId="0" fontId="14" fillId="24" borderId="40" xfId="0" applyFont="1" applyFill="1" applyBorder="1" applyAlignment="1">
      <alignment horizontal="center"/>
    </xf>
    <xf numFmtId="0" fontId="14" fillId="24" borderId="40" xfId="0" applyFont="1" applyFill="1" applyBorder="1"/>
    <xf numFmtId="0" fontId="15" fillId="19" borderId="4" xfId="0" applyFont="1" applyFill="1" applyBorder="1" applyAlignment="1">
      <alignment horizontal="left" vertical="center" wrapText="1"/>
    </xf>
    <xf numFmtId="0" fontId="16" fillId="19" borderId="20" xfId="0" applyFont="1" applyFill="1" applyBorder="1" applyAlignment="1">
      <alignment horizontal="left" vertical="center"/>
    </xf>
    <xf numFmtId="0" fontId="15" fillId="19" borderId="5" xfId="0" applyFont="1" applyFill="1" applyBorder="1" applyAlignment="1">
      <alignment horizontal="left" vertical="center"/>
    </xf>
    <xf numFmtId="0" fontId="14" fillId="11" borderId="14" xfId="0" applyFont="1" applyFill="1" applyBorder="1" applyAlignment="1">
      <alignment horizontal="left" vertical="center"/>
    </xf>
    <xf numFmtId="0" fontId="14" fillId="11" borderId="29" xfId="0" applyFont="1" applyFill="1" applyBorder="1" applyAlignment="1">
      <alignment horizontal="left" vertical="center"/>
    </xf>
    <xf numFmtId="0" fontId="14" fillId="11" borderId="33" xfId="0" applyFont="1" applyFill="1" applyBorder="1" applyAlignment="1">
      <alignment horizontal="left" vertical="center"/>
    </xf>
    <xf numFmtId="0" fontId="14" fillId="19" borderId="14" xfId="0" applyFont="1" applyFill="1" applyBorder="1" applyAlignment="1">
      <alignment horizontal="left" vertical="center"/>
    </xf>
    <xf numFmtId="0" fontId="14" fillId="19" borderId="29" xfId="0" applyFont="1" applyFill="1" applyBorder="1" applyAlignment="1">
      <alignment horizontal="left" vertical="center"/>
    </xf>
    <xf numFmtId="0" fontId="14" fillId="19" borderId="33" xfId="0" applyFont="1" applyFill="1" applyBorder="1" applyAlignment="1">
      <alignment horizontal="left" vertical="center"/>
    </xf>
    <xf numFmtId="0" fontId="16" fillId="11" borderId="48" xfId="0" applyFont="1" applyFill="1" applyBorder="1" applyAlignment="1">
      <alignment horizontal="left" vertical="center"/>
    </xf>
    <xf numFmtId="0" fontId="16" fillId="11" borderId="49" xfId="0" applyFont="1" applyFill="1" applyBorder="1" applyAlignment="1">
      <alignment horizontal="left" vertical="center"/>
    </xf>
    <xf numFmtId="10" fontId="16" fillId="11" borderId="49" xfId="0" applyNumberFormat="1" applyFont="1" applyFill="1" applyBorder="1" applyAlignment="1">
      <alignment horizontal="left" vertical="center"/>
    </xf>
    <xf numFmtId="0" fontId="14" fillId="11" borderId="50" xfId="0" applyFont="1" applyFill="1" applyBorder="1" applyAlignment="1">
      <alignment horizontal="left" vertical="center"/>
    </xf>
    <xf numFmtId="0" fontId="16" fillId="11" borderId="51" xfId="0" applyFont="1" applyFill="1" applyBorder="1" applyAlignment="1">
      <alignment horizontal="left" vertical="center"/>
    </xf>
    <xf numFmtId="0" fontId="16" fillId="11" borderId="52" xfId="0" applyFont="1" applyFill="1" applyBorder="1" applyAlignment="1">
      <alignment horizontal="left" vertical="center"/>
    </xf>
    <xf numFmtId="10" fontId="16" fillId="11" borderId="52" xfId="0" applyNumberFormat="1" applyFont="1" applyFill="1" applyBorder="1" applyAlignment="1">
      <alignment horizontal="left" vertical="center"/>
    </xf>
    <xf numFmtId="0" fontId="15" fillId="11" borderId="53" xfId="0" applyFont="1" applyFill="1" applyBorder="1" applyAlignment="1">
      <alignment horizontal="left" vertical="center"/>
    </xf>
    <xf numFmtId="0" fontId="14" fillId="19" borderId="41" xfId="0" applyFont="1" applyFill="1" applyBorder="1" applyAlignment="1">
      <alignment horizontal="left" vertical="center"/>
    </xf>
    <xf numFmtId="0" fontId="14" fillId="19" borderId="24" xfId="0" applyFont="1" applyFill="1" applyBorder="1" applyAlignment="1">
      <alignment horizontal="left"/>
    </xf>
    <xf numFmtId="1" fontId="14" fillId="19" borderId="24" xfId="0" applyNumberFormat="1" applyFont="1" applyFill="1" applyBorder="1" applyAlignment="1">
      <alignment horizontal="left"/>
    </xf>
    <xf numFmtId="0" fontId="14" fillId="19" borderId="42" xfId="0" applyFont="1" applyFill="1" applyBorder="1" applyAlignment="1">
      <alignment horizontal="left"/>
    </xf>
    <xf numFmtId="0" fontId="14" fillId="11" borderId="43" xfId="0" applyFont="1" applyFill="1" applyBorder="1" applyAlignment="1">
      <alignment horizontal="left" vertical="center"/>
    </xf>
    <xf numFmtId="0" fontId="14" fillId="11" borderId="44" xfId="0" applyFont="1" applyFill="1" applyBorder="1" applyAlignment="1">
      <alignment horizontal="left"/>
    </xf>
    <xf numFmtId="1" fontId="14" fillId="11" borderId="44" xfId="0" applyNumberFormat="1" applyFont="1" applyFill="1" applyBorder="1" applyAlignment="1">
      <alignment horizontal="left"/>
    </xf>
    <xf numFmtId="0" fontId="14" fillId="11" borderId="45" xfId="0" applyFont="1" applyFill="1" applyBorder="1" applyAlignment="1">
      <alignment horizontal="left"/>
    </xf>
    <xf numFmtId="0" fontId="15" fillId="20" borderId="4" xfId="0" applyFont="1" applyFill="1" applyBorder="1" applyAlignment="1">
      <alignment horizontal="left" vertical="center" wrapText="1"/>
    </xf>
    <xf numFmtId="0" fontId="15" fillId="20" borderId="20" xfId="0" applyFont="1" applyFill="1" applyBorder="1" applyAlignment="1">
      <alignment horizontal="left" vertical="center" wrapText="1"/>
    </xf>
    <xf numFmtId="0" fontId="14" fillId="12" borderId="14" xfId="0" applyFont="1" applyFill="1" applyBorder="1" applyAlignment="1">
      <alignment horizontal="left" vertical="center" wrapText="1"/>
    </xf>
    <xf numFmtId="0" fontId="14" fillId="12" borderId="29" xfId="0" applyFont="1" applyFill="1" applyBorder="1" applyAlignment="1">
      <alignment horizontal="left" vertical="center" wrapText="1"/>
    </xf>
    <xf numFmtId="0" fontId="14" fillId="12" borderId="33" xfId="0" applyFont="1" applyFill="1" applyBorder="1" applyAlignment="1">
      <alignment horizontal="left" vertical="center"/>
    </xf>
    <xf numFmtId="0" fontId="14" fillId="20" borderId="14" xfId="0" applyFont="1" applyFill="1" applyBorder="1" applyAlignment="1">
      <alignment horizontal="left" vertical="center" wrapText="1"/>
    </xf>
    <xf numFmtId="0" fontId="14" fillId="20" borderId="29" xfId="0" applyFont="1" applyFill="1" applyBorder="1" applyAlignment="1">
      <alignment horizontal="left" vertical="center" wrapText="1"/>
    </xf>
    <xf numFmtId="0" fontId="16" fillId="12" borderId="48" xfId="0" applyFont="1" applyFill="1" applyBorder="1" applyAlignment="1">
      <alignment horizontal="left" vertical="center" wrapText="1"/>
    </xf>
    <xf numFmtId="0" fontId="16" fillId="12" borderId="49" xfId="0" applyFont="1" applyFill="1" applyBorder="1" applyAlignment="1">
      <alignment horizontal="left" vertical="center" wrapText="1"/>
    </xf>
    <xf numFmtId="10" fontId="16" fillId="12" borderId="49" xfId="1" applyNumberFormat="1" applyFont="1" applyFill="1" applyBorder="1" applyAlignment="1">
      <alignment horizontal="left" vertical="center" wrapText="1"/>
    </xf>
    <xf numFmtId="0" fontId="16" fillId="12" borderId="50" xfId="0" applyFont="1" applyFill="1" applyBorder="1" applyAlignment="1">
      <alignment horizontal="left" vertical="center"/>
    </xf>
    <xf numFmtId="0" fontId="16" fillId="12" borderId="51" xfId="0" applyFont="1" applyFill="1" applyBorder="1" applyAlignment="1">
      <alignment horizontal="left" vertical="center" wrapText="1"/>
    </xf>
    <xf numFmtId="0" fontId="16" fillId="12" borderId="52" xfId="0" applyFont="1" applyFill="1" applyBorder="1" applyAlignment="1">
      <alignment horizontal="left" vertical="center" wrapText="1"/>
    </xf>
    <xf numFmtId="10" fontId="16" fillId="12" borderId="52" xfId="1" applyNumberFormat="1" applyFont="1" applyFill="1" applyBorder="1" applyAlignment="1">
      <alignment horizontal="left" vertical="center" wrapText="1"/>
    </xf>
    <xf numFmtId="0" fontId="16" fillId="12" borderId="53" xfId="0" applyFont="1" applyFill="1" applyBorder="1" applyAlignment="1">
      <alignment horizontal="left" vertical="center"/>
    </xf>
    <xf numFmtId="0" fontId="14" fillId="20" borderId="41" xfId="0" applyFont="1" applyFill="1" applyBorder="1" applyAlignment="1">
      <alignment horizontal="left" vertical="center" wrapText="1"/>
    </xf>
    <xf numFmtId="0" fontId="14" fillId="20" borderId="24" xfId="0" applyFont="1" applyFill="1" applyBorder="1" applyAlignment="1">
      <alignment horizontal="left"/>
    </xf>
    <xf numFmtId="1" fontId="14" fillId="20" borderId="24" xfId="0" applyNumberFormat="1" applyFont="1" applyFill="1" applyBorder="1" applyAlignment="1">
      <alignment horizontal="left" vertical="center" wrapText="1"/>
    </xf>
    <xf numFmtId="0" fontId="14" fillId="20" borderId="42" xfId="0" applyFont="1" applyFill="1" applyBorder="1" applyAlignment="1">
      <alignment horizontal="left"/>
    </xf>
    <xf numFmtId="0" fontId="14" fillId="12" borderId="46" xfId="0" applyFont="1" applyFill="1" applyBorder="1" applyAlignment="1">
      <alignment horizontal="left" vertical="center" wrapText="1"/>
    </xf>
    <xf numFmtId="0" fontId="14" fillId="12" borderId="29" xfId="0" applyFont="1" applyFill="1" applyBorder="1" applyAlignment="1">
      <alignment horizontal="left"/>
    </xf>
    <xf numFmtId="1" fontId="14" fillId="12" borderId="29" xfId="0" applyNumberFormat="1" applyFont="1" applyFill="1" applyBorder="1" applyAlignment="1">
      <alignment horizontal="left"/>
    </xf>
    <xf numFmtId="0" fontId="14" fillId="12" borderId="47" xfId="0" applyFont="1" applyFill="1" applyBorder="1" applyAlignment="1">
      <alignment horizontal="left"/>
    </xf>
    <xf numFmtId="0" fontId="14" fillId="20" borderId="43" xfId="0" applyFont="1" applyFill="1" applyBorder="1" applyAlignment="1">
      <alignment horizontal="left" vertical="center" wrapText="1"/>
    </xf>
    <xf numFmtId="0" fontId="14" fillId="20" borderId="44" xfId="0" applyFont="1" applyFill="1" applyBorder="1" applyAlignment="1">
      <alignment horizontal="left"/>
    </xf>
    <xf numFmtId="1" fontId="14" fillId="20" borderId="44" xfId="0" applyNumberFormat="1" applyFont="1" applyFill="1" applyBorder="1" applyAlignment="1">
      <alignment horizontal="left" vertical="center"/>
    </xf>
    <xf numFmtId="0" fontId="14" fillId="20" borderId="45" xfId="0" applyFont="1" applyFill="1" applyBorder="1" applyAlignment="1">
      <alignment horizontal="left"/>
    </xf>
    <xf numFmtId="0" fontId="16" fillId="18" borderId="4" xfId="0" applyFont="1" applyFill="1" applyBorder="1" applyAlignment="1">
      <alignment horizontal="left" vertical="center"/>
    </xf>
    <xf numFmtId="0" fontId="16" fillId="18" borderId="20" xfId="0" applyFont="1" applyFill="1" applyBorder="1" applyAlignment="1">
      <alignment horizontal="left" vertical="center"/>
    </xf>
    <xf numFmtId="0" fontId="15" fillId="18" borderId="5" xfId="0" applyFont="1" applyFill="1" applyBorder="1" applyAlignment="1">
      <alignment horizontal="left" vertical="center"/>
    </xf>
    <xf numFmtId="0" fontId="14" fillId="14" borderId="14" xfId="0" applyFont="1" applyFill="1" applyBorder="1" applyAlignment="1">
      <alignment horizontal="left" vertical="center"/>
    </xf>
    <xf numFmtId="0" fontId="14" fillId="14" borderId="29" xfId="0" applyFont="1" applyFill="1" applyBorder="1" applyAlignment="1">
      <alignment horizontal="left" vertical="center"/>
    </xf>
    <xf numFmtId="0" fontId="14" fillId="14" borderId="33" xfId="0" applyFont="1" applyFill="1" applyBorder="1" applyAlignment="1">
      <alignment horizontal="left" vertical="center"/>
    </xf>
    <xf numFmtId="0" fontId="14" fillId="18" borderId="14" xfId="0" applyFont="1" applyFill="1" applyBorder="1" applyAlignment="1">
      <alignment horizontal="left" vertical="center"/>
    </xf>
    <xf numFmtId="0" fontId="14" fillId="18" borderId="29" xfId="0" applyFont="1" applyFill="1" applyBorder="1" applyAlignment="1">
      <alignment horizontal="left" vertical="center"/>
    </xf>
    <xf numFmtId="0" fontId="14" fillId="18" borderId="33" xfId="0" applyFont="1" applyFill="1" applyBorder="1" applyAlignment="1">
      <alignment horizontal="left" vertical="center"/>
    </xf>
    <xf numFmtId="0" fontId="16" fillId="14" borderId="48" xfId="0" applyFont="1" applyFill="1" applyBorder="1" applyAlignment="1">
      <alignment horizontal="left" vertical="center"/>
    </xf>
    <xf numFmtId="0" fontId="16" fillId="14" borderId="49" xfId="0" applyFont="1" applyFill="1" applyBorder="1" applyAlignment="1">
      <alignment horizontal="left" vertical="center"/>
    </xf>
    <xf numFmtId="10" fontId="16" fillId="14" borderId="49" xfId="1" applyNumberFormat="1" applyFont="1" applyFill="1" applyBorder="1" applyAlignment="1">
      <alignment horizontal="left" vertical="center"/>
    </xf>
    <xf numFmtId="0" fontId="14" fillId="14" borderId="50" xfId="0" applyFont="1" applyFill="1" applyBorder="1" applyAlignment="1">
      <alignment horizontal="left" vertical="center"/>
    </xf>
    <xf numFmtId="0" fontId="16" fillId="14" borderId="51" xfId="0" applyFont="1" applyFill="1" applyBorder="1" applyAlignment="1">
      <alignment horizontal="left" vertical="center"/>
    </xf>
    <xf numFmtId="0" fontId="16" fillId="14" borderId="52" xfId="0" applyFont="1" applyFill="1" applyBorder="1" applyAlignment="1">
      <alignment horizontal="left" vertical="center"/>
    </xf>
    <xf numFmtId="10" fontId="16" fillId="14" borderId="52" xfId="1" applyNumberFormat="1" applyFont="1" applyFill="1" applyBorder="1" applyAlignment="1">
      <alignment horizontal="left" vertical="center"/>
    </xf>
    <xf numFmtId="0" fontId="15" fillId="14" borderId="53" xfId="0" applyFont="1" applyFill="1" applyBorder="1" applyAlignment="1">
      <alignment horizontal="left" vertical="center"/>
    </xf>
    <xf numFmtId="0" fontId="14" fillId="18" borderId="41" xfId="0" applyFont="1" applyFill="1" applyBorder="1" applyAlignment="1">
      <alignment horizontal="left" vertical="center"/>
    </xf>
    <xf numFmtId="0" fontId="14" fillId="18" borderId="24" xfId="0" applyFont="1" applyFill="1" applyBorder="1" applyAlignment="1">
      <alignment horizontal="left"/>
    </xf>
    <xf numFmtId="1" fontId="14" fillId="18" borderId="24" xfId="0" applyNumberFormat="1" applyFont="1" applyFill="1" applyBorder="1" applyAlignment="1">
      <alignment horizontal="left"/>
    </xf>
    <xf numFmtId="0" fontId="14" fillId="18" borderId="42" xfId="0" applyFont="1" applyFill="1" applyBorder="1" applyAlignment="1">
      <alignment horizontal="left"/>
    </xf>
    <xf numFmtId="0" fontId="14" fillId="14" borderId="46" xfId="0" applyFont="1" applyFill="1" applyBorder="1" applyAlignment="1">
      <alignment horizontal="left" vertical="center"/>
    </xf>
    <xf numFmtId="0" fontId="14" fillId="14" borderId="29" xfId="0" applyFont="1" applyFill="1" applyBorder="1" applyAlignment="1">
      <alignment horizontal="left"/>
    </xf>
    <xf numFmtId="1" fontId="14" fillId="14" borderId="29" xfId="0" applyNumberFormat="1" applyFont="1" applyFill="1" applyBorder="1" applyAlignment="1">
      <alignment horizontal="left"/>
    </xf>
    <xf numFmtId="0" fontId="14" fillId="14" borderId="47" xfId="0" applyFont="1" applyFill="1" applyBorder="1" applyAlignment="1">
      <alignment horizontal="left"/>
    </xf>
    <xf numFmtId="0" fontId="14" fillId="18" borderId="43" xfId="0" applyFont="1" applyFill="1" applyBorder="1" applyAlignment="1">
      <alignment horizontal="left" vertical="center"/>
    </xf>
    <xf numFmtId="0" fontId="14" fillId="18" borderId="44" xfId="0" applyFont="1" applyFill="1" applyBorder="1" applyAlignment="1">
      <alignment horizontal="left"/>
    </xf>
    <xf numFmtId="1" fontId="14" fillId="18" borderId="44" xfId="0" applyNumberFormat="1" applyFont="1" applyFill="1" applyBorder="1" applyAlignment="1">
      <alignment horizontal="left" vertical="center"/>
    </xf>
    <xf numFmtId="0" fontId="14" fillId="18" borderId="45" xfId="0" applyFont="1" applyFill="1" applyBorder="1" applyAlignment="1">
      <alignment horizontal="left"/>
    </xf>
    <xf numFmtId="0" fontId="0" fillId="10" borderId="8" xfId="0" applyFill="1" applyBorder="1" applyAlignment="1">
      <alignment horizontal="center" vertical="center" wrapText="1"/>
    </xf>
    <xf numFmtId="0" fontId="12" fillId="16" borderId="17" xfId="0" applyFont="1" applyFill="1" applyBorder="1" applyAlignment="1">
      <alignment vertical="center"/>
    </xf>
    <xf numFmtId="0" fontId="14" fillId="20" borderId="33" xfId="0" applyFont="1" applyFill="1" applyBorder="1" applyAlignment="1">
      <alignment horizontal="left" vertical="center" wrapText="1"/>
    </xf>
    <xf numFmtId="0" fontId="14" fillId="14" borderId="33" xfId="0" applyFont="1" applyFill="1" applyBorder="1" applyAlignment="1">
      <alignment horizontal="left" vertical="center" wrapText="1"/>
    </xf>
    <xf numFmtId="0" fontId="15" fillId="20" borderId="54" xfId="0" applyFont="1" applyFill="1" applyBorder="1" applyAlignment="1">
      <alignment horizontal="left" vertical="center"/>
    </xf>
    <xf numFmtId="0" fontId="15" fillId="20" borderId="13" xfId="0" applyFont="1" applyFill="1" applyBorder="1" applyAlignment="1">
      <alignment horizontal="left" vertical="center" wrapText="1"/>
    </xf>
    <xf numFmtId="0" fontId="14" fillId="12" borderId="36" xfId="0" applyFont="1" applyFill="1" applyBorder="1" applyAlignment="1">
      <alignment horizontal="left" vertical="center"/>
    </xf>
    <xf numFmtId="0" fontId="14" fillId="11" borderId="33" xfId="0" applyFont="1" applyFill="1" applyBorder="1" applyAlignment="1">
      <alignment horizontal="left" vertical="center" wrapText="1"/>
    </xf>
    <xf numFmtId="0" fontId="3" fillId="0" borderId="0" xfId="0" applyFont="1" applyAlignment="1">
      <alignment horizontal="center" vertical="center"/>
    </xf>
    <xf numFmtId="0" fontId="3" fillId="0" borderId="0" xfId="0" applyFont="1" applyAlignment="1">
      <alignment horizontal="left" vertical="center" wrapText="1"/>
    </xf>
    <xf numFmtId="0" fontId="3" fillId="13" borderId="31" xfId="0" applyFont="1" applyFill="1" applyBorder="1" applyAlignment="1">
      <alignment horizontal="center" vertical="center" wrapText="1"/>
    </xf>
    <xf numFmtId="0" fontId="3" fillId="13" borderId="19" xfId="0" applyFont="1" applyFill="1" applyBorder="1" applyAlignment="1">
      <alignment horizontal="center" vertical="center" wrapText="1"/>
    </xf>
    <xf numFmtId="0" fontId="3" fillId="13" borderId="16" xfId="0" applyFont="1" applyFill="1" applyBorder="1" applyAlignment="1">
      <alignment horizontal="center" vertical="center" wrapText="1"/>
    </xf>
    <xf numFmtId="49" fontId="3" fillId="0" borderId="6" xfId="0" applyNumberFormat="1" applyFont="1" applyBorder="1" applyAlignment="1">
      <alignment horizontal="left" vertical="center" wrapText="1"/>
    </xf>
    <xf numFmtId="49" fontId="3" fillId="0" borderId="27" xfId="0" applyNumberFormat="1" applyFont="1" applyBorder="1" applyAlignment="1">
      <alignment horizontal="left" vertical="center" wrapText="1"/>
    </xf>
    <xf numFmtId="0" fontId="12" fillId="16" borderId="17" xfId="0" applyFont="1" applyFill="1" applyBorder="1" applyAlignment="1">
      <alignment horizontal="left" vertical="center"/>
    </xf>
    <xf numFmtId="0" fontId="0" fillId="16" borderId="7" xfId="0" applyFill="1" applyBorder="1" applyAlignment="1">
      <alignment horizontal="center" vertical="center"/>
    </xf>
    <xf numFmtId="0" fontId="0" fillId="16" borderId="17" xfId="0" applyFill="1" applyBorder="1" applyAlignment="1">
      <alignment horizontal="center" vertical="center"/>
    </xf>
    <xf numFmtId="49" fontId="13" fillId="0" borderId="12" xfId="0" applyNumberFormat="1" applyFont="1" applyBorder="1" applyAlignment="1">
      <alignment horizontal="right" vertical="center" wrapText="1"/>
    </xf>
    <xf numFmtId="49" fontId="13" fillId="0" borderId="25" xfId="0" applyNumberFormat="1" applyFont="1" applyBorder="1" applyAlignment="1">
      <alignment horizontal="right" vertical="center" wrapText="1"/>
    </xf>
    <xf numFmtId="49" fontId="13" fillId="0" borderId="15" xfId="0" applyNumberFormat="1" applyFont="1" applyBorder="1" applyAlignment="1">
      <alignment horizontal="right" vertical="center" wrapText="1"/>
    </xf>
    <xf numFmtId="49" fontId="13" fillId="0" borderId="34" xfId="0" applyNumberFormat="1" applyFont="1" applyBorder="1" applyAlignment="1">
      <alignment horizontal="right" vertical="center" wrapText="1"/>
    </xf>
    <xf numFmtId="49" fontId="13" fillId="0" borderId="10" xfId="0" applyNumberFormat="1" applyFont="1" applyBorder="1" applyAlignment="1">
      <alignment horizontal="right" vertical="center" wrapText="1"/>
    </xf>
    <xf numFmtId="0" fontId="12" fillId="16" borderId="17" xfId="0" applyFont="1" applyFill="1" applyBorder="1" applyAlignment="1">
      <alignment horizontal="left" vertical="center" wrapText="1"/>
    </xf>
    <xf numFmtId="0" fontId="0" fillId="0" borderId="0" xfId="0" applyAlignment="1">
      <alignment horizontal="center" vertical="center"/>
    </xf>
    <xf numFmtId="0" fontId="0" fillId="0" borderId="2" xfId="0" applyBorder="1" applyAlignment="1">
      <alignment horizontal="center" vertical="center"/>
    </xf>
    <xf numFmtId="49" fontId="3" fillId="0" borderId="1" xfId="0" applyNumberFormat="1" applyFont="1" applyBorder="1" applyAlignment="1">
      <alignment horizontal="left" vertical="center" wrapText="1"/>
    </xf>
    <xf numFmtId="49" fontId="3" fillId="0" borderId="3" xfId="0" applyNumberFormat="1" applyFont="1" applyBorder="1" applyAlignment="1">
      <alignment horizontal="left" vertical="center" wrapText="1"/>
    </xf>
    <xf numFmtId="0" fontId="3" fillId="8" borderId="1"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3" fillId="9" borderId="31" xfId="0" applyFont="1" applyFill="1" applyBorder="1" applyAlignment="1">
      <alignment horizontal="center" vertical="center" wrapText="1"/>
    </xf>
    <xf numFmtId="0" fontId="3" fillId="9" borderId="19" xfId="0" applyFont="1" applyFill="1" applyBorder="1" applyAlignment="1">
      <alignment horizontal="center" vertical="center" wrapText="1"/>
    </xf>
    <xf numFmtId="0" fontId="3" fillId="9" borderId="32" xfId="0" applyFont="1" applyFill="1" applyBorder="1" applyAlignment="1">
      <alignment horizontal="center" vertical="center" wrapText="1"/>
    </xf>
    <xf numFmtId="0" fontId="0" fillId="0" borderId="8" xfId="0" applyBorder="1" applyAlignment="1">
      <alignment horizontal="right" vertical="center" wrapText="1"/>
    </xf>
    <xf numFmtId="0" fontId="0" fillId="0" borderId="28" xfId="0" applyBorder="1" applyAlignment="1">
      <alignment horizontal="right" vertical="center" wrapText="1"/>
    </xf>
    <xf numFmtId="0" fontId="13" fillId="0" borderId="10" xfId="0" applyFont="1" applyBorder="1" applyAlignment="1">
      <alignment horizontal="right" vertical="center" wrapText="1"/>
    </xf>
    <xf numFmtId="0" fontId="13" fillId="0" borderId="26" xfId="0" applyFont="1" applyBorder="1" applyAlignment="1">
      <alignment horizontal="right" vertical="center" wrapText="1"/>
    </xf>
    <xf numFmtId="9" fontId="13" fillId="8" borderId="10" xfId="1" applyFont="1" applyFill="1" applyBorder="1" applyAlignment="1">
      <alignment horizontal="center" vertical="center" wrapText="1"/>
    </xf>
    <xf numFmtId="9" fontId="13" fillId="8" borderId="26" xfId="1" applyFont="1" applyFill="1" applyBorder="1" applyAlignment="1">
      <alignment horizontal="center" vertical="center" wrapText="1"/>
    </xf>
    <xf numFmtId="9" fontId="13" fillId="8" borderId="34" xfId="1" applyFont="1" applyFill="1" applyBorder="1" applyAlignment="1">
      <alignment horizontal="center" vertical="center" wrapText="1"/>
    </xf>
    <xf numFmtId="9" fontId="13" fillId="9" borderId="10" xfId="1" applyFont="1" applyFill="1" applyBorder="1" applyAlignment="1">
      <alignment horizontal="center" vertical="center" wrapText="1"/>
    </xf>
    <xf numFmtId="9" fontId="13" fillId="9" borderId="26" xfId="1" applyFont="1" applyFill="1" applyBorder="1" applyAlignment="1">
      <alignment horizontal="center" vertical="center" wrapText="1"/>
    </xf>
    <xf numFmtId="9" fontId="13" fillId="9" borderId="34" xfId="1" applyFont="1" applyFill="1" applyBorder="1" applyAlignment="1">
      <alignment horizontal="center" vertical="center" wrapText="1"/>
    </xf>
    <xf numFmtId="9" fontId="13" fillId="10" borderId="10" xfId="1" applyFont="1" applyFill="1" applyBorder="1" applyAlignment="1">
      <alignment horizontal="center" vertical="center" wrapText="1"/>
    </xf>
    <xf numFmtId="9" fontId="13" fillId="10" borderId="26" xfId="1" applyFont="1" applyFill="1" applyBorder="1" applyAlignment="1">
      <alignment horizontal="center" vertical="center" wrapText="1"/>
    </xf>
    <xf numFmtId="9" fontId="13" fillId="10" borderId="34" xfId="1" applyFont="1" applyFill="1" applyBorder="1" applyAlignment="1">
      <alignment horizontal="center" vertical="center" wrapText="1"/>
    </xf>
    <xf numFmtId="0" fontId="12" fillId="17" borderId="7" xfId="0" applyFont="1" applyFill="1" applyBorder="1" applyAlignment="1">
      <alignment horizontal="left" vertical="center" wrapText="1"/>
    </xf>
    <xf numFmtId="0" fontId="12" fillId="17" borderId="17" xfId="0" applyFont="1" applyFill="1" applyBorder="1" applyAlignment="1">
      <alignment horizontal="left" vertical="center" wrapText="1"/>
    </xf>
    <xf numFmtId="0" fontId="12" fillId="17" borderId="18" xfId="0" applyFont="1" applyFill="1" applyBorder="1" applyAlignment="1">
      <alignment horizontal="left" vertical="center" wrapText="1"/>
    </xf>
    <xf numFmtId="0" fontId="6" fillId="0" borderId="0" xfId="0" applyFont="1" applyAlignment="1">
      <alignment horizontal="center" vertical="center"/>
    </xf>
    <xf numFmtId="0" fontId="17" fillId="18" borderId="3" xfId="0" applyFont="1" applyFill="1" applyBorder="1" applyAlignment="1">
      <alignment horizontal="center"/>
    </xf>
    <xf numFmtId="0" fontId="17" fillId="18" borderId="27" xfId="0" applyFont="1" applyFill="1" applyBorder="1" applyAlignment="1">
      <alignment horizontal="center"/>
    </xf>
    <xf numFmtId="0" fontId="17" fillId="18" borderId="38" xfId="0" applyFont="1" applyFill="1" applyBorder="1" applyAlignment="1">
      <alignment horizontal="center"/>
    </xf>
    <xf numFmtId="0" fontId="7" fillId="19" borderId="7" xfId="0" applyFont="1" applyFill="1" applyBorder="1" applyAlignment="1">
      <alignment horizontal="center"/>
    </xf>
    <xf numFmtId="0" fontId="7" fillId="19" borderId="17" xfId="0" applyFont="1" applyFill="1" applyBorder="1" applyAlignment="1">
      <alignment horizontal="center"/>
    </xf>
    <xf numFmtId="0" fontId="7" fillId="19" borderId="18" xfId="0" applyFont="1" applyFill="1" applyBorder="1" applyAlignment="1">
      <alignment horizontal="center"/>
    </xf>
    <xf numFmtId="0" fontId="16" fillId="11" borderId="49" xfId="0" applyFont="1" applyFill="1" applyBorder="1" applyAlignment="1">
      <alignment horizontal="left" vertical="center"/>
    </xf>
    <xf numFmtId="2" fontId="17" fillId="20" borderId="3" xfId="0" applyNumberFormat="1" applyFont="1" applyFill="1" applyBorder="1" applyAlignment="1">
      <alignment horizontal="center" vertical="center" wrapText="1"/>
    </xf>
    <xf numFmtId="2" fontId="17" fillId="20" borderId="27" xfId="0" applyNumberFormat="1" applyFont="1" applyFill="1" applyBorder="1" applyAlignment="1">
      <alignment horizontal="center" vertical="center" wrapText="1"/>
    </xf>
    <xf numFmtId="2" fontId="17" fillId="20" borderId="55" xfId="0" applyNumberFormat="1" applyFont="1" applyFill="1" applyBorder="1" applyAlignment="1">
      <alignment horizontal="center" vertical="center" wrapText="1"/>
    </xf>
  </cellXfs>
  <cellStyles count="7">
    <cellStyle name="40% - Accent1" xfId="4" builtinId="31"/>
    <cellStyle name="40% - Accent2" xfId="5" builtinId="35"/>
    <cellStyle name="40% - Accent3" xfId="6" builtinId="39"/>
    <cellStyle name="Explanatory Text" xfId="2" builtinId="53" customBuiltin="1"/>
    <cellStyle name="Normal" xfId="0" builtinId="0"/>
    <cellStyle name="Output" xfId="3" builtinId="21"/>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sheetPr codeName="Sheet6"/>
  <dimension ref="A3:G7"/>
  <sheetViews>
    <sheetView tabSelected="1" workbookViewId="0">
      <selection activeCell="L20" sqref="L20"/>
    </sheetView>
  </sheetViews>
  <sheetFormatPr defaultColWidth="9.140625" defaultRowHeight="15"/>
  <cols>
    <col min="2" max="2" width="15" customWidth="1"/>
    <col min="3" max="3" width="16" customWidth="1"/>
    <col min="4" max="4" width="14.140625" customWidth="1"/>
    <col min="5" max="5" width="16.140625" bestFit="1" customWidth="1"/>
    <col min="6" max="6" width="9.28515625" bestFit="1" customWidth="1"/>
    <col min="7" max="7" width="15.7109375" customWidth="1"/>
  </cols>
  <sheetData>
    <row r="3" spans="1:7" ht="30.75">
      <c r="A3" s="40"/>
      <c r="B3" s="126" t="s">
        <v>0</v>
      </c>
      <c r="C3" s="126" t="s">
        <v>1</v>
      </c>
      <c r="D3" s="126" t="s">
        <v>2</v>
      </c>
      <c r="E3" s="127" t="s">
        <v>3</v>
      </c>
      <c r="F3" s="128" t="s">
        <v>4</v>
      </c>
      <c r="G3" s="129" t="s">
        <v>5</v>
      </c>
    </row>
    <row r="4" spans="1:7">
      <c r="A4" s="107" t="s">
        <v>6</v>
      </c>
      <c r="B4" s="108">
        <f>(Fonctionnalités!E14)</f>
        <v>0.86450000000000005</v>
      </c>
      <c r="C4" s="108">
        <f>'Assurance Qualité'!C59</f>
        <v>0.67920000000000003</v>
      </c>
      <c r="D4" s="108">
        <f>B4*0.6+C4*0.4 - 0.1*E4</f>
        <v>0.79038000000000008</v>
      </c>
      <c r="E4" s="109"/>
      <c r="F4" s="110">
        <v>20</v>
      </c>
      <c r="G4" s="111">
        <f>D4*F4</f>
        <v>15.807600000000001</v>
      </c>
    </row>
    <row r="5" spans="1:7">
      <c r="A5" s="112" t="s">
        <v>7</v>
      </c>
      <c r="B5" s="113">
        <f>(Fonctionnalités!E26)</f>
        <v>0.80249999999999999</v>
      </c>
      <c r="C5" s="113">
        <f>'Assurance Qualité'!F59</f>
        <v>0.57799999999999996</v>
      </c>
      <c r="D5" s="113">
        <f t="shared" ref="D5:D6" si="0">B5*0.6+C5*0.4 - 0.1*E5</f>
        <v>0.7127</v>
      </c>
      <c r="E5" s="114"/>
      <c r="F5" s="115">
        <v>25</v>
      </c>
      <c r="G5" s="116">
        <f>D5*F5</f>
        <v>17.817499999999999</v>
      </c>
    </row>
    <row r="6" spans="1:7">
      <c r="A6" s="117" t="s">
        <v>8</v>
      </c>
      <c r="B6" s="118">
        <f>(Fonctionnalités!E39)</f>
        <v>0.97</v>
      </c>
      <c r="C6" s="118">
        <f>'Assurance Qualité'!I59</f>
        <v>0.73450000000000004</v>
      </c>
      <c r="D6" s="118">
        <f t="shared" si="0"/>
        <v>0.87579999999999991</v>
      </c>
      <c r="E6" s="119"/>
      <c r="F6" s="120">
        <v>25</v>
      </c>
      <c r="G6" s="121">
        <f t="shared" ref="G5:G7" si="1">D6*F6</f>
        <v>21.894999999999996</v>
      </c>
    </row>
    <row r="7" spans="1:7">
      <c r="A7" s="122" t="s">
        <v>9</v>
      </c>
      <c r="B7" s="122"/>
      <c r="C7" s="122"/>
      <c r="D7" s="123">
        <v>0.9</v>
      </c>
      <c r="E7" s="124"/>
      <c r="F7" s="122">
        <v>5</v>
      </c>
      <c r="G7" s="125">
        <f t="shared" si="1"/>
        <v>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Q59"/>
  <sheetViews>
    <sheetView topLeftCell="C45" zoomScaleNormal="100" workbookViewId="0">
      <selection activeCell="J70" sqref="J70"/>
    </sheetView>
  </sheetViews>
  <sheetFormatPr defaultColWidth="9.140625" defaultRowHeight="15"/>
  <cols>
    <col min="1" max="1" width="22.7109375" style="1" customWidth="1"/>
    <col min="2" max="2" width="77.5703125" style="10" customWidth="1"/>
    <col min="3" max="4" width="10.7109375" style="1" customWidth="1"/>
    <col min="5" max="5" width="35" style="10" customWidth="1"/>
    <col min="6" max="7" width="10.7109375" customWidth="1"/>
    <col min="8" max="8" width="40.42578125" style="10" customWidth="1"/>
    <col min="9" max="10" width="10.7109375" customWidth="1"/>
    <col min="11" max="11" width="42.42578125" style="10" customWidth="1"/>
    <col min="12" max="13" width="12.7109375" customWidth="1"/>
    <col min="14" max="16" width="15.7109375" customWidth="1"/>
    <col min="17" max="1029" width="9.140625" bestFit="1" customWidth="1"/>
  </cols>
  <sheetData>
    <row r="2" spans="1:17" ht="18.399999999999999" customHeight="1">
      <c r="A2" s="219" t="s">
        <v>10</v>
      </c>
      <c r="B2" s="219"/>
      <c r="C2" s="219"/>
      <c r="D2" s="219"/>
      <c r="E2" s="219"/>
      <c r="F2" s="219"/>
      <c r="G2" s="219"/>
      <c r="H2" s="219"/>
      <c r="I2" s="219"/>
      <c r="J2" s="219"/>
      <c r="K2" s="219"/>
      <c r="L2" s="7"/>
      <c r="M2" s="7"/>
    </row>
    <row r="4" spans="1:17" ht="18.399999999999999" customHeight="1">
      <c r="A4" s="220" t="s">
        <v>11</v>
      </c>
      <c r="B4" s="220"/>
      <c r="C4" s="220"/>
      <c r="D4" s="220"/>
      <c r="E4" s="220"/>
      <c r="F4" s="220"/>
      <c r="G4" s="220"/>
      <c r="H4" s="220"/>
      <c r="I4" s="220"/>
      <c r="J4" s="220"/>
      <c r="K4" s="220"/>
      <c r="L4" s="4"/>
      <c r="M4" s="4"/>
    </row>
    <row r="5" spans="1:17" ht="18.75">
      <c r="A5" s="11"/>
      <c r="B5" s="41"/>
      <c r="C5" s="2"/>
      <c r="D5" s="2"/>
      <c r="E5" s="41"/>
      <c r="F5" s="2"/>
      <c r="G5" s="2"/>
      <c r="H5" s="41"/>
      <c r="I5" s="2"/>
      <c r="J5" s="2"/>
      <c r="K5" s="41"/>
      <c r="L5" s="2"/>
      <c r="M5" s="2"/>
    </row>
    <row r="6" spans="1:17" ht="18.399999999999999" customHeight="1">
      <c r="A6" s="237" t="s">
        <v>12</v>
      </c>
      <c r="B6" s="224" t="s">
        <v>13</v>
      </c>
      <c r="C6" s="239" t="s">
        <v>6</v>
      </c>
      <c r="D6" s="240"/>
      <c r="E6" s="240"/>
      <c r="F6" s="241" t="s">
        <v>7</v>
      </c>
      <c r="G6" s="242"/>
      <c r="H6" s="243"/>
      <c r="I6" s="221" t="s">
        <v>8</v>
      </c>
      <c r="J6" s="222"/>
      <c r="K6" s="223"/>
      <c r="L6" s="3"/>
      <c r="M6" s="3"/>
      <c r="N6" s="235"/>
      <c r="O6" s="236"/>
      <c r="P6" s="236"/>
    </row>
    <row r="7" spans="1:17" ht="18.75">
      <c r="A7" s="238"/>
      <c r="B7" s="225"/>
      <c r="C7" s="14" t="s">
        <v>14</v>
      </c>
      <c r="D7" s="15" t="s">
        <v>4</v>
      </c>
      <c r="E7" s="21" t="s">
        <v>15</v>
      </c>
      <c r="F7" s="16" t="s">
        <v>14</v>
      </c>
      <c r="G7" s="17" t="s">
        <v>4</v>
      </c>
      <c r="H7" s="20" t="s">
        <v>15</v>
      </c>
      <c r="I7" s="18" t="s">
        <v>14</v>
      </c>
      <c r="J7" s="19" t="s">
        <v>4</v>
      </c>
      <c r="K7" s="22" t="s">
        <v>15</v>
      </c>
      <c r="L7" s="3"/>
      <c r="M7" s="3"/>
      <c r="N7" s="40"/>
      <c r="O7" s="40"/>
      <c r="P7" s="40"/>
      <c r="Q7" s="40"/>
    </row>
    <row r="8" spans="1:17" ht="18.75">
      <c r="A8" s="234" t="s">
        <v>16</v>
      </c>
      <c r="B8" s="234"/>
      <c r="C8" s="227" t="s">
        <v>17</v>
      </c>
      <c r="D8" s="228"/>
      <c r="E8" s="46" t="s">
        <v>18</v>
      </c>
      <c r="F8" s="227" t="s">
        <v>17</v>
      </c>
      <c r="G8" s="228"/>
      <c r="H8" s="46" t="s">
        <v>18</v>
      </c>
      <c r="I8" s="227" t="s">
        <v>17</v>
      </c>
      <c r="J8" s="228"/>
      <c r="K8" s="46" t="s">
        <v>18</v>
      </c>
      <c r="L8" s="3"/>
      <c r="M8" s="3"/>
      <c r="N8" s="40"/>
      <c r="O8" s="40"/>
      <c r="P8" s="40"/>
      <c r="Q8" s="40"/>
    </row>
    <row r="9" spans="1:17" ht="121.5">
      <c r="A9" s="29" t="s">
        <v>19</v>
      </c>
      <c r="B9" s="29" t="s">
        <v>20</v>
      </c>
      <c r="C9" s="100">
        <v>0.5</v>
      </c>
      <c r="D9" s="98">
        <v>6</v>
      </c>
      <c r="E9" s="101" t="s">
        <v>21</v>
      </c>
      <c r="F9" s="102">
        <v>0.5</v>
      </c>
      <c r="G9" s="99">
        <v>6</v>
      </c>
      <c r="H9" s="103" t="s">
        <v>22</v>
      </c>
      <c r="I9" s="104">
        <v>0.75</v>
      </c>
      <c r="J9" s="105">
        <v>6</v>
      </c>
      <c r="K9" s="106" t="s">
        <v>23</v>
      </c>
      <c r="L9" s="3"/>
      <c r="M9" s="3"/>
      <c r="N9" s="40"/>
      <c r="O9" s="40"/>
      <c r="P9" s="40"/>
      <c r="Q9" s="40"/>
    </row>
    <row r="10" spans="1:17" ht="91.5">
      <c r="A10" s="23" t="s">
        <v>24</v>
      </c>
      <c r="B10" s="23" t="s">
        <v>25</v>
      </c>
      <c r="C10" s="100">
        <v>0.5</v>
      </c>
      <c r="D10" s="98">
        <v>2</v>
      </c>
      <c r="E10" s="101" t="s">
        <v>26</v>
      </c>
      <c r="F10" s="102">
        <v>0</v>
      </c>
      <c r="G10" s="99">
        <v>2</v>
      </c>
      <c r="H10" s="103" t="s">
        <v>27</v>
      </c>
      <c r="I10" s="104">
        <v>0.25</v>
      </c>
      <c r="J10" s="105">
        <v>2</v>
      </c>
      <c r="K10" s="106" t="s">
        <v>28</v>
      </c>
      <c r="L10" s="3"/>
      <c r="M10" s="3"/>
      <c r="N10" s="40"/>
      <c r="O10" s="40"/>
      <c r="P10" s="40"/>
      <c r="Q10" s="40"/>
    </row>
    <row r="11" spans="1:17" s="30" customFormat="1" ht="15.75">
      <c r="A11" s="229" t="s">
        <v>29</v>
      </c>
      <c r="B11" s="230"/>
      <c r="C11" s="47">
        <f>SUMPRODUCT(C6:C10,D6:D10)</f>
        <v>4</v>
      </c>
      <c r="D11" s="48">
        <f>SUM(D6:D10)</f>
        <v>8</v>
      </c>
      <c r="E11" s="49"/>
      <c r="F11" s="50">
        <f>SUMPRODUCT(F6:F10,G6:G10)</f>
        <v>3</v>
      </c>
      <c r="G11" s="51">
        <f>SUM(G6:G10)</f>
        <v>8</v>
      </c>
      <c r="H11" s="52"/>
      <c r="I11" s="53">
        <f>SUMPRODUCT(I6:I10,J6:J10)</f>
        <v>5</v>
      </c>
      <c r="J11" s="54">
        <f>SUM(J6:J10)</f>
        <v>8</v>
      </c>
      <c r="K11" s="55"/>
      <c r="L11" s="56"/>
      <c r="M11" s="56"/>
      <c r="N11" s="44"/>
      <c r="O11" s="44"/>
      <c r="P11" s="44"/>
      <c r="Q11" s="44"/>
    </row>
    <row r="12" spans="1:17" s="12" customFormat="1" ht="18.399999999999999" customHeight="1">
      <c r="A12" s="234" t="s">
        <v>30</v>
      </c>
      <c r="B12" s="234"/>
      <c r="C12" s="227" t="s">
        <v>17</v>
      </c>
      <c r="D12" s="228"/>
      <c r="E12" s="46" t="s">
        <v>31</v>
      </c>
      <c r="F12" s="227" t="s">
        <v>17</v>
      </c>
      <c r="G12" s="228"/>
      <c r="H12" s="46" t="s">
        <v>31</v>
      </c>
      <c r="I12" s="227" t="s">
        <v>17</v>
      </c>
      <c r="J12" s="228"/>
      <c r="K12" s="46" t="s">
        <v>31</v>
      </c>
      <c r="L12" s="4"/>
      <c r="M12" s="4"/>
      <c r="N12" s="43"/>
      <c r="O12" s="43"/>
      <c r="P12" s="43"/>
      <c r="Q12" s="43"/>
    </row>
    <row r="13" spans="1:17" ht="167.25">
      <c r="A13" s="29" t="s">
        <v>32</v>
      </c>
      <c r="B13" s="29" t="s">
        <v>33</v>
      </c>
      <c r="C13" s="79">
        <v>0.6</v>
      </c>
      <c r="D13" s="80">
        <v>3</v>
      </c>
      <c r="E13" s="81" t="s">
        <v>34</v>
      </c>
      <c r="F13" s="89">
        <v>0.5</v>
      </c>
      <c r="G13" s="90">
        <f>D13</f>
        <v>3</v>
      </c>
      <c r="H13" s="91" t="s">
        <v>35</v>
      </c>
      <c r="I13" s="92">
        <v>0</v>
      </c>
      <c r="J13" s="93">
        <f>G13</f>
        <v>3</v>
      </c>
      <c r="K13" s="94" t="s">
        <v>36</v>
      </c>
      <c r="L13" s="5"/>
      <c r="M13" s="5"/>
    </row>
    <row r="14" spans="1:17" ht="45.75">
      <c r="A14" s="23" t="s">
        <v>37</v>
      </c>
      <c r="B14" s="23" t="s">
        <v>38</v>
      </c>
      <c r="C14" s="83">
        <v>1</v>
      </c>
      <c r="D14" s="84">
        <v>2</v>
      </c>
      <c r="E14" s="85"/>
      <c r="F14" s="86">
        <v>1</v>
      </c>
      <c r="G14" s="90">
        <f t="shared" ref="G14:G17" si="0">D14</f>
        <v>2</v>
      </c>
      <c r="H14" s="88"/>
      <c r="I14" s="76">
        <v>1</v>
      </c>
      <c r="J14" s="93">
        <f t="shared" ref="J14:J17" si="1">G14</f>
        <v>2</v>
      </c>
      <c r="K14" s="78"/>
      <c r="L14" s="5"/>
      <c r="M14" s="5"/>
    </row>
    <row r="15" spans="1:17" ht="183">
      <c r="A15" s="23" t="s">
        <v>39</v>
      </c>
      <c r="B15" s="23" t="s">
        <v>40</v>
      </c>
      <c r="C15" s="83">
        <v>0.5</v>
      </c>
      <c r="D15" s="84">
        <v>2</v>
      </c>
      <c r="E15" s="85" t="s">
        <v>41</v>
      </c>
      <c r="F15" s="86">
        <v>1</v>
      </c>
      <c r="G15" s="90">
        <f t="shared" si="0"/>
        <v>2</v>
      </c>
      <c r="H15" s="88"/>
      <c r="I15" s="76">
        <v>0.5</v>
      </c>
      <c r="J15" s="93">
        <f t="shared" si="1"/>
        <v>2</v>
      </c>
      <c r="K15" s="78" t="s">
        <v>42</v>
      </c>
      <c r="L15" s="5"/>
      <c r="M15" s="5"/>
    </row>
    <row r="16" spans="1:17" ht="30.75">
      <c r="A16" s="23" t="s">
        <v>43</v>
      </c>
      <c r="B16" s="23" t="s">
        <v>44</v>
      </c>
      <c r="C16" s="83">
        <v>1</v>
      </c>
      <c r="D16" s="84">
        <v>4</v>
      </c>
      <c r="E16" s="85"/>
      <c r="F16" s="86">
        <v>1</v>
      </c>
      <c r="G16" s="90">
        <f t="shared" si="0"/>
        <v>4</v>
      </c>
      <c r="H16" s="88"/>
      <c r="I16" s="76">
        <v>1</v>
      </c>
      <c r="J16" s="93">
        <f t="shared" si="1"/>
        <v>4</v>
      </c>
      <c r="K16" s="78"/>
      <c r="L16" s="5"/>
      <c r="M16" s="5"/>
    </row>
    <row r="17" spans="1:17" ht="30.75">
      <c r="A17" s="23" t="s">
        <v>45</v>
      </c>
      <c r="B17" s="23" t="s">
        <v>46</v>
      </c>
      <c r="C17" s="83">
        <v>1</v>
      </c>
      <c r="D17" s="84">
        <v>4</v>
      </c>
      <c r="E17" s="85"/>
      <c r="F17" s="86">
        <v>1</v>
      </c>
      <c r="G17" s="90">
        <f t="shared" si="0"/>
        <v>4</v>
      </c>
      <c r="H17" s="88"/>
      <c r="I17" s="76">
        <v>0.9</v>
      </c>
      <c r="J17" s="93">
        <f t="shared" si="1"/>
        <v>4</v>
      </c>
      <c r="K17" s="78" t="s">
        <v>47</v>
      </c>
      <c r="L17" s="5"/>
      <c r="M17" s="5"/>
    </row>
    <row r="18" spans="1:17" s="30" customFormat="1" ht="16.5">
      <c r="A18" s="229" t="s">
        <v>29</v>
      </c>
      <c r="B18" s="230"/>
      <c r="C18" s="47">
        <f>SUMPRODUCT(C13:C17,D13:D17)</f>
        <v>12.8</v>
      </c>
      <c r="D18" s="48">
        <f>SUM(D13:D17)</f>
        <v>15</v>
      </c>
      <c r="E18" s="49" t="s">
        <v>48</v>
      </c>
      <c r="F18" s="50">
        <f>SUMPRODUCT(F13:F17,G13:G17)</f>
        <v>13.5</v>
      </c>
      <c r="G18" s="51">
        <f>SUM(G13:G17)</f>
        <v>15</v>
      </c>
      <c r="H18" s="52" t="s">
        <v>48</v>
      </c>
      <c r="I18" s="53">
        <f>SUMPRODUCT(I13:I17,J13:J17)</f>
        <v>10.6</v>
      </c>
      <c r="J18" s="54">
        <f>SUM(J13:J17)</f>
        <v>15</v>
      </c>
      <c r="K18" s="55"/>
      <c r="L18" s="56"/>
      <c r="M18" s="56"/>
      <c r="N18" s="44"/>
      <c r="O18" s="44"/>
      <c r="P18" s="44"/>
      <c r="Q18" s="44"/>
    </row>
    <row r="19" spans="1:17" s="43" customFormat="1" ht="18.399999999999999" customHeight="1">
      <c r="A19" s="226" t="s">
        <v>49</v>
      </c>
      <c r="B19" s="226"/>
      <c r="C19" s="227" t="s">
        <v>17</v>
      </c>
      <c r="D19" s="228"/>
      <c r="E19" s="46" t="s">
        <v>18</v>
      </c>
      <c r="F19" s="227" t="s">
        <v>17</v>
      </c>
      <c r="G19" s="228"/>
      <c r="H19" s="46" t="s">
        <v>18</v>
      </c>
      <c r="I19" s="227" t="s">
        <v>17</v>
      </c>
      <c r="J19" s="228"/>
      <c r="K19" s="46" t="s">
        <v>18</v>
      </c>
      <c r="L19" s="4"/>
      <c r="M19" s="4"/>
    </row>
    <row r="20" spans="1:17" ht="213">
      <c r="A20" s="23" t="s">
        <v>50</v>
      </c>
      <c r="B20" s="23" t="s">
        <v>51</v>
      </c>
      <c r="C20" s="83">
        <v>0.5</v>
      </c>
      <c r="D20" s="84">
        <v>3</v>
      </c>
      <c r="E20" s="85" t="s">
        <v>52</v>
      </c>
      <c r="F20" s="86">
        <v>0</v>
      </c>
      <c r="G20" s="87">
        <v>3</v>
      </c>
      <c r="H20" s="88" t="s">
        <v>53</v>
      </c>
      <c r="I20" s="76">
        <v>0</v>
      </c>
      <c r="J20" s="77">
        <v>3</v>
      </c>
      <c r="K20" s="78" t="s">
        <v>54</v>
      </c>
      <c r="L20" s="5"/>
      <c r="M20" s="5"/>
    </row>
    <row r="21" spans="1:17" ht="152.25">
      <c r="A21" s="23" t="s">
        <v>55</v>
      </c>
      <c r="B21" s="23" t="s">
        <v>56</v>
      </c>
      <c r="C21" s="83">
        <v>1</v>
      </c>
      <c r="D21" s="84">
        <v>3</v>
      </c>
      <c r="E21" s="85"/>
      <c r="F21" s="86">
        <v>1</v>
      </c>
      <c r="G21" s="87">
        <v>3</v>
      </c>
      <c r="H21" s="88"/>
      <c r="I21" s="76">
        <v>0.55000000000000004</v>
      </c>
      <c r="J21" s="77">
        <v>3</v>
      </c>
      <c r="K21" s="78" t="s">
        <v>57</v>
      </c>
      <c r="L21" s="5"/>
      <c r="M21" s="5"/>
    </row>
    <row r="22" spans="1:17" s="44" customFormat="1" ht="15.75">
      <c r="A22" s="231" t="s">
        <v>29</v>
      </c>
      <c r="B22" s="232"/>
      <c r="C22" s="57">
        <f>SUMPRODUCT(C20:C21,D20:D21)</f>
        <v>4.5</v>
      </c>
      <c r="D22" s="58">
        <f>SUM(D20:D21)</f>
        <v>6</v>
      </c>
      <c r="E22" s="59"/>
      <c r="F22" s="60">
        <f>SUMPRODUCT(F20:F21,G20:G21)</f>
        <v>3</v>
      </c>
      <c r="G22" s="61">
        <f>SUM(G20:G21)</f>
        <v>6</v>
      </c>
      <c r="H22" s="62"/>
      <c r="I22" s="63">
        <f>SUMPRODUCT(I20:I21,J20:J21)</f>
        <v>1.6500000000000001</v>
      </c>
      <c r="J22" s="64">
        <f>SUM(J20:J21)</f>
        <v>6</v>
      </c>
      <c r="K22" s="65"/>
      <c r="L22" s="56"/>
      <c r="M22" s="56"/>
    </row>
    <row r="23" spans="1:17" ht="18.75" customHeight="1">
      <c r="A23" s="212" t="s">
        <v>58</v>
      </c>
      <c r="B23" s="212"/>
      <c r="C23" s="227" t="s">
        <v>17</v>
      </c>
      <c r="D23" s="228"/>
      <c r="E23" s="46" t="s">
        <v>31</v>
      </c>
      <c r="F23" s="227" t="s">
        <v>17</v>
      </c>
      <c r="G23" s="228"/>
      <c r="H23" s="46" t="s">
        <v>31</v>
      </c>
      <c r="I23" s="227" t="s">
        <v>17</v>
      </c>
      <c r="J23" s="228"/>
      <c r="K23" s="46" t="s">
        <v>31</v>
      </c>
      <c r="L23" s="4"/>
      <c r="M23" s="4"/>
    </row>
    <row r="24" spans="1:17" ht="30.75">
      <c r="A24" s="42" t="s">
        <v>59</v>
      </c>
      <c r="B24" s="42" t="s">
        <v>60</v>
      </c>
      <c r="C24" s="97">
        <v>1</v>
      </c>
      <c r="D24" s="25">
        <v>1</v>
      </c>
      <c r="E24" s="26"/>
      <c r="F24" s="82">
        <v>1</v>
      </c>
      <c r="G24" s="27">
        <v>1</v>
      </c>
      <c r="H24" s="28"/>
      <c r="I24" s="73">
        <v>1</v>
      </c>
      <c r="J24" s="74">
        <v>1</v>
      </c>
      <c r="K24" s="75"/>
      <c r="L24" s="5"/>
      <c r="M24" s="5"/>
    </row>
    <row r="25" spans="1:17" ht="60.75">
      <c r="A25" s="23" t="s">
        <v>61</v>
      </c>
      <c r="B25" s="23" t="s">
        <v>62</v>
      </c>
      <c r="C25" s="83">
        <v>1</v>
      </c>
      <c r="D25" s="84">
        <v>2</v>
      </c>
      <c r="E25" s="85"/>
      <c r="F25" s="86">
        <v>0.75</v>
      </c>
      <c r="G25" s="87">
        <v>2</v>
      </c>
      <c r="H25" s="88" t="s">
        <v>63</v>
      </c>
      <c r="I25" s="76">
        <v>0.75</v>
      </c>
      <c r="J25" s="77">
        <v>2</v>
      </c>
      <c r="K25" s="78" t="s">
        <v>64</v>
      </c>
      <c r="L25" s="5"/>
      <c r="M25" s="5"/>
    </row>
    <row r="26" spans="1:17">
      <c r="A26" s="23" t="s">
        <v>65</v>
      </c>
      <c r="B26" s="23" t="s">
        <v>66</v>
      </c>
      <c r="C26" s="83">
        <v>1</v>
      </c>
      <c r="D26" s="84">
        <v>1</v>
      </c>
      <c r="E26" s="85"/>
      <c r="F26" s="86">
        <v>1</v>
      </c>
      <c r="G26" s="87">
        <v>1</v>
      </c>
      <c r="H26" s="88"/>
      <c r="I26" s="76">
        <v>1</v>
      </c>
      <c r="J26" s="77">
        <v>1</v>
      </c>
      <c r="K26" s="78"/>
      <c r="L26" s="5"/>
      <c r="M26" s="5"/>
    </row>
    <row r="27" spans="1:17" s="44" customFormat="1" ht="16.5">
      <c r="A27" s="233" t="s">
        <v>29</v>
      </c>
      <c r="B27" s="232"/>
      <c r="C27" s="47">
        <f>SUMPRODUCT(C24:C26,D24:D26)</f>
        <v>4</v>
      </c>
      <c r="D27" s="48">
        <f>SUM(D24:D26)</f>
        <v>4</v>
      </c>
      <c r="E27" s="49" t="s">
        <v>67</v>
      </c>
      <c r="F27" s="60">
        <f>SUMPRODUCT(F24:F26,G24:G26)</f>
        <v>3.5</v>
      </c>
      <c r="G27" s="61">
        <f>SUM(G24:G26)</f>
        <v>4</v>
      </c>
      <c r="H27" s="62" t="s">
        <v>48</v>
      </c>
      <c r="I27" s="63">
        <f>SUMPRODUCT(I24:I26,J24:J26)</f>
        <v>3.5</v>
      </c>
      <c r="J27" s="64">
        <f>SUM(J24:J26)</f>
        <v>4</v>
      </c>
      <c r="K27" s="65" t="s">
        <v>68</v>
      </c>
      <c r="L27" s="56"/>
      <c r="M27" s="56"/>
    </row>
    <row r="28" spans="1:17" ht="21" customHeight="1">
      <c r="A28" s="226" t="s">
        <v>69</v>
      </c>
      <c r="B28" s="226"/>
      <c r="C28" s="227" t="s">
        <v>17</v>
      </c>
      <c r="D28" s="228"/>
      <c r="E28" s="46" t="s">
        <v>18</v>
      </c>
      <c r="F28" s="227" t="s">
        <v>17</v>
      </c>
      <c r="G28" s="228"/>
      <c r="H28" s="46" t="s">
        <v>18</v>
      </c>
      <c r="I28" s="227" t="s">
        <v>17</v>
      </c>
      <c r="J28" s="228"/>
      <c r="K28" s="46" t="s">
        <v>18</v>
      </c>
      <c r="L28" s="9"/>
      <c r="M28" s="4"/>
    </row>
    <row r="29" spans="1:17" ht="76.5">
      <c r="A29" s="31" t="s">
        <v>70</v>
      </c>
      <c r="B29" s="31" t="s">
        <v>71</v>
      </c>
      <c r="C29" s="79">
        <v>0.25</v>
      </c>
      <c r="D29" s="80">
        <v>2</v>
      </c>
      <c r="E29" s="81" t="s">
        <v>72</v>
      </c>
      <c r="F29" s="89">
        <v>0</v>
      </c>
      <c r="G29" s="90">
        <f>D29</f>
        <v>2</v>
      </c>
      <c r="H29" s="95" t="s">
        <v>73</v>
      </c>
      <c r="I29" s="92">
        <v>0.8</v>
      </c>
      <c r="J29" s="93">
        <f>D29</f>
        <v>2</v>
      </c>
      <c r="K29" s="94" t="s">
        <v>74</v>
      </c>
      <c r="L29" s="5"/>
      <c r="M29" s="5"/>
    </row>
    <row r="30" spans="1:17">
      <c r="A30" s="24" t="s">
        <v>75</v>
      </c>
      <c r="B30" s="24" t="s">
        <v>76</v>
      </c>
      <c r="C30" s="83">
        <v>1</v>
      </c>
      <c r="D30" s="84">
        <v>2</v>
      </c>
      <c r="E30" s="85"/>
      <c r="F30" s="86">
        <v>1</v>
      </c>
      <c r="G30" s="90">
        <f t="shared" ref="G30:G31" si="2">D30</f>
        <v>2</v>
      </c>
      <c r="H30" s="96"/>
      <c r="I30" s="76">
        <v>1</v>
      </c>
      <c r="J30" s="93">
        <f t="shared" ref="J30:J31" si="3">D30</f>
        <v>2</v>
      </c>
      <c r="K30" s="78"/>
      <c r="L30" s="5"/>
      <c r="M30" s="5"/>
    </row>
    <row r="31" spans="1:17" ht="30.75">
      <c r="A31" s="24" t="s">
        <v>77</v>
      </c>
      <c r="B31" s="24" t="s">
        <v>78</v>
      </c>
      <c r="C31" s="83">
        <v>0.8</v>
      </c>
      <c r="D31" s="84">
        <v>2</v>
      </c>
      <c r="E31" s="85" t="s">
        <v>79</v>
      </c>
      <c r="F31" s="86">
        <v>0.75</v>
      </c>
      <c r="G31" s="90">
        <f t="shared" si="2"/>
        <v>2</v>
      </c>
      <c r="H31" s="96" t="s">
        <v>80</v>
      </c>
      <c r="I31" s="76">
        <v>0.9</v>
      </c>
      <c r="J31" s="93">
        <f t="shared" si="3"/>
        <v>2</v>
      </c>
      <c r="K31" s="78" t="s">
        <v>81</v>
      </c>
      <c r="L31" s="5"/>
      <c r="M31" s="5"/>
    </row>
    <row r="32" spans="1:17" s="44" customFormat="1" ht="15.75">
      <c r="A32" s="229" t="s">
        <v>29</v>
      </c>
      <c r="B32" s="230"/>
      <c r="C32" s="47">
        <f>SUMPRODUCT(C29:C31,D29:D31)</f>
        <v>4.0999999999999996</v>
      </c>
      <c r="D32" s="48">
        <f>SUM(D29:D31)</f>
        <v>6</v>
      </c>
      <c r="E32" s="49"/>
      <c r="F32" s="50">
        <f>SUMPRODUCT(F29:F31,G29:G31)</f>
        <v>3.5</v>
      </c>
      <c r="G32" s="51">
        <f>SUM(G29:G31)</f>
        <v>6</v>
      </c>
      <c r="H32" s="67"/>
      <c r="I32" s="63">
        <f>SUMPRODUCT(I29:I31,J29:J31)</f>
        <v>5.4</v>
      </c>
      <c r="J32" s="64">
        <f>SUM(J29:J31)</f>
        <v>6</v>
      </c>
      <c r="K32" s="65"/>
      <c r="L32" s="56"/>
      <c r="M32" s="56"/>
    </row>
    <row r="33" spans="1:13" ht="18.75" customHeight="1">
      <c r="A33" s="234" t="s">
        <v>82</v>
      </c>
      <c r="B33" s="234"/>
      <c r="C33" s="227" t="s">
        <v>17</v>
      </c>
      <c r="D33" s="228"/>
      <c r="E33" s="46" t="s">
        <v>31</v>
      </c>
      <c r="F33" s="227" t="s">
        <v>17</v>
      </c>
      <c r="G33" s="228"/>
      <c r="H33" s="46" t="s">
        <v>31</v>
      </c>
      <c r="I33" s="68" t="s">
        <v>17</v>
      </c>
      <c r="J33" s="66"/>
      <c r="K33" s="46" t="s">
        <v>31</v>
      </c>
      <c r="L33" s="8"/>
      <c r="M33" s="4"/>
    </row>
    <row r="34" spans="1:13" ht="30.75">
      <c r="A34" s="29" t="s">
        <v>83</v>
      </c>
      <c r="B34" s="29" t="s">
        <v>84</v>
      </c>
      <c r="C34" s="79">
        <v>1</v>
      </c>
      <c r="D34" s="80">
        <v>2</v>
      </c>
      <c r="E34" s="81"/>
      <c r="F34" s="89">
        <v>1</v>
      </c>
      <c r="G34" s="90">
        <v>2</v>
      </c>
      <c r="H34" s="91"/>
      <c r="I34" s="92">
        <v>0.8</v>
      </c>
      <c r="J34" s="93">
        <v>2</v>
      </c>
      <c r="K34" s="94" t="s">
        <v>85</v>
      </c>
      <c r="L34" s="5"/>
      <c r="M34" s="5"/>
    </row>
    <row r="35" spans="1:13">
      <c r="A35" s="23" t="s">
        <v>86</v>
      </c>
      <c r="B35" s="23" t="s">
        <v>87</v>
      </c>
      <c r="C35" s="83">
        <v>1</v>
      </c>
      <c r="D35" s="84">
        <v>2</v>
      </c>
      <c r="E35" s="85"/>
      <c r="F35" s="86">
        <v>1</v>
      </c>
      <c r="G35" s="87">
        <v>2</v>
      </c>
      <c r="H35" s="88"/>
      <c r="I35" s="76">
        <v>1</v>
      </c>
      <c r="J35" s="77">
        <v>2</v>
      </c>
      <c r="K35" s="78"/>
      <c r="L35" s="5"/>
      <c r="M35" s="5"/>
    </row>
    <row r="36" spans="1:13" ht="229.5">
      <c r="A36" s="23" t="s">
        <v>88</v>
      </c>
      <c r="B36" s="23" t="s">
        <v>89</v>
      </c>
      <c r="C36" s="83">
        <v>0.3</v>
      </c>
      <c r="D36" s="84">
        <v>3</v>
      </c>
      <c r="E36" s="85" t="s">
        <v>90</v>
      </c>
      <c r="F36" s="86">
        <v>0</v>
      </c>
      <c r="G36" s="87">
        <v>3</v>
      </c>
      <c r="H36" s="88" t="s">
        <v>91</v>
      </c>
      <c r="I36" s="76">
        <v>0.5</v>
      </c>
      <c r="J36" s="77">
        <v>3</v>
      </c>
      <c r="K36" s="78" t="s">
        <v>92</v>
      </c>
      <c r="L36" s="5"/>
      <c r="M36" s="5"/>
    </row>
    <row r="37" spans="1:13" ht="106.5">
      <c r="A37" s="23" t="s">
        <v>93</v>
      </c>
      <c r="B37" s="23" t="s">
        <v>94</v>
      </c>
      <c r="C37" s="83">
        <v>0.7</v>
      </c>
      <c r="D37" s="84">
        <v>3</v>
      </c>
      <c r="E37" s="85" t="s">
        <v>95</v>
      </c>
      <c r="F37" s="86">
        <v>1</v>
      </c>
      <c r="G37" s="87">
        <v>3</v>
      </c>
      <c r="H37" s="88"/>
      <c r="I37" s="76">
        <v>1</v>
      </c>
      <c r="J37" s="77">
        <v>3</v>
      </c>
      <c r="K37" s="78"/>
      <c r="L37" s="5"/>
      <c r="M37" s="5"/>
    </row>
    <row r="38" spans="1:13" s="44" customFormat="1" ht="16.5">
      <c r="A38" s="229" t="s">
        <v>29</v>
      </c>
      <c r="B38" s="230"/>
      <c r="C38" s="69">
        <f>SUMPRODUCT(C34:C37,D34:D37)</f>
        <v>7</v>
      </c>
      <c r="D38" s="48">
        <f>SUM(D34:D37)</f>
        <v>10</v>
      </c>
      <c r="E38" s="49"/>
      <c r="F38" s="70">
        <f>SUMPRODUCT(F34:F37,G34:G37)</f>
        <v>7</v>
      </c>
      <c r="G38" s="51">
        <f>SUM(G34:G37)</f>
        <v>10</v>
      </c>
      <c r="H38" s="52" t="s">
        <v>96</v>
      </c>
      <c r="I38" s="63">
        <f>SUMPRODUCT(I34:I37,J34:J37)</f>
        <v>8.1</v>
      </c>
      <c r="J38" s="64">
        <f>SUM(J34:J37)</f>
        <v>10</v>
      </c>
      <c r="K38" s="65" t="s">
        <v>48</v>
      </c>
      <c r="L38" s="56"/>
      <c r="M38" s="56"/>
    </row>
    <row r="39" spans="1:13" ht="18.75" customHeight="1">
      <c r="A39" s="45" t="s">
        <v>97</v>
      </c>
      <c r="B39" s="45"/>
      <c r="C39" s="227" t="s">
        <v>17</v>
      </c>
      <c r="D39" s="228"/>
      <c r="E39" s="66" t="s">
        <v>98</v>
      </c>
      <c r="F39" s="227" t="s">
        <v>17</v>
      </c>
      <c r="G39" s="228"/>
      <c r="H39" s="46" t="s">
        <v>98</v>
      </c>
      <c r="I39" s="227" t="s">
        <v>17</v>
      </c>
      <c r="J39" s="228"/>
      <c r="K39" s="46" t="s">
        <v>98</v>
      </c>
      <c r="L39" s="4"/>
      <c r="M39" s="4"/>
    </row>
    <row r="40" spans="1:13" ht="76.5">
      <c r="A40" s="23" t="s">
        <v>99</v>
      </c>
      <c r="B40" s="23" t="s">
        <v>100</v>
      </c>
      <c r="C40" s="83">
        <v>0.5</v>
      </c>
      <c r="D40" s="84">
        <v>2</v>
      </c>
      <c r="E40" s="85" t="s">
        <v>101</v>
      </c>
      <c r="F40" s="86">
        <v>0.5</v>
      </c>
      <c r="G40" s="87">
        <f>D40</f>
        <v>2</v>
      </c>
      <c r="H40" s="88" t="s">
        <v>101</v>
      </c>
      <c r="I40" s="76">
        <v>1</v>
      </c>
      <c r="J40" s="77">
        <f>D40</f>
        <v>2</v>
      </c>
      <c r="K40" s="78"/>
      <c r="L40" s="5"/>
      <c r="M40" s="5"/>
    </row>
    <row r="41" spans="1:13" ht="76.5">
      <c r="A41" s="23" t="s">
        <v>102</v>
      </c>
      <c r="B41" s="23" t="s">
        <v>103</v>
      </c>
      <c r="C41" s="83">
        <v>0</v>
      </c>
      <c r="D41" s="84">
        <v>2</v>
      </c>
      <c r="E41" s="85" t="s">
        <v>104</v>
      </c>
      <c r="F41" s="86">
        <v>0</v>
      </c>
      <c r="G41" s="87">
        <f t="shared" ref="G41:G48" si="4">D41</f>
        <v>2</v>
      </c>
      <c r="H41" s="88" t="s">
        <v>105</v>
      </c>
      <c r="I41" s="76">
        <v>0.5</v>
      </c>
      <c r="J41" s="77">
        <f t="shared" ref="J41:J48" si="5">D41</f>
        <v>2</v>
      </c>
      <c r="K41" s="78" t="s">
        <v>106</v>
      </c>
      <c r="L41" s="5"/>
      <c r="M41" s="5"/>
    </row>
    <row r="42" spans="1:13" ht="106.5">
      <c r="A42" s="23" t="s">
        <v>107</v>
      </c>
      <c r="B42" s="23" t="s">
        <v>108</v>
      </c>
      <c r="C42" s="83">
        <v>0.8</v>
      </c>
      <c r="D42" s="84">
        <v>2</v>
      </c>
      <c r="E42" s="85" t="s">
        <v>109</v>
      </c>
      <c r="F42" s="86">
        <v>0</v>
      </c>
      <c r="G42" s="87">
        <f t="shared" si="4"/>
        <v>2</v>
      </c>
      <c r="H42" s="88" t="s">
        <v>110</v>
      </c>
      <c r="I42" s="76">
        <v>0.8</v>
      </c>
      <c r="J42" s="77">
        <f t="shared" si="5"/>
        <v>2</v>
      </c>
      <c r="K42" s="78" t="s">
        <v>111</v>
      </c>
      <c r="L42" s="5"/>
    </row>
    <row r="43" spans="1:13" ht="396.75">
      <c r="A43" s="23" t="s">
        <v>112</v>
      </c>
      <c r="B43" s="23" t="s">
        <v>113</v>
      </c>
      <c r="C43" s="83">
        <v>0</v>
      </c>
      <c r="D43" s="84">
        <v>4</v>
      </c>
      <c r="E43" s="85" t="s">
        <v>114</v>
      </c>
      <c r="F43" s="86">
        <v>0</v>
      </c>
      <c r="G43" s="87">
        <f t="shared" si="4"/>
        <v>4</v>
      </c>
      <c r="H43" s="88" t="s">
        <v>115</v>
      </c>
      <c r="I43" s="76">
        <v>0</v>
      </c>
      <c r="J43" s="77">
        <f t="shared" si="5"/>
        <v>4</v>
      </c>
      <c r="K43" s="78" t="s">
        <v>116</v>
      </c>
      <c r="L43" s="5"/>
      <c r="M43" s="5"/>
    </row>
    <row r="44" spans="1:13">
      <c r="A44" s="23" t="s">
        <v>117</v>
      </c>
      <c r="B44" s="23" t="s">
        <v>118</v>
      </c>
      <c r="C44" s="83">
        <v>1</v>
      </c>
      <c r="D44" s="84">
        <v>6</v>
      </c>
      <c r="E44" s="85"/>
      <c r="F44" s="86">
        <v>1</v>
      </c>
      <c r="G44" s="87">
        <f>D44</f>
        <v>6</v>
      </c>
      <c r="H44" s="88"/>
      <c r="I44" s="76">
        <v>1</v>
      </c>
      <c r="J44" s="77">
        <f>D44</f>
        <v>6</v>
      </c>
      <c r="K44" s="78"/>
      <c r="L44" s="5"/>
      <c r="M44" s="5"/>
    </row>
    <row r="45" spans="1:13" ht="106.5">
      <c r="A45" s="23" t="s">
        <v>119</v>
      </c>
      <c r="B45" s="23" t="s">
        <v>120</v>
      </c>
      <c r="C45" s="83">
        <v>0.4</v>
      </c>
      <c r="D45" s="84">
        <v>8</v>
      </c>
      <c r="E45" s="85" t="s">
        <v>121</v>
      </c>
      <c r="F45" s="86">
        <v>0</v>
      </c>
      <c r="G45" s="87">
        <f t="shared" si="4"/>
        <v>8</v>
      </c>
      <c r="H45" s="88" t="s">
        <v>122</v>
      </c>
      <c r="I45" s="76">
        <v>1</v>
      </c>
      <c r="J45" s="77">
        <f t="shared" si="5"/>
        <v>8</v>
      </c>
      <c r="K45" s="78"/>
      <c r="L45" s="5"/>
      <c r="M45" s="5"/>
    </row>
    <row r="46" spans="1:13" ht="76.5">
      <c r="A46" s="23" t="s">
        <v>123</v>
      </c>
      <c r="B46" s="23" t="s">
        <v>124</v>
      </c>
      <c r="C46" s="83">
        <v>0.67</v>
      </c>
      <c r="D46" s="84">
        <v>6</v>
      </c>
      <c r="E46" s="85" t="s">
        <v>125</v>
      </c>
      <c r="F46" s="86">
        <v>0.5</v>
      </c>
      <c r="G46" s="87">
        <f t="shared" si="4"/>
        <v>6</v>
      </c>
      <c r="H46" s="88" t="s">
        <v>126</v>
      </c>
      <c r="I46" s="76">
        <v>0.5</v>
      </c>
      <c r="J46" s="77">
        <f t="shared" si="5"/>
        <v>6</v>
      </c>
      <c r="K46" s="78" t="s">
        <v>127</v>
      </c>
      <c r="L46" s="5"/>
      <c r="M46" s="5"/>
    </row>
    <row r="47" spans="1:13" ht="76.5">
      <c r="A47" s="23" t="s">
        <v>128</v>
      </c>
      <c r="B47" s="23" t="s">
        <v>129</v>
      </c>
      <c r="C47" s="83">
        <v>1</v>
      </c>
      <c r="D47" s="84">
        <v>6</v>
      </c>
      <c r="E47" s="85"/>
      <c r="F47" s="86">
        <v>0.8</v>
      </c>
      <c r="G47" s="87">
        <f t="shared" si="4"/>
        <v>6</v>
      </c>
      <c r="H47" s="88" t="s">
        <v>130</v>
      </c>
      <c r="I47" s="76">
        <v>0.6</v>
      </c>
      <c r="J47" s="77">
        <f t="shared" si="5"/>
        <v>6</v>
      </c>
      <c r="K47" s="78" t="s">
        <v>131</v>
      </c>
      <c r="L47" s="5"/>
      <c r="M47" s="5"/>
    </row>
    <row r="48" spans="1:13">
      <c r="A48" s="13" t="s">
        <v>132</v>
      </c>
      <c r="B48" s="23" t="s">
        <v>133</v>
      </c>
      <c r="C48" s="83">
        <v>1</v>
      </c>
      <c r="D48" s="84">
        <v>4</v>
      </c>
      <c r="E48" s="85"/>
      <c r="F48" s="86">
        <v>1</v>
      </c>
      <c r="G48" s="87">
        <f t="shared" si="4"/>
        <v>4</v>
      </c>
      <c r="H48" s="88"/>
      <c r="I48" s="76">
        <v>1</v>
      </c>
      <c r="J48" s="77">
        <f t="shared" si="5"/>
        <v>4</v>
      </c>
      <c r="K48" s="78"/>
      <c r="L48" s="5"/>
      <c r="M48" s="5"/>
    </row>
    <row r="49" spans="1:17" s="30" customFormat="1" ht="15.75">
      <c r="A49" s="229" t="s">
        <v>29</v>
      </c>
      <c r="B49" s="230"/>
      <c r="C49" s="71">
        <f>SUMPRODUCT(C40:C48,D40:D48)</f>
        <v>25.82</v>
      </c>
      <c r="D49" s="58">
        <f>SUM(D40:D48)</f>
        <v>40</v>
      </c>
      <c r="E49" s="59"/>
      <c r="F49" s="70">
        <f>SUMPRODUCT(F40:F48,G40:G48)</f>
        <v>18.8</v>
      </c>
      <c r="G49" s="51">
        <f>SUM(G40:G48)</f>
        <v>40</v>
      </c>
      <c r="H49" s="52"/>
      <c r="I49" s="53">
        <f>SUMPRODUCT(I40:I48,J40:J48)</f>
        <v>29.200000000000003</v>
      </c>
      <c r="J49" s="54">
        <f>SUM(J40:J48)</f>
        <v>40</v>
      </c>
      <c r="K49" s="55"/>
      <c r="L49" s="56"/>
      <c r="M49" s="56"/>
      <c r="N49" s="44"/>
      <c r="O49" s="44"/>
      <c r="P49" s="44"/>
      <c r="Q49" s="44"/>
    </row>
    <row r="50" spans="1:17" ht="18.399999999999999" customHeight="1">
      <c r="A50" s="234" t="s">
        <v>134</v>
      </c>
      <c r="B50" s="234"/>
      <c r="C50" s="227" t="s">
        <v>17</v>
      </c>
      <c r="D50" s="228"/>
      <c r="E50" s="46" t="s">
        <v>98</v>
      </c>
      <c r="F50" s="227" t="s">
        <v>17</v>
      </c>
      <c r="G50" s="228"/>
      <c r="H50" s="46" t="s">
        <v>98</v>
      </c>
      <c r="I50" s="227" t="s">
        <v>17</v>
      </c>
      <c r="J50" s="228"/>
      <c r="K50" s="46" t="s">
        <v>98</v>
      </c>
      <c r="L50" s="8"/>
      <c r="M50" s="4"/>
    </row>
    <row r="51" spans="1:17">
      <c r="A51" s="29" t="s">
        <v>135</v>
      </c>
      <c r="B51" s="29" t="s">
        <v>136</v>
      </c>
      <c r="C51" s="79">
        <v>1</v>
      </c>
      <c r="D51" s="80">
        <v>2</v>
      </c>
      <c r="E51" s="81"/>
      <c r="F51" s="82">
        <v>1</v>
      </c>
      <c r="G51" s="27">
        <v>2</v>
      </c>
      <c r="H51" s="28"/>
      <c r="I51" s="73">
        <v>1</v>
      </c>
      <c r="J51" s="74">
        <v>2</v>
      </c>
      <c r="K51" s="75"/>
      <c r="L51" s="5"/>
      <c r="M51" s="5"/>
    </row>
    <row r="52" spans="1:17" ht="76.5">
      <c r="A52" s="23" t="s">
        <v>137</v>
      </c>
      <c r="B52" s="23" t="s">
        <v>138</v>
      </c>
      <c r="C52" s="83">
        <v>0</v>
      </c>
      <c r="D52" s="84">
        <v>2</v>
      </c>
      <c r="E52" s="85" t="s">
        <v>139</v>
      </c>
      <c r="F52" s="86">
        <v>0.5</v>
      </c>
      <c r="G52" s="87">
        <v>2</v>
      </c>
      <c r="H52" s="88" t="s">
        <v>140</v>
      </c>
      <c r="I52" s="76">
        <v>1</v>
      </c>
      <c r="J52" s="77">
        <v>2</v>
      </c>
      <c r="K52" s="78"/>
      <c r="L52" s="5"/>
      <c r="M52" s="5"/>
    </row>
    <row r="53" spans="1:17" ht="30.75">
      <c r="A53" s="23" t="s">
        <v>141</v>
      </c>
      <c r="B53" s="23" t="s">
        <v>142</v>
      </c>
      <c r="C53" s="83">
        <v>0</v>
      </c>
      <c r="D53" s="84">
        <v>1</v>
      </c>
      <c r="E53" s="85" t="s">
        <v>143</v>
      </c>
      <c r="F53" s="86">
        <v>0</v>
      </c>
      <c r="G53" s="87">
        <v>1</v>
      </c>
      <c r="H53" s="88" t="s">
        <v>143</v>
      </c>
      <c r="I53" s="76">
        <v>1</v>
      </c>
      <c r="J53" s="77">
        <v>1</v>
      </c>
      <c r="K53" s="78"/>
      <c r="L53" s="5"/>
      <c r="M53" s="5"/>
    </row>
    <row r="54" spans="1:17" ht="106.5">
      <c r="A54" s="23" t="s">
        <v>144</v>
      </c>
      <c r="B54" s="23" t="s">
        <v>145</v>
      </c>
      <c r="C54" s="83">
        <v>0.8</v>
      </c>
      <c r="D54" s="84">
        <v>4</v>
      </c>
      <c r="E54" s="85" t="s">
        <v>146</v>
      </c>
      <c r="F54" s="86">
        <v>0.5</v>
      </c>
      <c r="G54" s="87">
        <v>4</v>
      </c>
      <c r="H54" s="88" t="s">
        <v>147</v>
      </c>
      <c r="I54" s="76">
        <v>0.75</v>
      </c>
      <c r="J54" s="77">
        <v>4</v>
      </c>
      <c r="K54" s="78" t="s">
        <v>148</v>
      </c>
      <c r="L54" s="5"/>
      <c r="M54" s="5"/>
    </row>
    <row r="55" spans="1:17" ht="137.25">
      <c r="A55" s="23" t="s">
        <v>149</v>
      </c>
      <c r="B55" s="23" t="s">
        <v>150</v>
      </c>
      <c r="C55" s="83">
        <v>0.25</v>
      </c>
      <c r="D55" s="84">
        <v>2</v>
      </c>
      <c r="E55" s="85" t="s">
        <v>151</v>
      </c>
      <c r="F55" s="86">
        <v>0.25</v>
      </c>
      <c r="G55" s="87">
        <v>2</v>
      </c>
      <c r="H55" s="88" t="s">
        <v>152</v>
      </c>
      <c r="I55" s="76">
        <v>1</v>
      </c>
      <c r="J55" s="77">
        <v>2</v>
      </c>
      <c r="K55" s="78"/>
      <c r="L55" s="6"/>
      <c r="M55" s="5"/>
    </row>
    <row r="56" spans="1:17" s="44" customFormat="1" ht="16.5">
      <c r="A56" s="229" t="s">
        <v>29</v>
      </c>
      <c r="B56" s="230"/>
      <c r="C56" s="57">
        <f>SUMPRODUCT(C51:C55,D51:D55)</f>
        <v>5.7</v>
      </c>
      <c r="D56" s="58">
        <f>SUM(D51:D55)</f>
        <v>11</v>
      </c>
      <c r="E56" s="59"/>
      <c r="F56" s="60">
        <f>SUMPRODUCT(F51:F55,G51:G55)</f>
        <v>5.5</v>
      </c>
      <c r="G56" s="61">
        <f>SUM(G51:G55)</f>
        <v>11</v>
      </c>
      <c r="H56" s="62"/>
      <c r="I56" s="53">
        <f>SUMPRODUCT(I51:I55,J51:J55)</f>
        <v>10</v>
      </c>
      <c r="J56" s="54">
        <f>SUM(J51:J55)</f>
        <v>11</v>
      </c>
      <c r="K56" s="55" t="s">
        <v>96</v>
      </c>
      <c r="L56" s="56"/>
      <c r="M56" s="56"/>
    </row>
    <row r="57" spans="1:17" ht="18.75" customHeight="1">
      <c r="A57" s="257" t="s">
        <v>2</v>
      </c>
      <c r="B57" s="258"/>
      <c r="C57" s="258"/>
      <c r="D57" s="258"/>
      <c r="E57" s="258"/>
      <c r="F57" s="258"/>
      <c r="G57" s="258"/>
      <c r="H57" s="258"/>
      <c r="I57" s="258"/>
      <c r="J57" s="258"/>
      <c r="K57" s="259"/>
      <c r="L57" s="4"/>
      <c r="M57" s="4"/>
    </row>
    <row r="58" spans="1:17">
      <c r="A58" s="244" t="s">
        <v>153</v>
      </c>
      <c r="B58" s="245"/>
      <c r="C58" s="34">
        <f>C11+C18+C22+C27+C32+C38+C49+C56</f>
        <v>67.92</v>
      </c>
      <c r="D58" s="25">
        <f>D11+D18+D22+D27+D32+D38+D49+D56</f>
        <v>100</v>
      </c>
      <c r="E58" s="26"/>
      <c r="F58" s="35">
        <f>F11+F18+F22+F27+F32+F38+F49+F56</f>
        <v>57.8</v>
      </c>
      <c r="G58" s="27">
        <f>G11+G18+G22+G27+G32+G38+G49+G56</f>
        <v>100</v>
      </c>
      <c r="H58" s="28"/>
      <c r="I58" s="211">
        <f>I11+I18+I22+I27+I32+I38+I49+I56</f>
        <v>73.45</v>
      </c>
      <c r="J58" s="32">
        <f>J11+J18+J22+J27+J32+J38+J49+J56</f>
        <v>100</v>
      </c>
      <c r="K58" s="33"/>
      <c r="L58" s="6"/>
      <c r="M58" s="5"/>
    </row>
    <row r="59" spans="1:17" s="44" customFormat="1" ht="15.75">
      <c r="A59" s="246" t="s">
        <v>154</v>
      </c>
      <c r="B59" s="247"/>
      <c r="C59" s="248">
        <f>C58/D58</f>
        <v>0.67920000000000003</v>
      </c>
      <c r="D59" s="249"/>
      <c r="E59" s="250"/>
      <c r="F59" s="251">
        <f>F58/G58</f>
        <v>0.57799999999999996</v>
      </c>
      <c r="G59" s="252"/>
      <c r="H59" s="253"/>
      <c r="I59" s="254">
        <f>I58/J58</f>
        <v>0.73450000000000004</v>
      </c>
      <c r="J59" s="255"/>
      <c r="K59" s="256"/>
      <c r="L59" s="72"/>
      <c r="M59" s="72"/>
    </row>
  </sheetData>
  <mergeCells count="51">
    <mergeCell ref="C33:D33"/>
    <mergeCell ref="F33:G33"/>
    <mergeCell ref="A38:B38"/>
    <mergeCell ref="A32:B32"/>
    <mergeCell ref="A56:B56"/>
    <mergeCell ref="A57:K57"/>
    <mergeCell ref="C39:D39"/>
    <mergeCell ref="F39:G39"/>
    <mergeCell ref="I39:J39"/>
    <mergeCell ref="A50:B50"/>
    <mergeCell ref="C50:D50"/>
    <mergeCell ref="F50:G50"/>
    <mergeCell ref="I50:J50"/>
    <mergeCell ref="A49:B49"/>
    <mergeCell ref="A58:B58"/>
    <mergeCell ref="A59:B59"/>
    <mergeCell ref="C59:E59"/>
    <mergeCell ref="F59:H59"/>
    <mergeCell ref="I59:K59"/>
    <mergeCell ref="A27:B27"/>
    <mergeCell ref="A33:B33"/>
    <mergeCell ref="N6:P6"/>
    <mergeCell ref="A6:A7"/>
    <mergeCell ref="C6:E6"/>
    <mergeCell ref="F6:H6"/>
    <mergeCell ref="F8:G8"/>
    <mergeCell ref="I8:J8"/>
    <mergeCell ref="I12:J12"/>
    <mergeCell ref="C19:D19"/>
    <mergeCell ref="F19:G19"/>
    <mergeCell ref="I19:J19"/>
    <mergeCell ref="A11:B11"/>
    <mergeCell ref="A12:B12"/>
    <mergeCell ref="A8:B8"/>
    <mergeCell ref="I28:J28"/>
    <mergeCell ref="A2:K2"/>
    <mergeCell ref="A4:K4"/>
    <mergeCell ref="I6:K6"/>
    <mergeCell ref="B6:B7"/>
    <mergeCell ref="A28:B28"/>
    <mergeCell ref="C28:D28"/>
    <mergeCell ref="F28:G28"/>
    <mergeCell ref="A19:B19"/>
    <mergeCell ref="A18:B18"/>
    <mergeCell ref="A22:B22"/>
    <mergeCell ref="C23:D23"/>
    <mergeCell ref="F23:G23"/>
    <mergeCell ref="I23:J23"/>
    <mergeCell ref="C12:D12"/>
    <mergeCell ref="F12:G12"/>
    <mergeCell ref="C8:D8"/>
  </mergeCells>
  <dataValidations count="2">
    <dataValidation type="decimal" allowBlank="1" showInputMessage="1" showErrorMessage="1" sqref="L18 L22 L27 L32 L38 L49 L11 C9:C10 F9:F10 I9:I10 C24:C26 F24:F26 I24:I26 C34:C37 F34:F37 I34:I37 C51:C55 F51:F55 I51:I55 I13:I17 F13:F17 C13:C17 I20:I21 F20:F21 C20:C21 I29:I31 F29:F31 C29:C31 I40:I48 F40:F48 C40:C48" xr:uid="{4A0D4DC8-F6F9-4765-AB49-E4E0ACDB1361}">
      <formula1>0</formula1>
      <formula2>1</formula2>
    </dataValidation>
    <dataValidation type="decimal" allowBlank="1" showInputMessage="1" showErrorMessage="1" error="Les évaluations sont faites en terme de pourcentage. Veuillez entrer une valeur entre 0 et 1" sqref="L51:L55 L24:L26 L34:L37 L13:L17 L20:L21 L29:L31 L40:L48" xr:uid="{AAE14471-5DF0-44BC-98DF-F030213BD16C}">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sheetPr codeName="Sheet8"/>
  <dimension ref="A2:G43"/>
  <sheetViews>
    <sheetView topLeftCell="A25" workbookViewId="0">
      <selection activeCell="C36" sqref="C36"/>
    </sheetView>
  </sheetViews>
  <sheetFormatPr defaultColWidth="9.140625" defaultRowHeight="15"/>
  <cols>
    <col min="1" max="1" width="50.5703125" style="37" customWidth="1"/>
    <col min="2" max="3" width="9.140625" style="37"/>
    <col min="4" max="4" width="9.85546875" style="37" bestFit="1" customWidth="1"/>
    <col min="5" max="5" width="11" style="37" bestFit="1" customWidth="1"/>
    <col min="6" max="6" width="11" style="37" customWidth="1"/>
    <col min="7" max="7" width="54.85546875" style="37" customWidth="1"/>
    <col min="8" max="16384" width="9.140625" style="37"/>
  </cols>
  <sheetData>
    <row r="2" spans="1:7" ht="18.75">
      <c r="A2" s="260" t="s">
        <v>155</v>
      </c>
      <c r="B2" s="260"/>
      <c r="C2" s="260"/>
      <c r="D2" s="260"/>
      <c r="E2" s="260"/>
      <c r="F2" s="260"/>
      <c r="G2" s="260"/>
    </row>
    <row r="3" spans="1:7">
      <c r="A3" s="38"/>
      <c r="B3" s="38"/>
      <c r="C3" s="39"/>
      <c r="D3" s="39"/>
      <c r="E3" s="38"/>
      <c r="F3" s="38"/>
      <c r="G3" s="39"/>
    </row>
    <row r="4" spans="1:7" ht="18.75">
      <c r="A4" s="36" t="s">
        <v>156</v>
      </c>
      <c r="B4" s="36"/>
      <c r="C4" s="36"/>
      <c r="D4" s="36"/>
      <c r="E4" s="36"/>
      <c r="F4" s="36"/>
      <c r="G4" s="36"/>
    </row>
    <row r="5" spans="1:7" ht="15.75" thickBot="1"/>
    <row r="6" spans="1:7" ht="23.25">
      <c r="A6" s="264" t="s">
        <v>6</v>
      </c>
      <c r="B6" s="265"/>
      <c r="C6" s="265"/>
      <c r="D6" s="265"/>
      <c r="E6" s="265"/>
      <c r="F6" s="265"/>
      <c r="G6" s="266"/>
    </row>
    <row r="7" spans="1:7">
      <c r="A7" s="130" t="s">
        <v>157</v>
      </c>
      <c r="B7" s="131" t="s">
        <v>14</v>
      </c>
      <c r="C7" s="131" t="s">
        <v>158</v>
      </c>
      <c r="D7" s="131" t="s">
        <v>4</v>
      </c>
      <c r="E7" s="131" t="s">
        <v>159</v>
      </c>
      <c r="F7" s="131" t="s">
        <v>17</v>
      </c>
      <c r="G7" s="132" t="s">
        <v>15</v>
      </c>
    </row>
    <row r="8" spans="1:7">
      <c r="A8" s="133" t="s">
        <v>160</v>
      </c>
      <c r="B8" s="134">
        <v>1</v>
      </c>
      <c r="C8" s="134">
        <v>1</v>
      </c>
      <c r="D8" s="134">
        <v>5</v>
      </c>
      <c r="E8" s="134">
        <f>B8*C8*D8</f>
        <v>5</v>
      </c>
      <c r="F8" s="134" t="s">
        <v>31</v>
      </c>
      <c r="G8" s="135"/>
    </row>
    <row r="9" spans="1:7">
      <c r="A9" s="136" t="s">
        <v>161</v>
      </c>
      <c r="B9" s="137">
        <v>0.95</v>
      </c>
      <c r="C9" s="137">
        <v>1</v>
      </c>
      <c r="D9" s="137">
        <v>15</v>
      </c>
      <c r="E9" s="137">
        <f>B9*C9*D9</f>
        <v>14.25</v>
      </c>
      <c r="F9" s="137" t="s">
        <v>31</v>
      </c>
      <c r="G9" s="138" t="s">
        <v>162</v>
      </c>
    </row>
    <row r="10" spans="1:7" ht="152.25">
      <c r="A10" s="133" t="s">
        <v>163</v>
      </c>
      <c r="B10" s="134">
        <v>0.6</v>
      </c>
      <c r="C10" s="134">
        <v>0.85</v>
      </c>
      <c r="D10" s="134">
        <v>20</v>
      </c>
      <c r="E10" s="134">
        <f t="shared" ref="E10:E12" si="0">B10*C10*D10</f>
        <v>10.199999999999999</v>
      </c>
      <c r="F10" s="134" t="s">
        <v>31</v>
      </c>
      <c r="G10" s="218" t="s">
        <v>164</v>
      </c>
    </row>
    <row r="11" spans="1:7">
      <c r="A11" s="136" t="s">
        <v>165</v>
      </c>
      <c r="B11" s="137">
        <v>0.85</v>
      </c>
      <c r="C11" s="137">
        <v>1</v>
      </c>
      <c r="D11" s="137">
        <v>20</v>
      </c>
      <c r="E11" s="137">
        <f t="shared" si="0"/>
        <v>17</v>
      </c>
      <c r="F11" s="137" t="s">
        <v>31</v>
      </c>
      <c r="G11" s="138" t="s">
        <v>166</v>
      </c>
    </row>
    <row r="12" spans="1:7">
      <c r="A12" s="133" t="s">
        <v>167</v>
      </c>
      <c r="B12" s="134">
        <v>1</v>
      </c>
      <c r="C12" s="134">
        <v>1</v>
      </c>
      <c r="D12" s="134">
        <v>20</v>
      </c>
      <c r="E12" s="134">
        <f t="shared" si="0"/>
        <v>20</v>
      </c>
      <c r="F12" s="134" t="s">
        <v>31</v>
      </c>
      <c r="G12" s="135"/>
    </row>
    <row r="13" spans="1:7">
      <c r="A13" s="133" t="s">
        <v>168</v>
      </c>
      <c r="B13" s="134">
        <v>1</v>
      </c>
      <c r="C13" s="134">
        <v>1</v>
      </c>
      <c r="D13" s="134">
        <v>20</v>
      </c>
      <c r="E13" s="134">
        <f t="shared" ref="E13" si="1">B13*C13*D13</f>
        <v>20</v>
      </c>
      <c r="F13" s="134" t="s">
        <v>31</v>
      </c>
      <c r="G13" s="135"/>
    </row>
    <row r="14" spans="1:7">
      <c r="A14" s="139" t="s">
        <v>169</v>
      </c>
      <c r="B14" s="267"/>
      <c r="C14" s="267"/>
      <c r="D14" s="140">
        <f>SUM(D8:D13)</f>
        <v>100</v>
      </c>
      <c r="E14" s="141">
        <f>(SUM(E8:E13)+E16+E17)/D14</f>
        <v>0.86450000000000005</v>
      </c>
      <c r="F14" s="141"/>
      <c r="G14" s="142" t="s">
        <v>170</v>
      </c>
    </row>
    <row r="15" spans="1:7">
      <c r="A15" s="143" t="s">
        <v>171</v>
      </c>
      <c r="B15" s="144" t="s">
        <v>14</v>
      </c>
      <c r="C15" s="144"/>
      <c r="D15" s="144" t="s">
        <v>4</v>
      </c>
      <c r="E15" s="145" t="s">
        <v>159</v>
      </c>
      <c r="F15" s="145"/>
      <c r="G15" s="146" t="s">
        <v>15</v>
      </c>
    </row>
    <row r="16" spans="1:7">
      <c r="A16" s="147" t="s">
        <v>172</v>
      </c>
      <c r="B16" s="148"/>
      <c r="C16" s="148"/>
      <c r="D16" s="149">
        <v>-10</v>
      </c>
      <c r="E16" s="148">
        <f>B16*D16</f>
        <v>0</v>
      </c>
      <c r="F16" s="148"/>
      <c r="G16" s="150"/>
    </row>
    <row r="17" spans="1:7">
      <c r="A17" s="151" t="s">
        <v>173</v>
      </c>
      <c r="B17" s="152"/>
      <c r="C17" s="152"/>
      <c r="D17" s="153">
        <v>-15</v>
      </c>
      <c r="E17" s="152">
        <f>B17*D17</f>
        <v>0</v>
      </c>
      <c r="F17" s="152"/>
      <c r="G17" s="154"/>
    </row>
    <row r="18" spans="1:7" ht="23.25">
      <c r="A18" s="268" t="s">
        <v>7</v>
      </c>
      <c r="B18" s="269"/>
      <c r="C18" s="269"/>
      <c r="D18" s="269"/>
      <c r="E18" s="269"/>
      <c r="F18" s="269"/>
      <c r="G18" s="270"/>
    </row>
    <row r="19" spans="1:7">
      <c r="A19" s="155" t="s">
        <v>157</v>
      </c>
      <c r="B19" s="156" t="s">
        <v>14</v>
      </c>
      <c r="C19" s="156" t="s">
        <v>158</v>
      </c>
      <c r="D19" s="156" t="s">
        <v>4</v>
      </c>
      <c r="E19" s="156" t="s">
        <v>159</v>
      </c>
      <c r="F19" s="216" t="s">
        <v>17</v>
      </c>
      <c r="G19" s="215" t="s">
        <v>15</v>
      </c>
    </row>
    <row r="20" spans="1:7">
      <c r="A20" s="157" t="s">
        <v>174</v>
      </c>
      <c r="B20" s="158">
        <v>0.95</v>
      </c>
      <c r="C20" s="158">
        <v>1</v>
      </c>
      <c r="D20" s="158">
        <v>15</v>
      </c>
      <c r="E20" s="158">
        <f>B20*C20*D20</f>
        <v>14.25</v>
      </c>
      <c r="F20" s="158" t="s">
        <v>175</v>
      </c>
      <c r="G20" s="217" t="s">
        <v>176</v>
      </c>
    </row>
    <row r="21" spans="1:7" ht="30.75">
      <c r="A21" s="160" t="s">
        <v>177</v>
      </c>
      <c r="B21" s="161">
        <v>0.95</v>
      </c>
      <c r="C21" s="161">
        <v>1</v>
      </c>
      <c r="D21" s="161">
        <v>15</v>
      </c>
      <c r="E21" s="161">
        <f t="shared" ref="E21:E25" si="2">B21*C21*D21</f>
        <v>14.25</v>
      </c>
      <c r="F21" s="161" t="s">
        <v>175</v>
      </c>
      <c r="G21" s="213" t="s">
        <v>178</v>
      </c>
    </row>
    <row r="22" spans="1:7">
      <c r="A22" s="157" t="s">
        <v>179</v>
      </c>
      <c r="B22" s="158">
        <v>0.95</v>
      </c>
      <c r="C22" s="158">
        <v>1</v>
      </c>
      <c r="D22" s="158">
        <v>15</v>
      </c>
      <c r="E22" s="158">
        <f t="shared" si="2"/>
        <v>14.25</v>
      </c>
      <c r="F22" s="158" t="s">
        <v>175</v>
      </c>
      <c r="G22" s="159" t="s">
        <v>180</v>
      </c>
    </row>
    <row r="23" spans="1:7" ht="30.75">
      <c r="A23" s="160" t="s">
        <v>181</v>
      </c>
      <c r="B23" s="161">
        <v>0.9</v>
      </c>
      <c r="C23" s="161">
        <v>1</v>
      </c>
      <c r="D23" s="161">
        <v>30</v>
      </c>
      <c r="E23" s="161">
        <f t="shared" ref="E23" si="3">B23*C23*D23</f>
        <v>27</v>
      </c>
      <c r="F23" s="161" t="s">
        <v>175</v>
      </c>
      <c r="G23" s="213" t="s">
        <v>182</v>
      </c>
    </row>
    <row r="24" spans="1:7">
      <c r="A24" s="158" t="s">
        <v>183</v>
      </c>
      <c r="B24" s="158">
        <v>0.1</v>
      </c>
      <c r="C24" s="158">
        <v>1</v>
      </c>
      <c r="D24" s="158">
        <v>15</v>
      </c>
      <c r="E24" s="158">
        <f t="shared" si="2"/>
        <v>1.5</v>
      </c>
      <c r="F24" s="158" t="s">
        <v>175</v>
      </c>
      <c r="G24" s="159" t="s">
        <v>184</v>
      </c>
    </row>
    <row r="25" spans="1:7" ht="45.75">
      <c r="A25" s="161" t="s">
        <v>185</v>
      </c>
      <c r="B25" s="161">
        <v>0.9</v>
      </c>
      <c r="C25" s="161">
        <v>1</v>
      </c>
      <c r="D25" s="161">
        <v>10</v>
      </c>
      <c r="E25" s="161">
        <f t="shared" si="2"/>
        <v>9</v>
      </c>
      <c r="F25" s="161" t="s">
        <v>175</v>
      </c>
      <c r="G25" s="213" t="s">
        <v>186</v>
      </c>
    </row>
    <row r="26" spans="1:7">
      <c r="A26" s="162" t="s">
        <v>169</v>
      </c>
      <c r="B26" s="163"/>
      <c r="C26" s="163"/>
      <c r="D26" s="163">
        <f>SUM(D20:D25)</f>
        <v>100</v>
      </c>
      <c r="E26" s="164">
        <f>(SUM(E20:E25) + E28+E29+E30)/D26</f>
        <v>0.80249999999999999</v>
      </c>
      <c r="F26" s="164"/>
      <c r="G26" s="165"/>
    </row>
    <row r="27" spans="1:7">
      <c r="A27" s="166" t="s">
        <v>171</v>
      </c>
      <c r="B27" s="167" t="s">
        <v>14</v>
      </c>
      <c r="C27" s="167"/>
      <c r="D27" s="167" t="s">
        <v>4</v>
      </c>
      <c r="E27" s="168" t="s">
        <v>159</v>
      </c>
      <c r="F27" s="168"/>
      <c r="G27" s="169" t="s">
        <v>15</v>
      </c>
    </row>
    <row r="28" spans="1:7">
      <c r="A28" s="170" t="s">
        <v>172</v>
      </c>
      <c r="B28" s="171">
        <v>0</v>
      </c>
      <c r="C28" s="171"/>
      <c r="D28" s="172">
        <v>-10</v>
      </c>
      <c r="E28" s="171">
        <f>B28*D28</f>
        <v>0</v>
      </c>
      <c r="F28" s="171"/>
      <c r="G28" s="173"/>
    </row>
    <row r="29" spans="1:7">
      <c r="A29" s="174" t="s">
        <v>187</v>
      </c>
      <c r="B29" s="175">
        <v>0</v>
      </c>
      <c r="C29" s="175"/>
      <c r="D29" s="176">
        <v>-15</v>
      </c>
      <c r="E29" s="175">
        <f>B29*D29</f>
        <v>0</v>
      </c>
      <c r="F29" s="175"/>
      <c r="G29" s="177"/>
    </row>
    <row r="30" spans="1:7">
      <c r="A30" s="178" t="s">
        <v>188</v>
      </c>
      <c r="B30" s="179">
        <v>0</v>
      </c>
      <c r="C30" s="179"/>
      <c r="D30" s="180">
        <v>-5</v>
      </c>
      <c r="E30" s="179">
        <f>B30*D30</f>
        <v>0</v>
      </c>
      <c r="F30" s="179"/>
      <c r="G30" s="181"/>
    </row>
    <row r="31" spans="1:7" ht="23.25">
      <c r="A31" s="261" t="s">
        <v>8</v>
      </c>
      <c r="B31" s="262"/>
      <c r="C31" s="262"/>
      <c r="D31" s="262"/>
      <c r="E31" s="262"/>
      <c r="F31" s="262"/>
      <c r="G31" s="263"/>
    </row>
    <row r="32" spans="1:7">
      <c r="A32" s="182" t="s">
        <v>157</v>
      </c>
      <c r="B32" s="183" t="s">
        <v>14</v>
      </c>
      <c r="C32" s="183" t="s">
        <v>158</v>
      </c>
      <c r="D32" s="183" t="s">
        <v>4</v>
      </c>
      <c r="E32" s="183" t="s">
        <v>159</v>
      </c>
      <c r="F32" s="183" t="s">
        <v>17</v>
      </c>
      <c r="G32" s="184" t="s">
        <v>15</v>
      </c>
    </row>
    <row r="33" spans="1:7">
      <c r="A33" s="185" t="s">
        <v>189</v>
      </c>
      <c r="B33" s="186">
        <v>1</v>
      </c>
      <c r="C33" s="186">
        <v>1</v>
      </c>
      <c r="D33" s="186">
        <v>20</v>
      </c>
      <c r="E33" s="186">
        <f t="shared" ref="E33:E38" si="4">B33*C33*D33</f>
        <v>20</v>
      </c>
      <c r="F33" s="186" t="s">
        <v>31</v>
      </c>
      <c r="G33" s="214"/>
    </row>
    <row r="34" spans="1:7">
      <c r="A34" s="188" t="s">
        <v>190</v>
      </c>
      <c r="B34" s="189">
        <v>1</v>
      </c>
      <c r="C34" s="189">
        <v>1</v>
      </c>
      <c r="D34" s="189">
        <v>20</v>
      </c>
      <c r="E34" s="189">
        <f t="shared" si="4"/>
        <v>20</v>
      </c>
      <c r="F34" s="189" t="s">
        <v>31</v>
      </c>
      <c r="G34" s="190"/>
    </row>
    <row r="35" spans="1:7">
      <c r="A35" s="185" t="s">
        <v>191</v>
      </c>
      <c r="B35" s="186">
        <v>0.95</v>
      </c>
      <c r="C35" s="186">
        <v>1</v>
      </c>
      <c r="D35" s="186">
        <v>20</v>
      </c>
      <c r="E35" s="186">
        <f t="shared" si="4"/>
        <v>19</v>
      </c>
      <c r="F35" s="186" t="s">
        <v>31</v>
      </c>
      <c r="G35" s="187" t="s">
        <v>192</v>
      </c>
    </row>
    <row r="36" spans="1:7">
      <c r="A36" s="188" t="s">
        <v>193</v>
      </c>
      <c r="B36" s="189">
        <v>0.9</v>
      </c>
      <c r="C36" s="189">
        <v>1</v>
      </c>
      <c r="D36" s="189">
        <v>10</v>
      </c>
      <c r="E36" s="189">
        <f t="shared" si="4"/>
        <v>9</v>
      </c>
      <c r="F36" s="189" t="s">
        <v>31</v>
      </c>
      <c r="G36" s="190" t="s">
        <v>194</v>
      </c>
    </row>
    <row r="37" spans="1:7">
      <c r="A37" s="185" t="s">
        <v>195</v>
      </c>
      <c r="B37" s="186">
        <v>0.9</v>
      </c>
      <c r="C37" s="186">
        <v>1</v>
      </c>
      <c r="D37" s="186">
        <v>10</v>
      </c>
      <c r="E37" s="186">
        <f t="shared" si="4"/>
        <v>9</v>
      </c>
      <c r="F37" s="186" t="s">
        <v>31</v>
      </c>
      <c r="G37" s="187" t="s">
        <v>196</v>
      </c>
    </row>
    <row r="38" spans="1:7">
      <c r="A38" s="188" t="s">
        <v>197</v>
      </c>
      <c r="B38" s="189">
        <v>1</v>
      </c>
      <c r="C38" s="189">
        <v>1</v>
      </c>
      <c r="D38" s="189">
        <v>20</v>
      </c>
      <c r="E38" s="189">
        <f t="shared" si="4"/>
        <v>20</v>
      </c>
      <c r="F38" s="189" t="s">
        <v>31</v>
      </c>
      <c r="G38" s="190"/>
    </row>
    <row r="39" spans="1:7">
      <c r="A39" s="191" t="s">
        <v>169</v>
      </c>
      <c r="B39" s="192"/>
      <c r="C39" s="192"/>
      <c r="D39" s="192">
        <f>SUM(D33:D38)</f>
        <v>100</v>
      </c>
      <c r="E39" s="193">
        <f>(SUM(E33:E38) +E41+E42+E43)/D39</f>
        <v>0.97</v>
      </c>
      <c r="F39" s="193"/>
      <c r="G39" s="194" t="s">
        <v>198</v>
      </c>
    </row>
    <row r="40" spans="1:7">
      <c r="A40" s="195" t="s">
        <v>171</v>
      </c>
      <c r="B40" s="196" t="s">
        <v>14</v>
      </c>
      <c r="C40" s="196"/>
      <c r="D40" s="196" t="s">
        <v>4</v>
      </c>
      <c r="E40" s="197" t="s">
        <v>159</v>
      </c>
      <c r="F40" s="197"/>
      <c r="G40" s="198" t="s">
        <v>15</v>
      </c>
    </row>
    <row r="41" spans="1:7">
      <c r="A41" s="199" t="s">
        <v>172</v>
      </c>
      <c r="B41" s="200">
        <v>0</v>
      </c>
      <c r="C41" s="200"/>
      <c r="D41" s="201">
        <v>-10</v>
      </c>
      <c r="E41" s="200">
        <f>B41*D41</f>
        <v>0</v>
      </c>
      <c r="F41" s="200"/>
      <c r="G41" s="202"/>
    </row>
    <row r="42" spans="1:7">
      <c r="A42" s="203" t="s">
        <v>199</v>
      </c>
      <c r="B42" s="204">
        <v>0</v>
      </c>
      <c r="C42" s="204"/>
      <c r="D42" s="205">
        <v>-15</v>
      </c>
      <c r="E42" s="204">
        <f>B42*D42</f>
        <v>0</v>
      </c>
      <c r="F42" s="204"/>
      <c r="G42" s="206"/>
    </row>
    <row r="43" spans="1:7">
      <c r="A43" s="207" t="s">
        <v>188</v>
      </c>
      <c r="B43" s="208">
        <v>0</v>
      </c>
      <c r="C43" s="208"/>
      <c r="D43" s="209">
        <v>-5</v>
      </c>
      <c r="E43" s="208">
        <f>B43*D43</f>
        <v>0</v>
      </c>
      <c r="F43" s="208"/>
      <c r="G43" s="210"/>
    </row>
  </sheetData>
  <mergeCells count="5">
    <mergeCell ref="A2:G2"/>
    <mergeCell ref="A31:G31"/>
    <mergeCell ref="A6:G6"/>
    <mergeCell ref="B14:C14"/>
    <mergeCell ref="A18:G18"/>
  </mergeCells>
  <dataValidations count="3">
    <dataValidation type="decimal" allowBlank="1" showInputMessage="1" showErrorMessage="1" sqref="E17:F17 B28:B30 B16:B17 B33:B38 B41:B43 B20:B25 B8:B14 C10" xr:uid="{CC44C972-8B8F-4678-BAEB-D51FFB0200E2}">
      <formula1>0</formula1>
      <formula2>1</formula2>
    </dataValidation>
    <dataValidation type="list" allowBlank="1" showInputMessage="1" showErrorMessage="1" sqref="C16 C33:C38 C8:C9 C11:C13" xr:uid="{DCFB5783-098F-4837-84E1-A329359B138C}">
      <formula1>"0,0.25,0.50,0.75,1"</formula1>
    </dataValidation>
    <dataValidation type="whole" allowBlank="1" showInputMessage="1" showErrorMessage="1" sqref="E42:F42 E29:F29" xr:uid="{301E7E41-CD71-4A91-B881-91EF87706901}">
      <formula1>0</formula1>
      <formula2>1</formula2>
    </dataValidation>
  </dataValidations>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4D29E-16D4-4F84-B2BF-4644DADCBBA4}">
  <dimension ref="A1:A4"/>
  <sheetViews>
    <sheetView workbookViewId="0">
      <selection activeCell="A5" sqref="A5"/>
    </sheetView>
  </sheetViews>
  <sheetFormatPr defaultRowHeight="15"/>
  <cols>
    <col min="1" max="1" width="24.28515625" customWidth="1"/>
  </cols>
  <sheetData>
    <row r="1" spans="1:1" ht="60.75">
      <c r="A1" s="1" t="s">
        <v>200</v>
      </c>
    </row>
    <row r="2" spans="1:1" ht="45.75">
      <c r="A2" s="1" t="s">
        <v>201</v>
      </c>
    </row>
    <row r="3" spans="1:1" ht="60.75">
      <c r="A3" s="1" t="s">
        <v>202</v>
      </c>
    </row>
    <row r="4" spans="1:1" ht="60.75">
      <c r="A4" s="1" t="s">
        <v>203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F1A1E89-A0AE-4DED-85B2-2445C39C0F55}"/>
</file>

<file path=customXml/itemProps2.xml><?xml version="1.0" encoding="utf-8"?>
<ds:datastoreItem xmlns:ds="http://schemas.openxmlformats.org/officeDocument/2006/customXml" ds:itemID="{4F62C71A-5318-410B-8440-006B73523578}"/>
</file>

<file path=customXml/itemProps3.xml><?xml version="1.0" encoding="utf-8"?>
<ds:datastoreItem xmlns:ds="http://schemas.openxmlformats.org/officeDocument/2006/customXml" ds:itemID="{CD1971BE-1E76-44E5-BF52-2DB1BB889C5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Nikolay Radoev</cp:lastModifiedBy>
  <cp:revision>1</cp:revision>
  <dcterms:created xsi:type="dcterms:W3CDTF">2006-09-16T00:00:00Z</dcterms:created>
  <dcterms:modified xsi:type="dcterms:W3CDTF">2024-12-17T21:01:10Z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