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versity\telecom\S4\telF\tp\tp2\gitfiletp\"/>
    </mc:Choice>
  </mc:AlternateContent>
  <bookViews>
    <workbookView xWindow="0" yWindow="0" windowWidth="19368" windowHeight="8808" tabRatio="584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A2" i="1"/>
  <c r="BG9" i="1" l="1"/>
  <c r="BG10" i="1" s="1"/>
  <c r="B9" i="1"/>
  <c r="B10" i="1" s="1"/>
  <c r="BG7" i="1"/>
  <c r="B7" i="1"/>
  <c r="N16" i="1"/>
  <c r="D2" i="1"/>
  <c r="E2" i="1" s="1"/>
  <c r="F2" i="1" l="1"/>
  <c r="BG8" i="1"/>
  <c r="BG12" i="1"/>
  <c r="B12" i="1"/>
  <c r="B8" i="1"/>
  <c r="G2" i="1"/>
  <c r="B6" i="1" l="1"/>
  <c r="B14" i="1"/>
  <c r="B13" i="1"/>
  <c r="BG14" i="1"/>
  <c r="BG13" i="1"/>
</calcChain>
</file>

<file path=xl/sharedStrings.xml><?xml version="1.0" encoding="utf-8"?>
<sst xmlns="http://schemas.openxmlformats.org/spreadsheetml/2006/main" count="27" uniqueCount="18">
  <si>
    <t>R*(1+Q^2*(((w/w0) - ( w0/w))^2 )^(1/2) )</t>
  </si>
  <si>
    <t>L</t>
  </si>
  <si>
    <t>R</t>
  </si>
  <si>
    <t>C</t>
  </si>
  <si>
    <t>W0</t>
  </si>
  <si>
    <t>f0</t>
  </si>
  <si>
    <t>Qc</t>
  </si>
  <si>
    <t>Ql</t>
  </si>
  <si>
    <t>f</t>
  </si>
  <si>
    <t>i</t>
  </si>
  <si>
    <t>z1</t>
  </si>
  <si>
    <t>z with Q</t>
  </si>
  <si>
    <t>pha</t>
  </si>
  <si>
    <t>dicpha</t>
  </si>
  <si>
    <t>dici</t>
  </si>
  <si>
    <t>i en mA</t>
  </si>
  <si>
    <t>dicz1</t>
  </si>
  <si>
    <t>exmp: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</si>
</sst>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"/>
  <sheetViews>
    <sheetView tabSelected="1" workbookViewId="0">
      <selection activeCell="E27" sqref="E27"/>
    </sheetView>
  </sheetViews>
  <sheetFormatPr baseColWidth="10" defaultRowHeight="14.4" x14ac:dyDescent="0.3"/>
  <cols>
    <col min="2" max="2" width="12" customWidth="1"/>
    <col min="3" max="3" width="12" bestFit="1" customWidth="1"/>
    <col min="14" max="14" width="36" customWidth="1"/>
  </cols>
  <sheetData>
    <row r="1" spans="1:5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59" x14ac:dyDescent="0.3">
      <c r="A2">
        <f>680*10^-6</f>
        <v>6.7999999999999994E-4</v>
      </c>
      <c r="B2">
        <f>1.2*10^3</f>
        <v>1200</v>
      </c>
      <c r="C2">
        <f>22*10^-9</f>
        <v>2.2000000000000002E-8</v>
      </c>
      <c r="D2">
        <f>1/((C2*A2)^(1/2))</f>
        <v>258543.84499750959</v>
      </c>
      <c r="E2">
        <f>D2/(2*PI())</f>
        <v>41148.530937338452</v>
      </c>
      <c r="F2">
        <f>1/(B2*C2*D2)</f>
        <v>0.14650817883192208</v>
      </c>
      <c r="G2">
        <f>(A2*D2)/B2</f>
        <v>0.14650817883192208</v>
      </c>
    </row>
    <row r="5" spans="1:59" x14ac:dyDescent="0.3">
      <c r="A5" s="1" t="s">
        <v>8</v>
      </c>
      <c r="B5" s="1">
        <v>100</v>
      </c>
      <c r="C5" s="5">
        <v>200</v>
      </c>
      <c r="D5" s="5">
        <v>300</v>
      </c>
      <c r="E5" s="5">
        <v>400</v>
      </c>
      <c r="F5" s="5">
        <v>500</v>
      </c>
      <c r="G5" s="5">
        <v>600</v>
      </c>
      <c r="H5" s="5">
        <v>700</v>
      </c>
      <c r="I5" s="5">
        <v>800</v>
      </c>
      <c r="J5" s="5">
        <v>900</v>
      </c>
      <c r="K5" s="5">
        <v>5000</v>
      </c>
      <c r="L5" s="5">
        <v>5000</v>
      </c>
      <c r="M5" s="5">
        <v>9000</v>
      </c>
      <c r="N5" s="5">
        <v>13000</v>
      </c>
      <c r="O5" s="5">
        <v>17000</v>
      </c>
      <c r="P5" s="5">
        <v>21000</v>
      </c>
      <c r="Q5" s="5">
        <v>25000</v>
      </c>
      <c r="R5" s="5">
        <v>29000</v>
      </c>
      <c r="S5" s="5">
        <v>33000</v>
      </c>
      <c r="T5" s="5">
        <v>37000</v>
      </c>
      <c r="U5" s="5">
        <v>41000</v>
      </c>
      <c r="V5" s="5">
        <v>45000</v>
      </c>
      <c r="W5" s="5">
        <v>49000</v>
      </c>
      <c r="X5" s="5">
        <v>53000</v>
      </c>
      <c r="Y5" s="5">
        <v>57000</v>
      </c>
      <c r="Z5" s="5">
        <v>61000</v>
      </c>
      <c r="AA5" s="5">
        <v>65000</v>
      </c>
      <c r="AB5" s="5">
        <v>69000</v>
      </c>
      <c r="AC5" s="5">
        <v>73000</v>
      </c>
      <c r="AD5" s="5">
        <v>77000</v>
      </c>
      <c r="AE5" s="5">
        <v>81000</v>
      </c>
      <c r="AF5" s="5">
        <v>85000</v>
      </c>
      <c r="AG5" s="5">
        <v>89000</v>
      </c>
      <c r="AH5" s="5">
        <v>93000</v>
      </c>
      <c r="AI5" s="5">
        <v>97000</v>
      </c>
      <c r="AJ5" s="5">
        <v>101000</v>
      </c>
      <c r="AK5" s="5">
        <v>105000</v>
      </c>
      <c r="AL5" s="5">
        <v>100000</v>
      </c>
      <c r="AM5" s="5">
        <v>113000</v>
      </c>
      <c r="AN5" s="5">
        <v>117000</v>
      </c>
      <c r="AO5" s="5">
        <v>121000</v>
      </c>
      <c r="AP5" s="5">
        <v>125000</v>
      </c>
      <c r="AQ5" s="5">
        <v>129000</v>
      </c>
      <c r="AR5" s="5">
        <v>133000</v>
      </c>
      <c r="AS5" s="5">
        <v>137000</v>
      </c>
      <c r="AT5" s="5">
        <v>141000</v>
      </c>
      <c r="AU5" s="5">
        <v>145000</v>
      </c>
      <c r="AV5" s="5">
        <v>149000</v>
      </c>
      <c r="AW5" s="5">
        <v>153000</v>
      </c>
      <c r="AX5" s="5">
        <v>157000</v>
      </c>
      <c r="AY5" s="5">
        <v>161000</v>
      </c>
      <c r="AZ5" s="5">
        <v>165000</v>
      </c>
      <c r="BA5" s="5">
        <v>169000</v>
      </c>
      <c r="BB5" s="5">
        <v>173000</v>
      </c>
      <c r="BC5" s="2">
        <v>200000</v>
      </c>
      <c r="BD5" s="2">
        <v>1000000</v>
      </c>
      <c r="BE5" s="2">
        <v>80000</v>
      </c>
      <c r="BF5" s="2">
        <v>500000</v>
      </c>
      <c r="BG5" s="2">
        <v>300000</v>
      </c>
    </row>
    <row r="6" spans="1:59" x14ac:dyDescent="0.3">
      <c r="A6" s="1" t="s">
        <v>11</v>
      </c>
      <c r="B6" s="4">
        <f>$B2*(1+($F2^2)*(((B5/$D2) - ( $D2/B5))^2 )^(1/2) )</f>
        <v>67794.616779226606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</row>
    <row r="7" spans="1:59" x14ac:dyDescent="0.3">
      <c r="A7" t="s">
        <v>10</v>
      </c>
      <c r="B7">
        <f>($B2^2+($A2*2*PI()*B5-(1/($C2*2*PI()*B5)))^(2))^(1/2)</f>
        <v>72352.68063404008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>
        <f>($B2^2+($A2*2*PI()*BG5-(1/($C2*2*PI()*BG5)))^(2))^(1/2)</f>
        <v>1738.3029508068987</v>
      </c>
    </row>
    <row r="8" spans="1:59" x14ac:dyDescent="0.3">
      <c r="A8" t="s">
        <v>16</v>
      </c>
      <c r="B8">
        <f>B7/4000</f>
        <v>18.088170158510021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>
        <f>BG7/4000</f>
        <v>0.4345757377017247</v>
      </c>
    </row>
    <row r="9" spans="1:59" x14ac:dyDescent="0.3">
      <c r="A9" t="s">
        <v>12</v>
      </c>
      <c r="B9">
        <f>ATAN((($A2*2*PI()*B5)-(1/($C2*2*PI()*B5)))/$B2)*180/PI()</f>
        <v>-89.049681541221531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>
        <f>ATAN((($A2*2*PI()*BG5)-(1/($C2*2*PI()*BG5)))/$B2)*180/PI()</f>
        <v>46.343885007985541</v>
      </c>
    </row>
    <row r="10" spans="1:59" x14ac:dyDescent="0.3">
      <c r="A10" t="s">
        <v>13</v>
      </c>
      <c r="B10">
        <f>B9/7</f>
        <v>-12.721383077317361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>
        <f t="shared" ref="BG10" si="0">BG9/7</f>
        <v>6.6205550011407919</v>
      </c>
    </row>
    <row r="12" spans="1:59" x14ac:dyDescent="0.3">
      <c r="A12" s="1" t="s">
        <v>9</v>
      </c>
      <c r="B12" s="4">
        <f>5/B7</f>
        <v>6.9105939906912429E-5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>
        <f>5/BG7</f>
        <v>2.876368585624883E-3</v>
      </c>
    </row>
    <row r="13" spans="1:59" x14ac:dyDescent="0.3">
      <c r="A13" s="3" t="s">
        <v>14</v>
      </c>
      <c r="B13">
        <f>B12/0.00023</f>
        <v>0.30046060829092358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>
        <f t="shared" ref="BG13" si="1">BG12/0.00023</f>
        <v>12.505950372282101</v>
      </c>
    </row>
    <row r="14" spans="1:59" x14ac:dyDescent="0.3">
      <c r="A14" s="3" t="s">
        <v>15</v>
      </c>
      <c r="B14">
        <f>B12*10^3</f>
        <v>6.9105939906912425E-2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>
        <f>BG12*10^3</f>
        <v>2.8763685856248831</v>
      </c>
    </row>
    <row r="15" spans="1:59" x14ac:dyDescent="0.3">
      <c r="N15" t="s">
        <v>0</v>
      </c>
    </row>
    <row r="16" spans="1:59" x14ac:dyDescent="0.3">
      <c r="N16">
        <f>($B2^2 + ($A2*B5 -(1/($C2*B5)))^(2))^(1/2)</f>
        <v>454546.97054293152</v>
      </c>
    </row>
    <row r="21" spans="1:5" x14ac:dyDescent="0.3">
      <c r="A21" t="s">
        <v>17</v>
      </c>
    </row>
    <row r="22" spans="1:5" x14ac:dyDescent="0.3">
      <c r="A22" s="1" t="s">
        <v>8</v>
      </c>
      <c r="B22" s="1">
        <v>100</v>
      </c>
      <c r="C22" s="1">
        <v>200</v>
      </c>
      <c r="D22" s="1">
        <v>300</v>
      </c>
      <c r="E22" s="1">
        <v>400</v>
      </c>
    </row>
    <row r="23" spans="1:5" x14ac:dyDescent="0.3">
      <c r="A23" s="1" t="s">
        <v>11</v>
      </c>
      <c r="B23" s="1">
        <v>67794.616779226606</v>
      </c>
      <c r="C23" s="1">
        <v>34497.293445779054</v>
      </c>
      <c r="D23" s="1">
        <v>23398.179026259102</v>
      </c>
      <c r="E23" s="1">
        <v>17848.616835221048</v>
      </c>
    </row>
    <row r="24" spans="1:5" x14ac:dyDescent="0.3">
      <c r="A24" s="1" t="s">
        <v>10</v>
      </c>
      <c r="B24" s="1">
        <v>72352.68063404008</v>
      </c>
      <c r="C24" s="1">
        <v>36190.623589281269</v>
      </c>
      <c r="D24" s="1">
        <v>24142.944366328531</v>
      </c>
      <c r="E24" s="1">
        <v>18123.850254488414</v>
      </c>
    </row>
    <row r="25" spans="1:5" x14ac:dyDescent="0.3">
      <c r="A25" s="1" t="s">
        <v>16</v>
      </c>
      <c r="B25" s="1">
        <v>18.088170158510021</v>
      </c>
      <c r="C25" s="1">
        <v>9.0476558973203165</v>
      </c>
      <c r="D25" s="1">
        <v>6.035736091582133</v>
      </c>
      <c r="E25" s="1">
        <v>4.5309625636221034</v>
      </c>
    </row>
    <row r="26" spans="1:5" x14ac:dyDescent="0.3">
      <c r="A26" s="1" t="s">
        <v>12</v>
      </c>
      <c r="B26" s="1">
        <v>-89.049681541221531</v>
      </c>
      <c r="C26" s="1">
        <v>-88.099852020964391</v>
      </c>
      <c r="D26" s="1">
        <v>-87.150998836318351</v>
      </c>
      <c r="E26" s="1">
        <v>-86.203606313638716</v>
      </c>
    </row>
    <row r="27" spans="1:5" x14ac:dyDescent="0.3">
      <c r="A27" s="1" t="s">
        <v>13</v>
      </c>
      <c r="B27" s="1">
        <v>-12.721383077317361</v>
      </c>
      <c r="C27" s="1">
        <v>-12.585693145852057</v>
      </c>
      <c r="D27" s="1">
        <v>-12.450142690902622</v>
      </c>
      <c r="E27" s="1">
        <v>-12.314800901948388</v>
      </c>
    </row>
    <row r="28" spans="1:5" x14ac:dyDescent="0.3">
      <c r="A28" s="1"/>
      <c r="B28" s="1"/>
      <c r="C28" s="1"/>
      <c r="D28" s="1"/>
      <c r="E28" s="1"/>
    </row>
    <row r="29" spans="1:5" x14ac:dyDescent="0.3">
      <c r="A29" s="1" t="s">
        <v>9</v>
      </c>
      <c r="B29" s="1">
        <v>6.9105939906912429E-5</v>
      </c>
      <c r="C29" s="1">
        <v>1.3815733204113319E-4</v>
      </c>
      <c r="D29" s="1">
        <v>2.0709984350431409E-4</v>
      </c>
      <c r="E29" s="1">
        <v>2.7587956917497362E-4</v>
      </c>
    </row>
    <row r="30" spans="1:5" x14ac:dyDescent="0.3">
      <c r="A30" s="1" t="s">
        <v>14</v>
      </c>
      <c r="B30" s="1">
        <v>0.30046060829092358</v>
      </c>
      <c r="C30" s="1">
        <v>0.60068405235275302</v>
      </c>
      <c r="D30" s="1">
        <v>0.90043410219266995</v>
      </c>
      <c r="E30" s="1">
        <v>1.1994763877172765</v>
      </c>
    </row>
    <row r="31" spans="1:5" x14ac:dyDescent="0.3">
      <c r="A31" s="1" t="s">
        <v>15</v>
      </c>
      <c r="B31" s="1">
        <v>6.9105939906912425E-2</v>
      </c>
      <c r="C31" s="1">
        <v>0.1381573320411332</v>
      </c>
      <c r="D31" s="1">
        <v>0.2070998435043141</v>
      </c>
      <c r="E31" s="1">
        <v>0.27587956917497364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TRETEC</dc:creator>
  <cp:lastModifiedBy>TRETEC</cp:lastModifiedBy>
  <dcterms:created xsi:type="dcterms:W3CDTF">2023-03-16T14:29:49Z</dcterms:created>
  <dcterms:modified xsi:type="dcterms:W3CDTF">2024-01-30T20:54:55Z</dcterms:modified>
</cp:coreProperties>
</file>