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er\Documents\Arduino\analog_demo_4ch_STI_20190407\"/>
    </mc:Choice>
  </mc:AlternateContent>
  <xr:revisionPtr revIDLastSave="0" documentId="13_ncr:1_{B725AD82-15F4-4014-B477-E5A6C411B34D}" xr6:coauthVersionLast="45" xr6:coauthVersionMax="45" xr10:uidLastSave="{00000000-0000-0000-0000-000000000000}"/>
  <bookViews>
    <workbookView xWindow="12" yWindow="132" windowWidth="14568" windowHeight="11976" activeTab="3" xr2:uid="{5A44F49A-B930-41A1-AE00-15A9BE079CFF}"/>
  </bookViews>
  <sheets>
    <sheet name="CH1" sheetId="1" r:id="rId1"/>
    <sheet name="CH2" sheetId="2" r:id="rId2"/>
    <sheet name="CH3" sheetId="3" r:id="rId3"/>
    <sheet name="CH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E10" i="4" s="1"/>
  <c r="D9" i="4"/>
  <c r="E9" i="4" s="1"/>
  <c r="D8" i="4"/>
  <c r="E8" i="4" s="1"/>
  <c r="D7" i="4"/>
  <c r="E7" i="4" s="1"/>
  <c r="D6" i="4"/>
  <c r="E6" i="4"/>
  <c r="I26" i="4"/>
  <c r="I25" i="4"/>
  <c r="I24" i="4"/>
  <c r="I23" i="4"/>
  <c r="I22" i="4"/>
  <c r="I10" i="4"/>
  <c r="F10" i="4"/>
  <c r="G10" i="4" s="1"/>
  <c r="I9" i="4"/>
  <c r="F9" i="4"/>
  <c r="G9" i="4" s="1"/>
  <c r="I8" i="4"/>
  <c r="F8" i="4"/>
  <c r="G8" i="4" s="1"/>
  <c r="I7" i="4"/>
  <c r="F7" i="4"/>
  <c r="G7" i="4" s="1"/>
  <c r="I6" i="4"/>
  <c r="F6" i="4"/>
  <c r="G6" i="4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I27" i="3"/>
  <c r="I26" i="3"/>
  <c r="I25" i="3"/>
  <c r="I24" i="3"/>
  <c r="I23" i="3"/>
  <c r="I22" i="3"/>
  <c r="I11" i="3"/>
  <c r="F11" i="3"/>
  <c r="G11" i="3" s="1"/>
  <c r="I10" i="3"/>
  <c r="F10" i="3"/>
  <c r="G10" i="3" s="1"/>
  <c r="I9" i="3"/>
  <c r="F9" i="3"/>
  <c r="G9" i="3" s="1"/>
  <c r="I8" i="3"/>
  <c r="F8" i="3"/>
  <c r="G8" i="3" s="1"/>
  <c r="I7" i="3"/>
  <c r="F7" i="3"/>
  <c r="G7" i="3" s="1"/>
  <c r="I6" i="3"/>
  <c r="F6" i="3"/>
  <c r="G6" i="3" s="1"/>
  <c r="D11" i="2"/>
  <c r="D10" i="2"/>
  <c r="D9" i="2"/>
  <c r="E9" i="2" s="1"/>
  <c r="D8" i="2"/>
  <c r="D7" i="2"/>
  <c r="E7" i="2" s="1"/>
  <c r="D6" i="2"/>
  <c r="E6" i="2" s="1"/>
  <c r="I27" i="2"/>
  <c r="I26" i="2"/>
  <c r="I25" i="2"/>
  <c r="I24" i="2"/>
  <c r="I23" i="2"/>
  <c r="I22" i="2"/>
  <c r="I11" i="2"/>
  <c r="F11" i="2"/>
  <c r="G11" i="2" s="1"/>
  <c r="E11" i="2"/>
  <c r="I10" i="2"/>
  <c r="F10" i="2"/>
  <c r="G10" i="2" s="1"/>
  <c r="E10" i="2"/>
  <c r="I9" i="2"/>
  <c r="F9" i="2"/>
  <c r="G9" i="2" s="1"/>
  <c r="I8" i="2"/>
  <c r="F8" i="2"/>
  <c r="G8" i="2" s="1"/>
  <c r="E8" i="2"/>
  <c r="I7" i="2"/>
  <c r="F7" i="2"/>
  <c r="G7" i="2" s="1"/>
  <c r="I6" i="2"/>
  <c r="F6" i="2"/>
  <c r="G6" i="2" s="1"/>
  <c r="I32" i="1"/>
  <c r="I31" i="1"/>
  <c r="I30" i="1"/>
  <c r="I29" i="1"/>
  <c r="I28" i="1"/>
  <c r="I27" i="1"/>
  <c r="I26" i="1"/>
  <c r="I25" i="1"/>
  <c r="I24" i="1"/>
  <c r="I23" i="1"/>
  <c r="I22" i="1"/>
  <c r="I18" i="1"/>
  <c r="I16" i="1"/>
  <c r="I15" i="1"/>
  <c r="I14" i="1"/>
  <c r="I13" i="1"/>
  <c r="I12" i="1"/>
  <c r="I11" i="1"/>
  <c r="I10" i="1"/>
  <c r="I9" i="1"/>
  <c r="I8" i="1"/>
  <c r="I7" i="1"/>
  <c r="I6" i="1"/>
  <c r="I18" i="4" l="1"/>
  <c r="G18" i="4"/>
  <c r="I34" i="4"/>
  <c r="E18" i="4"/>
  <c r="I34" i="3"/>
  <c r="I18" i="3"/>
  <c r="E18" i="3"/>
  <c r="G18" i="3"/>
  <c r="I34" i="2"/>
  <c r="I18" i="2"/>
  <c r="E18" i="2"/>
  <c r="G18" i="2"/>
  <c r="I34" i="1"/>
  <c r="E6" i="1"/>
  <c r="G18" i="1"/>
  <c r="G16" i="1"/>
  <c r="G15" i="1"/>
  <c r="G14" i="1"/>
  <c r="G13" i="1"/>
  <c r="G12" i="1"/>
  <c r="G11" i="1"/>
  <c r="G10" i="1"/>
  <c r="G9" i="1"/>
  <c r="G8" i="1"/>
  <c r="G7" i="1"/>
  <c r="G6" i="1"/>
  <c r="F16" i="1"/>
  <c r="F15" i="1"/>
  <c r="F14" i="1"/>
  <c r="F13" i="1"/>
  <c r="F12" i="1"/>
  <c r="F11" i="1"/>
  <c r="F10" i="1"/>
  <c r="F9" i="1"/>
  <c r="F8" i="1"/>
  <c r="F7" i="1"/>
  <c r="F6" i="1"/>
  <c r="E16" i="1"/>
  <c r="E18" i="1" s="1"/>
  <c r="E15" i="1"/>
  <c r="E14" i="1"/>
  <c r="E13" i="1"/>
  <c r="E12" i="1"/>
  <c r="E11" i="1"/>
  <c r="E10" i="1"/>
  <c r="E9" i="1"/>
  <c r="E8" i="1"/>
  <c r="E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<sst xmlns="http://schemas.openxmlformats.org/spreadsheetml/2006/main" count="96" uniqueCount="22">
  <si>
    <t>ADC</t>
  </si>
  <si>
    <t>Vin [mV]</t>
  </si>
  <si>
    <t>x</t>
  </si>
  <si>
    <t>y</t>
  </si>
  <si>
    <t>CH1:</t>
  </si>
  <si>
    <t>y_reg_2</t>
  </si>
  <si>
    <t>MSE_2</t>
  </si>
  <si>
    <t>y_reg_3</t>
  </si>
  <si>
    <t>MSE_3</t>
  </si>
  <si>
    <t>polinom order 2</t>
  </si>
  <si>
    <t>polinom order 3 (worse results)</t>
  </si>
  <si>
    <t>actualy measured</t>
  </si>
  <si>
    <t>Vina [mV]</t>
  </si>
  <si>
    <t>Vin - Vina</t>
  </si>
  <si>
    <t>error [mV]</t>
  </si>
  <si>
    <t>Polinomial Regression for ADC type MCP3424</t>
  </si>
  <si>
    <t>avrg:</t>
  </si>
  <si>
    <t>negative input values:</t>
  </si>
  <si>
    <t>CH2:</t>
  </si>
  <si>
    <t>max</t>
  </si>
  <si>
    <t>CH3:</t>
  </si>
  <si>
    <t>CH4: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</si>
</sst>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0" xfId="0" applyFont="1"/>
    <xf numFmtId="1" fontId="1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'CH1'!$B$6:$B$16</c:f>
              <c:numCache>
                <c:formatCode>General</c:formatCode>
                <c:ptCount val="11"/>
                <c:pt idx="0">
                  <c:v>10</c:v>
                </c:pt>
                <c:pt idx="1">
                  <c:v>11430</c:v>
                </c:pt>
                <c:pt idx="2">
                  <c:v>23650</c:v>
                </c:pt>
                <c:pt idx="3">
                  <c:v>36700</c:v>
                </c:pt>
                <c:pt idx="4">
                  <c:v>49850</c:v>
                </c:pt>
                <c:pt idx="5">
                  <c:v>63200</c:v>
                </c:pt>
                <c:pt idx="6">
                  <c:v>76900</c:v>
                </c:pt>
                <c:pt idx="7">
                  <c:v>90200</c:v>
                </c:pt>
                <c:pt idx="8">
                  <c:v>103450</c:v>
                </c:pt>
                <c:pt idx="9">
                  <c:v>116720</c:v>
                </c:pt>
                <c:pt idx="10">
                  <c:v>130390</c:v>
                </c:pt>
              </c:numCache>
            </c:numRef>
          </c:xVal>
          <c:yVal>
            <c:numRef>
              <c:f>'CH1'!$C$6:$C$16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9-4C28-9459-59DCE179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81040"/>
        <c:axId val="1507477264"/>
      </c:scatterChart>
      <c:valAx>
        <c:axId val="14949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477264"/>
        <c:crosses val="autoZero"/>
        <c:crossBetween val="midCat"/>
      </c:valAx>
      <c:valAx>
        <c:axId val="1507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49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'CH2'!$B$6:$B$16</c:f>
              <c:numCache>
                <c:formatCode>General</c:formatCode>
                <c:ptCount val="11"/>
                <c:pt idx="0">
                  <c:v>67</c:v>
                </c:pt>
                <c:pt idx="1">
                  <c:v>18500</c:v>
                </c:pt>
                <c:pt idx="2">
                  <c:v>41100</c:v>
                </c:pt>
                <c:pt idx="3">
                  <c:v>66000</c:v>
                </c:pt>
                <c:pt idx="4">
                  <c:v>89200</c:v>
                </c:pt>
                <c:pt idx="5">
                  <c:v>113800</c:v>
                </c:pt>
              </c:numCache>
            </c:numRef>
          </c:xVal>
          <c:yVal>
            <c:numRef>
              <c:f>'CH2'!$C$6:$C$16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5-4447-B5E6-5B97E2A3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81040"/>
        <c:axId val="1507477264"/>
      </c:scatterChart>
      <c:valAx>
        <c:axId val="14949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477264"/>
        <c:crosses val="autoZero"/>
        <c:crossBetween val="midCat"/>
      </c:valAx>
      <c:valAx>
        <c:axId val="1507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49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'CH3'!$B$6:$B$16</c:f>
              <c:numCache>
                <c:formatCode>General</c:formatCode>
                <c:ptCount val="11"/>
                <c:pt idx="0">
                  <c:v>75</c:v>
                </c:pt>
                <c:pt idx="1">
                  <c:v>18070</c:v>
                </c:pt>
                <c:pt idx="2">
                  <c:v>40900</c:v>
                </c:pt>
                <c:pt idx="3">
                  <c:v>64600</c:v>
                </c:pt>
                <c:pt idx="4">
                  <c:v>88700</c:v>
                </c:pt>
                <c:pt idx="5">
                  <c:v>112400</c:v>
                </c:pt>
              </c:numCache>
            </c:numRef>
          </c:xVal>
          <c:yVal>
            <c:numRef>
              <c:f>'CH3'!$C$6:$C$16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72-4127-9C9E-FA7898FD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81040"/>
        <c:axId val="1507477264"/>
      </c:scatterChart>
      <c:valAx>
        <c:axId val="14949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477264"/>
        <c:crosses val="autoZero"/>
        <c:crossBetween val="midCat"/>
      </c:valAx>
      <c:valAx>
        <c:axId val="1507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49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'CH4'!$B$6:$B$16</c:f>
              <c:numCache>
                <c:formatCode>General</c:formatCode>
                <c:ptCount val="11"/>
                <c:pt idx="0">
                  <c:v>25</c:v>
                </c:pt>
                <c:pt idx="1">
                  <c:v>32170</c:v>
                </c:pt>
                <c:pt idx="2">
                  <c:v>63880</c:v>
                </c:pt>
                <c:pt idx="3">
                  <c:v>95800</c:v>
                </c:pt>
                <c:pt idx="4">
                  <c:v>128220</c:v>
                </c:pt>
              </c:numCache>
            </c:numRef>
          </c:xVal>
          <c:yVal>
            <c:numRef>
              <c:f>'CH4'!$C$6:$C$16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52-4EE2-9535-3537D16D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81040"/>
        <c:axId val="1507477264"/>
      </c:scatterChart>
      <c:valAx>
        <c:axId val="14949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477264"/>
        <c:crosses val="autoZero"/>
        <c:crossBetween val="midCat"/>
      </c:valAx>
      <c:valAx>
        <c:axId val="1507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49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15241</xdr:colOff>
      <xdr:row>1</xdr:row>
      <xdr:rowOff>171450</xdr:rowOff>
    </xdr:from>
    <xdr:to>
      <xdr:col>18</xdr:col>
      <xdr:colOff>283845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B41F-B4E8-4418-8C13-D5A3DAD5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15241</xdr:colOff>
      <xdr:row>1</xdr:row>
      <xdr:rowOff>171450</xdr:rowOff>
    </xdr:from>
    <xdr:to>
      <xdr:col>18</xdr:col>
      <xdr:colOff>283845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56FD3-2286-45DF-8D41-388546A25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15241</xdr:colOff>
      <xdr:row>1</xdr:row>
      <xdr:rowOff>171450</xdr:rowOff>
    </xdr:from>
    <xdr:to>
      <xdr:col>18</xdr:col>
      <xdr:colOff>283845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94DE-B1FA-4847-88FA-8C88DE278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15241</xdr:colOff>
      <xdr:row>1</xdr:row>
      <xdr:rowOff>171450</xdr:rowOff>
    </xdr:from>
    <xdr:to>
      <xdr:col>18</xdr:col>
      <xdr:colOff>283845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FAEF1-3238-4DB0-A3D9-12601562F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7FC6-888E-41A2-BED7-32EC87D2EA44}">
  <dimension ref="A1:I34"/>
  <sheetViews>
    <sheetView workbookViewId="0">
      <selection activeCell="A16" sqref="A16:XFD16"/>
    </sheetView>
  </sheetViews>
  <sheetFormatPr defaultRowHeight="14.4" x14ac:dyDescent="0.3"/>
  <cols>
    <col min="6" max="7" width="0" hidden="1" customWidth="1"/>
    <col min="8" max="8" width="15.44140625" bestFit="1" customWidth="1"/>
  </cols>
  <sheetData>
    <row r="1" spans="1:9" x14ac:dyDescent="0.3">
      <c r="A1" t="s">
        <v>15</v>
      </c>
    </row>
    <row r="3" spans="1:9" x14ac:dyDescent="0.3">
      <c r="D3" s="2" t="s">
        <v>9</v>
      </c>
      <c r="E3" s="2"/>
      <c r="F3" s="3" t="s">
        <v>10</v>
      </c>
    </row>
    <row r="4" spans="1:9" x14ac:dyDescent="0.3">
      <c r="B4" t="s">
        <v>2</v>
      </c>
      <c r="C4" t="s">
        <v>3</v>
      </c>
      <c r="D4" s="2" t="s">
        <v>5</v>
      </c>
      <c r="E4" s="2" t="s">
        <v>6</v>
      </c>
      <c r="F4" s="3" t="s">
        <v>7</v>
      </c>
      <c r="G4" s="3" t="s">
        <v>8</v>
      </c>
      <c r="H4" s="5" t="s">
        <v>11</v>
      </c>
      <c r="I4" s="5" t="s">
        <v>14</v>
      </c>
    </row>
    <row r="5" spans="1:9" x14ac:dyDescent="0.3">
      <c r="A5" t="s">
        <v>4</v>
      </c>
      <c r="B5" t="s">
        <v>0</v>
      </c>
      <c r="C5" t="s">
        <v>1</v>
      </c>
      <c r="D5" s="2"/>
      <c r="E5" s="2"/>
      <c r="F5" s="3"/>
      <c r="G5" s="3"/>
      <c r="H5" t="s">
        <v>12</v>
      </c>
      <c r="I5" t="s">
        <v>13</v>
      </c>
    </row>
    <row r="6" spans="1:9" x14ac:dyDescent="0.3">
      <c r="B6">
        <v>10</v>
      </c>
      <c r="C6">
        <v>0</v>
      </c>
      <c r="D6" s="2">
        <f>ROUND(-0.00000003*B6*B6+0.0802*B6+65.961,0)</f>
        <v>67</v>
      </c>
      <c r="E6" s="2">
        <f>(C6-D6)*(C6-D6)</f>
        <v>4489</v>
      </c>
      <c r="F6" s="3">
        <f>ROUND(0.0000000000006*B6*B6*B6-0.0000001*B6*B6+0.0859*B6+19.515,0)</f>
        <v>20</v>
      </c>
      <c r="G6" s="3">
        <f>(C6-F6)*(C6-F6)</f>
        <v>400</v>
      </c>
      <c r="H6">
        <v>67</v>
      </c>
      <c r="I6">
        <f>C6-H6</f>
        <v>-67</v>
      </c>
    </row>
    <row r="7" spans="1:9" x14ac:dyDescent="0.3">
      <c r="B7">
        <v>11430</v>
      </c>
      <c r="C7">
        <v>1000</v>
      </c>
      <c r="D7" s="2">
        <f t="shared" ref="D7:D16" si="0">ROUND(-0.00000003*B7*B7+0.0802*B7+65.961,0)</f>
        <v>979</v>
      </c>
      <c r="E7" s="2">
        <f t="shared" ref="E7:E16" si="1">(C7-D7)*(C7-D7)</f>
        <v>441</v>
      </c>
      <c r="F7" s="3">
        <f t="shared" ref="F7:F16" si="2">ROUND(0.0000000000006*B7*B7*B7-0.0000001*B7*B7+0.0859*B7+19.515,0)</f>
        <v>989</v>
      </c>
      <c r="G7" s="3">
        <f t="shared" ref="G7:G16" si="3">(C7-F7)*(C7-F7)</f>
        <v>121</v>
      </c>
      <c r="H7">
        <v>930</v>
      </c>
      <c r="I7">
        <f t="shared" ref="I7:I16" si="4">C7-H7</f>
        <v>70</v>
      </c>
    </row>
    <row r="8" spans="1:9" x14ac:dyDescent="0.3">
      <c r="B8">
        <v>23650</v>
      </c>
      <c r="C8">
        <v>2000</v>
      </c>
      <c r="D8" s="2">
        <f t="shared" si="0"/>
        <v>1946</v>
      </c>
      <c r="E8" s="2">
        <f t="shared" si="1"/>
        <v>2916</v>
      </c>
      <c r="F8" s="3">
        <f t="shared" si="2"/>
        <v>2003</v>
      </c>
      <c r="G8" s="3">
        <f t="shared" si="3"/>
        <v>9</v>
      </c>
      <c r="H8">
        <v>1895</v>
      </c>
      <c r="I8">
        <f t="shared" si="4"/>
        <v>105</v>
      </c>
    </row>
    <row r="9" spans="1:9" x14ac:dyDescent="0.3">
      <c r="B9">
        <v>36700</v>
      </c>
      <c r="C9">
        <v>3000</v>
      </c>
      <c r="D9" s="2">
        <f t="shared" si="0"/>
        <v>2969</v>
      </c>
      <c r="E9" s="2">
        <f t="shared" si="1"/>
        <v>961</v>
      </c>
      <c r="F9" s="3">
        <f t="shared" si="2"/>
        <v>3067</v>
      </c>
      <c r="G9" s="3">
        <f t="shared" si="3"/>
        <v>4489</v>
      </c>
      <c r="H9">
        <v>2940</v>
      </c>
      <c r="I9">
        <f t="shared" si="4"/>
        <v>60</v>
      </c>
    </row>
    <row r="10" spans="1:9" x14ac:dyDescent="0.3">
      <c r="B10">
        <v>49850</v>
      </c>
      <c r="C10">
        <v>4000</v>
      </c>
      <c r="D10" s="2">
        <f t="shared" si="0"/>
        <v>3989</v>
      </c>
      <c r="E10" s="2">
        <f t="shared" si="1"/>
        <v>121</v>
      </c>
      <c r="F10" s="3">
        <f t="shared" si="2"/>
        <v>4127</v>
      </c>
      <c r="G10" s="3">
        <f t="shared" si="3"/>
        <v>16129</v>
      </c>
      <c r="H10">
        <v>3977</v>
      </c>
      <c r="I10">
        <f t="shared" si="4"/>
        <v>23</v>
      </c>
    </row>
    <row r="11" spans="1:9" x14ac:dyDescent="0.3">
      <c r="B11">
        <v>63200</v>
      </c>
      <c r="C11">
        <v>5000</v>
      </c>
      <c r="D11" s="2">
        <f t="shared" si="0"/>
        <v>5015</v>
      </c>
      <c r="E11" s="2">
        <f t="shared" si="1"/>
        <v>225</v>
      </c>
      <c r="F11" s="3">
        <f t="shared" si="2"/>
        <v>5200</v>
      </c>
      <c r="G11" s="3">
        <f t="shared" si="3"/>
        <v>40000</v>
      </c>
      <c r="H11">
        <v>5000</v>
      </c>
      <c r="I11">
        <f t="shared" si="4"/>
        <v>0</v>
      </c>
    </row>
    <row r="12" spans="1:9" x14ac:dyDescent="0.3">
      <c r="B12">
        <v>76900</v>
      </c>
      <c r="C12">
        <v>6000</v>
      </c>
      <c r="D12" s="2">
        <f t="shared" si="0"/>
        <v>6056</v>
      </c>
      <c r="E12" s="2">
        <f t="shared" si="1"/>
        <v>3136</v>
      </c>
      <c r="F12" s="3">
        <f t="shared" si="2"/>
        <v>6307</v>
      </c>
      <c r="G12" s="3">
        <f t="shared" si="3"/>
        <v>94249</v>
      </c>
      <c r="H12">
        <v>6015</v>
      </c>
      <c r="I12">
        <f t="shared" si="4"/>
        <v>-15</v>
      </c>
    </row>
    <row r="13" spans="1:9" x14ac:dyDescent="0.3">
      <c r="B13">
        <v>90200</v>
      </c>
      <c r="C13">
        <v>7000</v>
      </c>
      <c r="D13" s="2">
        <f t="shared" si="0"/>
        <v>7056</v>
      </c>
      <c r="E13" s="2">
        <f t="shared" si="1"/>
        <v>3136</v>
      </c>
      <c r="F13" s="3">
        <f t="shared" si="2"/>
        <v>7394</v>
      </c>
      <c r="G13" s="3">
        <f t="shared" si="3"/>
        <v>155236</v>
      </c>
      <c r="H13">
        <v>7020</v>
      </c>
      <c r="I13">
        <f t="shared" si="4"/>
        <v>-20</v>
      </c>
    </row>
    <row r="14" spans="1:9" x14ac:dyDescent="0.3">
      <c r="B14">
        <v>103450</v>
      </c>
      <c r="C14">
        <v>8000</v>
      </c>
      <c r="D14" s="2">
        <f t="shared" si="0"/>
        <v>8042</v>
      </c>
      <c r="E14" s="2">
        <f t="shared" si="1"/>
        <v>1764</v>
      </c>
      <c r="F14" s="3">
        <f t="shared" si="2"/>
        <v>8500</v>
      </c>
      <c r="G14" s="3">
        <f t="shared" si="3"/>
        <v>250000</v>
      </c>
      <c r="H14">
        <v>8010</v>
      </c>
      <c r="I14">
        <f t="shared" si="4"/>
        <v>-10</v>
      </c>
    </row>
    <row r="15" spans="1:9" x14ac:dyDescent="0.3">
      <c r="B15">
        <v>116720</v>
      </c>
      <c r="C15">
        <v>9000</v>
      </c>
      <c r="D15" s="2">
        <f t="shared" si="0"/>
        <v>9018</v>
      </c>
      <c r="E15" s="2">
        <f t="shared" si="1"/>
        <v>324</v>
      </c>
      <c r="F15" s="3">
        <f t="shared" si="2"/>
        <v>9637</v>
      </c>
      <c r="G15" s="3">
        <f t="shared" si="3"/>
        <v>405769</v>
      </c>
      <c r="H15">
        <v>9000</v>
      </c>
      <c r="I15">
        <f t="shared" si="4"/>
        <v>0</v>
      </c>
    </row>
    <row r="16" spans="1:9" x14ac:dyDescent="0.3">
      <c r="B16">
        <v>130390</v>
      </c>
      <c r="C16">
        <v>10000</v>
      </c>
      <c r="D16" s="2">
        <f t="shared" si="0"/>
        <v>10013</v>
      </c>
      <c r="E16" s="2">
        <f t="shared" si="1"/>
        <v>169</v>
      </c>
      <c r="F16" s="3">
        <f t="shared" si="2"/>
        <v>10850</v>
      </c>
      <c r="G16" s="3">
        <f t="shared" si="3"/>
        <v>722500</v>
      </c>
      <c r="H16">
        <v>9985</v>
      </c>
      <c r="I16">
        <f t="shared" si="4"/>
        <v>15</v>
      </c>
    </row>
    <row r="17" spans="1:9" x14ac:dyDescent="0.3">
      <c r="A17" t="s">
        <v>19</v>
      </c>
      <c r="C17">
        <v>10100</v>
      </c>
      <c r="F17" s="3"/>
      <c r="G17" s="3"/>
    </row>
    <row r="18" spans="1:9" x14ac:dyDescent="0.3">
      <c r="B18" t="s">
        <v>16</v>
      </c>
      <c r="E18" s="1">
        <f>AVERAGE(E6:E17)</f>
        <v>1607.4545454545455</v>
      </c>
      <c r="F18" s="3"/>
      <c r="G18" s="4">
        <f>AVERAGE(G6:G17)</f>
        <v>153536.54545454544</v>
      </c>
      <c r="I18" s="1">
        <f>AVERAGE(I6:I17)</f>
        <v>14.636363636363637</v>
      </c>
    </row>
    <row r="20" spans="1:9" x14ac:dyDescent="0.3">
      <c r="A20" t="s">
        <v>17</v>
      </c>
      <c r="H20" s="5" t="s">
        <v>11</v>
      </c>
      <c r="I20" s="5" t="s">
        <v>14</v>
      </c>
    </row>
    <row r="21" spans="1:9" x14ac:dyDescent="0.3">
      <c r="C21" t="s">
        <v>1</v>
      </c>
      <c r="H21" t="s">
        <v>12</v>
      </c>
      <c r="I21" t="s">
        <v>13</v>
      </c>
    </row>
    <row r="22" spans="1:9" x14ac:dyDescent="0.3">
      <c r="C22">
        <v>0</v>
      </c>
      <c r="H22">
        <v>67</v>
      </c>
      <c r="I22">
        <f>C22-H22</f>
        <v>-67</v>
      </c>
    </row>
    <row r="23" spans="1:9" x14ac:dyDescent="0.3">
      <c r="C23">
        <v>-1000</v>
      </c>
      <c r="H23">
        <v>-895</v>
      </c>
      <c r="I23">
        <f t="shared" ref="I23:I32" si="5">C23-H23</f>
        <v>-105</v>
      </c>
    </row>
    <row r="24" spans="1:9" x14ac:dyDescent="0.3">
      <c r="C24">
        <v>-2000</v>
      </c>
      <c r="H24">
        <v>-1895</v>
      </c>
      <c r="I24">
        <f t="shared" si="5"/>
        <v>-105</v>
      </c>
    </row>
    <row r="25" spans="1:9" x14ac:dyDescent="0.3">
      <c r="C25">
        <v>-3000</v>
      </c>
      <c r="H25">
        <v>-2965</v>
      </c>
      <c r="I25">
        <f t="shared" si="5"/>
        <v>-35</v>
      </c>
    </row>
    <row r="26" spans="1:9" x14ac:dyDescent="0.3">
      <c r="C26">
        <v>-4000</v>
      </c>
      <c r="H26">
        <v>-3985</v>
      </c>
      <c r="I26">
        <f t="shared" si="5"/>
        <v>-15</v>
      </c>
    </row>
    <row r="27" spans="1:9" x14ac:dyDescent="0.3">
      <c r="C27">
        <v>-5000</v>
      </c>
      <c r="H27">
        <v>-5005</v>
      </c>
      <c r="I27">
        <f t="shared" si="5"/>
        <v>5</v>
      </c>
    </row>
    <row r="28" spans="1:9" x14ac:dyDescent="0.3">
      <c r="C28">
        <v>-6000</v>
      </c>
      <c r="H28">
        <v>-6025</v>
      </c>
      <c r="I28">
        <f t="shared" si="5"/>
        <v>25</v>
      </c>
    </row>
    <row r="29" spans="1:9" x14ac:dyDescent="0.3">
      <c r="C29">
        <v>-7000</v>
      </c>
      <c r="H29">
        <v>-7030</v>
      </c>
      <c r="I29">
        <f t="shared" si="5"/>
        <v>30</v>
      </c>
    </row>
    <row r="30" spans="1:9" x14ac:dyDescent="0.3">
      <c r="C30">
        <v>-8000</v>
      </c>
      <c r="H30">
        <v>-8030</v>
      </c>
      <c r="I30">
        <f t="shared" si="5"/>
        <v>30</v>
      </c>
    </row>
    <row r="31" spans="1:9" x14ac:dyDescent="0.3">
      <c r="C31">
        <v>-9000</v>
      </c>
      <c r="H31">
        <v>-9020</v>
      </c>
      <c r="I31">
        <f t="shared" si="5"/>
        <v>20</v>
      </c>
    </row>
    <row r="32" spans="1:9" x14ac:dyDescent="0.3">
      <c r="C32">
        <v>-10000</v>
      </c>
      <c r="H32">
        <v>-10000</v>
      </c>
      <c r="I32">
        <f t="shared" si="5"/>
        <v>0</v>
      </c>
    </row>
    <row r="34" spans="9:9" x14ac:dyDescent="0.3">
      <c r="I34" s="1">
        <f>AVERAGE(I22:I33)</f>
        <v>-19.727272727272727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F457-4BA4-47B8-BBF6-5073A38FB492}">
  <dimension ref="A1:I34"/>
  <sheetViews>
    <sheetView topLeftCell="A4" workbookViewId="0">
      <selection activeCell="H23" sqref="H23"/>
    </sheetView>
  </sheetViews>
  <sheetFormatPr defaultRowHeight="14.4" x14ac:dyDescent="0.3"/>
  <cols>
    <col min="6" max="7" width="0" hidden="1" customWidth="1"/>
    <col min="8" max="8" width="15.44140625" bestFit="1" customWidth="1"/>
  </cols>
  <sheetData>
    <row r="1" spans="1:9" x14ac:dyDescent="0.3">
      <c r="A1" t="s">
        <v>15</v>
      </c>
    </row>
    <row r="3" spans="1:9" x14ac:dyDescent="0.3">
      <c r="D3" s="2" t="s">
        <v>9</v>
      </c>
      <c r="E3" s="2"/>
      <c r="F3" s="3" t="s">
        <v>10</v>
      </c>
    </row>
    <row r="4" spans="1:9" x14ac:dyDescent="0.3">
      <c r="B4" t="s">
        <v>2</v>
      </c>
      <c r="C4" t="s">
        <v>3</v>
      </c>
      <c r="D4" s="2" t="s">
        <v>5</v>
      </c>
      <c r="E4" s="2" t="s">
        <v>6</v>
      </c>
      <c r="F4" s="3" t="s">
        <v>7</v>
      </c>
      <c r="G4" s="3" t="s">
        <v>8</v>
      </c>
      <c r="H4" s="5" t="s">
        <v>11</v>
      </c>
      <c r="I4" s="5" t="s">
        <v>14</v>
      </c>
    </row>
    <row r="5" spans="1:9" x14ac:dyDescent="0.3">
      <c r="A5" t="s">
        <v>18</v>
      </c>
      <c r="B5" t="s">
        <v>0</v>
      </c>
      <c r="C5" t="s">
        <v>1</v>
      </c>
      <c r="D5" s="2"/>
      <c r="E5" s="2"/>
      <c r="F5" s="3"/>
      <c r="G5" s="3"/>
      <c r="H5" t="s">
        <v>12</v>
      </c>
      <c r="I5" t="s">
        <v>13</v>
      </c>
    </row>
    <row r="6" spans="1:9" x14ac:dyDescent="0.3">
      <c r="B6">
        <v>67</v>
      </c>
      <c r="C6">
        <v>0</v>
      </c>
      <c r="D6" s="2">
        <f>ROUND(-0.00000005*B6*B6+0.0487*B6+46.476,0)</f>
        <v>50</v>
      </c>
      <c r="E6" s="2">
        <f>(C6-D6)*(C6-D6)</f>
        <v>2500</v>
      </c>
      <c r="F6" s="3">
        <f>ROUND(0.0000000000006*B6*B6*B6-0.0000001*B6*B6+0.0859*B6+19.515,0)</f>
        <v>25</v>
      </c>
      <c r="G6" s="3">
        <f>(C6-F6)*(C6-F6)</f>
        <v>625</v>
      </c>
      <c r="H6">
        <v>49</v>
      </c>
      <c r="I6">
        <f>C6-H6</f>
        <v>-49</v>
      </c>
    </row>
    <row r="7" spans="1:9" x14ac:dyDescent="0.3">
      <c r="B7">
        <v>18500</v>
      </c>
      <c r="C7">
        <v>1000</v>
      </c>
      <c r="D7" s="2">
        <f t="shared" ref="D7:D16" si="0">ROUND(-0.00000005*B7*B7+0.0487*B7+46.476,0)</f>
        <v>930</v>
      </c>
      <c r="E7" s="2">
        <f t="shared" ref="E7:E16" si="1">(C7-D7)*(C7-D7)</f>
        <v>4900</v>
      </c>
      <c r="F7" s="3">
        <f t="shared" ref="F7:F16" si="2">ROUND(0.0000000000006*B7*B7*B7-0.0000001*B7*B7+0.0859*B7+19.515,0)</f>
        <v>1578</v>
      </c>
      <c r="G7" s="3">
        <f t="shared" ref="G7:G16" si="3">(C7-F7)*(C7-F7)</f>
        <v>334084</v>
      </c>
      <c r="H7">
        <v>900</v>
      </c>
      <c r="I7">
        <f t="shared" ref="I7:I16" si="4">C7-H7</f>
        <v>100</v>
      </c>
    </row>
    <row r="8" spans="1:9" x14ac:dyDescent="0.3">
      <c r="B8">
        <v>41100</v>
      </c>
      <c r="C8">
        <v>2000</v>
      </c>
      <c r="D8" s="2">
        <f t="shared" si="0"/>
        <v>1964</v>
      </c>
      <c r="E8" s="2">
        <f t="shared" si="1"/>
        <v>1296</v>
      </c>
      <c r="F8" s="3">
        <f t="shared" si="2"/>
        <v>3423</v>
      </c>
      <c r="G8" s="3">
        <f t="shared" si="3"/>
        <v>2024929</v>
      </c>
      <c r="H8">
        <v>1950</v>
      </c>
      <c r="I8">
        <f t="shared" si="4"/>
        <v>50</v>
      </c>
    </row>
    <row r="9" spans="1:9" x14ac:dyDescent="0.3">
      <c r="B9">
        <v>66000</v>
      </c>
      <c r="C9">
        <v>3000</v>
      </c>
      <c r="D9" s="2">
        <f t="shared" si="0"/>
        <v>3043</v>
      </c>
      <c r="E9" s="2">
        <f t="shared" si="1"/>
        <v>1849</v>
      </c>
      <c r="F9" s="3">
        <f t="shared" si="2"/>
        <v>5426</v>
      </c>
      <c r="G9" s="3">
        <f t="shared" si="3"/>
        <v>5885476</v>
      </c>
      <c r="H9">
        <v>3000</v>
      </c>
      <c r="I9">
        <f t="shared" si="4"/>
        <v>0</v>
      </c>
    </row>
    <row r="10" spans="1:9" x14ac:dyDescent="0.3">
      <c r="B10">
        <v>89200</v>
      </c>
      <c r="C10">
        <v>4000</v>
      </c>
      <c r="D10" s="2">
        <f t="shared" si="0"/>
        <v>3993</v>
      </c>
      <c r="E10" s="2">
        <f t="shared" si="1"/>
        <v>49</v>
      </c>
      <c r="F10" s="3">
        <f t="shared" si="2"/>
        <v>7312</v>
      </c>
      <c r="G10" s="3">
        <f t="shared" si="3"/>
        <v>10969344</v>
      </c>
      <c r="H10">
        <v>3990</v>
      </c>
      <c r="I10">
        <f t="shared" si="4"/>
        <v>10</v>
      </c>
    </row>
    <row r="11" spans="1:9" x14ac:dyDescent="0.3">
      <c r="B11">
        <v>113800</v>
      </c>
      <c r="C11">
        <v>5000</v>
      </c>
      <c r="D11" s="2">
        <f t="shared" si="0"/>
        <v>4941</v>
      </c>
      <c r="E11" s="2">
        <f t="shared" si="1"/>
        <v>3481</v>
      </c>
      <c r="F11" s="3">
        <f t="shared" si="2"/>
        <v>9384</v>
      </c>
      <c r="G11" s="3">
        <f t="shared" si="3"/>
        <v>19219456</v>
      </c>
      <c r="H11">
        <v>4910</v>
      </c>
      <c r="I11">
        <f t="shared" si="4"/>
        <v>90</v>
      </c>
    </row>
    <row r="12" spans="1:9" x14ac:dyDescent="0.3">
      <c r="D12" s="2"/>
      <c r="E12" s="2"/>
      <c r="F12" s="3"/>
      <c r="G12" s="3"/>
    </row>
    <row r="13" spans="1:9" x14ac:dyDescent="0.3">
      <c r="D13" s="2"/>
      <c r="E13" s="2"/>
      <c r="F13" s="3"/>
      <c r="G13" s="3"/>
    </row>
    <row r="14" spans="1:9" x14ac:dyDescent="0.3">
      <c r="D14" s="2"/>
      <c r="E14" s="2"/>
      <c r="F14" s="3"/>
      <c r="G14" s="3"/>
    </row>
    <row r="15" spans="1:9" x14ac:dyDescent="0.3">
      <c r="D15" s="2"/>
      <c r="E15" s="2"/>
      <c r="F15" s="3"/>
      <c r="G15" s="3"/>
    </row>
    <row r="16" spans="1:9" x14ac:dyDescent="0.3">
      <c r="D16" s="2"/>
      <c r="E16" s="2"/>
      <c r="F16" s="3"/>
      <c r="G16" s="3"/>
    </row>
    <row r="17" spans="1:9" x14ac:dyDescent="0.3">
      <c r="A17" t="s">
        <v>19</v>
      </c>
      <c r="C17">
        <v>5003</v>
      </c>
      <c r="F17" s="3"/>
      <c r="G17" s="3"/>
    </row>
    <row r="18" spans="1:9" x14ac:dyDescent="0.3">
      <c r="B18" t="s">
        <v>16</v>
      </c>
      <c r="E18" s="1">
        <f>AVERAGE(E6:E17)</f>
        <v>2345.8333333333335</v>
      </c>
      <c r="F18" s="3"/>
      <c r="G18" s="4">
        <f>AVERAGE(G6:G17)</f>
        <v>6405652.333333333</v>
      </c>
      <c r="I18" s="1">
        <f>AVERAGE(I6:I17)</f>
        <v>33.5</v>
      </c>
    </row>
    <row r="20" spans="1:9" x14ac:dyDescent="0.3">
      <c r="A20" t="s">
        <v>17</v>
      </c>
      <c r="H20" s="5" t="s">
        <v>11</v>
      </c>
      <c r="I20" s="5" t="s">
        <v>14</v>
      </c>
    </row>
    <row r="21" spans="1:9" x14ac:dyDescent="0.3">
      <c r="C21" t="s">
        <v>1</v>
      </c>
      <c r="H21" t="s">
        <v>12</v>
      </c>
      <c r="I21" t="s">
        <v>13</v>
      </c>
    </row>
    <row r="22" spans="1:9" x14ac:dyDescent="0.3">
      <c r="C22">
        <v>0</v>
      </c>
      <c r="H22">
        <v>49</v>
      </c>
      <c r="I22">
        <f>C22-H22</f>
        <v>-49</v>
      </c>
    </row>
    <row r="23" spans="1:9" x14ac:dyDescent="0.3">
      <c r="C23">
        <v>-1000</v>
      </c>
      <c r="H23">
        <v>-910</v>
      </c>
      <c r="I23">
        <f t="shared" ref="I23:I32" si="5">C23-H23</f>
        <v>-90</v>
      </c>
    </row>
    <row r="24" spans="1:9" x14ac:dyDescent="0.3">
      <c r="C24">
        <v>-2000</v>
      </c>
      <c r="H24">
        <v>-1980</v>
      </c>
      <c r="I24">
        <f t="shared" si="5"/>
        <v>-20</v>
      </c>
    </row>
    <row r="25" spans="1:9" x14ac:dyDescent="0.3">
      <c r="C25">
        <v>-3000</v>
      </c>
      <c r="H25">
        <v>-3050</v>
      </c>
      <c r="I25">
        <f t="shared" si="5"/>
        <v>50</v>
      </c>
    </row>
    <row r="26" spans="1:9" x14ac:dyDescent="0.3">
      <c r="C26">
        <v>-4000</v>
      </c>
      <c r="H26">
        <v>-4020</v>
      </c>
      <c r="I26">
        <f t="shared" si="5"/>
        <v>20</v>
      </c>
    </row>
    <row r="27" spans="1:9" x14ac:dyDescent="0.3">
      <c r="C27">
        <v>-5000</v>
      </c>
      <c r="H27">
        <v>-4950</v>
      </c>
      <c r="I27">
        <f t="shared" si="5"/>
        <v>-50</v>
      </c>
    </row>
    <row r="34" spans="9:9" x14ac:dyDescent="0.3">
      <c r="I34" s="1">
        <f>AVERAGE(I22:I33)</f>
        <v>-23.166666666666668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BCF6-47B1-430B-ACEA-5C0445806659}">
  <dimension ref="A1:I34"/>
  <sheetViews>
    <sheetView topLeftCell="A4" workbookViewId="0">
      <selection activeCell="H23" sqref="H23"/>
    </sheetView>
  </sheetViews>
  <sheetFormatPr defaultRowHeight="14.4" x14ac:dyDescent="0.3"/>
  <cols>
    <col min="6" max="7" width="0" hidden="1" customWidth="1"/>
    <col min="8" max="8" width="15.44140625" bestFit="1" customWidth="1"/>
  </cols>
  <sheetData>
    <row r="1" spans="1:9" x14ac:dyDescent="0.3">
      <c r="A1" t="s">
        <v>15</v>
      </c>
    </row>
    <row r="3" spans="1:9" x14ac:dyDescent="0.3">
      <c r="D3" s="2" t="s">
        <v>9</v>
      </c>
      <c r="E3" s="2"/>
      <c r="F3" s="3" t="s">
        <v>10</v>
      </c>
    </row>
    <row r="4" spans="1:9" x14ac:dyDescent="0.3">
      <c r="B4" t="s">
        <v>2</v>
      </c>
      <c r="C4" t="s">
        <v>3</v>
      </c>
      <c r="D4" s="2" t="s">
        <v>5</v>
      </c>
      <c r="E4" s="2" t="s">
        <v>6</v>
      </c>
      <c r="F4" s="3" t="s">
        <v>7</v>
      </c>
      <c r="G4" s="3" t="s">
        <v>8</v>
      </c>
      <c r="H4" s="5" t="s">
        <v>11</v>
      </c>
      <c r="I4" s="5" t="s">
        <v>14</v>
      </c>
    </row>
    <row r="5" spans="1:9" x14ac:dyDescent="0.3">
      <c r="A5" t="s">
        <v>20</v>
      </c>
      <c r="B5" t="s">
        <v>0</v>
      </c>
      <c r="C5" t="s">
        <v>1</v>
      </c>
      <c r="D5" s="2"/>
      <c r="E5" s="2"/>
      <c r="F5" s="3"/>
      <c r="G5" s="3"/>
      <c r="H5" t="s">
        <v>12</v>
      </c>
      <c r="I5" t="s">
        <v>13</v>
      </c>
    </row>
    <row r="6" spans="1:9" x14ac:dyDescent="0.3">
      <c r="B6">
        <v>75</v>
      </c>
      <c r="C6">
        <v>0</v>
      </c>
      <c r="D6" s="2">
        <f>ROUND(-0.00000005*B6*B6+0.0494*B6+48.546,0)</f>
        <v>52</v>
      </c>
      <c r="E6" s="2">
        <f>(C6-D6)*(C6-D6)</f>
        <v>2704</v>
      </c>
      <c r="F6" s="3">
        <f>ROUND(0.0000000000006*B6*B6*B6-0.0000001*B6*B6+0.0859*B6+19.515,0)</f>
        <v>26</v>
      </c>
      <c r="G6" s="3">
        <f>(C6-F6)*(C6-F6)</f>
        <v>676</v>
      </c>
      <c r="H6">
        <v>52</v>
      </c>
      <c r="I6">
        <f>C6-H6</f>
        <v>-52</v>
      </c>
    </row>
    <row r="7" spans="1:9" x14ac:dyDescent="0.3">
      <c r="B7">
        <v>18070</v>
      </c>
      <c r="C7">
        <v>1000</v>
      </c>
      <c r="D7" s="2">
        <f t="shared" ref="D7:D11" si="0">ROUND(-0.00000005*B7*B7+0.0494*B7+48.546,0)</f>
        <v>925</v>
      </c>
      <c r="E7" s="2">
        <f t="shared" ref="E7:E16" si="1">(C7-D7)*(C7-D7)</f>
        <v>5625</v>
      </c>
      <c r="F7" s="3">
        <f t="shared" ref="F7:F16" si="2">ROUND(0.0000000000006*B7*B7*B7-0.0000001*B7*B7+0.0859*B7+19.515,0)</f>
        <v>1543</v>
      </c>
      <c r="G7" s="3">
        <f t="shared" ref="G7:G16" si="3">(C7-F7)*(C7-F7)</f>
        <v>294849</v>
      </c>
      <c r="H7">
        <v>920</v>
      </c>
      <c r="I7">
        <f t="shared" ref="I7:I11" si="4">C7-H7</f>
        <v>80</v>
      </c>
    </row>
    <row r="8" spans="1:9" x14ac:dyDescent="0.3">
      <c r="B8">
        <v>40900</v>
      </c>
      <c r="C8">
        <v>2000</v>
      </c>
      <c r="D8" s="2">
        <f t="shared" si="0"/>
        <v>1985</v>
      </c>
      <c r="E8" s="2">
        <f t="shared" si="1"/>
        <v>225</v>
      </c>
      <c r="F8" s="3">
        <f t="shared" si="2"/>
        <v>3407</v>
      </c>
      <c r="G8" s="3">
        <f t="shared" si="3"/>
        <v>1979649</v>
      </c>
      <c r="H8">
        <v>1990</v>
      </c>
      <c r="I8">
        <f t="shared" si="4"/>
        <v>10</v>
      </c>
    </row>
    <row r="9" spans="1:9" x14ac:dyDescent="0.3">
      <c r="B9">
        <v>64600</v>
      </c>
      <c r="C9">
        <v>3000</v>
      </c>
      <c r="D9" s="2">
        <f t="shared" si="0"/>
        <v>3031</v>
      </c>
      <c r="E9" s="2">
        <f t="shared" si="1"/>
        <v>961</v>
      </c>
      <c r="F9" s="3">
        <f t="shared" si="2"/>
        <v>5313</v>
      </c>
      <c r="G9" s="3">
        <f t="shared" si="3"/>
        <v>5349969</v>
      </c>
      <c r="H9">
        <v>3030</v>
      </c>
      <c r="I9">
        <f t="shared" si="4"/>
        <v>-30</v>
      </c>
    </row>
    <row r="10" spans="1:9" x14ac:dyDescent="0.3">
      <c r="B10">
        <v>88700</v>
      </c>
      <c r="C10">
        <v>4000</v>
      </c>
      <c r="D10" s="2">
        <f t="shared" si="0"/>
        <v>4037</v>
      </c>
      <c r="E10" s="2">
        <f t="shared" si="1"/>
        <v>1369</v>
      </c>
      <c r="F10" s="3">
        <f t="shared" si="2"/>
        <v>7271</v>
      </c>
      <c r="G10" s="3">
        <f t="shared" si="3"/>
        <v>10699441</v>
      </c>
      <c r="H10">
        <v>4030</v>
      </c>
      <c r="I10">
        <f t="shared" si="4"/>
        <v>-30</v>
      </c>
    </row>
    <row r="11" spans="1:9" x14ac:dyDescent="0.3">
      <c r="B11">
        <v>112400</v>
      </c>
      <c r="C11">
        <v>5000</v>
      </c>
      <c r="D11" s="2">
        <f t="shared" si="0"/>
        <v>4969</v>
      </c>
      <c r="E11" s="2">
        <f t="shared" si="1"/>
        <v>961</v>
      </c>
      <c r="F11" s="3">
        <f t="shared" si="2"/>
        <v>9263</v>
      </c>
      <c r="G11" s="3">
        <f t="shared" si="3"/>
        <v>18173169</v>
      </c>
      <c r="H11">
        <v>4960</v>
      </c>
      <c r="I11">
        <f t="shared" si="4"/>
        <v>40</v>
      </c>
    </row>
    <row r="12" spans="1:9" x14ac:dyDescent="0.3">
      <c r="D12" s="2"/>
      <c r="E12" s="2"/>
      <c r="F12" s="3"/>
      <c r="G12" s="3"/>
    </row>
    <row r="13" spans="1:9" x14ac:dyDescent="0.3">
      <c r="D13" s="2"/>
      <c r="E13" s="2"/>
      <c r="F13" s="3"/>
      <c r="G13" s="3"/>
    </row>
    <row r="14" spans="1:9" x14ac:dyDescent="0.3">
      <c r="D14" s="2"/>
      <c r="E14" s="2"/>
      <c r="F14" s="3"/>
      <c r="G14" s="3"/>
    </row>
    <row r="15" spans="1:9" x14ac:dyDescent="0.3">
      <c r="D15" s="2"/>
      <c r="E15" s="2"/>
      <c r="F15" s="3"/>
      <c r="G15" s="3"/>
    </row>
    <row r="16" spans="1:9" x14ac:dyDescent="0.3">
      <c r="D16" s="2"/>
      <c r="E16" s="2"/>
      <c r="F16" s="3"/>
      <c r="G16" s="3"/>
    </row>
    <row r="17" spans="1:9" x14ac:dyDescent="0.3">
      <c r="A17" t="s">
        <v>19</v>
      </c>
      <c r="C17">
        <v>5061</v>
      </c>
      <c r="F17" s="3"/>
      <c r="G17" s="3"/>
    </row>
    <row r="18" spans="1:9" x14ac:dyDescent="0.3">
      <c r="B18" t="s">
        <v>16</v>
      </c>
      <c r="E18" s="1">
        <f>AVERAGE(E6:E17)</f>
        <v>1974.1666666666667</v>
      </c>
      <c r="F18" s="3"/>
      <c r="G18" s="4">
        <f>AVERAGE(G6:G17)</f>
        <v>6082958.833333333</v>
      </c>
      <c r="I18" s="1">
        <f>AVERAGE(I6:I17)</f>
        <v>3</v>
      </c>
    </row>
    <row r="20" spans="1:9" x14ac:dyDescent="0.3">
      <c r="A20" t="s">
        <v>17</v>
      </c>
      <c r="H20" s="5" t="s">
        <v>11</v>
      </c>
      <c r="I20" s="5" t="s">
        <v>14</v>
      </c>
    </row>
    <row r="21" spans="1:9" x14ac:dyDescent="0.3">
      <c r="C21" t="s">
        <v>1</v>
      </c>
      <c r="H21" t="s">
        <v>12</v>
      </c>
      <c r="I21" t="s">
        <v>13</v>
      </c>
    </row>
    <row r="22" spans="1:9" x14ac:dyDescent="0.3">
      <c r="C22">
        <v>0</v>
      </c>
      <c r="H22">
        <v>51</v>
      </c>
      <c r="I22">
        <f>C22-H22</f>
        <v>-51</v>
      </c>
    </row>
    <row r="23" spans="1:9" x14ac:dyDescent="0.3">
      <c r="C23">
        <v>-1000</v>
      </c>
      <c r="H23">
        <v>-910</v>
      </c>
      <c r="I23">
        <f t="shared" ref="I23:I27" si="5">C23-H23</f>
        <v>-90</v>
      </c>
    </row>
    <row r="24" spans="1:9" x14ac:dyDescent="0.3">
      <c r="C24">
        <v>-2000</v>
      </c>
      <c r="H24">
        <v>-2000</v>
      </c>
      <c r="I24">
        <f t="shared" si="5"/>
        <v>0</v>
      </c>
    </row>
    <row r="25" spans="1:9" x14ac:dyDescent="0.3">
      <c r="C25">
        <v>-3000</v>
      </c>
      <c r="H25">
        <v>-3050</v>
      </c>
      <c r="I25">
        <f t="shared" si="5"/>
        <v>50</v>
      </c>
    </row>
    <row r="26" spans="1:9" x14ac:dyDescent="0.3">
      <c r="C26">
        <v>-4000</v>
      </c>
      <c r="H26">
        <v>-4050</v>
      </c>
      <c r="I26">
        <f t="shared" si="5"/>
        <v>50</v>
      </c>
    </row>
    <row r="27" spans="1:9" x14ac:dyDescent="0.3">
      <c r="C27">
        <v>-5000</v>
      </c>
      <c r="H27">
        <v>-4980</v>
      </c>
      <c r="I27">
        <f t="shared" si="5"/>
        <v>-20</v>
      </c>
    </row>
    <row r="34" spans="9:9" x14ac:dyDescent="0.3">
      <c r="I34" s="1">
        <f>AVERAGE(I22:I33)</f>
        <v>-10.166666666666666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E21-2F3A-4F80-8791-F2B68BD69BD9}">
  <dimension ref="A1:I34"/>
  <sheetViews>
    <sheetView tabSelected="1" workbookViewId="0">
      <selection activeCell="H27" sqref="H27"/>
    </sheetView>
  </sheetViews>
  <sheetFormatPr defaultRowHeight="14.4" x14ac:dyDescent="0.3"/>
  <cols>
    <col min="6" max="7" width="0" hidden="1" customWidth="1"/>
    <col min="8" max="8" width="15.44140625" bestFit="1" customWidth="1"/>
  </cols>
  <sheetData>
    <row r="1" spans="1:9" x14ac:dyDescent="0.3">
      <c r="A1" t="s">
        <v>15</v>
      </c>
    </row>
    <row r="3" spans="1:9" x14ac:dyDescent="0.3">
      <c r="D3" s="2" t="s">
        <v>9</v>
      </c>
      <c r="E3" s="2"/>
      <c r="F3" s="3" t="s">
        <v>10</v>
      </c>
    </row>
    <row r="4" spans="1:9" x14ac:dyDescent="0.3">
      <c r="B4" t="s">
        <v>2</v>
      </c>
      <c r="C4" t="s">
        <v>3</v>
      </c>
      <c r="D4" s="2" t="s">
        <v>5</v>
      </c>
      <c r="E4" s="2" t="s">
        <v>6</v>
      </c>
      <c r="F4" s="3" t="s">
        <v>7</v>
      </c>
      <c r="G4" s="3" t="s">
        <v>8</v>
      </c>
      <c r="H4" s="5" t="s">
        <v>11</v>
      </c>
      <c r="I4" s="5" t="s">
        <v>14</v>
      </c>
    </row>
    <row r="5" spans="1:9" x14ac:dyDescent="0.3">
      <c r="A5" t="s">
        <v>21</v>
      </c>
      <c r="B5" t="s">
        <v>0</v>
      </c>
      <c r="C5" t="s">
        <v>1</v>
      </c>
      <c r="D5" s="2"/>
      <c r="E5" s="2"/>
      <c r="F5" s="3"/>
      <c r="G5" s="3"/>
      <c r="H5" t="s">
        <v>12</v>
      </c>
      <c r="I5" t="s">
        <v>13</v>
      </c>
    </row>
    <row r="6" spans="1:9" x14ac:dyDescent="0.3">
      <c r="B6">
        <v>25</v>
      </c>
      <c r="C6">
        <v>0</v>
      </c>
      <c r="D6" s="2">
        <f>ROUND(-0.00000008*B6*B6+0.0157*B6-1.9289,0)</f>
        <v>-2</v>
      </c>
      <c r="E6" s="2">
        <f>(C6-D6)*(C6-D6)</f>
        <v>4</v>
      </c>
      <c r="F6" s="3">
        <f>ROUND(0.0000000000006*B6*B6*B6-0.0000001*B6*B6+0.0859*B6+19.515,0)</f>
        <v>22</v>
      </c>
      <c r="G6" s="3">
        <f>(C6-F6)*(C6-F6)</f>
        <v>484</v>
      </c>
      <c r="H6">
        <v>-1</v>
      </c>
      <c r="I6">
        <f>C6-H6</f>
        <v>1</v>
      </c>
    </row>
    <row r="7" spans="1:9" x14ac:dyDescent="0.3">
      <c r="B7">
        <v>32170</v>
      </c>
      <c r="C7">
        <v>500</v>
      </c>
      <c r="D7" s="2">
        <f t="shared" ref="D7:D10" si="0">ROUND(-0.00000008*B7*B7+0.0157*B7-1.9289,0)</f>
        <v>420</v>
      </c>
      <c r="E7" s="2">
        <f t="shared" ref="E7:E16" si="1">(C7-D7)*(C7-D7)</f>
        <v>6400</v>
      </c>
      <c r="F7" s="3">
        <f t="shared" ref="F7:F16" si="2">ROUND(0.0000000000006*B7*B7*B7-0.0000001*B7*B7+0.0859*B7+19.515,0)</f>
        <v>2699</v>
      </c>
      <c r="G7" s="3">
        <f t="shared" ref="G7:G16" si="3">(C7-F7)*(C7-F7)</f>
        <v>4835601</v>
      </c>
      <c r="H7">
        <v>500</v>
      </c>
      <c r="I7">
        <f t="shared" ref="I7:I11" si="4">C7-H7</f>
        <v>0</v>
      </c>
    </row>
    <row r="8" spans="1:9" x14ac:dyDescent="0.3">
      <c r="B8">
        <v>63880</v>
      </c>
      <c r="C8">
        <v>1000</v>
      </c>
      <c r="D8" s="2">
        <f t="shared" si="0"/>
        <v>675</v>
      </c>
      <c r="E8" s="2">
        <f t="shared" si="1"/>
        <v>105625</v>
      </c>
      <c r="F8" s="3">
        <f t="shared" si="2"/>
        <v>5255</v>
      </c>
      <c r="G8" s="3">
        <f t="shared" si="3"/>
        <v>18105025</v>
      </c>
      <c r="H8">
        <v>1005</v>
      </c>
      <c r="I8">
        <f t="shared" si="4"/>
        <v>-5</v>
      </c>
    </row>
    <row r="9" spans="1:9" x14ac:dyDescent="0.3">
      <c r="B9">
        <v>95800</v>
      </c>
      <c r="C9">
        <v>1500</v>
      </c>
      <c r="D9" s="2">
        <f t="shared" si="0"/>
        <v>768</v>
      </c>
      <c r="E9" s="2">
        <f t="shared" si="1"/>
        <v>535824</v>
      </c>
      <c r="F9" s="3">
        <f t="shared" si="2"/>
        <v>7859</v>
      </c>
      <c r="G9" s="3">
        <f t="shared" si="3"/>
        <v>40436881</v>
      </c>
      <c r="H9">
        <v>1500</v>
      </c>
      <c r="I9">
        <f t="shared" si="4"/>
        <v>0</v>
      </c>
    </row>
    <row r="10" spans="1:9" x14ac:dyDescent="0.3">
      <c r="B10">
        <v>128220</v>
      </c>
      <c r="C10">
        <v>2000</v>
      </c>
      <c r="D10" s="2">
        <f t="shared" si="0"/>
        <v>696</v>
      </c>
      <c r="E10" s="2">
        <f t="shared" si="1"/>
        <v>1700416</v>
      </c>
      <c r="F10" s="3">
        <f t="shared" si="2"/>
        <v>10654</v>
      </c>
      <c r="G10" s="3">
        <f t="shared" si="3"/>
        <v>74891716</v>
      </c>
      <c r="H10">
        <v>2000</v>
      </c>
      <c r="I10">
        <f t="shared" si="4"/>
        <v>0</v>
      </c>
    </row>
    <row r="11" spans="1:9" x14ac:dyDescent="0.3">
      <c r="D11" s="2"/>
      <c r="E11" s="2"/>
      <c r="F11" s="3"/>
      <c r="G11" s="3"/>
    </row>
    <row r="12" spans="1:9" x14ac:dyDescent="0.3">
      <c r="D12" s="2"/>
      <c r="E12" s="2"/>
      <c r="F12" s="3"/>
      <c r="G12" s="3"/>
    </row>
    <row r="13" spans="1:9" x14ac:dyDescent="0.3">
      <c r="D13" s="2"/>
      <c r="E13" s="2"/>
      <c r="F13" s="3"/>
      <c r="G13" s="3"/>
    </row>
    <row r="14" spans="1:9" x14ac:dyDescent="0.3">
      <c r="D14" s="2"/>
      <c r="E14" s="2"/>
      <c r="F14" s="3"/>
      <c r="G14" s="3"/>
    </row>
    <row r="15" spans="1:9" x14ac:dyDescent="0.3">
      <c r="D15" s="2"/>
      <c r="E15" s="2"/>
      <c r="F15" s="3"/>
      <c r="G15" s="3"/>
    </row>
    <row r="16" spans="1:9" x14ac:dyDescent="0.3">
      <c r="D16" s="2"/>
      <c r="E16" s="2"/>
      <c r="F16" s="3"/>
      <c r="G16" s="3"/>
    </row>
    <row r="17" spans="1:9" x14ac:dyDescent="0.3">
      <c r="A17" t="s">
        <v>19</v>
      </c>
      <c r="C17">
        <v>2050</v>
      </c>
      <c r="F17" s="3"/>
      <c r="G17" s="3"/>
    </row>
    <row r="18" spans="1:9" x14ac:dyDescent="0.3">
      <c r="B18" t="s">
        <v>16</v>
      </c>
      <c r="E18" s="1">
        <f>AVERAGE(E6:E17)</f>
        <v>469653.8</v>
      </c>
      <c r="F18" s="3"/>
      <c r="G18" s="4">
        <f>AVERAGE(G6:G17)</f>
        <v>27653941.399999999</v>
      </c>
      <c r="I18" s="1">
        <f>AVERAGE(I6:I17)</f>
        <v>-0.8</v>
      </c>
    </row>
    <row r="20" spans="1:9" x14ac:dyDescent="0.3">
      <c r="A20" t="s">
        <v>17</v>
      </c>
      <c r="H20" s="5" t="s">
        <v>11</v>
      </c>
      <c r="I20" s="5" t="s">
        <v>14</v>
      </c>
    </row>
    <row r="21" spans="1:9" x14ac:dyDescent="0.3">
      <c r="C21" t="s">
        <v>1</v>
      </c>
      <c r="H21" t="s">
        <v>12</v>
      </c>
      <c r="I21" t="s">
        <v>13</v>
      </c>
    </row>
    <row r="22" spans="1:9" x14ac:dyDescent="0.3">
      <c r="C22">
        <v>0</v>
      </c>
      <c r="H22">
        <v>1</v>
      </c>
      <c r="I22">
        <f>C22-H22</f>
        <v>-1</v>
      </c>
    </row>
    <row r="23" spans="1:9" x14ac:dyDescent="0.3">
      <c r="C23">
        <v>-500</v>
      </c>
      <c r="H23">
        <v>-505</v>
      </c>
      <c r="I23">
        <f t="shared" ref="I23:I27" si="5">C23-H23</f>
        <v>5</v>
      </c>
    </row>
    <row r="24" spans="1:9" x14ac:dyDescent="0.3">
      <c r="C24">
        <v>-1000</v>
      </c>
      <c r="H24">
        <v>-1005</v>
      </c>
      <c r="I24">
        <f t="shared" si="5"/>
        <v>5</v>
      </c>
    </row>
    <row r="25" spans="1:9" x14ac:dyDescent="0.3">
      <c r="C25">
        <v>-1500</v>
      </c>
      <c r="H25">
        <v>-1504</v>
      </c>
      <c r="I25">
        <f t="shared" si="5"/>
        <v>4</v>
      </c>
    </row>
    <row r="26" spans="1:9" x14ac:dyDescent="0.3">
      <c r="C26">
        <v>-2000</v>
      </c>
      <c r="H26">
        <v>-2000</v>
      </c>
      <c r="I26">
        <f t="shared" si="5"/>
        <v>0</v>
      </c>
    </row>
    <row r="34" spans="9:9" x14ac:dyDescent="0.3">
      <c r="I34" s="1">
        <f>AVERAGE(I22:I33)</f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CH1</vt:lpstr>
      <vt:lpstr>CH2</vt:lpstr>
      <vt:lpstr>CH3</vt:lpstr>
      <vt:lpstr>CH4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 Igor</dc:creator>
  <cp:lastModifiedBy>Steiner Igor</cp:lastModifiedBy>
  <dcterms:created xsi:type="dcterms:W3CDTF">2020-11-15T18:41:08Z</dcterms:created>
  <dcterms:modified xsi:type="dcterms:W3CDTF">2020-11-18T19:49:30Z</dcterms:modified>
</cp:coreProperties>
</file>