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<sst xmlns="http://schemas.openxmlformats.org/spreadsheetml/2006/main" count="43" uniqueCount="40">
  <si>
    <t>REPORT</t>
  </si>
  <si>
    <t>Details</t>
  </si>
  <si>
    <t>Acreage</t>
  </si>
  <si>
    <t>Buffer Acreage</t>
  </si>
  <si>
    <t>Seed Mix</t>
  </si>
  <si>
    <t>{"id":"L6wb-Ros4","display":"CP 42 Mesic Pollinator Habitat 10/30","price":239.75,"type":"mesic"}</t>
  </si>
  <si>
    <t>Seed Mix Price</t>
  </si>
  <si>
    <t>Management</t>
  </si>
  <si>
    <t>{"id":"J8wEfx7P","value":"mow"}</t>
  </si>
  <si>
    <t>Average CSR</t>
  </si>
  <si>
    <t>Land Rent per CSR</t>
  </si>
  <si>
    <t>Costs</t>
  </si>
  <si>
    <t>Cost per acre</t>
  </si>
  <si>
    <t>Line item cost</t>
  </si>
  <si>
    <t>(1) Site Preparation</t>
  </si>
  <si>
    <t xml:space="preserve">  Tillage</t>
  </si>
  <si>
    <t xml:space="preserve">  Herb product</t>
  </si>
  <si>
    <t xml:space="preserve">  Herb app.</t>
  </si>
  <si>
    <t>(2) Establishment</t>
  </si>
  <si>
    <t xml:space="preserve">  Seed</t>
  </si>
  <si>
    <t xml:space="preserve">  Seed drilling</t>
  </si>
  <si>
    <t xml:space="preserve">  Cultipacking</t>
  </si>
  <si>
    <t>Subtotal (1) and (2)</t>
  </si>
  <si>
    <t>(3) Management</t>
  </si>
  <si>
    <t xml:space="preserve">  Mowing (3x Year 1)</t>
  </si>
  <si>
    <t xml:space="preserve">  Burning (Year 2-6)</t>
  </si>
  <si>
    <t xml:space="preserve">  Burning (Year 8, 10, 12, 14)</t>
  </si>
  <si>
    <t>Subtotal (3)</t>
  </si>
  <si>
    <t>(4) Opportunity Cost</t>
  </si>
  <si>
    <t xml:space="preserve">  Land Rent (Year 1-15)</t>
  </si>
  <si>
    <t xml:space="preserve">  General Operation Costs (Year 1-15)</t>
  </si>
  <si>
    <t>Subtotal (4)</t>
  </si>
  <si>
    <t>Total Costs</t>
  </si>
  <si>
    <t>Conservation Programs</t>
  </si>
  <si>
    <t>Conservation Reserve Program</t>
  </si>
  <si>
    <t xml:space="preserve">  Cost Share 90%</t>
  </si>
  <si>
    <t/>
  </si>
  <si>
    <t xml:space="preserve">  Rent Payment</t>
  </si>
  <si>
    <t>Total Cost Share</t>
  </si>
  <si>
    <t>Net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</si>
</sst>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;[Red]-&quot;$&quot;#,##0.00"/>
  </numFmts>
  <fonts count="5" x14ac:knownFonts="1">
    <font>
      <color theme="1"/>
      <family val="2"/>
      <scheme val="minor"/>
      <sz val="11"/>
      <name val="Calibri"/>
    </font>
    <font>
      <b/>
      <sz val="16"/>
    </font>
    <font>
      <b/>
      <u/>
    </font>
    <font>
      <i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FormatPr defaultRowHeight="15" outlineLevelRow="0" outlineLevelCol="0" x14ac:dyDescent="55"/>
  <sheetData>
    <row r="1" spans="1:1" s="1" customFormat="1" x14ac:dyDescent="0.25">
      <c r="A1" s="1" t="s">
        <v>0</v>
      </c>
    </row>
    <row r="3" spans="1:1" s="2" customFormat="1" x14ac:dyDescent="0.25">
      <c r="A3" s="2" t="s">
        <v>1</v>
      </c>
    </row>
    <row r="4" spans="1:2" x14ac:dyDescent="0.25">
      <c r="A4" s="3" t="s">
        <v>2</v>
      </c>
      <c r="B4">
        <v>38.93198285452847</v>
      </c>
    </row>
    <row r="5" spans="1:2" x14ac:dyDescent="0.25">
      <c r="A5" t="s">
        <v>3</v>
      </c>
      <c r="B5">
        <v>5.79220912826073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4">
        <v>239.75</v>
      </c>
    </row>
    <row r="8" spans="1:2" x14ac:dyDescent="0.25">
      <c r="A8" s="3" t="s">
        <v>7</v>
      </c>
      <c r="B8" t="s">
        <v>8</v>
      </c>
    </row>
    <row r="9" spans="1:2" x14ac:dyDescent="0.25">
      <c r="A9" t="s">
        <v>9</v>
      </c>
      <c r="B9">
        <v>49.25</v>
      </c>
    </row>
    <row r="10" spans="1:2" x14ac:dyDescent="0.25">
      <c r="A10" t="s">
        <v>10</v>
      </c>
      <c r="B10" s="4">
        <v>2.48</v>
      </c>
    </row>
    <row r="12" spans="1:3" x14ac:dyDescent="0.25">
      <c r="A12" s="2" t="s">
        <v>11</v>
      </c>
      <c r="B12" t="s">
        <v>12</v>
      </c>
      <c r="C12" t="s">
        <v>13</v>
      </c>
    </row>
    <row r="13" spans="1:3" x14ac:dyDescent="0.25">
      <c r="A13" s="3" t="s">
        <v>14</v>
      </c>
      <c r="B13" s="4"/>
      <c r="C13" s="4"/>
    </row>
    <row r="14" spans="1:3" x14ac:dyDescent="0.25">
      <c r="A14" t="s">
        <v>15</v>
      </c>
      <c r="B14">
        <v>15.4</v>
      </c>
      <c r="C14">
        <f>B14*$B$4</f>
      </c>
    </row>
    <row r="15" spans="1:3" x14ac:dyDescent="0.25">
      <c r="A15" t="s">
        <v>16</v>
      </c>
      <c r="B15">
        <v>15</v>
      </c>
      <c r="C15">
        <f>B15*$B$4</f>
      </c>
    </row>
    <row r="16" spans="1:2" x14ac:dyDescent="0.25">
      <c r="A16" t="s">
        <v>17</v>
      </c>
      <c r="B16">
        <v>53</v>
      </c>
    </row>
    <row r="19" spans="1:1" x14ac:dyDescent="0.25">
      <c r="A19" t="s">
        <v>18</v>
      </c>
    </row>
    <row r="20" spans="1:3" x14ac:dyDescent="0.25">
      <c r="A20" t="s">
        <v>19</v>
      </c>
      <c r="B20">
        <f>B7</f>
      </c>
      <c r="C20">
        <f>B19*$B$4</f>
      </c>
    </row>
    <row r="21" spans="1:3" x14ac:dyDescent="0.25">
      <c r="A21" t="s">
        <v>20</v>
      </c>
      <c r="B21">
        <v>18</v>
      </c>
      <c r="C21">
        <f>B20*$B$4</f>
      </c>
    </row>
    <row r="22" spans="1:3" x14ac:dyDescent="0.25">
      <c r="A22" t="s">
        <v>21</v>
      </c>
      <c r="B22">
        <v>20</v>
      </c>
      <c r="C22">
        <f>B21*$B$4</f>
      </c>
    </row>
    <row r="24" spans="1:3" x14ac:dyDescent="0.25">
      <c r="A24" t="s">
        <v>22</v>
      </c>
      <c r="B24">
        <f>sum(B14:B21)</f>
      </c>
      <c r="C24">
        <f>sum(C14:C21)</f>
      </c>
    </row>
    <row r="26" spans="1:3" x14ac:dyDescent="0.25">
      <c r="A26" s="3" t="s">
        <v>23</v>
      </c>
      <c r="B26" s="4"/>
      <c r="C26" s="4"/>
    </row>
    <row r="27" spans="1:3" x14ac:dyDescent="0.25">
      <c r="A27" t="s">
        <v>24</v>
      </c>
      <c r="B27">
        <v>90</v>
      </c>
      <c r="C27">
        <f>$B$4*B26*(1.02^1-1)/(0.02*(1.02^1))</f>
      </c>
    </row>
    <row r="28" spans="1:3" x14ac:dyDescent="0.25">
      <c r="A28" t="s">
        <v>25</v>
      </c>
      <c r="B28">
        <v>65</v>
      </c>
      <c r="C28">
        <f>$B$4*B27*(1.02^4-1)/(0.02*(1.02^4))</f>
      </c>
    </row>
    <row r="29" spans="1:2" x14ac:dyDescent="0.25">
      <c r="A29" t="s">
        <v>26</v>
      </c>
      <c r="B29">
        <f>$B$4*(B28/(1.02^8))+(B28/(1.02^10))+(B28/(1.02^12))+(B28/(1.02^14))</f>
      </c>
    </row>
    <row r="31" spans="1:3" x14ac:dyDescent="0.25">
      <c r="A31" t="s">
        <v>27</v>
      </c>
      <c r="B31">
        <f>sum(B26:B28)</f>
      </c>
      <c r="C31">
        <f>sum(C26:C28)</f>
      </c>
    </row>
    <row r="33" spans="1:1" x14ac:dyDescent="0.25">
      <c r="A33" t="s">
        <v>28</v>
      </c>
    </row>
    <row r="34" spans="1:3" x14ac:dyDescent="0.25">
      <c r="A34" t="s">
        <v>29</v>
      </c>
      <c r="B34">
        <v>151.76</v>
      </c>
      <c r="C34">
        <f>$B$4*B33*(1.02^15-1)/(0.02*(1.02^15))</f>
      </c>
    </row>
    <row r="35" spans="1:3" x14ac:dyDescent="0.25">
      <c r="A35" t="s">
        <v>30</v>
      </c>
      <c r="B35">
        <v>8</v>
      </c>
      <c r="C35">
        <f>$B$4*B34*(1.02^15-1)/(0.02*(1.02^15))</f>
      </c>
    </row>
    <row r="37" spans="1:3" x14ac:dyDescent="0.25">
      <c r="A37" t="s">
        <v>31</v>
      </c>
      <c r="B37">
        <f>sum(B33:B34)</f>
      </c>
      <c r="C37">
        <f>sum(C33:C34)</f>
      </c>
    </row>
    <row r="38" spans="1:1" x14ac:dyDescent="0.25">
      <c r="A38" s="5"/>
    </row>
    <row r="39" spans="1:3" x14ac:dyDescent="0.25">
      <c r="A39" t="s">
        <v>32</v>
      </c>
      <c r="B39">
        <f>sum(B12:B37)</f>
      </c>
      <c r="C39">
        <f>sum(C12:C37)</f>
      </c>
    </row>
    <row r="40" spans="1:1" x14ac:dyDescent="0.25">
      <c r="A40" s="2"/>
    </row>
    <row r="41" spans="1:1" x14ac:dyDescent="0.25">
      <c r="A41" s="3" t="s">
        <v>33</v>
      </c>
    </row>
    <row r="42" spans="1:1" x14ac:dyDescent="0.25">
      <c r="A42" t="s">
        <v>34</v>
      </c>
    </row>
    <row r="43" spans="1:3" x14ac:dyDescent="0.25">
      <c r="A43" t="s">
        <v>35</v>
      </c>
      <c r="B43" t="s">
        <v>36</v>
      </c>
      <c r="C43">
        <f>C23*0.9</f>
      </c>
    </row>
    <row r="44" spans="1:3" x14ac:dyDescent="0.25">
      <c r="A44" t="s">
        <v>37</v>
      </c>
      <c r="B44" t="s">
        <v>36</v>
      </c>
      <c r="C44">
        <f>C33*0.9</f>
      </c>
    </row>
    <row r="46" spans="1:3" x14ac:dyDescent="0.25">
      <c r="A46" t="s">
        <v>38</v>
      </c>
      <c r="B46" t="s">
        <v>36</v>
      </c>
      <c r="C46">
        <f>sum(C42:C43)</f>
      </c>
    </row>
    <row r="48" spans="1:3" x14ac:dyDescent="0.25">
      <c r="A48" t="s">
        <v>39</v>
      </c>
      <c r="B48" t="s">
        <v>36</v>
      </c>
      <c r="C48">
        <f>C38-C45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2020-01-10T06:26:37Z</dcterms:created>
  <dcterms:modified xsi:type="dcterms:W3CDTF">2020-01-10T06:26:37Z</dcterms:modified>
</cp:coreProperties>
</file>