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35A18816-A9D9-4134-BE74-05D909DA118D}" xr6:coauthVersionLast="40" xr6:coauthVersionMax="40" xr10:uidLastSave="{00000000-0000-0000-0000-000000000000}"/>
  <bookViews>
    <workbookView xWindow="0" yWindow="0" windowWidth="21570" windowHeight="7860" xr2:uid="{D9317FBE-E145-410C-9025-73E70D2DEE99}"/>
  </bookViews>
  <sheets>
    <sheet name="SqueezeNet @ 100MHz + 312.5MHz" sheetId="1" r:id="rId1"/>
  </sheets>
  <definedNames>
    <definedName name="_xlnm._FilterDatabase" localSheetId="0" hidden="1">'SqueezeNet @ 100MHz + 312.5MHz'!$B$1:$B$69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9" i="1" l="1"/>
  <c r="O67" i="1"/>
  <c r="O35" i="1"/>
  <c r="O20" i="1"/>
  <c r="O5" i="1"/>
  <c r="P67" i="1"/>
  <c r="P35" i="1"/>
  <c r="P20" i="1"/>
  <c r="P5" i="1"/>
  <c r="N2" i="1"/>
  <c r="N67" i="1"/>
  <c r="N35" i="1"/>
  <c r="N20" i="1"/>
  <c r="N5" i="1"/>
  <c r="N65" i="1"/>
  <c r="N60" i="1"/>
  <c r="N59" i="1"/>
  <c r="N57" i="1"/>
  <c r="N53" i="1"/>
  <c r="N52" i="1"/>
  <c r="N50" i="1"/>
  <c r="N46" i="1"/>
  <c r="N45" i="1"/>
  <c r="N43" i="1"/>
  <c r="N39" i="1"/>
  <c r="N38" i="1"/>
  <c r="N36" i="1"/>
  <c r="N31" i="1"/>
  <c r="N30" i="1"/>
  <c r="N28" i="1"/>
  <c r="N24" i="1"/>
  <c r="N23" i="1"/>
  <c r="N21" i="1"/>
  <c r="N16" i="1"/>
  <c r="N15" i="1"/>
  <c r="N13" i="1"/>
  <c r="N9" i="1"/>
  <c r="N8" i="1"/>
  <c r="N6" i="1"/>
  <c r="N3" i="1"/>
  <c r="I69" i="1"/>
  <c r="K65" i="1"/>
  <c r="P65" i="1" s="1"/>
  <c r="K60" i="1"/>
  <c r="P60" i="1" s="1"/>
  <c r="K59" i="1"/>
  <c r="P59" i="1" s="1"/>
  <c r="K57" i="1"/>
  <c r="P57" i="1" s="1"/>
  <c r="K53" i="1"/>
  <c r="P53" i="1" s="1"/>
  <c r="K52" i="1"/>
  <c r="P52" i="1" s="1"/>
  <c r="K50" i="1"/>
  <c r="P50" i="1" s="1"/>
  <c r="K46" i="1"/>
  <c r="P46" i="1" s="1"/>
  <c r="K45" i="1"/>
  <c r="P45" i="1" s="1"/>
  <c r="K43" i="1"/>
  <c r="P43" i="1" s="1"/>
  <c r="K39" i="1"/>
  <c r="P39" i="1" s="1"/>
  <c r="K38" i="1"/>
  <c r="P38" i="1" s="1"/>
  <c r="K36" i="1"/>
  <c r="P36" i="1" s="1"/>
  <c r="K31" i="1"/>
  <c r="P31" i="1" s="1"/>
  <c r="K30" i="1"/>
  <c r="P30" i="1" s="1"/>
  <c r="K28" i="1"/>
  <c r="P28" i="1" s="1"/>
  <c r="K24" i="1"/>
  <c r="P24" i="1" s="1"/>
  <c r="K23" i="1"/>
  <c r="P23" i="1" s="1"/>
  <c r="K21" i="1"/>
  <c r="P21" i="1" s="1"/>
  <c r="K16" i="1"/>
  <c r="P16" i="1" s="1"/>
  <c r="K15" i="1"/>
  <c r="P15" i="1" s="1"/>
  <c r="K13" i="1"/>
  <c r="P13" i="1" s="1"/>
  <c r="K9" i="1"/>
  <c r="P9" i="1" s="1"/>
  <c r="K8" i="1"/>
  <c r="P8" i="1" s="1"/>
  <c r="K6" i="1"/>
  <c r="P6" i="1" s="1"/>
  <c r="K3" i="1"/>
  <c r="P3" i="1" s="1"/>
  <c r="J69" i="1"/>
  <c r="O16" i="1" l="1"/>
  <c r="O38" i="1"/>
  <c r="O57" i="1"/>
  <c r="O28" i="1"/>
  <c r="O8" i="1"/>
  <c r="O46" i="1"/>
  <c r="O9" i="1"/>
  <c r="O21" i="1"/>
  <c r="O30" i="1"/>
  <c r="O39" i="1"/>
  <c r="O50" i="1"/>
  <c r="O59" i="1"/>
  <c r="O3" i="1"/>
  <c r="O13" i="1"/>
  <c r="O23" i="1"/>
  <c r="O31" i="1"/>
  <c r="O43" i="1"/>
  <c r="O52" i="1"/>
  <c r="O60" i="1"/>
  <c r="O6" i="1"/>
  <c r="O15" i="1"/>
  <c r="O24" i="1"/>
  <c r="O36" i="1"/>
  <c r="O45" i="1"/>
  <c r="O53" i="1"/>
  <c r="O65" i="1"/>
  <c r="N69" i="1"/>
  <c r="K69" i="1"/>
  <c r="P69" i="1"/>
</calcChain>
</file>

<file path=xl/sharedStrings.xml><?xml version="1.0" encoding="utf-8"?>
<sst xmlns="http://schemas.openxmlformats.org/spreadsheetml/2006/main" count="220" uniqueCount="110">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</sst>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Q69"/>
  <sheetViews>
    <sheetView tabSelected="1" workbookViewId="0">
      <pane ySplit="1" topLeftCell="A2" activePane="bottomLeft" state="frozen"/>
      <selection pane="bottomLeft" activeCell="P5" sqref="P5"/>
    </sheetView>
  </sheetViews>
  <sheetFormatPr defaultRowHeight="14.25" x14ac:dyDescent="0.2"/>
  <cols>
    <col min="1" max="1" width="22.42578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" style="2" bestFit="1" customWidth="1"/>
    <col min="10" max="10" width="13.140625" style="2" bestFit="1" customWidth="1"/>
    <col min="11" max="11" width="17.28515625" style="2" bestFit="1" customWidth="1"/>
    <col min="12" max="12" width="19.28515625" style="2" bestFit="1" customWidth="1"/>
    <col min="13" max="13" width="14.140625" style="2" bestFit="1" customWidth="1"/>
    <col min="14" max="14" width="23.42578125" style="2" bestFit="1" customWidth="1"/>
    <col min="15" max="15" width="19.28515625" style="2" bestFit="1" customWidth="1"/>
    <col min="16" max="16" width="44.140625" style="2" bestFit="1" customWidth="1"/>
    <col min="17" max="17" width="16.140625" style="2" bestFit="1" customWidth="1"/>
    <col min="18" max="16384" width="9.140625" style="1"/>
  </cols>
  <sheetData>
    <row r="1" spans="1:17" x14ac:dyDescent="0.2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7" t="s">
        <v>77</v>
      </c>
      <c r="I1" s="7"/>
      <c r="J1" s="2" t="s">
        <v>86</v>
      </c>
      <c r="K1" s="2" t="s">
        <v>104</v>
      </c>
      <c r="L1" s="2" t="s">
        <v>107</v>
      </c>
      <c r="M1" s="2" t="s">
        <v>108</v>
      </c>
      <c r="N1" s="2" t="s">
        <v>106</v>
      </c>
      <c r="O1" s="2" t="s">
        <v>105</v>
      </c>
      <c r="P1" s="2" t="s">
        <v>109</v>
      </c>
      <c r="Q1" s="2" t="s">
        <v>81</v>
      </c>
    </row>
    <row r="2" spans="1:17" x14ac:dyDescent="0.2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3"/>
      <c r="L2" s="3"/>
      <c r="M2" s="3"/>
      <c r="N2" s="3">
        <f>0.0000032*I2</f>
        <v>0.4816896</v>
      </c>
      <c r="O2" s="3"/>
      <c r="P2" s="3"/>
      <c r="Q2" s="2" t="s">
        <v>82</v>
      </c>
    </row>
    <row r="3" spans="1:17" x14ac:dyDescent="0.2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576</v>
      </c>
      <c r="K3" s="4">
        <f>D3*E3</f>
        <v>192</v>
      </c>
      <c r="L3" s="4">
        <v>0.52</v>
      </c>
      <c r="M3" s="4">
        <v>1</v>
      </c>
      <c r="N3" s="4">
        <f>0.0000032*J3+0.0000064*I3</f>
        <v>5.0485247999999991</v>
      </c>
      <c r="O3" s="4">
        <f>K3*L3</f>
        <v>99.84</v>
      </c>
      <c r="P3" s="4">
        <f>K3*L3*M3</f>
        <v>99.84</v>
      </c>
    </row>
    <row r="4" spans="1:17" x14ac:dyDescent="0.2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">
      <c r="A5" s="6" t="s">
        <v>3</v>
      </c>
      <c r="B5" s="6" t="s">
        <v>71</v>
      </c>
      <c r="C5" s="6" t="s">
        <v>83</v>
      </c>
      <c r="D5" s="6"/>
      <c r="E5" s="6"/>
      <c r="F5" s="6">
        <v>2</v>
      </c>
      <c r="G5" s="6">
        <v>0</v>
      </c>
      <c r="H5" s="6" t="s">
        <v>89</v>
      </c>
      <c r="I5" s="6">
        <v>193600</v>
      </c>
      <c r="J5" s="6"/>
      <c r="K5" s="6">
        <v>193600</v>
      </c>
      <c r="L5" s="6">
        <v>0.31</v>
      </c>
      <c r="M5" s="6">
        <v>1</v>
      </c>
      <c r="N5" s="6">
        <f>0.0000064*I5</f>
        <v>1.2390399999999999</v>
      </c>
      <c r="O5" s="6">
        <f>K5*L5</f>
        <v>60016</v>
      </c>
      <c r="P5" s="6">
        <f>K5*L5*M5</f>
        <v>60016</v>
      </c>
    </row>
    <row r="6" spans="1:17" x14ac:dyDescent="0.2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4">
        <f>D6*E6</f>
        <v>1024</v>
      </c>
      <c r="L6" s="4">
        <v>7.0000000000000007E-2</v>
      </c>
      <c r="M6" s="4">
        <v>1</v>
      </c>
      <c r="N6" s="4">
        <f>0.0000032*J6+0.0000064*I6</f>
        <v>0.3130368</v>
      </c>
      <c r="O6" s="4">
        <f>K6*L6</f>
        <v>71.680000000000007</v>
      </c>
      <c r="P6" s="4">
        <f>K6*L6*M6</f>
        <v>71.680000000000007</v>
      </c>
    </row>
    <row r="7" spans="1:17" x14ac:dyDescent="0.2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2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4">
        <f t="shared" ref="K8:K9" si="0">D8*E8</f>
        <v>1024</v>
      </c>
      <c r="L8" s="4">
        <v>7.0000000000000007E-2</v>
      </c>
      <c r="M8" s="4">
        <v>0</v>
      </c>
      <c r="N8" s="4">
        <f t="shared" ref="N8:N9" si="1">0.0000032*J8+0.0000064*I8</f>
        <v>1.2423168</v>
      </c>
      <c r="O8" s="4">
        <f t="shared" ref="O8:O9" si="2">K8*L8</f>
        <v>71.680000000000007</v>
      </c>
      <c r="P8" s="4">
        <f t="shared" ref="P8:P9" si="3">K8*L8*M8</f>
        <v>0</v>
      </c>
    </row>
    <row r="9" spans="1:17" x14ac:dyDescent="0.2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4">
        <f t="shared" si="0"/>
        <v>1024</v>
      </c>
      <c r="L9" s="4">
        <v>0.52</v>
      </c>
      <c r="M9" s="4">
        <v>1</v>
      </c>
      <c r="N9" s="4">
        <f t="shared" si="1"/>
        <v>1.2685312</v>
      </c>
      <c r="O9" s="4">
        <f t="shared" si="2"/>
        <v>532.48</v>
      </c>
      <c r="P9" s="4">
        <f t="shared" si="3"/>
        <v>532.48</v>
      </c>
    </row>
    <row r="10" spans="1:17" x14ac:dyDescent="0.2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2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3"/>
      <c r="L12" s="3"/>
      <c r="M12" s="3"/>
      <c r="N12" s="3"/>
      <c r="O12" s="3"/>
      <c r="P12" s="3"/>
    </row>
    <row r="13" spans="1:17" x14ac:dyDescent="0.2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4">
        <f>D13*E13</f>
        <v>2048</v>
      </c>
      <c r="L13" s="4">
        <v>7.0000000000000007E-2</v>
      </c>
      <c r="M13" s="4">
        <v>1</v>
      </c>
      <c r="N13" s="4">
        <f>0.0000032*J13+0.0000064*I13</f>
        <v>0.31631359999999997</v>
      </c>
      <c r="O13" s="4">
        <f>K13*L13</f>
        <v>143.36000000000001</v>
      </c>
      <c r="P13" s="4">
        <f>K13*L13*M13</f>
        <v>143.36000000000001</v>
      </c>
    </row>
    <row r="14" spans="1:17" x14ac:dyDescent="0.2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4">
        <f t="shared" ref="K15:K16" si="4">D15*E15</f>
        <v>1024</v>
      </c>
      <c r="L15" s="4">
        <v>7.0000000000000007E-2</v>
      </c>
      <c r="M15" s="4">
        <v>0</v>
      </c>
      <c r="N15" s="4">
        <f t="shared" ref="N15:N16" si="5">0.0000032*J15+0.0000064*I15</f>
        <v>1.2423168</v>
      </c>
      <c r="O15" s="4">
        <f t="shared" ref="O15:O16" si="6">K15*L15</f>
        <v>71.680000000000007</v>
      </c>
      <c r="P15" s="4">
        <f t="shared" ref="P15:P16" si="7">K15*L15*M15</f>
        <v>0</v>
      </c>
    </row>
    <row r="16" spans="1:17" x14ac:dyDescent="0.2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4">
        <f t="shared" si="4"/>
        <v>1024</v>
      </c>
      <c r="L16" s="4">
        <v>0.52</v>
      </c>
      <c r="M16" s="4">
        <v>1</v>
      </c>
      <c r="N16" s="4">
        <f t="shared" si="5"/>
        <v>1.2685312</v>
      </c>
      <c r="O16" s="4">
        <f t="shared" si="6"/>
        <v>532.48</v>
      </c>
      <c r="P16" s="4">
        <f t="shared" si="7"/>
        <v>532.48</v>
      </c>
    </row>
    <row r="17" spans="1:16" x14ac:dyDescent="0.2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6" t="s">
        <v>21</v>
      </c>
      <c r="B20" s="6" t="s">
        <v>71</v>
      </c>
      <c r="C20" s="6" t="s">
        <v>83</v>
      </c>
      <c r="D20" s="6"/>
      <c r="E20" s="6"/>
      <c r="F20" s="6">
        <v>2</v>
      </c>
      <c r="G20" s="6">
        <v>0</v>
      </c>
      <c r="H20" s="6" t="s">
        <v>92</v>
      </c>
      <c r="I20" s="6">
        <v>93312</v>
      </c>
      <c r="J20" s="6"/>
      <c r="K20" s="6">
        <v>93312</v>
      </c>
      <c r="L20" s="6">
        <v>0.31</v>
      </c>
      <c r="M20" s="6">
        <v>1</v>
      </c>
      <c r="N20" s="6">
        <f>0.0000064*I20</f>
        <v>0.59719679999999997</v>
      </c>
      <c r="O20" s="6">
        <f>K20*L20</f>
        <v>28926.720000000001</v>
      </c>
      <c r="P20" s="6">
        <f>K20*L20*M20</f>
        <v>28926.720000000001</v>
      </c>
    </row>
    <row r="21" spans="1:16" x14ac:dyDescent="0.2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4">
        <f>D21*E21</f>
        <v>4096</v>
      </c>
      <c r="L21" s="4">
        <v>7.0000000000000007E-2</v>
      </c>
      <c r="M21" s="4">
        <v>1</v>
      </c>
      <c r="N21" s="4">
        <f>0.0000032*J21+0.0000064*I21</f>
        <v>0.16240640000000001</v>
      </c>
      <c r="O21" s="4">
        <f>K21*L21</f>
        <v>286.72000000000003</v>
      </c>
      <c r="P21" s="4">
        <f>K21*L21*M21</f>
        <v>286.72000000000003</v>
      </c>
    </row>
    <row r="22" spans="1:16" x14ac:dyDescent="0.2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4">
        <f t="shared" ref="K23:K24" si="8">D23*E23</f>
        <v>4096</v>
      </c>
      <c r="L23" s="4">
        <v>7.0000000000000007E-2</v>
      </c>
      <c r="M23" s="4">
        <v>0</v>
      </c>
      <c r="N23" s="4">
        <f t="shared" ref="N23:N24" si="9">0.0000032*J23+0.0000064*I23</f>
        <v>0.61030399999999996</v>
      </c>
      <c r="O23" s="4">
        <f t="shared" ref="O23:O24" si="10">K23*L23</f>
        <v>286.72000000000003</v>
      </c>
      <c r="P23" s="4">
        <f t="shared" ref="P23:P24" si="11">K23*L23*M23</f>
        <v>0</v>
      </c>
    </row>
    <row r="24" spans="1:16" x14ac:dyDescent="0.2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4">
        <f t="shared" si="8"/>
        <v>4096</v>
      </c>
      <c r="L24" s="4">
        <v>0.52</v>
      </c>
      <c r="M24" s="4">
        <v>1</v>
      </c>
      <c r="N24" s="4">
        <f t="shared" si="9"/>
        <v>0.71516159999999995</v>
      </c>
      <c r="O24" s="4">
        <f t="shared" si="10"/>
        <v>2129.92</v>
      </c>
      <c r="P24" s="4">
        <f t="shared" si="11"/>
        <v>2129.92</v>
      </c>
    </row>
    <row r="25" spans="1:16" x14ac:dyDescent="0.2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4">
        <f>D28*E28</f>
        <v>8192</v>
      </c>
      <c r="L28" s="4">
        <v>7.0000000000000007E-2</v>
      </c>
      <c r="M28" s="4">
        <v>1</v>
      </c>
      <c r="N28" s="4">
        <f>0.0000032*J28+0.0000064*I28</f>
        <v>0.17551359999999999</v>
      </c>
      <c r="O28" s="4">
        <f>K28*L28</f>
        <v>573.44000000000005</v>
      </c>
      <c r="P28" s="4">
        <f>K28*L28*M28</f>
        <v>573.44000000000005</v>
      </c>
    </row>
    <row r="29" spans="1:16" x14ac:dyDescent="0.2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4">
        <f t="shared" ref="K30:K31" si="12">D30*E30</f>
        <v>4096</v>
      </c>
      <c r="L30" s="4">
        <v>7.0000000000000007E-2</v>
      </c>
      <c r="M30" s="4">
        <v>0</v>
      </c>
      <c r="N30" s="4">
        <f t="shared" ref="N30:N31" si="13">0.0000032*J30+0.0000064*I30</f>
        <v>0.61030399999999996</v>
      </c>
      <c r="O30" s="4">
        <f t="shared" ref="O30:O31" si="14">K30*L30</f>
        <v>286.72000000000003</v>
      </c>
      <c r="P30" s="4">
        <f t="shared" ref="P30:P31" si="15">K30*L30*M30</f>
        <v>0</v>
      </c>
    </row>
    <row r="31" spans="1:16" x14ac:dyDescent="0.2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4">
        <f t="shared" si="12"/>
        <v>4096</v>
      </c>
      <c r="L31" s="4">
        <v>0.52</v>
      </c>
      <c r="M31" s="4">
        <v>1</v>
      </c>
      <c r="N31" s="4">
        <f t="shared" si="13"/>
        <v>0.71516159999999995</v>
      </c>
      <c r="O31" s="4">
        <f t="shared" si="14"/>
        <v>2129.92</v>
      </c>
      <c r="P31" s="4">
        <f t="shared" si="15"/>
        <v>2129.92</v>
      </c>
    </row>
    <row r="32" spans="1:16" x14ac:dyDescent="0.2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6" t="s">
        <v>36</v>
      </c>
      <c r="B35" s="6" t="s">
        <v>71</v>
      </c>
      <c r="C35" s="6" t="s">
        <v>83</v>
      </c>
      <c r="D35" s="6"/>
      <c r="E35" s="6"/>
      <c r="F35" s="6">
        <v>2</v>
      </c>
      <c r="G35" s="6">
        <v>0</v>
      </c>
      <c r="H35" s="6" t="s">
        <v>95</v>
      </c>
      <c r="I35" s="6">
        <v>43624</v>
      </c>
      <c r="J35" s="6"/>
      <c r="K35" s="6">
        <v>43264</v>
      </c>
      <c r="L35" s="6">
        <v>0.31</v>
      </c>
      <c r="M35" s="6">
        <v>1</v>
      </c>
      <c r="N35" s="6">
        <f>0.0000064*I35</f>
        <v>0.27919359999999999</v>
      </c>
      <c r="O35" s="6">
        <f>K35*L35</f>
        <v>13411.84</v>
      </c>
      <c r="P35" s="6">
        <f>K35*L35*M35</f>
        <v>13411.84</v>
      </c>
    </row>
    <row r="36" spans="1:16" x14ac:dyDescent="0.2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4">
        <f>D36*E36</f>
        <v>12288</v>
      </c>
      <c r="L36" s="4">
        <v>7.0000000000000007E-2</v>
      </c>
      <c r="M36" s="4">
        <v>1</v>
      </c>
      <c r="N36" s="4">
        <f>0.0000032*J36+0.0000064*I36</f>
        <v>9.1238399999999997E-2</v>
      </c>
      <c r="O36" s="4">
        <f>K36*L36</f>
        <v>860.16000000000008</v>
      </c>
      <c r="P36" s="4">
        <f>K36*L36*M36</f>
        <v>860.16000000000008</v>
      </c>
    </row>
    <row r="37" spans="1:16" x14ac:dyDescent="0.2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4">
        <f t="shared" ref="K38:K39" si="16">D38*E38</f>
        <v>9216</v>
      </c>
      <c r="L38" s="4">
        <v>7.0000000000000007E-2</v>
      </c>
      <c r="M38" s="4">
        <v>0</v>
      </c>
      <c r="N38" s="4">
        <f t="shared" ref="N38:N39" si="17">0.0000032*J38+0.0000064*I38</f>
        <v>0.23715839999999999</v>
      </c>
      <c r="O38" s="4">
        <f t="shared" ref="O38:O39" si="18">K38*L38</f>
        <v>645.12000000000012</v>
      </c>
      <c r="P38" s="4">
        <f t="shared" ref="P38:P39" si="19">K38*L38*M38</f>
        <v>0</v>
      </c>
    </row>
    <row r="39" spans="1:16" x14ac:dyDescent="0.2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4">
        <f t="shared" si="16"/>
        <v>9216</v>
      </c>
      <c r="L39" s="4">
        <v>0.52</v>
      </c>
      <c r="M39" s="4">
        <v>1</v>
      </c>
      <c r="N39" s="4">
        <f t="shared" si="17"/>
        <v>0.47308800000000001</v>
      </c>
      <c r="O39" s="4">
        <f t="shared" si="18"/>
        <v>4792.32</v>
      </c>
      <c r="P39" s="4">
        <f t="shared" si="19"/>
        <v>4792.32</v>
      </c>
    </row>
    <row r="40" spans="1:16" x14ac:dyDescent="0.2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4">
        <f>D43*E43</f>
        <v>18432</v>
      </c>
      <c r="L43" s="4">
        <v>7.0000000000000007E-2</v>
      </c>
      <c r="M43" s="4">
        <v>1</v>
      </c>
      <c r="N43" s="4">
        <f>0.0000032*J43+0.0000064*I43</f>
        <v>0.1108992</v>
      </c>
      <c r="O43" s="4">
        <f>K43*L43</f>
        <v>1290.2400000000002</v>
      </c>
      <c r="P43" s="4">
        <f>K43*L43*M43</f>
        <v>1290.2400000000002</v>
      </c>
    </row>
    <row r="44" spans="1:16" x14ac:dyDescent="0.2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4">
        <f t="shared" ref="K45:K46" si="20">D45*E45</f>
        <v>9216</v>
      </c>
      <c r="L45" s="4">
        <v>7.0000000000000007E-2</v>
      </c>
      <c r="M45" s="4">
        <v>0</v>
      </c>
      <c r="N45" s="4">
        <f t="shared" ref="N45:N46" si="21">0.0000032*J45+0.0000064*I45</f>
        <v>0.23715839999999999</v>
      </c>
      <c r="O45" s="4">
        <f t="shared" ref="O45:O46" si="22">K45*L45</f>
        <v>645.12000000000012</v>
      </c>
      <c r="P45" s="4">
        <f t="shared" ref="P45:P46" si="23">K45*L45*M45</f>
        <v>0</v>
      </c>
    </row>
    <row r="46" spans="1:16" x14ac:dyDescent="0.2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4">
        <f t="shared" si="20"/>
        <v>9216</v>
      </c>
      <c r="L46" s="4">
        <v>0.52</v>
      </c>
      <c r="M46" s="4">
        <v>1</v>
      </c>
      <c r="N46" s="4">
        <f t="shared" si="21"/>
        <v>0.47308800000000001</v>
      </c>
      <c r="O46" s="4">
        <f t="shared" si="22"/>
        <v>4792.32</v>
      </c>
      <c r="P46" s="4">
        <f t="shared" si="23"/>
        <v>4792.32</v>
      </c>
    </row>
    <row r="47" spans="1:16" x14ac:dyDescent="0.2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3"/>
      <c r="L49" s="3"/>
      <c r="M49" s="3"/>
      <c r="N49" s="3"/>
      <c r="O49" s="3"/>
      <c r="P49" s="3"/>
    </row>
    <row r="50" spans="1:16" x14ac:dyDescent="0.2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4">
        <f>D50*E50</f>
        <v>24576</v>
      </c>
      <c r="L50" s="4">
        <v>7.0000000000000007E-2</v>
      </c>
      <c r="M50" s="4">
        <v>1</v>
      </c>
      <c r="N50" s="4">
        <f>0.0000032*J50+0.0000064*I50</f>
        <v>0.14786559999999999</v>
      </c>
      <c r="O50" s="4">
        <f>K50*L50</f>
        <v>1720.3200000000002</v>
      </c>
      <c r="P50" s="4">
        <f>K50*L50*M50</f>
        <v>1720.3200000000002</v>
      </c>
    </row>
    <row r="51" spans="1:16" x14ac:dyDescent="0.2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4">
        <f t="shared" ref="K52:K53" si="24">D52*E52</f>
        <v>16384</v>
      </c>
      <c r="L52" s="4">
        <v>7.0000000000000007E-2</v>
      </c>
      <c r="M52" s="4">
        <v>0</v>
      </c>
      <c r="N52" s="4">
        <f t="shared" ref="N52:N53" si="25">0.0000032*J52+0.0000064*I52</f>
        <v>0.32931840000000001</v>
      </c>
      <c r="O52" s="4">
        <f t="shared" ref="O52:O53" si="26">K52*L52</f>
        <v>1146.8800000000001</v>
      </c>
      <c r="P52" s="4">
        <f t="shared" ref="P52:P53" si="27">K52*L52*M52</f>
        <v>0</v>
      </c>
    </row>
    <row r="53" spans="1:16" x14ac:dyDescent="0.2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4">
        <f t="shared" si="24"/>
        <v>16384</v>
      </c>
      <c r="L53" s="4">
        <v>0.52</v>
      </c>
      <c r="M53" s="4">
        <v>1</v>
      </c>
      <c r="N53" s="4">
        <f t="shared" si="25"/>
        <v>0.74874879999999999</v>
      </c>
      <c r="O53" s="4">
        <f t="shared" si="26"/>
        <v>8519.68</v>
      </c>
      <c r="P53" s="4">
        <f t="shared" si="27"/>
        <v>8519.68</v>
      </c>
    </row>
    <row r="54" spans="1:16" x14ac:dyDescent="0.2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3"/>
      <c r="L56" s="3"/>
      <c r="M56" s="3"/>
      <c r="N56" s="3"/>
      <c r="O56" s="3"/>
      <c r="P56" s="3"/>
    </row>
    <row r="57" spans="1:16" x14ac:dyDescent="0.2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4">
        <f>D57*E57</f>
        <v>32768</v>
      </c>
      <c r="L57" s="4">
        <v>7.0000000000000007E-2</v>
      </c>
      <c r="M57" s="4">
        <v>1</v>
      </c>
      <c r="N57" s="4">
        <f>0.0000032*J57+0.0000064*I57</f>
        <v>0.17408000000000001</v>
      </c>
      <c r="O57" s="4">
        <f>K57*L57</f>
        <v>2293.7600000000002</v>
      </c>
      <c r="P57" s="4">
        <f>K57*L57*M57</f>
        <v>2293.7600000000002</v>
      </c>
    </row>
    <row r="58" spans="1:16" x14ac:dyDescent="0.2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4">
        <f t="shared" ref="K59:K60" si="28">D59*E59</f>
        <v>16384</v>
      </c>
      <c r="L59" s="4">
        <v>7.0000000000000007E-2</v>
      </c>
      <c r="M59" s="4">
        <v>0</v>
      </c>
      <c r="N59" s="4">
        <f t="shared" ref="N59:N60" si="29">0.0000032*J59+0.0000064*I59</f>
        <v>0.32931840000000001</v>
      </c>
      <c r="O59" s="4">
        <f t="shared" ref="O59:O60" si="30">K59*L59</f>
        <v>1146.8800000000001</v>
      </c>
      <c r="P59" s="4">
        <f t="shared" ref="P59:P60" si="31">K59*L59*M59</f>
        <v>0</v>
      </c>
    </row>
    <row r="60" spans="1:16" x14ac:dyDescent="0.2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4">
        <f t="shared" si="28"/>
        <v>16384</v>
      </c>
      <c r="L60" s="4">
        <v>0.52</v>
      </c>
      <c r="M60" s="4">
        <v>1</v>
      </c>
      <c r="N60" s="4">
        <f t="shared" si="29"/>
        <v>0.74874879999999999</v>
      </c>
      <c r="O60" s="4">
        <f t="shared" si="30"/>
        <v>8519.68</v>
      </c>
      <c r="P60" s="4">
        <f t="shared" si="31"/>
        <v>8519.68</v>
      </c>
    </row>
    <row r="61" spans="1:16" x14ac:dyDescent="0.2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3"/>
      <c r="L63" s="3"/>
      <c r="M63" s="3"/>
      <c r="N63" s="3"/>
      <c r="O63" s="3"/>
      <c r="P63" s="3"/>
    </row>
    <row r="64" spans="1:16" x14ac:dyDescent="0.2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4">
        <f>D65*E65</f>
        <v>512000</v>
      </c>
      <c r="L65" s="4">
        <v>7.0000000000000007E-2</v>
      </c>
      <c r="M65" s="4">
        <v>1</v>
      </c>
      <c r="N65" s="4">
        <f>0.0000032*J65+0.0000064*I65</f>
        <v>2.7199999999999998</v>
      </c>
      <c r="O65" s="4">
        <f>K65*L65</f>
        <v>35840</v>
      </c>
      <c r="P65" s="4">
        <f>K65*L65*M65</f>
        <v>35840</v>
      </c>
    </row>
    <row r="66" spans="1:16" x14ac:dyDescent="0.2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6" t="s">
        <v>68</v>
      </c>
      <c r="B67" s="6" t="s">
        <v>72</v>
      </c>
      <c r="C67" s="6" t="s">
        <v>103</v>
      </c>
      <c r="D67" s="6"/>
      <c r="E67" s="6"/>
      <c r="F67" s="6">
        <v>1</v>
      </c>
      <c r="G67" s="6">
        <v>0</v>
      </c>
      <c r="H67" s="6" t="s">
        <v>102</v>
      </c>
      <c r="I67" s="6">
        <v>1000</v>
      </c>
      <c r="J67" s="6"/>
      <c r="K67" s="6">
        <v>1000</v>
      </c>
      <c r="L67" s="6">
        <v>0.8</v>
      </c>
      <c r="M67" s="6">
        <v>1</v>
      </c>
      <c r="N67" s="6">
        <f>0.0000064*I67</f>
        <v>6.3999999999999994E-3</v>
      </c>
      <c r="O67" s="6">
        <f>K67*L67</f>
        <v>800</v>
      </c>
      <c r="P67" s="6">
        <f>K67*L67*M67</f>
        <v>800</v>
      </c>
    </row>
    <row r="68" spans="1:16" x14ac:dyDescent="0.2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">
      <c r="I69" s="2">
        <f>SUM(I2:I68)</f>
        <v>3071416</v>
      </c>
      <c r="J69" s="2">
        <f>SUM(J3:J68)</f>
        <v>1230400</v>
      </c>
      <c r="K69" s="2">
        <f>SUM(K3:K68)</f>
        <v>1069672</v>
      </c>
      <c r="N69" s="2">
        <f>SUM(N2:N68)</f>
        <v>23.112652799999999</v>
      </c>
      <c r="O69" s="2">
        <f t="shared" ref="O69:P69" si="32">SUM(O3:O68)</f>
        <v>182583.68000000002</v>
      </c>
      <c r="P69" s="2">
        <f t="shared" si="32"/>
        <v>178282.88</v>
      </c>
    </row>
  </sheetData>
  <autoFilter ref="B1:B69" xr:uid="{5611B078-3ED8-409A-972B-20710E035DA1}"/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SqueezeNet @ 100MHz + 312.5MHz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2019-01-16T04:32:27Z</dcterms:modified>
</cp:coreProperties>
</file>