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sh\source\repos\FusionAccel\docs\"/>
    </mc:Choice>
  </mc:AlternateContent>
  <xr:revisionPtr revIDLastSave="0" documentId="13_ncr:1_{D8B2FF0A-75F6-4546-9799-094F2568F573}" xr6:coauthVersionLast="40" xr6:coauthVersionMax="40" xr10:uidLastSave="{00000000-0000-0000-0000-000000000000}"/>
  <bookViews>
    <workbookView xWindow="-110" yWindow="-110" windowWidth="19420" windowHeight="10420" xr2:uid="{D9317FBE-E145-410C-9025-73E70D2DEE99}"/>
  </bookViews>
  <sheets>
    <sheet name="SqueezeNet v2 MEC Parallel Ch" sheetId="2" r:id="rId1"/>
    <sheet name="Command" sheetId="3" r:id="rId2"/>
  </sheets>
  <definedNames>
    <definedName name="_xlnm._FilterDatabase" localSheetId="0" hidden="1">'SqueezeNet v2 MEC Parallel Ch'!$B$2:$B$71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8" i="2" l="1"/>
  <c r="S66" i="2"/>
  <c r="S61" i="2"/>
  <c r="S60" i="2"/>
  <c r="S58" i="2"/>
  <c r="S54" i="2"/>
  <c r="S53" i="2"/>
  <c r="S51" i="2"/>
  <c r="S47" i="2"/>
  <c r="S46" i="2"/>
  <c r="S44" i="2"/>
  <c r="S40" i="2"/>
  <c r="S39" i="2"/>
  <c r="S37" i="2"/>
  <c r="S36" i="2"/>
  <c r="S32" i="2"/>
  <c r="S31" i="2"/>
  <c r="S29" i="2"/>
  <c r="S25" i="2"/>
  <c r="S24" i="2"/>
  <c r="S22" i="2"/>
  <c r="S21" i="2"/>
  <c r="S17" i="2"/>
  <c r="S16" i="2"/>
  <c r="S14" i="2"/>
  <c r="S10" i="2"/>
  <c r="S9" i="2"/>
  <c r="S7" i="2"/>
  <c r="S6" i="2"/>
  <c r="S4" i="2"/>
  <c r="Q68" i="2" l="1"/>
  <c r="Q36" i="2"/>
  <c r="Q21" i="2"/>
  <c r="Q6" i="2"/>
  <c r="H2" i="3" l="1"/>
  <c r="I2" i="3"/>
  <c r="J2" i="3"/>
  <c r="K2" i="3"/>
  <c r="L2" i="3"/>
  <c r="M2" i="3"/>
  <c r="H3" i="3"/>
  <c r="I3" i="3"/>
  <c r="J3" i="3"/>
  <c r="K3" i="3"/>
  <c r="L3" i="3"/>
  <c r="M3" i="3"/>
  <c r="H4" i="3"/>
  <c r="I4" i="3"/>
  <c r="J4" i="3"/>
  <c r="K4" i="3"/>
  <c r="L4" i="3"/>
  <c r="M4" i="3"/>
  <c r="H5" i="3"/>
  <c r="I5" i="3"/>
  <c r="J5" i="3"/>
  <c r="K5" i="3"/>
  <c r="L5" i="3"/>
  <c r="M5" i="3"/>
  <c r="H6" i="3"/>
  <c r="I6" i="3"/>
  <c r="J6" i="3"/>
  <c r="K6" i="3"/>
  <c r="L6" i="3"/>
  <c r="M6" i="3"/>
  <c r="H7" i="3"/>
  <c r="I7" i="3"/>
  <c r="J7" i="3"/>
  <c r="K7" i="3"/>
  <c r="L7" i="3"/>
  <c r="M7" i="3"/>
  <c r="H8" i="3"/>
  <c r="I8" i="3"/>
  <c r="J8" i="3"/>
  <c r="K8" i="3"/>
  <c r="L8" i="3"/>
  <c r="M8" i="3"/>
  <c r="H9" i="3"/>
  <c r="I9" i="3"/>
  <c r="J9" i="3"/>
  <c r="K9" i="3"/>
  <c r="L9" i="3"/>
  <c r="M9" i="3"/>
  <c r="H10" i="3"/>
  <c r="I10" i="3"/>
  <c r="J10" i="3"/>
  <c r="K10" i="3"/>
  <c r="L10" i="3"/>
  <c r="M10" i="3"/>
  <c r="H11" i="3"/>
  <c r="I11" i="3"/>
  <c r="J11" i="3"/>
  <c r="K11" i="3"/>
  <c r="L11" i="3"/>
  <c r="M11" i="3"/>
  <c r="H12" i="3"/>
  <c r="I12" i="3"/>
  <c r="J12" i="3"/>
  <c r="K12" i="3"/>
  <c r="L12" i="3"/>
  <c r="M12" i="3"/>
  <c r="H13" i="3"/>
  <c r="I13" i="3"/>
  <c r="J13" i="3"/>
  <c r="K13" i="3"/>
  <c r="L13" i="3"/>
  <c r="M13" i="3"/>
  <c r="H14" i="3"/>
  <c r="I14" i="3"/>
  <c r="J14" i="3"/>
  <c r="K14" i="3"/>
  <c r="L14" i="3"/>
  <c r="M14" i="3"/>
  <c r="H15" i="3"/>
  <c r="I15" i="3"/>
  <c r="J15" i="3"/>
  <c r="K15" i="3"/>
  <c r="L15" i="3"/>
  <c r="M15" i="3"/>
  <c r="H16" i="3"/>
  <c r="I16" i="3"/>
  <c r="J16" i="3"/>
  <c r="K16" i="3"/>
  <c r="L16" i="3"/>
  <c r="M16" i="3"/>
  <c r="H17" i="3"/>
  <c r="I17" i="3"/>
  <c r="J17" i="3"/>
  <c r="K17" i="3"/>
  <c r="L17" i="3"/>
  <c r="M17" i="3"/>
  <c r="H18" i="3"/>
  <c r="I18" i="3"/>
  <c r="J18" i="3"/>
  <c r="K18" i="3"/>
  <c r="L18" i="3"/>
  <c r="M18" i="3"/>
  <c r="H19" i="3"/>
  <c r="I19" i="3"/>
  <c r="J19" i="3"/>
  <c r="K19" i="3"/>
  <c r="L19" i="3"/>
  <c r="M19" i="3"/>
  <c r="H20" i="3"/>
  <c r="I20" i="3"/>
  <c r="J20" i="3"/>
  <c r="K20" i="3"/>
  <c r="L20" i="3"/>
  <c r="M20" i="3"/>
  <c r="H21" i="3"/>
  <c r="I21" i="3"/>
  <c r="J21" i="3"/>
  <c r="K21" i="3"/>
  <c r="L21" i="3"/>
  <c r="M21" i="3"/>
  <c r="H22" i="3"/>
  <c r="I22" i="3"/>
  <c r="J22" i="3"/>
  <c r="K22" i="3"/>
  <c r="L22" i="3"/>
  <c r="M22" i="3"/>
  <c r="H23" i="3"/>
  <c r="I23" i="3"/>
  <c r="J23" i="3"/>
  <c r="K23" i="3"/>
  <c r="L23" i="3"/>
  <c r="M23" i="3"/>
  <c r="H24" i="3"/>
  <c r="I24" i="3"/>
  <c r="J24" i="3"/>
  <c r="K24" i="3"/>
  <c r="L24" i="3"/>
  <c r="M24" i="3"/>
  <c r="H25" i="3"/>
  <c r="I25" i="3"/>
  <c r="J25" i="3"/>
  <c r="K25" i="3"/>
  <c r="L25" i="3"/>
  <c r="M25" i="3"/>
  <c r="H26" i="3"/>
  <c r="I26" i="3"/>
  <c r="J26" i="3"/>
  <c r="K26" i="3"/>
  <c r="L26" i="3"/>
  <c r="M26" i="3"/>
  <c r="H27" i="3"/>
  <c r="I27" i="3"/>
  <c r="J27" i="3"/>
  <c r="K27" i="3"/>
  <c r="L27" i="3"/>
  <c r="M27" i="3"/>
  <c r="H28" i="3"/>
  <c r="I28" i="3"/>
  <c r="J28" i="3"/>
  <c r="K28" i="3"/>
  <c r="L28" i="3"/>
  <c r="M28" i="3"/>
  <c r="H29" i="3"/>
  <c r="I29" i="3"/>
  <c r="J29" i="3"/>
  <c r="K29" i="3"/>
  <c r="L29" i="3"/>
  <c r="M29" i="3"/>
  <c r="H30" i="3"/>
  <c r="I30" i="3"/>
  <c r="J30" i="3"/>
  <c r="K30" i="3"/>
  <c r="L30" i="3"/>
  <c r="M30" i="3"/>
  <c r="I1" i="3"/>
  <c r="J1" i="3"/>
  <c r="K1" i="3"/>
  <c r="L1" i="3"/>
  <c r="M1" i="3"/>
  <c r="H1" i="3"/>
  <c r="U68" i="2"/>
  <c r="U36" i="2"/>
  <c r="U21" i="2"/>
  <c r="U6" i="2"/>
  <c r="U4" i="2"/>
  <c r="R68" i="2"/>
  <c r="R36" i="2"/>
  <c r="R21" i="2"/>
  <c r="R6" i="2"/>
  <c r="R66" i="2"/>
  <c r="R61" i="2"/>
  <c r="R60" i="2"/>
  <c r="R58" i="2"/>
  <c r="R54" i="2"/>
  <c r="R53" i="2"/>
  <c r="R51" i="2"/>
  <c r="R47" i="2"/>
  <c r="R46" i="2"/>
  <c r="R44" i="2"/>
  <c r="R40" i="2"/>
  <c r="R39" i="2"/>
  <c r="R37" i="2"/>
  <c r="R32" i="2"/>
  <c r="R31" i="2"/>
  <c r="R29" i="2"/>
  <c r="R25" i="2"/>
  <c r="R24" i="2"/>
  <c r="R22" i="2"/>
  <c r="R17" i="2"/>
  <c r="R16" i="2"/>
  <c r="R14" i="2"/>
  <c r="R10" i="2"/>
  <c r="R9" i="2"/>
  <c r="R7" i="2"/>
  <c r="R4" i="2"/>
  <c r="N66" i="2" l="1"/>
  <c r="N61" i="2"/>
  <c r="N60" i="2"/>
  <c r="N58" i="2"/>
  <c r="N54" i="2"/>
  <c r="N53" i="2"/>
  <c r="N51" i="2"/>
  <c r="N47" i="2"/>
  <c r="N46" i="2"/>
  <c r="N44" i="2"/>
  <c r="N40" i="2"/>
  <c r="N39" i="2"/>
  <c r="N37" i="2"/>
  <c r="N32" i="2"/>
  <c r="N31" i="2"/>
  <c r="N29" i="2"/>
  <c r="N25" i="2"/>
  <c r="N24" i="2"/>
  <c r="N22" i="2"/>
  <c r="N17" i="2"/>
  <c r="N16" i="2"/>
  <c r="N14" i="2"/>
  <c r="N10" i="2"/>
  <c r="N9" i="2"/>
  <c r="N7" i="2"/>
  <c r="N4" i="2"/>
  <c r="Q17" i="2" l="1"/>
  <c r="Q39" i="2"/>
  <c r="Q47" i="2"/>
  <c r="Q10" i="2"/>
  <c r="Q22" i="2"/>
  <c r="Q31" i="2"/>
  <c r="Q40" i="2"/>
  <c r="Q51" i="2"/>
  <c r="Q60" i="2"/>
  <c r="Q9" i="2"/>
  <c r="Q29" i="2"/>
  <c r="Q58" i="2"/>
  <c r="Q4" i="2"/>
  <c r="Q14" i="2"/>
  <c r="Q24" i="2"/>
  <c r="Q32" i="2"/>
  <c r="Q44" i="2"/>
  <c r="Q53" i="2"/>
  <c r="Q61" i="2"/>
  <c r="Q7" i="2"/>
  <c r="Q16" i="2"/>
  <c r="Q25" i="2"/>
  <c r="Q37" i="2"/>
  <c r="Q46" i="2"/>
  <c r="Q54" i="2"/>
  <c r="Q66" i="2"/>
  <c r="O66" i="2"/>
  <c r="P66" i="2" s="1"/>
  <c r="O61" i="2"/>
  <c r="P61" i="2" s="1"/>
  <c r="O60" i="2"/>
  <c r="P60" i="2" s="1"/>
  <c r="O58" i="2"/>
  <c r="P58" i="2" s="1"/>
  <c r="O54" i="2"/>
  <c r="P54" i="2" s="1"/>
  <c r="O53" i="2"/>
  <c r="P53" i="2" s="1"/>
  <c r="O51" i="2"/>
  <c r="P51" i="2" s="1"/>
  <c r="O47" i="2"/>
  <c r="P47" i="2" s="1"/>
  <c r="O46" i="2"/>
  <c r="P46" i="2" s="1"/>
  <c r="O44" i="2"/>
  <c r="P44" i="2" s="1"/>
  <c r="O40" i="2"/>
  <c r="P40" i="2" s="1"/>
  <c r="O39" i="2"/>
  <c r="P39" i="2" s="1"/>
  <c r="O37" i="2"/>
  <c r="P37" i="2" s="1"/>
  <c r="O32" i="2"/>
  <c r="P32" i="2" s="1"/>
  <c r="O31" i="2"/>
  <c r="P31" i="2" s="1"/>
  <c r="O29" i="2"/>
  <c r="P29" i="2" s="1"/>
  <c r="O25" i="2"/>
  <c r="P25" i="2" s="1"/>
  <c r="O24" i="2"/>
  <c r="P24" i="2" s="1"/>
  <c r="O22" i="2"/>
  <c r="P22" i="2" s="1"/>
  <c r="O17" i="2"/>
  <c r="P17" i="2" s="1"/>
  <c r="O16" i="2"/>
  <c r="P16" i="2" s="1"/>
  <c r="O14" i="2"/>
  <c r="P14" i="2" s="1"/>
  <c r="O10" i="2"/>
  <c r="P10" i="2" s="1"/>
  <c r="O9" i="2"/>
  <c r="P9" i="2" s="1"/>
  <c r="O7" i="2"/>
  <c r="P7" i="2" s="1"/>
  <c r="O4" i="2"/>
  <c r="P4" i="2" s="1"/>
  <c r="T7" i="2" s="1"/>
  <c r="U7" i="2" s="1"/>
  <c r="T9" i="2" l="1"/>
  <c r="U9" i="2" s="1"/>
  <c r="O70" i="2"/>
  <c r="P70" i="2"/>
  <c r="M66" i="2"/>
  <c r="AC66" i="2" s="1"/>
  <c r="M61" i="2"/>
  <c r="AC61" i="2" s="1"/>
  <c r="M60" i="2"/>
  <c r="AC60" i="2" s="1"/>
  <c r="M58" i="2"/>
  <c r="AC58" i="2" s="1"/>
  <c r="M54" i="2"/>
  <c r="AC54" i="2" s="1"/>
  <c r="M53" i="2"/>
  <c r="AC53" i="2" s="1"/>
  <c r="M51" i="2"/>
  <c r="AC51" i="2" s="1"/>
  <c r="M47" i="2"/>
  <c r="AC47" i="2" s="1"/>
  <c r="M46" i="2"/>
  <c r="AC46" i="2" s="1"/>
  <c r="M44" i="2"/>
  <c r="AC44" i="2" s="1"/>
  <c r="M40" i="2"/>
  <c r="AC40" i="2" s="1"/>
  <c r="M39" i="2"/>
  <c r="AC39" i="2" s="1"/>
  <c r="M37" i="2"/>
  <c r="AC37" i="2" s="1"/>
  <c r="M32" i="2"/>
  <c r="AC32" i="2" s="1"/>
  <c r="M31" i="2"/>
  <c r="AC31" i="2" s="1"/>
  <c r="M29" i="2"/>
  <c r="AC29" i="2" s="1"/>
  <c r="M25" i="2"/>
  <c r="AC25" i="2" s="1"/>
  <c r="M24" i="2"/>
  <c r="AC24" i="2" s="1"/>
  <c r="M22" i="2"/>
  <c r="AC22" i="2" s="1"/>
  <c r="M17" i="2"/>
  <c r="AC17" i="2" s="1"/>
  <c r="M16" i="2"/>
  <c r="AC16" i="2" s="1"/>
  <c r="M14" i="2"/>
  <c r="AC14" i="2" s="1"/>
  <c r="M10" i="2"/>
  <c r="AC10" i="2" s="1"/>
  <c r="M9" i="2"/>
  <c r="AC9" i="2" s="1"/>
  <c r="M7" i="2"/>
  <c r="AC7" i="2" s="1"/>
  <c r="M4" i="2"/>
  <c r="AC4" i="2" s="1"/>
  <c r="L68" i="2"/>
  <c r="L36" i="2"/>
  <c r="AB36" i="2" s="1"/>
  <c r="L21" i="2"/>
  <c r="AB21" i="2" s="1"/>
  <c r="L6" i="2"/>
  <c r="AB6" i="2" s="1"/>
  <c r="L66" i="2"/>
  <c r="AB66" i="2" s="1"/>
  <c r="L61" i="2"/>
  <c r="AB61" i="2" s="1"/>
  <c r="L60" i="2"/>
  <c r="AB60" i="2" s="1"/>
  <c r="L58" i="2"/>
  <c r="AB58" i="2" s="1"/>
  <c r="L54" i="2"/>
  <c r="AB54" i="2" s="1"/>
  <c r="L53" i="2"/>
  <c r="AB53" i="2" s="1"/>
  <c r="L51" i="2"/>
  <c r="AB51" i="2" s="1"/>
  <c r="L47" i="2"/>
  <c r="AB47" i="2" s="1"/>
  <c r="L46" i="2"/>
  <c r="AB46" i="2" s="1"/>
  <c r="L44" i="2"/>
  <c r="AB44" i="2" s="1"/>
  <c r="L40" i="2"/>
  <c r="AB40" i="2" s="1"/>
  <c r="L39" i="2"/>
  <c r="AB39" i="2" s="1"/>
  <c r="L37" i="2"/>
  <c r="AB37" i="2" s="1"/>
  <c r="L32" i="2"/>
  <c r="AB32" i="2" s="1"/>
  <c r="L31" i="2"/>
  <c r="AB31" i="2" s="1"/>
  <c r="L29" i="2"/>
  <c r="AB29" i="2" s="1"/>
  <c r="L25" i="2"/>
  <c r="AB25" i="2" s="1"/>
  <c r="L24" i="2"/>
  <c r="AB24" i="2" s="1"/>
  <c r="L22" i="2"/>
  <c r="AB22" i="2" s="1"/>
  <c r="L17" i="2"/>
  <c r="AB17" i="2" s="1"/>
  <c r="L16" i="2"/>
  <c r="AB16" i="2" s="1"/>
  <c r="L14" i="2"/>
  <c r="AB14" i="2" s="1"/>
  <c r="L10" i="2"/>
  <c r="AB10" i="2" s="1"/>
  <c r="L9" i="2"/>
  <c r="AB9" i="2" s="1"/>
  <c r="L7" i="2"/>
  <c r="AB7" i="2" s="1"/>
  <c r="L4" i="2"/>
  <c r="AB4" i="2" s="1"/>
  <c r="L3" i="2"/>
  <c r="X4" i="2" s="1"/>
  <c r="V6" i="2" s="1"/>
  <c r="X6" i="2" s="1"/>
  <c r="V7" i="2" s="1"/>
  <c r="N70" i="2"/>
  <c r="X7" i="2" l="1"/>
  <c r="M68" i="2"/>
  <c r="AC68" i="2" s="1"/>
  <c r="AB68" i="2"/>
  <c r="W4" i="2"/>
  <c r="AB3" i="2"/>
  <c r="T10" i="2"/>
  <c r="U10" i="2" s="1"/>
  <c r="N71" i="2"/>
  <c r="O71" i="2"/>
  <c r="M6" i="2"/>
  <c r="AC6" i="2" s="1"/>
  <c r="M21" i="2"/>
  <c r="AC21" i="2" s="1"/>
  <c r="M36" i="2"/>
  <c r="AC36" i="2" s="1"/>
  <c r="L70" i="2"/>
  <c r="L71" i="2" s="1"/>
  <c r="V9" i="2" l="1"/>
  <c r="X9" i="2" s="1"/>
  <c r="V10" i="2"/>
  <c r="X10" i="2" s="1"/>
  <c r="W6" i="2"/>
  <c r="T14" i="2"/>
  <c r="U14" i="2" s="1"/>
  <c r="AC70" i="2"/>
  <c r="AB70" i="2"/>
  <c r="V14" i="2" l="1"/>
  <c r="W7" i="2"/>
  <c r="Y4" i="2"/>
  <c r="T16" i="2"/>
  <c r="U16" i="2" s="1"/>
  <c r="X14" i="2" l="1"/>
  <c r="W9" i="2"/>
  <c r="Y6" i="2"/>
  <c r="T17" i="2"/>
  <c r="U17" i="2" s="1"/>
  <c r="W10" i="2"/>
  <c r="V16" i="2" l="1"/>
  <c r="X16" i="2" s="1"/>
  <c r="V17" i="2"/>
  <c r="X17" i="2" s="1"/>
  <c r="Y7" i="2"/>
  <c r="T22" i="2"/>
  <c r="U22" i="2" s="1"/>
  <c r="Y9" i="2"/>
  <c r="W14" i="2"/>
  <c r="V21" i="2" l="1"/>
  <c r="T24" i="2"/>
  <c r="U24" i="2" s="1"/>
  <c r="Y10" i="2"/>
  <c r="W16" i="2"/>
  <c r="X21" i="2" l="1"/>
  <c r="V22" i="2" s="1"/>
  <c r="T25" i="2"/>
  <c r="U25" i="2" s="1"/>
  <c r="Y14" i="2"/>
  <c r="W17" i="2"/>
  <c r="X22" i="2" l="1"/>
  <c r="T29" i="2"/>
  <c r="U29" i="2" s="1"/>
  <c r="W21" i="2"/>
  <c r="Y16" i="2"/>
  <c r="V24" i="2" l="1"/>
  <c r="X24" i="2" s="1"/>
  <c r="V25" i="2"/>
  <c r="X25" i="2" s="1"/>
  <c r="T31" i="2"/>
  <c r="U31" i="2" s="1"/>
  <c r="Y17" i="2"/>
  <c r="W22" i="2"/>
  <c r="V29" i="2" l="1"/>
  <c r="T32" i="2"/>
  <c r="U32" i="2" s="1"/>
  <c r="Y21" i="2"/>
  <c r="W24" i="2"/>
  <c r="X29" i="2" l="1"/>
  <c r="T37" i="2"/>
  <c r="U37" i="2" s="1"/>
  <c r="Y22" i="2"/>
  <c r="W25" i="2"/>
  <c r="V31" i="2" l="1"/>
  <c r="X31" i="2" s="1"/>
  <c r="V32" i="2"/>
  <c r="X32" i="2" s="1"/>
  <c r="T39" i="2"/>
  <c r="U39" i="2" s="1"/>
  <c r="Y24" i="2"/>
  <c r="W29" i="2"/>
  <c r="V36" i="2" l="1"/>
  <c r="T40" i="2"/>
  <c r="U40" i="2" s="1"/>
  <c r="Y25" i="2"/>
  <c r="W31" i="2"/>
  <c r="X36" i="2" l="1"/>
  <c r="V37" i="2" s="1"/>
  <c r="X37" i="2" s="1"/>
  <c r="V40" i="2" s="1"/>
  <c r="X40" i="2" s="1"/>
  <c r="T44" i="2"/>
  <c r="U44" i="2" s="1"/>
  <c r="Y29" i="2"/>
  <c r="W32" i="2"/>
  <c r="V39" i="2" l="1"/>
  <c r="X39" i="2" s="1"/>
  <c r="T46" i="2"/>
  <c r="U46" i="2" s="1"/>
  <c r="Y31" i="2"/>
  <c r="W36" i="2"/>
  <c r="V44" i="2" l="1"/>
  <c r="T47" i="2"/>
  <c r="U47" i="2" s="1"/>
  <c r="Y32" i="2"/>
  <c r="W37" i="2"/>
  <c r="X44" i="2" l="1"/>
  <c r="T51" i="2"/>
  <c r="U51" i="2" s="1"/>
  <c r="Y36" i="2"/>
  <c r="W39" i="2"/>
  <c r="V46" i="2" l="1"/>
  <c r="V47" i="2"/>
  <c r="X47" i="2" s="1"/>
  <c r="X46" i="2"/>
  <c r="T53" i="2"/>
  <c r="U53" i="2" s="1"/>
  <c r="Y37" i="2"/>
  <c r="W40" i="2"/>
  <c r="V51" i="2" l="1"/>
  <c r="T54" i="2"/>
  <c r="U54" i="2" s="1"/>
  <c r="Y39" i="2"/>
  <c r="W44" i="2"/>
  <c r="X51" i="2" l="1"/>
  <c r="T58" i="2"/>
  <c r="U58" i="2" s="1"/>
  <c r="W46" i="2"/>
  <c r="Y40" i="2"/>
  <c r="V53" i="2" l="1"/>
  <c r="X53" i="2" s="1"/>
  <c r="V54" i="2"/>
  <c r="X54" i="2" s="1"/>
  <c r="T60" i="2"/>
  <c r="U60" i="2" s="1"/>
  <c r="Y44" i="2"/>
  <c r="W47" i="2"/>
  <c r="V58" i="2" l="1"/>
  <c r="T61" i="2"/>
  <c r="U61" i="2" s="1"/>
  <c r="Y46" i="2"/>
  <c r="W51" i="2"/>
  <c r="X58" i="2" l="1"/>
  <c r="T66" i="2"/>
  <c r="U66" i="2" s="1"/>
  <c r="Y47" i="2"/>
  <c r="W53" i="2"/>
  <c r="V60" i="2" l="1"/>
  <c r="V61" i="2"/>
  <c r="X61" i="2" s="1"/>
  <c r="X60" i="2"/>
  <c r="Y51" i="2"/>
  <c r="W54" i="2"/>
  <c r="V66" i="2" l="1"/>
  <c r="Y53" i="2"/>
  <c r="W58" i="2"/>
  <c r="X66" i="2" l="1"/>
  <c r="V68" i="2" s="1"/>
  <c r="X68" i="2" s="1"/>
  <c r="Y54" i="2"/>
  <c r="W60" i="2"/>
  <c r="Y58" i="2" l="1"/>
  <c r="W61" i="2"/>
  <c r="W66" i="2" l="1"/>
  <c r="Y60" i="2"/>
  <c r="Y61" i="2" l="1"/>
  <c r="W68" i="2"/>
  <c r="Y68" i="2" l="1"/>
  <c r="Y66" i="2"/>
</calcChain>
</file>

<file path=xl/sharedStrings.xml><?xml version="1.0" encoding="utf-8"?>
<sst xmlns="http://schemas.openxmlformats.org/spreadsheetml/2006/main" count="413" uniqueCount="228">
  <si>
    <t>INPUT</t>
  </si>
  <si>
    <t>conv1</t>
  </si>
  <si>
    <t>relu_conv1</t>
  </si>
  <si>
    <t>pool1</t>
  </si>
  <si>
    <t>fire2/squeeze1x1</t>
  </si>
  <si>
    <t>fire2/relu_squeeze1x1</t>
  </si>
  <si>
    <t>fire2/expand1x1</t>
  </si>
  <si>
    <t>fire2/expand3x3</t>
  </si>
  <si>
    <t>Convolution</t>
  </si>
  <si>
    <t>Name</t>
  </si>
  <si>
    <t>Type</t>
  </si>
  <si>
    <t>fire2/relu_expand1x1</t>
  </si>
  <si>
    <t>fire2/relu_expand3x3</t>
  </si>
  <si>
    <t>fire3/squeeze1x1</t>
  </si>
  <si>
    <t>fire3/relu_squeeze1x1</t>
  </si>
  <si>
    <t>fire3/expand1x1</t>
  </si>
  <si>
    <t>fire3/expand3x3</t>
  </si>
  <si>
    <t>fire3/relu_expand1x1</t>
  </si>
  <si>
    <t>fire3/relu_expand3x3</t>
  </si>
  <si>
    <t>fire2/concat</t>
  </si>
  <si>
    <t>fire3/concat</t>
  </si>
  <si>
    <t>pool3</t>
  </si>
  <si>
    <t>fire4/squeeze1x1</t>
  </si>
  <si>
    <t>fire4/relu_squeeze1x1</t>
  </si>
  <si>
    <t>fire4/expand1x1</t>
  </si>
  <si>
    <t>fire4/expand3x3</t>
  </si>
  <si>
    <t>fire4/relu_expand1x1</t>
  </si>
  <si>
    <t>fire4/relu_expand3x3</t>
  </si>
  <si>
    <t>fire4/concat</t>
  </si>
  <si>
    <t>fire5/squeeze1x1</t>
  </si>
  <si>
    <t>fire5/relu_squeeze1x1</t>
  </si>
  <si>
    <t>fire5/expand1x1</t>
  </si>
  <si>
    <t>fire5/expand3x3</t>
  </si>
  <si>
    <t>fire5/relu_expand1x1</t>
  </si>
  <si>
    <t>fire5/relu_expand3x3</t>
  </si>
  <si>
    <t>fire5/concat</t>
  </si>
  <si>
    <t>pool5</t>
  </si>
  <si>
    <t>fire6/squeeze1x1</t>
  </si>
  <si>
    <t>fire6/relu_squeeze1x1</t>
  </si>
  <si>
    <t>fire6/expand1x1</t>
  </si>
  <si>
    <t>fire6/expand3x3</t>
  </si>
  <si>
    <t>fire6/relu_expand1x1</t>
  </si>
  <si>
    <t>fire6/relu_expand3x3</t>
  </si>
  <si>
    <t>fire6/concat</t>
  </si>
  <si>
    <t>fire7/squeeze1x1</t>
  </si>
  <si>
    <t>fire7/relu_squeeze1x1</t>
  </si>
  <si>
    <t>fire7/expand1x1</t>
  </si>
  <si>
    <t>fire7/expand3x3</t>
  </si>
  <si>
    <t>fire7/relu_expand1x1</t>
  </si>
  <si>
    <t>fire7/relu_expand3x3</t>
  </si>
  <si>
    <t>fire7/concat</t>
  </si>
  <si>
    <t>fire8/squeeze1x1</t>
  </si>
  <si>
    <t>fire8/relu_squeeze1x1</t>
  </si>
  <si>
    <t>fire8/expand1x1</t>
  </si>
  <si>
    <t>fire8/expand3x3</t>
  </si>
  <si>
    <t>fire8/relu_expand1x1</t>
  </si>
  <si>
    <t>fire8/relu_expand3x3</t>
  </si>
  <si>
    <t>fire8/concat</t>
  </si>
  <si>
    <t>fire9/squeeze1x1</t>
  </si>
  <si>
    <t>fire9/relu_squeeze1x1</t>
  </si>
  <si>
    <t>fire9/expand1x1</t>
  </si>
  <si>
    <t>fire9/expand3x3</t>
  </si>
  <si>
    <t>fire9/relu_expand1x1</t>
  </si>
  <si>
    <t>fire9/relu_expand3x3</t>
  </si>
  <si>
    <t>fire9/concat</t>
  </si>
  <si>
    <t>drop9</t>
  </si>
  <si>
    <t>conv10</t>
  </si>
  <si>
    <t>relu_conv10</t>
  </si>
  <si>
    <t>pool10</t>
  </si>
  <si>
    <t>prob</t>
  </si>
  <si>
    <t>ReLU</t>
  </si>
  <si>
    <t>MAX Pooling</t>
  </si>
  <si>
    <t>AVE Pooling</t>
  </si>
  <si>
    <t>Concat</t>
  </si>
  <si>
    <t>Softmax</t>
  </si>
  <si>
    <t>Dropout</t>
  </si>
  <si>
    <t>Output Size</t>
  </si>
  <si>
    <t>Kernel Size</t>
  </si>
  <si>
    <t>Stride</t>
  </si>
  <si>
    <t>Padding</t>
  </si>
  <si>
    <t>Notes</t>
  </si>
  <si>
    <t>W'=(W-F+2P)/S+1</t>
  </si>
  <si>
    <t>3x3</t>
  </si>
  <si>
    <t>Channels</t>
  </si>
  <si>
    <t>Numbers</t>
  </si>
  <si>
    <t>Total Weight</t>
  </si>
  <si>
    <t>1x1</t>
  </si>
  <si>
    <t>27x27x128</t>
  </si>
  <si>
    <t>1x1x1000</t>
  </si>
  <si>
    <t>1/Parallelity</t>
  </si>
  <si>
    <t>Command</t>
  </si>
  <si>
    <t>Operations</t>
  </si>
  <si>
    <t>OP_NUM</t>
  </si>
  <si>
    <t>PARA</t>
  </si>
  <si>
    <t>data staddr</t>
  </si>
  <si>
    <t>wgt staddr</t>
  </si>
  <si>
    <t>0040_0003</t>
  </si>
  <si>
    <t>0010_0040</t>
  </si>
  <si>
    <t>0040_0010</t>
  </si>
  <si>
    <t>0010_0080</t>
  </si>
  <si>
    <t>0020_0080</t>
  </si>
  <si>
    <t>0020_0100</t>
  </si>
  <si>
    <t>0080_0020</t>
  </si>
  <si>
    <t>0030_0100</t>
  </si>
  <si>
    <t>0030_0180</t>
  </si>
  <si>
    <t>0040_0180</t>
  </si>
  <si>
    <t>0100_0040</t>
  </si>
  <si>
    <t>0040_0200</t>
  </si>
  <si>
    <t>Single OP</t>
  </si>
  <si>
    <t>Time(us)</t>
  </si>
  <si>
    <t>Memory Access</t>
  </si>
  <si>
    <t>Operation</t>
  </si>
  <si>
    <t>Size</t>
  </si>
  <si>
    <t>Bias</t>
  </si>
  <si>
    <t>0040_0040</t>
  </si>
  <si>
    <t>0080_0080</t>
  </si>
  <si>
    <t>0100_0100</t>
  </si>
  <si>
    <t>227x227x3</t>
  </si>
  <si>
    <t>113x113x64</t>
  </si>
  <si>
    <t>56x56x64</t>
  </si>
  <si>
    <t>56x56x16</t>
  </si>
  <si>
    <t>56x56x128</t>
  </si>
  <si>
    <t>28x28x32</t>
  </si>
  <si>
    <t>28x28x128</t>
  </si>
  <si>
    <t>28x28x256</t>
  </si>
  <si>
    <t>14x14x256</t>
  </si>
  <si>
    <t>14x14x48</t>
  </si>
  <si>
    <t>14x14x192</t>
  </si>
  <si>
    <t>14x14x384</t>
  </si>
  <si>
    <t>14x14x64</t>
  </si>
  <si>
    <t>14x14x512</t>
  </si>
  <si>
    <t>14x14x1000</t>
  </si>
  <si>
    <t>Op_type</t>
  </si>
  <si>
    <t>op_num|stride|padding|type</t>
  </si>
  <si>
    <t>006C0_202</t>
  </si>
  <si>
    <t>00001000</t>
  </si>
  <si>
    <t>000C5BDB</t>
  </si>
  <si>
    <t>0018D41B</t>
  </si>
  <si>
    <t>00000000</t>
  </si>
  <si>
    <t>001BE41B</t>
  </si>
  <si>
    <t>00400_101</t>
  </si>
  <si>
    <t>001CA81B</t>
  </si>
  <si>
    <t>00400_103</t>
  </si>
  <si>
    <t>001FB81B</t>
  </si>
  <si>
    <t>02400_113</t>
  </si>
  <si>
    <t>0022C81B</t>
  </si>
  <si>
    <t>00800_101</t>
  </si>
  <si>
    <t>00238C1B</t>
  </si>
  <si>
    <t>00269C1B</t>
  </si>
  <si>
    <t>0029AC1B</t>
  </si>
  <si>
    <t>002B341B</t>
  </si>
  <si>
    <t>01000_101</t>
  </si>
  <si>
    <t>002B961B</t>
  </si>
  <si>
    <t>01000_103</t>
  </si>
  <si>
    <t>002D1E1B</t>
  </si>
  <si>
    <t>09000_113</t>
  </si>
  <si>
    <t>002EA61B</t>
  </si>
  <si>
    <t>02000_101</t>
  </si>
  <si>
    <t>002F081B</t>
  </si>
  <si>
    <t>0030901B</t>
  </si>
  <si>
    <t>0032181B</t>
  </si>
  <si>
    <t>0032DC1B</t>
  </si>
  <si>
    <t>03000_101</t>
  </si>
  <si>
    <t>003300DB</t>
  </si>
  <si>
    <t>02400_103</t>
  </si>
  <si>
    <t>00C0_0030</t>
  </si>
  <si>
    <t>003393DB</t>
  </si>
  <si>
    <t>14400_113</t>
  </si>
  <si>
    <t>003426DB</t>
  </si>
  <si>
    <t>04800_101</t>
  </si>
  <si>
    <t>00344B9B</t>
  </si>
  <si>
    <t>0034DE9B</t>
  </si>
  <si>
    <t>0035719B</t>
  </si>
  <si>
    <t>06000_101</t>
  </si>
  <si>
    <t>0035A29B</t>
  </si>
  <si>
    <t>04000_103</t>
  </si>
  <si>
    <t>0036669B</t>
  </si>
  <si>
    <t>24000_113</t>
  </si>
  <si>
    <t>00372A9B</t>
  </si>
  <si>
    <t>08000_101</t>
  </si>
  <si>
    <t>00375B9B</t>
  </si>
  <si>
    <t>00381F9B</t>
  </si>
  <si>
    <t>0038E39B</t>
  </si>
  <si>
    <t>7D000_101</t>
  </si>
  <si>
    <t>03E8_0200</t>
  </si>
  <si>
    <t>003BE13B</t>
  </si>
  <si>
    <t>03E8_03E8</t>
  </si>
  <si>
    <t>result addr</t>
  </si>
  <si>
    <t>14x14</t>
  </si>
  <si>
    <t>00009_204</t>
  </si>
  <si>
    <t>000C4_105</t>
  </si>
  <si>
    <t>0001_010E</t>
  </si>
  <si>
    <t>Conv Weight</t>
  </si>
  <si>
    <t>000A0000</t>
  </si>
  <si>
    <t>00001700</t>
  </si>
  <si>
    <t>00001B10</t>
  </si>
  <si>
    <t>00001F50</t>
  </si>
  <si>
    <t>00004390</t>
  </si>
  <si>
    <t>00004BA0</t>
  </si>
  <si>
    <t>00004FE0</t>
  </si>
  <si>
    <t>00007420</t>
  </si>
  <si>
    <t>00008440</t>
  </si>
  <si>
    <t>000094C0</t>
  </si>
  <si>
    <t>00012540</t>
  </si>
  <si>
    <t>00014560</t>
  </si>
  <si>
    <t>000155E0</t>
  </si>
  <si>
    <t>0001E660</t>
  </si>
  <si>
    <t>00021690</t>
  </si>
  <si>
    <t>00023B50</t>
  </si>
  <si>
    <t>00038010</t>
  </si>
  <si>
    <t>0003C840</t>
  </si>
  <si>
    <t>0003ED00</t>
  </si>
  <si>
    <t>000531C0</t>
  </si>
  <si>
    <t>00059200</t>
  </si>
  <si>
    <t>0005D300</t>
  </si>
  <si>
    <t>00081400</t>
  </si>
  <si>
    <t>00089440</t>
  </si>
  <si>
    <t>0008D540</t>
  </si>
  <si>
    <t>000B1640</t>
  </si>
  <si>
    <t>osurf, oiside</t>
  </si>
  <si>
    <t>oichannel</t>
  </si>
  <si>
    <t>31E1_71E3</t>
  </si>
  <si>
    <t>0C40_3871</t>
  </si>
  <si>
    <t>0C40_3838</t>
  </si>
  <si>
    <t>0310_1C38</t>
  </si>
  <si>
    <t>0310_1C1C</t>
  </si>
  <si>
    <t>00C4_0E1C</t>
  </si>
  <si>
    <t>00C4_0E0E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</si>
</sst>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Ubuntu Mono"/>
      <family val="3"/>
    </font>
    <font>
      <b/>
      <sz val="11"/>
      <color theme="0" tint="-0.499984740745262"/>
      <name val="Ubuntu Mono"/>
      <family val="3"/>
    </font>
    <font>
      <sz val="11"/>
      <color theme="0" tint="-0.499984740745262"/>
      <name val="Calibri"/>
      <family val="2"/>
      <scheme val="minor"/>
    </font>
    <font>
      <b/>
      <u/>
      <sz val="11"/>
      <color theme="1"/>
      <name val="Ubuntu Mono"/>
      <family val="3"/>
    </font>
    <font>
      <b/>
      <strike/>
      <sz val="11"/>
      <color theme="1"/>
      <name val="Ubuntu Mono"/>
      <family val="3"/>
    </font>
  </fonts>
  <fills count="6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5" borderId="0" xfId="0" applyNumberFormat="1" applyFont="1" applyFill="1" applyBorder="1" applyAlignment="1">
      <alignment horizontal="center" vertical="center"/>
    </xf>
    <xf numFmtId="0" fontId="1" fillId="5" borderId="5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5" xfId="0" applyNumberFormat="1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center" vertical="center"/>
    </xf>
    <xf numFmtId="0" fontId="1" fillId="4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0" borderId="0" xfId="0" applyNumberFormat="1" applyBorder="1"/>
    <xf numFmtId="0" fontId="2" fillId="5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center" vertical="center"/>
    </xf>
    <xf numFmtId="0" fontId="2" fillId="4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/>
    <xf numFmtId="0" fontId="5" fillId="3" borderId="4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0" fillId="0" borderId="5" xfId="0" applyNumberFormat="1" applyBorder="1"/>
    <xf numFmtId="0" fontId="1" fillId="5" borderId="4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3" borderId="4" xfId="0" applyNumberFormat="1" applyFont="1" applyFill="1" applyBorder="1" applyAlignment="1">
      <alignment horizontal="center" vertical="center"/>
    </xf>
    <xf numFmtId="0" fontId="1" fillId="4" borderId="4" xfId="0" applyNumberFormat="1" applyFont="1" applyFill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0" fillId="0" borderId="4" xfId="0" applyNumberFormat="1" applyBorder="1"/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B23C6-EAEB-43B1-B045-456C36085CFA}">
  <dimension ref="A1:AD71"/>
  <sheetViews>
    <sheetView tabSelected="1" zoomScale="85" zoomScaleNormal="85" workbookViewId="0"/>
  </sheetViews>
  <sheetFormatPr defaultRowHeight="14.5" x14ac:dyDescent="0.35"/>
  <cols>
    <col min="1" max="1" width="22.1796875" style="29" bestFit="1" customWidth="1"/>
    <col min="2" max="2" width="11.81640625" style="30" customWidth="1"/>
    <col min="3" max="3" width="7.81640625" style="30" bestFit="1" customWidth="1"/>
    <col min="4" max="4" width="8.81640625" style="30" bestFit="1" customWidth="1"/>
    <col min="5" max="5" width="2.81640625" style="30" bestFit="1" customWidth="1"/>
    <col min="6" max="9" width="8.7265625" style="30"/>
    <col min="10" max="10" width="10.81640625" style="30" bestFit="1" customWidth="1"/>
    <col min="11" max="11" width="3.81640625" style="30" bestFit="1" customWidth="1"/>
    <col min="12" max="12" width="8.7265625" style="30"/>
    <col min="13" max="13" width="10.81640625" style="30" bestFit="1" customWidth="1"/>
    <col min="14" max="14" width="12.81640625" style="30" customWidth="1"/>
    <col min="15" max="15" width="7.81640625" style="30" bestFit="1" customWidth="1"/>
    <col min="16" max="16" width="13.26953125" style="30" bestFit="1" customWidth="1"/>
    <col min="17" max="17" width="27.1796875" style="49" bestFit="1" customWidth="1"/>
    <col min="18" max="18" width="9.81640625" style="31" bestFit="1" customWidth="1"/>
    <col min="19" max="19" width="16.1796875" style="31" bestFit="1" customWidth="1"/>
    <col min="20" max="20" width="7.1796875" style="37" bestFit="1" customWidth="1"/>
    <col min="21" max="21" width="8.81640625" style="31" bestFit="1" customWidth="1"/>
    <col min="22" max="22" width="7.81640625" style="37" bestFit="1" customWidth="1"/>
    <col min="23" max="23" width="8.81640625" style="31" bestFit="1" customWidth="1"/>
    <col min="24" max="24" width="7.81640625" style="37" bestFit="1" customWidth="1"/>
    <col min="25" max="25" width="8.81640625" style="43" bestFit="1" customWidth="1"/>
    <col min="26" max="26" width="9.81640625" bestFit="1" customWidth="1"/>
    <col min="27" max="28" width="13.81640625" bestFit="1" customWidth="1"/>
    <col min="29" max="29" width="9.81640625" bestFit="1" customWidth="1"/>
    <col min="30" max="30" width="15.81640625" bestFit="1" customWidth="1"/>
  </cols>
  <sheetData>
    <row r="1" spans="1:30" x14ac:dyDescent="0.35">
      <c r="A1" s="21"/>
      <c r="B1" s="22"/>
      <c r="C1" s="22"/>
      <c r="D1" s="54" t="s">
        <v>92</v>
      </c>
      <c r="E1" s="54"/>
      <c r="F1" s="54"/>
      <c r="G1" s="23" t="s">
        <v>93</v>
      </c>
      <c r="H1" s="22"/>
      <c r="I1" s="22"/>
      <c r="J1" s="52" t="s">
        <v>112</v>
      </c>
      <c r="K1" s="52"/>
      <c r="L1" s="52"/>
      <c r="M1" s="52"/>
      <c r="N1" s="52"/>
      <c r="O1" s="52"/>
      <c r="P1" s="53"/>
      <c r="Q1" s="55" t="s">
        <v>90</v>
      </c>
      <c r="R1" s="56"/>
      <c r="S1" s="56"/>
      <c r="T1" s="56"/>
      <c r="U1" s="56"/>
      <c r="V1" s="56"/>
      <c r="W1" s="56"/>
      <c r="X1" s="56"/>
      <c r="Y1" s="57"/>
      <c r="Z1" s="50" t="s">
        <v>109</v>
      </c>
      <c r="AA1" s="51"/>
      <c r="AB1" s="51"/>
      <c r="AC1" s="51"/>
    </row>
    <row r="2" spans="1:30" x14ac:dyDescent="0.35">
      <c r="A2" s="9" t="s">
        <v>9</v>
      </c>
      <c r="B2" s="24" t="s">
        <v>10</v>
      </c>
      <c r="C2" s="40" t="s">
        <v>132</v>
      </c>
      <c r="D2" s="52" t="s">
        <v>77</v>
      </c>
      <c r="E2" s="52"/>
      <c r="F2" s="24" t="s">
        <v>83</v>
      </c>
      <c r="G2" s="24" t="s">
        <v>84</v>
      </c>
      <c r="H2" s="24" t="s">
        <v>78</v>
      </c>
      <c r="I2" s="24" t="s">
        <v>79</v>
      </c>
      <c r="J2" s="52" t="s">
        <v>76</v>
      </c>
      <c r="K2" s="52"/>
      <c r="L2" s="52"/>
      <c r="M2" s="24" t="s">
        <v>91</v>
      </c>
      <c r="N2" s="24" t="s">
        <v>192</v>
      </c>
      <c r="O2" s="24" t="s">
        <v>113</v>
      </c>
      <c r="P2" s="40" t="s">
        <v>85</v>
      </c>
      <c r="Q2" s="41" t="s">
        <v>133</v>
      </c>
      <c r="R2" s="42" t="s">
        <v>220</v>
      </c>
      <c r="S2" s="18" t="s">
        <v>219</v>
      </c>
      <c r="T2" s="58" t="s">
        <v>95</v>
      </c>
      <c r="U2" s="58"/>
      <c r="V2" s="58" t="s">
        <v>94</v>
      </c>
      <c r="W2" s="58"/>
      <c r="X2" s="58" t="s">
        <v>187</v>
      </c>
      <c r="Y2" s="59"/>
      <c r="Z2" s="20" t="s">
        <v>108</v>
      </c>
      <c r="AA2" s="20" t="s">
        <v>89</v>
      </c>
      <c r="AB2" s="20" t="s">
        <v>110</v>
      </c>
      <c r="AC2" s="20" t="s">
        <v>111</v>
      </c>
      <c r="AD2" s="20" t="s">
        <v>80</v>
      </c>
    </row>
    <row r="3" spans="1:30" x14ac:dyDescent="0.35">
      <c r="A3" s="5" t="s">
        <v>0</v>
      </c>
      <c r="B3" s="25" t="s">
        <v>0</v>
      </c>
      <c r="C3" s="25"/>
      <c r="D3" s="25"/>
      <c r="E3" s="25"/>
      <c r="F3" s="25"/>
      <c r="G3" s="25">
        <v>3</v>
      </c>
      <c r="H3" s="25"/>
      <c r="I3" s="25"/>
      <c r="J3" s="25" t="s">
        <v>117</v>
      </c>
      <c r="K3" s="25">
        <v>227</v>
      </c>
      <c r="L3" s="25">
        <f>K3^2*G3</f>
        <v>154587</v>
      </c>
      <c r="M3" s="25"/>
      <c r="N3" s="25"/>
      <c r="O3" s="25"/>
      <c r="P3" s="25"/>
      <c r="Q3" s="44"/>
      <c r="R3" s="10"/>
      <c r="S3" s="10"/>
      <c r="T3" s="32"/>
      <c r="U3" s="10"/>
      <c r="V3" s="32"/>
      <c r="W3" s="10"/>
      <c r="X3" s="32"/>
      <c r="Y3" s="11"/>
      <c r="Z3" s="1"/>
      <c r="AA3" s="1"/>
      <c r="AB3" s="1">
        <f>L3/64*0.97</f>
        <v>2342.9592187499998</v>
      </c>
      <c r="AC3" s="1"/>
      <c r="AD3" s="20" t="s">
        <v>81</v>
      </c>
    </row>
    <row r="4" spans="1:30" x14ac:dyDescent="0.35">
      <c r="A4" s="6" t="s">
        <v>1</v>
      </c>
      <c r="B4" s="26" t="s">
        <v>8</v>
      </c>
      <c r="C4" s="26">
        <v>2</v>
      </c>
      <c r="D4" s="26" t="s">
        <v>82</v>
      </c>
      <c r="E4" s="26">
        <v>3</v>
      </c>
      <c r="F4" s="26">
        <v>3</v>
      </c>
      <c r="G4" s="26">
        <v>64</v>
      </c>
      <c r="H4" s="26">
        <v>2</v>
      </c>
      <c r="I4" s="26">
        <v>0</v>
      </c>
      <c r="J4" s="26" t="s">
        <v>118</v>
      </c>
      <c r="K4" s="26">
        <v>113</v>
      </c>
      <c r="L4" s="26">
        <f>K4^2*G4</f>
        <v>817216</v>
      </c>
      <c r="M4" s="26">
        <f>K4^2*F4</f>
        <v>38307</v>
      </c>
      <c r="N4" s="26">
        <f>E4^2*F4*G4</f>
        <v>1728</v>
      </c>
      <c r="O4" s="26">
        <f>G4</f>
        <v>64</v>
      </c>
      <c r="P4" s="26">
        <f>N4+O4</f>
        <v>1792</v>
      </c>
      <c r="Q4" s="45" t="str">
        <f>DEC2HEX(N4,5)&amp;"_"&amp;DEC2HEX(H4,1)&amp;DEC2HEX(I4,1)&amp;DEC2HEX(C4,1)</f>
        <v>006C0_202</v>
      </c>
      <c r="R4" s="12" t="str">
        <f>DEC2HEX(G4,4)&amp;"_"&amp;DEC2HEX(F4,4)</f>
        <v>0040_0003</v>
      </c>
      <c r="S4" s="12" t="str">
        <f>DEC2HEX(K4^2,4)&amp;"_"&amp;DEC2HEX(K4,2)&amp;DEC2HEX(K3,2)</f>
        <v>31E1_71E3</v>
      </c>
      <c r="T4" s="33">
        <v>4096</v>
      </c>
      <c r="U4" s="12" t="str">
        <f>DEC2HEX(T4,8)</f>
        <v>00001000</v>
      </c>
      <c r="V4" s="33">
        <v>655360</v>
      </c>
      <c r="W4" s="12" t="str">
        <f>DEC2HEX(V4,8)</f>
        <v>000A0000</v>
      </c>
      <c r="X4" s="33">
        <f>V4+L3</f>
        <v>809947</v>
      </c>
      <c r="Y4" s="13" t="str">
        <f>DEC2HEX(X4,8)</f>
        <v>000C5BDB</v>
      </c>
      <c r="Z4" s="2">
        <v>0.2</v>
      </c>
      <c r="AA4" s="2">
        <v>1</v>
      </c>
      <c r="AB4" s="2">
        <f>L4/64*0.97</f>
        <v>12385.93</v>
      </c>
      <c r="AC4" s="2">
        <f>M4*Z4*AA4</f>
        <v>7661.4000000000005</v>
      </c>
      <c r="AD4" s="20"/>
    </row>
    <row r="5" spans="1:30" x14ac:dyDescent="0.35">
      <c r="A5" s="7" t="s">
        <v>2</v>
      </c>
      <c r="B5" s="27" t="s">
        <v>70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46"/>
      <c r="R5" s="14"/>
      <c r="S5" s="14"/>
      <c r="T5" s="34"/>
      <c r="U5" s="14"/>
      <c r="V5" s="34"/>
      <c r="W5" s="14"/>
      <c r="X5" s="34"/>
      <c r="Y5" s="15"/>
      <c r="Z5" s="3"/>
      <c r="AA5" s="3"/>
      <c r="AB5" s="3"/>
      <c r="AC5" s="3"/>
      <c r="AD5" s="20"/>
    </row>
    <row r="6" spans="1:30" x14ac:dyDescent="0.35">
      <c r="A6" s="8" t="s">
        <v>3</v>
      </c>
      <c r="B6" s="28" t="s">
        <v>71</v>
      </c>
      <c r="C6" s="28">
        <v>4</v>
      </c>
      <c r="D6" s="28" t="s">
        <v>82</v>
      </c>
      <c r="E6" s="28">
        <v>3</v>
      </c>
      <c r="F6" s="28">
        <v>1</v>
      </c>
      <c r="G6" s="28">
        <v>64</v>
      </c>
      <c r="H6" s="28">
        <v>2</v>
      </c>
      <c r="I6" s="28">
        <v>0</v>
      </c>
      <c r="J6" s="28" t="s">
        <v>119</v>
      </c>
      <c r="K6" s="28">
        <v>56</v>
      </c>
      <c r="L6" s="28">
        <f>K6^2*G6</f>
        <v>200704</v>
      </c>
      <c r="M6" s="28">
        <f>L6</f>
        <v>200704</v>
      </c>
      <c r="N6" s="28"/>
      <c r="O6" s="28"/>
      <c r="P6" s="28"/>
      <c r="Q6" s="47" t="str">
        <f>DEC2HEX(E6^2*F6,5)&amp;"_"&amp;DEC2HEX(H6,1)&amp;DEC2HEX(I6,1)&amp;DEC2HEX(C6,1)</f>
        <v>00009_204</v>
      </c>
      <c r="R6" s="16" t="str">
        <f>DEC2HEX(G6,4)&amp;"_"&amp;DEC2HEX(G6,4)</f>
        <v>0040_0040</v>
      </c>
      <c r="S6" s="16" t="str">
        <f>DEC2HEX(K6^2,4)&amp;"_"&amp;DEC2HEX(K6,2)&amp;DEC2HEX(K4,2)</f>
        <v>0C40_3871</v>
      </c>
      <c r="T6" s="35"/>
      <c r="U6" s="16" t="str">
        <f>DEC2HEX(0,8)</f>
        <v>00000000</v>
      </c>
      <c r="V6" s="35">
        <f>X4</f>
        <v>809947</v>
      </c>
      <c r="W6" s="16" t="str">
        <f>DEC2HEX(V6,8)</f>
        <v>000C5BDB</v>
      </c>
      <c r="X6" s="35">
        <f>V6+L4</f>
        <v>1627163</v>
      </c>
      <c r="Y6" s="17" t="str">
        <f>DEC2HEX(X6,8)</f>
        <v>0018D41B</v>
      </c>
      <c r="Z6" s="4">
        <v>0.31</v>
      </c>
      <c r="AA6" s="4">
        <v>1</v>
      </c>
      <c r="AB6" s="4">
        <f>L6/64*0.97</f>
        <v>3041.92</v>
      </c>
      <c r="AC6" s="4">
        <f>M6*Z6*AA6</f>
        <v>62218.239999999998</v>
      </c>
      <c r="AD6" s="20"/>
    </row>
    <row r="7" spans="1:30" x14ac:dyDescent="0.35">
      <c r="A7" s="6" t="s">
        <v>4</v>
      </c>
      <c r="B7" s="26" t="s">
        <v>8</v>
      </c>
      <c r="C7" s="26">
        <v>1</v>
      </c>
      <c r="D7" s="26" t="s">
        <v>86</v>
      </c>
      <c r="E7" s="26">
        <v>1</v>
      </c>
      <c r="F7" s="26">
        <v>64</v>
      </c>
      <c r="G7" s="26">
        <v>16</v>
      </c>
      <c r="H7" s="26">
        <v>1</v>
      </c>
      <c r="I7" s="26">
        <v>0</v>
      </c>
      <c r="J7" s="26" t="s">
        <v>120</v>
      </c>
      <c r="K7" s="26">
        <v>56</v>
      </c>
      <c r="L7" s="26">
        <f>K7^2*G7</f>
        <v>50176</v>
      </c>
      <c r="M7" s="26">
        <f>K7^2*F7</f>
        <v>200704</v>
      </c>
      <c r="N7" s="26">
        <f>E7^2*F7*G7</f>
        <v>1024</v>
      </c>
      <c r="O7" s="26">
        <f>G7</f>
        <v>16</v>
      </c>
      <c r="P7" s="26">
        <f>N7+O7</f>
        <v>1040</v>
      </c>
      <c r="Q7" s="45" t="str">
        <f>DEC2HEX(N7,5)&amp;"_"&amp;DEC2HEX(H7,1)&amp;DEC2HEX(I7,1)&amp;DEC2HEX(C7,1)</f>
        <v>00400_101</v>
      </c>
      <c r="R7" s="12" t="str">
        <f>DEC2HEX(G7,4)&amp;"_"&amp;DEC2HEX(F7,4)</f>
        <v>0010_0040</v>
      </c>
      <c r="S7" s="12" t="str">
        <f>DEC2HEX(K7^2,4)&amp;"_"&amp;DEC2HEX(K7,2)&amp;DEC2HEX(K6,2)</f>
        <v>0C40_3838</v>
      </c>
      <c r="T7" s="33">
        <f>T4+P4</f>
        <v>5888</v>
      </c>
      <c r="U7" s="12" t="str">
        <f>DEC2HEX(T7,8)</f>
        <v>00001700</v>
      </c>
      <c r="V7" s="33">
        <f>X6</f>
        <v>1627163</v>
      </c>
      <c r="W7" s="12" t="str">
        <f>DEC2HEX(V7,8)</f>
        <v>0018D41B</v>
      </c>
      <c r="X7" s="33">
        <f>V7+L6</f>
        <v>1827867</v>
      </c>
      <c r="Y7" s="13" t="str">
        <f>DEC2HEX(X7,8)</f>
        <v>001BE41B</v>
      </c>
      <c r="Z7" s="2">
        <v>0.2</v>
      </c>
      <c r="AA7" s="2">
        <v>1</v>
      </c>
      <c r="AB7" s="2">
        <f>L7/64*0.97</f>
        <v>760.48</v>
      </c>
      <c r="AC7" s="2">
        <f>M7*Z7*AA7</f>
        <v>40140.800000000003</v>
      </c>
      <c r="AD7" s="20"/>
    </row>
    <row r="8" spans="1:30" x14ac:dyDescent="0.35">
      <c r="A8" s="7" t="s">
        <v>5</v>
      </c>
      <c r="B8" s="27" t="s">
        <v>70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46"/>
      <c r="R8" s="14"/>
      <c r="S8" s="14"/>
      <c r="T8" s="34"/>
      <c r="U8" s="14"/>
      <c r="V8" s="34"/>
      <c r="W8" s="14"/>
      <c r="X8" s="34"/>
      <c r="Y8" s="15"/>
      <c r="Z8" s="3"/>
      <c r="AA8" s="3"/>
      <c r="AB8" s="3"/>
      <c r="AC8" s="3"/>
      <c r="AD8" s="20"/>
    </row>
    <row r="9" spans="1:30" x14ac:dyDescent="0.35">
      <c r="A9" s="6" t="s">
        <v>6</v>
      </c>
      <c r="B9" s="26" t="s">
        <v>8</v>
      </c>
      <c r="C9" s="26">
        <v>3</v>
      </c>
      <c r="D9" s="26" t="s">
        <v>86</v>
      </c>
      <c r="E9" s="26">
        <v>1</v>
      </c>
      <c r="F9" s="26">
        <v>16</v>
      </c>
      <c r="G9" s="26">
        <v>64</v>
      </c>
      <c r="H9" s="26">
        <v>1</v>
      </c>
      <c r="I9" s="26">
        <v>0</v>
      </c>
      <c r="J9" s="26" t="s">
        <v>119</v>
      </c>
      <c r="K9" s="26">
        <v>56</v>
      </c>
      <c r="L9" s="26">
        <f t="shared" ref="L9:L10" si="0">K9^2*G9</f>
        <v>200704</v>
      </c>
      <c r="M9" s="26">
        <f t="shared" ref="M9:M10" si="1">K9^2*F9</f>
        <v>50176</v>
      </c>
      <c r="N9" s="26">
        <f t="shared" ref="N9:N10" si="2">E9^2*F9*G9</f>
        <v>1024</v>
      </c>
      <c r="O9" s="26">
        <f t="shared" ref="O9:O10" si="3">G9</f>
        <v>64</v>
      </c>
      <c r="P9" s="26">
        <f t="shared" ref="P9:P10" si="4">N9+O9</f>
        <v>1088</v>
      </c>
      <c r="Q9" s="45" t="str">
        <f>DEC2HEX(N9,5)&amp;"_"&amp;DEC2HEX(H9,1)&amp;DEC2HEX(I9,1)&amp;DEC2HEX(C9,1)</f>
        <v>00400_103</v>
      </c>
      <c r="R9" s="12" t="str">
        <f>DEC2HEX(G9,4)&amp;"_"&amp;DEC2HEX(F9,4)</f>
        <v>0040_0010</v>
      </c>
      <c r="S9" s="12" t="str">
        <f>DEC2HEX(K9^2,4)&amp;"_"&amp;DEC2HEX(K9,2)&amp;DEC2HEX(K7,2)</f>
        <v>0C40_3838</v>
      </c>
      <c r="T9" s="33">
        <f>T7+P7</f>
        <v>6928</v>
      </c>
      <c r="U9" s="12" t="str">
        <f t="shared" ref="U9:U10" si="5">DEC2HEX(T9,8)</f>
        <v>00001B10</v>
      </c>
      <c r="V9" s="33">
        <f>X7</f>
        <v>1827867</v>
      </c>
      <c r="W9" s="12" t="str">
        <f t="shared" ref="W9:W10" si="6">DEC2HEX(V9,8)</f>
        <v>001BE41B</v>
      </c>
      <c r="X9" s="33">
        <f>V9+L7</f>
        <v>1878043</v>
      </c>
      <c r="Y9" s="13" t="str">
        <f t="shared" ref="Y9:Y10" si="7">DEC2HEX(X9,8)</f>
        <v>001CA81B</v>
      </c>
      <c r="Z9" s="2">
        <v>0.2</v>
      </c>
      <c r="AA9" s="2">
        <v>0</v>
      </c>
      <c r="AB9" s="2">
        <f>L9/64*0.97</f>
        <v>3041.92</v>
      </c>
      <c r="AC9" s="2">
        <f>M9*Z9*AA9</f>
        <v>0</v>
      </c>
      <c r="AD9" s="20"/>
    </row>
    <row r="10" spans="1:30" x14ac:dyDescent="0.35">
      <c r="A10" s="6" t="s">
        <v>7</v>
      </c>
      <c r="B10" s="26" t="s">
        <v>8</v>
      </c>
      <c r="C10" s="26">
        <v>3</v>
      </c>
      <c r="D10" s="26" t="s">
        <v>82</v>
      </c>
      <c r="E10" s="26">
        <v>3</v>
      </c>
      <c r="F10" s="26">
        <v>16</v>
      </c>
      <c r="G10" s="26">
        <v>64</v>
      </c>
      <c r="H10" s="26">
        <v>1</v>
      </c>
      <c r="I10" s="26">
        <v>1</v>
      </c>
      <c r="J10" s="26" t="s">
        <v>119</v>
      </c>
      <c r="K10" s="26">
        <v>56</v>
      </c>
      <c r="L10" s="26">
        <f t="shared" si="0"/>
        <v>200704</v>
      </c>
      <c r="M10" s="26">
        <f t="shared" si="1"/>
        <v>50176</v>
      </c>
      <c r="N10" s="26">
        <f t="shared" si="2"/>
        <v>9216</v>
      </c>
      <c r="O10" s="26">
        <f t="shared" si="3"/>
        <v>64</v>
      </c>
      <c r="P10" s="26">
        <f t="shared" si="4"/>
        <v>9280</v>
      </c>
      <c r="Q10" s="45" t="str">
        <f>DEC2HEX(N10,5)&amp;"_"&amp;DEC2HEX(H10,1)&amp;DEC2HEX(I10,1)&amp;DEC2HEX(C10,1)</f>
        <v>02400_113</v>
      </c>
      <c r="R10" s="12" t="str">
        <f>DEC2HEX(G10,4)&amp;"_"&amp;DEC2HEX(F10,4)</f>
        <v>0040_0010</v>
      </c>
      <c r="S10" s="12" t="str">
        <f>DEC2HEX(K10^2,4)&amp;"_"&amp;DEC2HEX(K10,2)&amp;DEC2HEX(K7,2)</f>
        <v>0C40_3838</v>
      </c>
      <c r="T10" s="33">
        <f>T9+P9</f>
        <v>8016</v>
      </c>
      <c r="U10" s="12" t="str">
        <f t="shared" si="5"/>
        <v>00001F50</v>
      </c>
      <c r="V10" s="33">
        <f>X7</f>
        <v>1827867</v>
      </c>
      <c r="W10" s="12" t="str">
        <f t="shared" si="6"/>
        <v>001BE41B</v>
      </c>
      <c r="X10" s="33">
        <f>V10++L7+L9</f>
        <v>2078747</v>
      </c>
      <c r="Y10" s="13" t="str">
        <f t="shared" si="7"/>
        <v>001FB81B</v>
      </c>
      <c r="Z10" s="2">
        <v>0.2</v>
      </c>
      <c r="AA10" s="2">
        <v>1</v>
      </c>
      <c r="AB10" s="2">
        <f>L10/64*0.97</f>
        <v>3041.92</v>
      </c>
      <c r="AC10" s="2">
        <f>M10*Z10*AA10</f>
        <v>10035.200000000001</v>
      </c>
      <c r="AD10" s="20"/>
    </row>
    <row r="11" spans="1:30" x14ac:dyDescent="0.35">
      <c r="A11" s="7" t="s">
        <v>11</v>
      </c>
      <c r="B11" s="27" t="s">
        <v>70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46"/>
      <c r="R11" s="14"/>
      <c r="S11" s="14"/>
      <c r="T11" s="34"/>
      <c r="U11" s="14"/>
      <c r="V11" s="34"/>
      <c r="W11" s="14"/>
      <c r="X11" s="34"/>
      <c r="Y11" s="15"/>
      <c r="Z11" s="3"/>
      <c r="AA11" s="3"/>
      <c r="AB11" s="3"/>
      <c r="AC11" s="3"/>
      <c r="AD11" s="20"/>
    </row>
    <row r="12" spans="1:30" x14ac:dyDescent="0.35">
      <c r="A12" s="7" t="s">
        <v>12</v>
      </c>
      <c r="B12" s="27" t="s">
        <v>70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46"/>
      <c r="R12" s="14"/>
      <c r="S12" s="14"/>
      <c r="T12" s="34"/>
      <c r="U12" s="14"/>
      <c r="V12" s="34"/>
      <c r="W12" s="14"/>
      <c r="X12" s="34"/>
      <c r="Y12" s="15"/>
      <c r="Z12" s="3"/>
      <c r="AA12" s="3"/>
      <c r="AB12" s="3"/>
      <c r="AC12" s="3"/>
      <c r="AD12" s="20"/>
    </row>
    <row r="13" spans="1:30" x14ac:dyDescent="0.35">
      <c r="A13" s="5" t="s">
        <v>19</v>
      </c>
      <c r="B13" s="25" t="s">
        <v>73</v>
      </c>
      <c r="C13" s="25"/>
      <c r="D13" s="25"/>
      <c r="E13" s="25"/>
      <c r="F13" s="25"/>
      <c r="G13" s="25"/>
      <c r="H13" s="25"/>
      <c r="I13" s="25"/>
      <c r="J13" s="25" t="s">
        <v>121</v>
      </c>
      <c r="K13" s="25">
        <v>56</v>
      </c>
      <c r="L13" s="25"/>
      <c r="M13" s="25"/>
      <c r="N13" s="25"/>
      <c r="O13" s="25"/>
      <c r="P13" s="25"/>
      <c r="Q13" s="44"/>
      <c r="R13" s="10"/>
      <c r="S13" s="10"/>
      <c r="T13" s="32"/>
      <c r="U13" s="10"/>
      <c r="V13" s="32"/>
      <c r="W13" s="10"/>
      <c r="X13" s="32"/>
      <c r="Y13" s="11"/>
      <c r="Z13" s="1"/>
      <c r="AA13" s="1"/>
      <c r="AB13" s="1"/>
      <c r="AC13" s="1"/>
      <c r="AD13" s="20"/>
    </row>
    <row r="14" spans="1:30" x14ac:dyDescent="0.35">
      <c r="A14" s="6" t="s">
        <v>13</v>
      </c>
      <c r="B14" s="26" t="s">
        <v>8</v>
      </c>
      <c r="C14" s="26">
        <v>1</v>
      </c>
      <c r="D14" s="26" t="s">
        <v>86</v>
      </c>
      <c r="E14" s="26">
        <v>1</v>
      </c>
      <c r="F14" s="26">
        <v>128</v>
      </c>
      <c r="G14" s="26">
        <v>16</v>
      </c>
      <c r="H14" s="26">
        <v>1</v>
      </c>
      <c r="I14" s="26">
        <v>0</v>
      </c>
      <c r="J14" s="26" t="s">
        <v>120</v>
      </c>
      <c r="K14" s="26">
        <v>56</v>
      </c>
      <c r="L14" s="26">
        <f>K14^2*G14</f>
        <v>50176</v>
      </c>
      <c r="M14" s="26">
        <f>K14^2*F14</f>
        <v>401408</v>
      </c>
      <c r="N14" s="26">
        <f>E14^2*F14*G14</f>
        <v>2048</v>
      </c>
      <c r="O14" s="26">
        <f>G14</f>
        <v>16</v>
      </c>
      <c r="P14" s="26">
        <f>N14+O14</f>
        <v>2064</v>
      </c>
      <c r="Q14" s="45" t="str">
        <f>DEC2HEX(N14,5)&amp;"_"&amp;DEC2HEX(H14,1)&amp;DEC2HEX(I14,1)&amp;DEC2HEX(C14,1)</f>
        <v>00800_101</v>
      </c>
      <c r="R14" s="12" t="str">
        <f>DEC2HEX(G14,4)&amp;"_"&amp;DEC2HEX(F14,4)</f>
        <v>0010_0080</v>
      </c>
      <c r="S14" s="12" t="str">
        <f>DEC2HEX(K14^2,4)&amp;"_"&amp;DEC2HEX(K14,2)&amp;DEC2HEX(K9,2)</f>
        <v>0C40_3838</v>
      </c>
      <c r="T14" s="33">
        <f>T10+P10</f>
        <v>17296</v>
      </c>
      <c r="U14" s="12" t="str">
        <f>DEC2HEX(T14,8)</f>
        <v>00004390</v>
      </c>
      <c r="V14" s="33">
        <f>X10</f>
        <v>2078747</v>
      </c>
      <c r="W14" s="12" t="str">
        <f>DEC2HEX(V14,8)</f>
        <v>001FB81B</v>
      </c>
      <c r="X14" s="33">
        <f>V14+L10</f>
        <v>2279451</v>
      </c>
      <c r="Y14" s="13" t="str">
        <f>DEC2HEX(X14,8)</f>
        <v>0022C81B</v>
      </c>
      <c r="Z14" s="2">
        <v>0.2</v>
      </c>
      <c r="AA14" s="2">
        <v>1</v>
      </c>
      <c r="AB14" s="2">
        <f>L14/64*0.97</f>
        <v>760.48</v>
      </c>
      <c r="AC14" s="2">
        <f>M14*Z14*AA14</f>
        <v>80281.600000000006</v>
      </c>
      <c r="AD14" s="20"/>
    </row>
    <row r="15" spans="1:30" x14ac:dyDescent="0.35">
      <c r="A15" s="7" t="s">
        <v>14</v>
      </c>
      <c r="B15" s="27" t="s">
        <v>70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46"/>
      <c r="R15" s="14"/>
      <c r="S15" s="14"/>
      <c r="T15" s="34"/>
      <c r="U15" s="14"/>
      <c r="V15" s="34"/>
      <c r="W15" s="14"/>
      <c r="X15" s="34"/>
      <c r="Y15" s="15"/>
      <c r="Z15" s="3"/>
      <c r="AA15" s="3"/>
      <c r="AB15" s="3"/>
      <c r="AC15" s="3"/>
      <c r="AD15" s="20"/>
    </row>
    <row r="16" spans="1:30" x14ac:dyDescent="0.35">
      <c r="A16" s="6" t="s">
        <v>15</v>
      </c>
      <c r="B16" s="26" t="s">
        <v>8</v>
      </c>
      <c r="C16" s="26">
        <v>3</v>
      </c>
      <c r="D16" s="26" t="s">
        <v>86</v>
      </c>
      <c r="E16" s="26">
        <v>1</v>
      </c>
      <c r="F16" s="26">
        <v>16</v>
      </c>
      <c r="G16" s="26">
        <v>64</v>
      </c>
      <c r="H16" s="26">
        <v>1</v>
      </c>
      <c r="I16" s="26">
        <v>0</v>
      </c>
      <c r="J16" s="26" t="s">
        <v>119</v>
      </c>
      <c r="K16" s="26">
        <v>56</v>
      </c>
      <c r="L16" s="26">
        <f t="shared" ref="L16:L17" si="8">K16^2*G16</f>
        <v>200704</v>
      </c>
      <c r="M16" s="26">
        <f t="shared" ref="M16:M17" si="9">K16^2*F16</f>
        <v>50176</v>
      </c>
      <c r="N16" s="26">
        <f t="shared" ref="N16:N17" si="10">E16^2*F16*G16</f>
        <v>1024</v>
      </c>
      <c r="O16" s="26">
        <f t="shared" ref="O16:O17" si="11">G16</f>
        <v>64</v>
      </c>
      <c r="P16" s="26">
        <f t="shared" ref="P16:P17" si="12">N16+O16</f>
        <v>1088</v>
      </c>
      <c r="Q16" s="45" t="str">
        <f>DEC2HEX(N16,5)&amp;"_"&amp;DEC2HEX(H16,1)&amp;DEC2HEX(I16,1)&amp;DEC2HEX(C16,1)</f>
        <v>00400_103</v>
      </c>
      <c r="R16" s="12" t="str">
        <f>DEC2HEX(G16,4)&amp;"_"&amp;DEC2HEX(F16,4)</f>
        <v>0040_0010</v>
      </c>
      <c r="S16" s="12" t="str">
        <f>DEC2HEX(K16^2,4)&amp;"_"&amp;DEC2HEX(K16,2)&amp;DEC2HEX(K14,2)</f>
        <v>0C40_3838</v>
      </c>
      <c r="T16" s="33">
        <f>T14+P14</f>
        <v>19360</v>
      </c>
      <c r="U16" s="12" t="str">
        <f t="shared" ref="U16:U17" si="13">DEC2HEX(T16,8)</f>
        <v>00004BA0</v>
      </c>
      <c r="V16" s="33">
        <f>X14</f>
        <v>2279451</v>
      </c>
      <c r="W16" s="12" t="str">
        <f t="shared" ref="W16:W17" si="14">DEC2HEX(V16,8)</f>
        <v>0022C81B</v>
      </c>
      <c r="X16" s="33">
        <f>V16+L14</f>
        <v>2329627</v>
      </c>
      <c r="Y16" s="13" t="str">
        <f t="shared" ref="Y16:Y17" si="15">DEC2HEX(X16,8)</f>
        <v>00238C1B</v>
      </c>
      <c r="Z16" s="2">
        <v>0.2</v>
      </c>
      <c r="AA16" s="2">
        <v>0</v>
      </c>
      <c r="AB16" s="2">
        <f>L16/64*0.97</f>
        <v>3041.92</v>
      </c>
      <c r="AC16" s="2">
        <f>M16*Z16*AA16</f>
        <v>0</v>
      </c>
      <c r="AD16" s="20"/>
    </row>
    <row r="17" spans="1:30" x14ac:dyDescent="0.35">
      <c r="A17" s="6" t="s">
        <v>16</v>
      </c>
      <c r="B17" s="26" t="s">
        <v>8</v>
      </c>
      <c r="C17" s="26">
        <v>3</v>
      </c>
      <c r="D17" s="26" t="s">
        <v>82</v>
      </c>
      <c r="E17" s="26">
        <v>3</v>
      </c>
      <c r="F17" s="26">
        <v>16</v>
      </c>
      <c r="G17" s="26">
        <v>64</v>
      </c>
      <c r="H17" s="26">
        <v>1</v>
      </c>
      <c r="I17" s="26">
        <v>1</v>
      </c>
      <c r="J17" s="26" t="s">
        <v>119</v>
      </c>
      <c r="K17" s="26">
        <v>56</v>
      </c>
      <c r="L17" s="26">
        <f t="shared" si="8"/>
        <v>200704</v>
      </c>
      <c r="M17" s="26">
        <f t="shared" si="9"/>
        <v>50176</v>
      </c>
      <c r="N17" s="26">
        <f t="shared" si="10"/>
        <v>9216</v>
      </c>
      <c r="O17" s="26">
        <f t="shared" si="11"/>
        <v>64</v>
      </c>
      <c r="P17" s="26">
        <f t="shared" si="12"/>
        <v>9280</v>
      </c>
      <c r="Q17" s="45" t="str">
        <f>DEC2HEX(N17,5)&amp;"_"&amp;DEC2HEX(H17,1)&amp;DEC2HEX(I17,1)&amp;DEC2HEX(C17,1)</f>
        <v>02400_113</v>
      </c>
      <c r="R17" s="12" t="str">
        <f>DEC2HEX(G17,4)&amp;"_"&amp;DEC2HEX(F17,4)</f>
        <v>0040_0010</v>
      </c>
      <c r="S17" s="12" t="str">
        <f>DEC2HEX(K17^2,4)&amp;"_"&amp;DEC2HEX(K17,2)&amp;DEC2HEX(K14,2)</f>
        <v>0C40_3838</v>
      </c>
      <c r="T17" s="33">
        <f>T16+P16</f>
        <v>20448</v>
      </c>
      <c r="U17" s="12" t="str">
        <f t="shared" si="13"/>
        <v>00004FE0</v>
      </c>
      <c r="V17" s="33">
        <f>X14</f>
        <v>2279451</v>
      </c>
      <c r="W17" s="12" t="str">
        <f t="shared" si="14"/>
        <v>0022C81B</v>
      </c>
      <c r="X17" s="33">
        <f>V17++L14+L16</f>
        <v>2530331</v>
      </c>
      <c r="Y17" s="13" t="str">
        <f t="shared" si="15"/>
        <v>00269C1B</v>
      </c>
      <c r="Z17" s="2">
        <v>0.2</v>
      </c>
      <c r="AA17" s="2">
        <v>1</v>
      </c>
      <c r="AB17" s="2">
        <f>L17/64*0.97</f>
        <v>3041.92</v>
      </c>
      <c r="AC17" s="2">
        <f>M17*Z17*AA17</f>
        <v>10035.200000000001</v>
      </c>
      <c r="AD17" s="20"/>
    </row>
    <row r="18" spans="1:30" x14ac:dyDescent="0.35">
      <c r="A18" s="7" t="s">
        <v>17</v>
      </c>
      <c r="B18" s="27" t="s">
        <v>70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46"/>
      <c r="R18" s="14"/>
      <c r="S18" s="14"/>
      <c r="T18" s="34"/>
      <c r="U18" s="14"/>
      <c r="V18" s="34"/>
      <c r="W18" s="14"/>
      <c r="X18" s="34"/>
      <c r="Y18" s="15"/>
      <c r="Z18" s="3"/>
      <c r="AA18" s="3"/>
      <c r="AB18" s="3"/>
      <c r="AC18" s="3"/>
      <c r="AD18" s="20"/>
    </row>
    <row r="19" spans="1:30" x14ac:dyDescent="0.35">
      <c r="A19" s="7" t="s">
        <v>18</v>
      </c>
      <c r="B19" s="27" t="s">
        <v>70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46"/>
      <c r="R19" s="14"/>
      <c r="S19" s="14"/>
      <c r="T19" s="34"/>
      <c r="U19" s="14"/>
      <c r="V19" s="34"/>
      <c r="W19" s="14"/>
      <c r="X19" s="34"/>
      <c r="Y19" s="15"/>
      <c r="Z19" s="3"/>
      <c r="AA19" s="3"/>
      <c r="AB19" s="3"/>
      <c r="AC19" s="3"/>
      <c r="AD19" s="20"/>
    </row>
    <row r="20" spans="1:30" x14ac:dyDescent="0.35">
      <c r="A20" s="5" t="s">
        <v>20</v>
      </c>
      <c r="B20" s="25" t="s">
        <v>73</v>
      </c>
      <c r="C20" s="25"/>
      <c r="D20" s="25"/>
      <c r="E20" s="25"/>
      <c r="F20" s="25"/>
      <c r="G20" s="25"/>
      <c r="H20" s="25"/>
      <c r="I20" s="25"/>
      <c r="J20" s="25" t="s">
        <v>121</v>
      </c>
      <c r="K20" s="25">
        <v>56</v>
      </c>
      <c r="L20" s="25"/>
      <c r="M20" s="25"/>
      <c r="N20" s="25"/>
      <c r="O20" s="25"/>
      <c r="P20" s="25"/>
      <c r="Q20" s="44"/>
      <c r="R20" s="10"/>
      <c r="S20" s="10"/>
      <c r="T20" s="32"/>
      <c r="U20" s="10"/>
      <c r="V20" s="32"/>
      <c r="W20" s="10"/>
      <c r="X20" s="32"/>
      <c r="Y20" s="11"/>
      <c r="Z20" s="1"/>
      <c r="AA20" s="1"/>
      <c r="AB20" s="1"/>
      <c r="AC20" s="1"/>
      <c r="AD20" s="20"/>
    </row>
    <row r="21" spans="1:30" x14ac:dyDescent="0.35">
      <c r="A21" s="8" t="s">
        <v>21</v>
      </c>
      <c r="B21" s="28" t="s">
        <v>71</v>
      </c>
      <c r="C21" s="28">
        <v>4</v>
      </c>
      <c r="D21" s="28" t="s">
        <v>82</v>
      </c>
      <c r="E21" s="28">
        <v>3</v>
      </c>
      <c r="F21" s="28">
        <v>1</v>
      </c>
      <c r="G21" s="28">
        <v>128</v>
      </c>
      <c r="H21" s="28">
        <v>2</v>
      </c>
      <c r="I21" s="28">
        <v>0</v>
      </c>
      <c r="J21" s="28" t="s">
        <v>87</v>
      </c>
      <c r="K21" s="28">
        <v>28</v>
      </c>
      <c r="L21" s="28">
        <f>K21^2*G21</f>
        <v>100352</v>
      </c>
      <c r="M21" s="28">
        <f>L21</f>
        <v>100352</v>
      </c>
      <c r="N21" s="28"/>
      <c r="O21" s="28"/>
      <c r="P21" s="28"/>
      <c r="Q21" s="47" t="str">
        <f>DEC2HEX(E21^2*F21,5)&amp;"_"&amp;DEC2HEX(H21,1)&amp;DEC2HEX(I21,1)&amp;DEC2HEX(C21,1)</f>
        <v>00009_204</v>
      </c>
      <c r="R21" s="16" t="str">
        <f>DEC2HEX(G21,4)&amp;"_"&amp;DEC2HEX(G21,4)</f>
        <v>0080_0080</v>
      </c>
      <c r="S21" s="16" t="str">
        <f>DEC2HEX(K21^2,4)&amp;"_"&amp;DEC2HEX(K21,2)&amp;DEC2HEX(K16,2)</f>
        <v>0310_1C38</v>
      </c>
      <c r="T21" s="35"/>
      <c r="U21" s="16" t="str">
        <f>DEC2HEX(0,8)</f>
        <v>00000000</v>
      </c>
      <c r="V21" s="35">
        <f>X17</f>
        <v>2530331</v>
      </c>
      <c r="W21" s="16" t="str">
        <f>DEC2HEX(V21,8)</f>
        <v>00269C1B</v>
      </c>
      <c r="X21" s="35">
        <f>V21+L17</f>
        <v>2731035</v>
      </c>
      <c r="Y21" s="17" t="str">
        <f>DEC2HEX(X21,8)</f>
        <v>0029AC1B</v>
      </c>
      <c r="Z21" s="4">
        <v>0.31</v>
      </c>
      <c r="AA21" s="4">
        <v>1</v>
      </c>
      <c r="AB21" s="4">
        <f>L21/64*0.97</f>
        <v>1520.96</v>
      </c>
      <c r="AC21" s="4">
        <f>M21*Z21*AA21</f>
        <v>31109.119999999999</v>
      </c>
      <c r="AD21" s="20"/>
    </row>
    <row r="22" spans="1:30" x14ac:dyDescent="0.35">
      <c r="A22" s="6" t="s">
        <v>22</v>
      </c>
      <c r="B22" s="26" t="s">
        <v>8</v>
      </c>
      <c r="C22" s="26">
        <v>1</v>
      </c>
      <c r="D22" s="26" t="s">
        <v>86</v>
      </c>
      <c r="E22" s="26">
        <v>1</v>
      </c>
      <c r="F22" s="26">
        <v>128</v>
      </c>
      <c r="G22" s="26">
        <v>32</v>
      </c>
      <c r="H22" s="26">
        <v>1</v>
      </c>
      <c r="I22" s="26">
        <v>0</v>
      </c>
      <c r="J22" s="26" t="s">
        <v>122</v>
      </c>
      <c r="K22" s="26">
        <v>28</v>
      </c>
      <c r="L22" s="26">
        <f>K22^2*G22</f>
        <v>25088</v>
      </c>
      <c r="M22" s="26">
        <f>K22^2*F22</f>
        <v>100352</v>
      </c>
      <c r="N22" s="26">
        <f>E22^2*F22*G22</f>
        <v>4096</v>
      </c>
      <c r="O22" s="26">
        <f>G22</f>
        <v>32</v>
      </c>
      <c r="P22" s="26">
        <f>N22+O22</f>
        <v>4128</v>
      </c>
      <c r="Q22" s="45" t="str">
        <f>DEC2HEX(N22,5)&amp;"_"&amp;DEC2HEX(H22,1)&amp;DEC2HEX(I22,1)&amp;DEC2HEX(C22,1)</f>
        <v>01000_101</v>
      </c>
      <c r="R22" s="12" t="str">
        <f>DEC2HEX(G22,4)&amp;"_"&amp;DEC2HEX(F22,4)</f>
        <v>0020_0080</v>
      </c>
      <c r="S22" s="12" t="str">
        <f>DEC2HEX(K22^2,4)&amp;"_"&amp;DEC2HEX(K22,2)&amp;DEC2HEX(K21,2)</f>
        <v>0310_1C1C</v>
      </c>
      <c r="T22" s="33">
        <f>T17+P17</f>
        <v>29728</v>
      </c>
      <c r="U22" s="12" t="str">
        <f>DEC2HEX(T22,8)</f>
        <v>00007420</v>
      </c>
      <c r="V22" s="33">
        <f>X21</f>
        <v>2731035</v>
      </c>
      <c r="W22" s="12" t="str">
        <f>DEC2HEX(V22,8)</f>
        <v>0029AC1B</v>
      </c>
      <c r="X22" s="33">
        <f>V22+L21</f>
        <v>2831387</v>
      </c>
      <c r="Y22" s="13" t="str">
        <f>DEC2HEX(X22,8)</f>
        <v>002B341B</v>
      </c>
      <c r="Z22" s="2">
        <v>0.2</v>
      </c>
      <c r="AA22" s="2">
        <v>1</v>
      </c>
      <c r="AB22" s="2">
        <f>L22/64*0.97</f>
        <v>380.24</v>
      </c>
      <c r="AC22" s="2">
        <f>M22*Z22*AA22</f>
        <v>20070.400000000001</v>
      </c>
      <c r="AD22" s="20"/>
    </row>
    <row r="23" spans="1:30" x14ac:dyDescent="0.35">
      <c r="A23" s="7" t="s">
        <v>23</v>
      </c>
      <c r="B23" s="27" t="s">
        <v>70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46"/>
      <c r="R23" s="14"/>
      <c r="S23" s="14"/>
      <c r="T23" s="34"/>
      <c r="U23" s="14"/>
      <c r="V23" s="34"/>
      <c r="W23" s="14"/>
      <c r="X23" s="34"/>
      <c r="Y23" s="15"/>
      <c r="Z23" s="3"/>
      <c r="AA23" s="3"/>
      <c r="AB23" s="3"/>
      <c r="AC23" s="3"/>
      <c r="AD23" s="20"/>
    </row>
    <row r="24" spans="1:30" x14ac:dyDescent="0.35">
      <c r="A24" s="6" t="s">
        <v>24</v>
      </c>
      <c r="B24" s="26" t="s">
        <v>8</v>
      </c>
      <c r="C24" s="26">
        <v>3</v>
      </c>
      <c r="D24" s="26" t="s">
        <v>86</v>
      </c>
      <c r="E24" s="26">
        <v>1</v>
      </c>
      <c r="F24" s="26">
        <v>32</v>
      </c>
      <c r="G24" s="26">
        <v>128</v>
      </c>
      <c r="H24" s="26">
        <v>1</v>
      </c>
      <c r="I24" s="26">
        <v>0</v>
      </c>
      <c r="J24" s="26" t="s">
        <v>123</v>
      </c>
      <c r="K24" s="26">
        <v>28</v>
      </c>
      <c r="L24" s="26">
        <f t="shared" ref="L24:L25" si="16">K24^2*G24</f>
        <v>100352</v>
      </c>
      <c r="M24" s="26">
        <f t="shared" ref="M24:M25" si="17">K24^2*F24</f>
        <v>25088</v>
      </c>
      <c r="N24" s="26">
        <f t="shared" ref="N24:N25" si="18">E24^2*F24*G24</f>
        <v>4096</v>
      </c>
      <c r="O24" s="26">
        <f t="shared" ref="O24:O25" si="19">G24</f>
        <v>128</v>
      </c>
      <c r="P24" s="26">
        <f t="shared" ref="P24:P25" si="20">N24+O24</f>
        <v>4224</v>
      </c>
      <c r="Q24" s="45" t="str">
        <f>DEC2HEX(N24,5)&amp;"_"&amp;DEC2HEX(H24,1)&amp;DEC2HEX(I24,1)&amp;DEC2HEX(C24,1)</f>
        <v>01000_103</v>
      </c>
      <c r="R24" s="12" t="str">
        <f>DEC2HEX(G24,4)&amp;"_"&amp;DEC2HEX(F24,4)</f>
        <v>0080_0020</v>
      </c>
      <c r="S24" s="12" t="str">
        <f>DEC2HEX(K24^2,4)&amp;"_"&amp;DEC2HEX(K24,2)&amp;DEC2HEX(K22,2)</f>
        <v>0310_1C1C</v>
      </c>
      <c r="T24" s="33">
        <f>T22+P22</f>
        <v>33856</v>
      </c>
      <c r="U24" s="12" t="str">
        <f t="shared" ref="U24:U25" si="21">DEC2HEX(T24,8)</f>
        <v>00008440</v>
      </c>
      <c r="V24" s="33">
        <f>X22</f>
        <v>2831387</v>
      </c>
      <c r="W24" s="12" t="str">
        <f t="shared" ref="W24:W25" si="22">DEC2HEX(V24,8)</f>
        <v>002B341B</v>
      </c>
      <c r="X24" s="33">
        <f>V24+L22</f>
        <v>2856475</v>
      </c>
      <c r="Y24" s="13" t="str">
        <f t="shared" ref="Y24:Y25" si="23">DEC2HEX(X24,8)</f>
        <v>002B961B</v>
      </c>
      <c r="Z24" s="2">
        <v>0.2</v>
      </c>
      <c r="AA24" s="2">
        <v>0</v>
      </c>
      <c r="AB24" s="2">
        <f>L24/64*0.97</f>
        <v>1520.96</v>
      </c>
      <c r="AC24" s="2">
        <f>M24*Z24*AA24</f>
        <v>0</v>
      </c>
      <c r="AD24" s="20"/>
    </row>
    <row r="25" spans="1:30" x14ac:dyDescent="0.35">
      <c r="A25" s="6" t="s">
        <v>25</v>
      </c>
      <c r="B25" s="26" t="s">
        <v>8</v>
      </c>
      <c r="C25" s="26">
        <v>3</v>
      </c>
      <c r="D25" s="26" t="s">
        <v>82</v>
      </c>
      <c r="E25" s="26">
        <v>3</v>
      </c>
      <c r="F25" s="26">
        <v>32</v>
      </c>
      <c r="G25" s="26">
        <v>128</v>
      </c>
      <c r="H25" s="26">
        <v>1</v>
      </c>
      <c r="I25" s="26">
        <v>1</v>
      </c>
      <c r="J25" s="26" t="s">
        <v>123</v>
      </c>
      <c r="K25" s="26">
        <v>28</v>
      </c>
      <c r="L25" s="26">
        <f t="shared" si="16"/>
        <v>100352</v>
      </c>
      <c r="M25" s="26">
        <f t="shared" si="17"/>
        <v>25088</v>
      </c>
      <c r="N25" s="26">
        <f t="shared" si="18"/>
        <v>36864</v>
      </c>
      <c r="O25" s="26">
        <f t="shared" si="19"/>
        <v>128</v>
      </c>
      <c r="P25" s="26">
        <f t="shared" si="20"/>
        <v>36992</v>
      </c>
      <c r="Q25" s="45" t="str">
        <f>DEC2HEX(N25,5)&amp;"_"&amp;DEC2HEX(H25,1)&amp;DEC2HEX(I25,1)&amp;DEC2HEX(C25,1)</f>
        <v>09000_113</v>
      </c>
      <c r="R25" s="12" t="str">
        <f>DEC2HEX(G25,4)&amp;"_"&amp;DEC2HEX(F25,4)</f>
        <v>0080_0020</v>
      </c>
      <c r="S25" s="12" t="str">
        <f>DEC2HEX(K25^2,4)&amp;"_"&amp;DEC2HEX(K25,2)&amp;DEC2HEX(K22,2)</f>
        <v>0310_1C1C</v>
      </c>
      <c r="T25" s="33">
        <f>T24+P24</f>
        <v>38080</v>
      </c>
      <c r="U25" s="12" t="str">
        <f t="shared" si="21"/>
        <v>000094C0</v>
      </c>
      <c r="V25" s="33">
        <f>X22</f>
        <v>2831387</v>
      </c>
      <c r="W25" s="12" t="str">
        <f t="shared" si="22"/>
        <v>002B341B</v>
      </c>
      <c r="X25" s="33">
        <f>V25++L22+L24</f>
        <v>2956827</v>
      </c>
      <c r="Y25" s="13" t="str">
        <f t="shared" si="23"/>
        <v>002D1E1B</v>
      </c>
      <c r="Z25" s="2">
        <v>0.2</v>
      </c>
      <c r="AA25" s="2">
        <v>1</v>
      </c>
      <c r="AB25" s="2">
        <f>L25/64*0.97</f>
        <v>1520.96</v>
      </c>
      <c r="AC25" s="2">
        <f>M25*Z25*AA25</f>
        <v>5017.6000000000004</v>
      </c>
      <c r="AD25" s="20"/>
    </row>
    <row r="26" spans="1:30" x14ac:dyDescent="0.35">
      <c r="A26" s="7" t="s">
        <v>26</v>
      </c>
      <c r="B26" s="27" t="s">
        <v>70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46"/>
      <c r="R26" s="14"/>
      <c r="S26" s="14"/>
      <c r="T26" s="34"/>
      <c r="U26" s="14"/>
      <c r="V26" s="34"/>
      <c r="W26" s="14"/>
      <c r="X26" s="34"/>
      <c r="Y26" s="15"/>
      <c r="Z26" s="3"/>
      <c r="AA26" s="3"/>
      <c r="AB26" s="3"/>
      <c r="AC26" s="3"/>
      <c r="AD26" s="20"/>
    </row>
    <row r="27" spans="1:30" x14ac:dyDescent="0.35">
      <c r="A27" s="7" t="s">
        <v>27</v>
      </c>
      <c r="B27" s="27" t="s">
        <v>70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46"/>
      <c r="R27" s="14"/>
      <c r="S27" s="14"/>
      <c r="T27" s="34"/>
      <c r="U27" s="14"/>
      <c r="V27" s="34"/>
      <c r="W27" s="14"/>
      <c r="X27" s="34"/>
      <c r="Y27" s="15"/>
      <c r="Z27" s="3"/>
      <c r="AA27" s="3"/>
      <c r="AB27" s="3"/>
      <c r="AC27" s="3"/>
      <c r="AD27" s="20"/>
    </row>
    <row r="28" spans="1:30" x14ac:dyDescent="0.35">
      <c r="A28" s="5" t="s">
        <v>28</v>
      </c>
      <c r="B28" s="25" t="s">
        <v>73</v>
      </c>
      <c r="C28" s="25"/>
      <c r="D28" s="25"/>
      <c r="E28" s="25"/>
      <c r="F28" s="25"/>
      <c r="G28" s="25"/>
      <c r="H28" s="25"/>
      <c r="I28" s="25"/>
      <c r="J28" s="25" t="s">
        <v>124</v>
      </c>
      <c r="K28" s="25">
        <v>28</v>
      </c>
      <c r="L28" s="25"/>
      <c r="M28" s="25"/>
      <c r="N28" s="25"/>
      <c r="O28" s="25"/>
      <c r="P28" s="25"/>
      <c r="Q28" s="44"/>
      <c r="R28" s="10"/>
      <c r="S28" s="10"/>
      <c r="T28" s="32"/>
      <c r="U28" s="10"/>
      <c r="V28" s="32"/>
      <c r="W28" s="10"/>
      <c r="X28" s="32"/>
      <c r="Y28" s="11"/>
      <c r="Z28" s="1"/>
      <c r="AA28" s="1"/>
      <c r="AB28" s="1"/>
      <c r="AC28" s="1"/>
      <c r="AD28" s="20"/>
    </row>
    <row r="29" spans="1:30" x14ac:dyDescent="0.35">
      <c r="A29" s="6" t="s">
        <v>29</v>
      </c>
      <c r="B29" s="26" t="s">
        <v>8</v>
      </c>
      <c r="C29" s="26">
        <v>1</v>
      </c>
      <c r="D29" s="26" t="s">
        <v>86</v>
      </c>
      <c r="E29" s="26">
        <v>1</v>
      </c>
      <c r="F29" s="26">
        <v>256</v>
      </c>
      <c r="G29" s="26">
        <v>32</v>
      </c>
      <c r="H29" s="26">
        <v>1</v>
      </c>
      <c r="I29" s="26">
        <v>0</v>
      </c>
      <c r="J29" s="26" t="s">
        <v>122</v>
      </c>
      <c r="K29" s="26">
        <v>28</v>
      </c>
      <c r="L29" s="26">
        <f>K29^2*G29</f>
        <v>25088</v>
      </c>
      <c r="M29" s="26">
        <f>K29^2*F29</f>
        <v>200704</v>
      </c>
      <c r="N29" s="26">
        <f>E29^2*F29*G29</f>
        <v>8192</v>
      </c>
      <c r="O29" s="26">
        <f>G29</f>
        <v>32</v>
      </c>
      <c r="P29" s="26">
        <f>N29+O29</f>
        <v>8224</v>
      </c>
      <c r="Q29" s="45" t="str">
        <f>DEC2HEX(N29,5)&amp;"_"&amp;DEC2HEX(H29,1)&amp;DEC2HEX(I29,1)&amp;DEC2HEX(C29,1)</f>
        <v>02000_101</v>
      </c>
      <c r="R29" s="12" t="str">
        <f>DEC2HEX(G29,4)&amp;"_"&amp;DEC2HEX(F29,4)</f>
        <v>0020_0100</v>
      </c>
      <c r="S29" s="12" t="str">
        <f>DEC2HEX(K29^2,4)&amp;"_"&amp;DEC2HEX(K29,2)&amp;DEC2HEX(K24,2)</f>
        <v>0310_1C1C</v>
      </c>
      <c r="T29" s="33">
        <f>T25+P25</f>
        <v>75072</v>
      </c>
      <c r="U29" s="12" t="str">
        <f>DEC2HEX(T29,8)</f>
        <v>00012540</v>
      </c>
      <c r="V29" s="33">
        <f>X25</f>
        <v>2956827</v>
      </c>
      <c r="W29" s="12" t="str">
        <f>DEC2HEX(V29,8)</f>
        <v>002D1E1B</v>
      </c>
      <c r="X29" s="33">
        <f>V29+L25</f>
        <v>3057179</v>
      </c>
      <c r="Y29" s="13" t="str">
        <f>DEC2HEX(X29,8)</f>
        <v>002EA61B</v>
      </c>
      <c r="Z29" s="2">
        <v>0.2</v>
      </c>
      <c r="AA29" s="2">
        <v>1</v>
      </c>
      <c r="AB29" s="2">
        <f>L29/64*0.97</f>
        <v>380.24</v>
      </c>
      <c r="AC29" s="2">
        <f>M29*Z29*AA29</f>
        <v>40140.800000000003</v>
      </c>
      <c r="AD29" s="20"/>
    </row>
    <row r="30" spans="1:30" x14ac:dyDescent="0.35">
      <c r="A30" s="7" t="s">
        <v>30</v>
      </c>
      <c r="B30" s="27" t="s">
        <v>70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46"/>
      <c r="R30" s="14"/>
      <c r="S30" s="14"/>
      <c r="T30" s="34"/>
      <c r="U30" s="14"/>
      <c r="V30" s="34"/>
      <c r="W30" s="14"/>
      <c r="X30" s="34"/>
      <c r="Y30" s="15"/>
      <c r="Z30" s="3"/>
      <c r="AA30" s="3"/>
      <c r="AB30" s="3"/>
      <c r="AC30" s="3"/>
      <c r="AD30" s="20"/>
    </row>
    <row r="31" spans="1:30" x14ac:dyDescent="0.35">
      <c r="A31" s="6" t="s">
        <v>31</v>
      </c>
      <c r="B31" s="26" t="s">
        <v>8</v>
      </c>
      <c r="C31" s="26">
        <v>3</v>
      </c>
      <c r="D31" s="26" t="s">
        <v>86</v>
      </c>
      <c r="E31" s="26">
        <v>1</v>
      </c>
      <c r="F31" s="26">
        <v>32</v>
      </c>
      <c r="G31" s="26">
        <v>128</v>
      </c>
      <c r="H31" s="26">
        <v>1</v>
      </c>
      <c r="I31" s="26">
        <v>0</v>
      </c>
      <c r="J31" s="26" t="s">
        <v>123</v>
      </c>
      <c r="K31" s="26">
        <v>28</v>
      </c>
      <c r="L31" s="26">
        <f t="shared" ref="L31:L32" si="24">K31^2*G31</f>
        <v>100352</v>
      </c>
      <c r="M31" s="26">
        <f t="shared" ref="M31:M32" si="25">K31^2*F31</f>
        <v>25088</v>
      </c>
      <c r="N31" s="26">
        <f t="shared" ref="N31:N32" si="26">E31^2*F31*G31</f>
        <v>4096</v>
      </c>
      <c r="O31" s="26">
        <f t="shared" ref="O31:O32" si="27">G31</f>
        <v>128</v>
      </c>
      <c r="P31" s="26">
        <f t="shared" ref="P31:P32" si="28">N31+O31</f>
        <v>4224</v>
      </c>
      <c r="Q31" s="45" t="str">
        <f>DEC2HEX(N31,5)&amp;"_"&amp;DEC2HEX(H31,1)&amp;DEC2HEX(I31,1)&amp;DEC2HEX(C31,1)</f>
        <v>01000_103</v>
      </c>
      <c r="R31" s="12" t="str">
        <f>DEC2HEX(G31,4)&amp;"_"&amp;DEC2HEX(F31,4)</f>
        <v>0080_0020</v>
      </c>
      <c r="S31" s="12" t="str">
        <f>DEC2HEX(K31^2,4)&amp;"_"&amp;DEC2HEX(K31,2)&amp;DEC2HEX(K29,2)</f>
        <v>0310_1C1C</v>
      </c>
      <c r="T31" s="33">
        <f>T29+P29</f>
        <v>83296</v>
      </c>
      <c r="U31" s="12" t="str">
        <f t="shared" ref="U31:U32" si="29">DEC2HEX(T31,8)</f>
        <v>00014560</v>
      </c>
      <c r="V31" s="33">
        <f>X29</f>
        <v>3057179</v>
      </c>
      <c r="W31" s="12" t="str">
        <f t="shared" ref="W31:W32" si="30">DEC2HEX(V31,8)</f>
        <v>002EA61B</v>
      </c>
      <c r="X31" s="33">
        <f>V31+L29</f>
        <v>3082267</v>
      </c>
      <c r="Y31" s="13" t="str">
        <f t="shared" ref="Y31:Y32" si="31">DEC2HEX(X31,8)</f>
        <v>002F081B</v>
      </c>
      <c r="Z31" s="2">
        <v>0.2</v>
      </c>
      <c r="AA31" s="2">
        <v>0</v>
      </c>
      <c r="AB31" s="2">
        <f>L31/64*0.97</f>
        <v>1520.96</v>
      </c>
      <c r="AC31" s="2">
        <f>M31*Z31*AA31</f>
        <v>0</v>
      </c>
      <c r="AD31" s="20"/>
    </row>
    <row r="32" spans="1:30" x14ac:dyDescent="0.35">
      <c r="A32" s="6" t="s">
        <v>32</v>
      </c>
      <c r="B32" s="26" t="s">
        <v>8</v>
      </c>
      <c r="C32" s="26">
        <v>3</v>
      </c>
      <c r="D32" s="26" t="s">
        <v>82</v>
      </c>
      <c r="E32" s="26">
        <v>3</v>
      </c>
      <c r="F32" s="26">
        <v>32</v>
      </c>
      <c r="G32" s="26">
        <v>128</v>
      </c>
      <c r="H32" s="26">
        <v>1</v>
      </c>
      <c r="I32" s="26">
        <v>1</v>
      </c>
      <c r="J32" s="26" t="s">
        <v>123</v>
      </c>
      <c r="K32" s="26">
        <v>28</v>
      </c>
      <c r="L32" s="26">
        <f t="shared" si="24"/>
        <v>100352</v>
      </c>
      <c r="M32" s="26">
        <f t="shared" si="25"/>
        <v>25088</v>
      </c>
      <c r="N32" s="26">
        <f t="shared" si="26"/>
        <v>36864</v>
      </c>
      <c r="O32" s="26">
        <f t="shared" si="27"/>
        <v>128</v>
      </c>
      <c r="P32" s="26">
        <f t="shared" si="28"/>
        <v>36992</v>
      </c>
      <c r="Q32" s="45" t="str">
        <f>DEC2HEX(N32,5)&amp;"_"&amp;DEC2HEX(H32,1)&amp;DEC2HEX(I32,1)&amp;DEC2HEX(C32,1)</f>
        <v>09000_113</v>
      </c>
      <c r="R32" s="12" t="str">
        <f>DEC2HEX(G32,4)&amp;"_"&amp;DEC2HEX(F32,4)</f>
        <v>0080_0020</v>
      </c>
      <c r="S32" s="12" t="str">
        <f>DEC2HEX(K32^2,4)&amp;"_"&amp;DEC2HEX(K32,2)&amp;DEC2HEX(K29,2)</f>
        <v>0310_1C1C</v>
      </c>
      <c r="T32" s="33">
        <f>T31+P31</f>
        <v>87520</v>
      </c>
      <c r="U32" s="12" t="str">
        <f t="shared" si="29"/>
        <v>000155E0</v>
      </c>
      <c r="V32" s="33">
        <f>X29</f>
        <v>3057179</v>
      </c>
      <c r="W32" s="12" t="str">
        <f t="shared" si="30"/>
        <v>002EA61B</v>
      </c>
      <c r="X32" s="33">
        <f>V32+L29+L31</f>
        <v>3182619</v>
      </c>
      <c r="Y32" s="13" t="str">
        <f t="shared" si="31"/>
        <v>0030901B</v>
      </c>
      <c r="Z32" s="2">
        <v>0.2</v>
      </c>
      <c r="AA32" s="2">
        <v>1</v>
      </c>
      <c r="AB32" s="2">
        <f>L32/64*0.97</f>
        <v>1520.96</v>
      </c>
      <c r="AC32" s="2">
        <f>M32*Z32*AA32</f>
        <v>5017.6000000000004</v>
      </c>
      <c r="AD32" s="20"/>
    </row>
    <row r="33" spans="1:30" x14ac:dyDescent="0.35">
      <c r="A33" s="7" t="s">
        <v>33</v>
      </c>
      <c r="B33" s="27" t="s">
        <v>70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46"/>
      <c r="R33" s="14"/>
      <c r="S33" s="14"/>
      <c r="T33" s="34"/>
      <c r="U33" s="14"/>
      <c r="V33" s="34"/>
      <c r="W33" s="14"/>
      <c r="X33" s="34"/>
      <c r="Y33" s="15"/>
      <c r="Z33" s="3"/>
      <c r="AA33" s="3"/>
      <c r="AB33" s="3"/>
      <c r="AC33" s="3"/>
      <c r="AD33" s="20"/>
    </row>
    <row r="34" spans="1:30" x14ac:dyDescent="0.35">
      <c r="A34" s="7" t="s">
        <v>34</v>
      </c>
      <c r="B34" s="27" t="s">
        <v>70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46"/>
      <c r="R34" s="14"/>
      <c r="S34" s="14"/>
      <c r="T34" s="34"/>
      <c r="U34" s="14"/>
      <c r="V34" s="34"/>
      <c r="W34" s="14"/>
      <c r="X34" s="34"/>
      <c r="Y34" s="15"/>
      <c r="Z34" s="3"/>
      <c r="AA34" s="3"/>
      <c r="AB34" s="3"/>
      <c r="AC34" s="3"/>
      <c r="AD34" s="20"/>
    </row>
    <row r="35" spans="1:30" x14ac:dyDescent="0.35">
      <c r="A35" s="5" t="s">
        <v>35</v>
      </c>
      <c r="B35" s="25" t="s">
        <v>73</v>
      </c>
      <c r="C35" s="25"/>
      <c r="D35" s="25"/>
      <c r="E35" s="25"/>
      <c r="F35" s="25"/>
      <c r="G35" s="25"/>
      <c r="H35" s="25"/>
      <c r="I35" s="25"/>
      <c r="J35" s="25" t="s">
        <v>124</v>
      </c>
      <c r="K35" s="25"/>
      <c r="L35" s="25"/>
      <c r="M35" s="25"/>
      <c r="N35" s="25"/>
      <c r="O35" s="25"/>
      <c r="P35" s="25"/>
      <c r="Q35" s="44"/>
      <c r="R35" s="10"/>
      <c r="S35" s="10"/>
      <c r="T35" s="32"/>
      <c r="U35" s="10"/>
      <c r="V35" s="32"/>
      <c r="W35" s="10"/>
      <c r="X35" s="32"/>
      <c r="Y35" s="11"/>
      <c r="Z35" s="1"/>
      <c r="AA35" s="1"/>
      <c r="AB35" s="1"/>
      <c r="AC35" s="1"/>
      <c r="AD35" s="20"/>
    </row>
    <row r="36" spans="1:30" x14ac:dyDescent="0.35">
      <c r="A36" s="8" t="s">
        <v>36</v>
      </c>
      <c r="B36" s="28" t="s">
        <v>71</v>
      </c>
      <c r="C36" s="28">
        <v>4</v>
      </c>
      <c r="D36" s="28" t="s">
        <v>82</v>
      </c>
      <c r="E36" s="28">
        <v>3</v>
      </c>
      <c r="F36" s="28">
        <v>1</v>
      </c>
      <c r="G36" s="28">
        <v>256</v>
      </c>
      <c r="H36" s="28">
        <v>2</v>
      </c>
      <c r="I36" s="28">
        <v>0</v>
      </c>
      <c r="J36" s="28" t="s">
        <v>125</v>
      </c>
      <c r="K36" s="28">
        <v>14</v>
      </c>
      <c r="L36" s="28">
        <f>K36^2*G36</f>
        <v>50176</v>
      </c>
      <c r="M36" s="28">
        <f>L36</f>
        <v>50176</v>
      </c>
      <c r="N36" s="28"/>
      <c r="O36" s="28"/>
      <c r="P36" s="28"/>
      <c r="Q36" s="47" t="str">
        <f>DEC2HEX(E36^2*F36,5)&amp;"_"&amp;DEC2HEX(H36,1)&amp;DEC2HEX(I36,1)&amp;DEC2HEX(C36,1)</f>
        <v>00009_204</v>
      </c>
      <c r="R36" s="16" t="str">
        <f>DEC2HEX(G36,4)&amp;"_"&amp;DEC2HEX(G36,4)</f>
        <v>0100_0100</v>
      </c>
      <c r="S36" s="16" t="str">
        <f>DEC2HEX(K36^2,4)&amp;"_"&amp;DEC2HEX(K36,2)&amp;DEC2HEX(K31,2)</f>
        <v>00C4_0E1C</v>
      </c>
      <c r="T36" s="35"/>
      <c r="U36" s="16" t="str">
        <f>DEC2HEX(0,8)</f>
        <v>00000000</v>
      </c>
      <c r="V36" s="35">
        <f>X32</f>
        <v>3182619</v>
      </c>
      <c r="W36" s="16" t="str">
        <f>DEC2HEX(V36,8)</f>
        <v>0030901B</v>
      </c>
      <c r="X36" s="35">
        <f>V36+L32</f>
        <v>3282971</v>
      </c>
      <c r="Y36" s="17" t="str">
        <f>DEC2HEX(X36,8)</f>
        <v>0032181B</v>
      </c>
      <c r="Z36" s="4">
        <v>0.31</v>
      </c>
      <c r="AA36" s="4">
        <v>1</v>
      </c>
      <c r="AB36" s="4">
        <f>L36/64*0.97</f>
        <v>760.48</v>
      </c>
      <c r="AC36" s="4">
        <f>M36*Z36*AA36</f>
        <v>15554.56</v>
      </c>
      <c r="AD36" s="20"/>
    </row>
    <row r="37" spans="1:30" x14ac:dyDescent="0.35">
      <c r="A37" s="6" t="s">
        <v>37</v>
      </c>
      <c r="B37" s="26" t="s">
        <v>8</v>
      </c>
      <c r="C37" s="26">
        <v>1</v>
      </c>
      <c r="D37" s="26" t="s">
        <v>86</v>
      </c>
      <c r="E37" s="26">
        <v>1</v>
      </c>
      <c r="F37" s="26">
        <v>256</v>
      </c>
      <c r="G37" s="26">
        <v>48</v>
      </c>
      <c r="H37" s="26">
        <v>1</v>
      </c>
      <c r="I37" s="26">
        <v>0</v>
      </c>
      <c r="J37" s="26" t="s">
        <v>126</v>
      </c>
      <c r="K37" s="26">
        <v>14</v>
      </c>
      <c r="L37" s="26">
        <f>K37^2*G37</f>
        <v>9408</v>
      </c>
      <c r="M37" s="26">
        <f>K37^2*F37</f>
        <v>50176</v>
      </c>
      <c r="N37" s="26">
        <f>E37^2*F37*G37</f>
        <v>12288</v>
      </c>
      <c r="O37" s="26">
        <f>G37</f>
        <v>48</v>
      </c>
      <c r="P37" s="26">
        <f>N37+O37</f>
        <v>12336</v>
      </c>
      <c r="Q37" s="45" t="str">
        <f>DEC2HEX(N37,5)&amp;"_"&amp;DEC2HEX(H37,1)&amp;DEC2HEX(I37,1)&amp;DEC2HEX(C37,1)</f>
        <v>03000_101</v>
      </c>
      <c r="R37" s="12" t="str">
        <f>DEC2HEX(G37,4)&amp;"_"&amp;DEC2HEX(F37,4)</f>
        <v>0030_0100</v>
      </c>
      <c r="S37" s="12" t="str">
        <f>DEC2HEX(K37^2,4)&amp;"_"&amp;DEC2HEX(K37,2)&amp;DEC2HEX(K36,2)</f>
        <v>00C4_0E0E</v>
      </c>
      <c r="T37" s="33">
        <f>T32+P32</f>
        <v>124512</v>
      </c>
      <c r="U37" s="12" t="str">
        <f>DEC2HEX(T37,8)</f>
        <v>0001E660</v>
      </c>
      <c r="V37" s="33">
        <f>X36</f>
        <v>3282971</v>
      </c>
      <c r="W37" s="12" t="str">
        <f>DEC2HEX(V37,8)</f>
        <v>0032181B</v>
      </c>
      <c r="X37" s="33">
        <f>V37+L36</f>
        <v>3333147</v>
      </c>
      <c r="Y37" s="13" t="str">
        <f>DEC2HEX(X37,8)</f>
        <v>0032DC1B</v>
      </c>
      <c r="Z37" s="2">
        <v>0.2</v>
      </c>
      <c r="AA37" s="2">
        <v>1</v>
      </c>
      <c r="AB37" s="2">
        <f>L37/64*0.97</f>
        <v>142.59</v>
      </c>
      <c r="AC37" s="2">
        <f>M37*Z37*AA37</f>
        <v>10035.200000000001</v>
      </c>
      <c r="AD37" s="20"/>
    </row>
    <row r="38" spans="1:30" x14ac:dyDescent="0.35">
      <c r="A38" s="7" t="s">
        <v>38</v>
      </c>
      <c r="B38" s="27" t="s">
        <v>70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6"/>
      <c r="R38" s="14"/>
      <c r="S38" s="14"/>
      <c r="T38" s="34"/>
      <c r="U38" s="14"/>
      <c r="V38" s="34"/>
      <c r="W38" s="14"/>
      <c r="X38" s="34"/>
      <c r="Y38" s="15"/>
      <c r="Z38" s="3"/>
      <c r="AA38" s="3"/>
      <c r="AB38" s="3"/>
      <c r="AC38" s="3"/>
      <c r="AD38" s="20"/>
    </row>
    <row r="39" spans="1:30" x14ac:dyDescent="0.35">
      <c r="A39" s="6" t="s">
        <v>39</v>
      </c>
      <c r="B39" s="26" t="s">
        <v>8</v>
      </c>
      <c r="C39" s="26">
        <v>3</v>
      </c>
      <c r="D39" s="26" t="s">
        <v>86</v>
      </c>
      <c r="E39" s="26">
        <v>1</v>
      </c>
      <c r="F39" s="26">
        <v>48</v>
      </c>
      <c r="G39" s="26">
        <v>192</v>
      </c>
      <c r="H39" s="26">
        <v>1</v>
      </c>
      <c r="I39" s="26">
        <v>0</v>
      </c>
      <c r="J39" s="26" t="s">
        <v>127</v>
      </c>
      <c r="K39" s="26">
        <v>14</v>
      </c>
      <c r="L39" s="26">
        <f t="shared" ref="L39:L40" si="32">K39^2*G39</f>
        <v>37632</v>
      </c>
      <c r="M39" s="26">
        <f t="shared" ref="M39:M40" si="33">K39^2*F39</f>
        <v>9408</v>
      </c>
      <c r="N39" s="26">
        <f t="shared" ref="N39:N40" si="34">E39^2*F39*G39</f>
        <v>9216</v>
      </c>
      <c r="O39" s="26">
        <f t="shared" ref="O39:O40" si="35">G39</f>
        <v>192</v>
      </c>
      <c r="P39" s="26">
        <f t="shared" ref="P39:P40" si="36">N39+O39</f>
        <v>9408</v>
      </c>
      <c r="Q39" s="45" t="str">
        <f>DEC2HEX(N39,5)&amp;"_"&amp;DEC2HEX(H39,1)&amp;DEC2HEX(I39,1)&amp;DEC2HEX(C39,1)</f>
        <v>02400_103</v>
      </c>
      <c r="R39" s="12" t="str">
        <f>DEC2HEX(G39,4)&amp;"_"&amp;DEC2HEX(F39,4)</f>
        <v>00C0_0030</v>
      </c>
      <c r="S39" s="12" t="str">
        <f>DEC2HEX(K39^2,4)&amp;"_"&amp;DEC2HEX(K39,2)&amp;DEC2HEX(K37,2)</f>
        <v>00C4_0E0E</v>
      </c>
      <c r="T39" s="33">
        <f>T37+P37</f>
        <v>136848</v>
      </c>
      <c r="U39" s="12" t="str">
        <f t="shared" ref="U39:U40" si="37">DEC2HEX(T39,8)</f>
        <v>00021690</v>
      </c>
      <c r="V39" s="33">
        <f>X37</f>
        <v>3333147</v>
      </c>
      <c r="W39" s="12" t="str">
        <f t="shared" ref="W39:W40" si="38">DEC2HEX(V39,8)</f>
        <v>0032DC1B</v>
      </c>
      <c r="X39" s="33">
        <f>V39+L37</f>
        <v>3342555</v>
      </c>
      <c r="Y39" s="13" t="str">
        <f t="shared" ref="Y39:Y40" si="39">DEC2HEX(X39,8)</f>
        <v>003300DB</v>
      </c>
      <c r="Z39" s="2">
        <v>0.2</v>
      </c>
      <c r="AA39" s="2">
        <v>0</v>
      </c>
      <c r="AB39" s="2">
        <f>L39/64*0.97</f>
        <v>570.36</v>
      </c>
      <c r="AC39" s="2">
        <f>M39*Z39*AA39</f>
        <v>0</v>
      </c>
      <c r="AD39" s="20"/>
    </row>
    <row r="40" spans="1:30" x14ac:dyDescent="0.35">
      <c r="A40" s="6" t="s">
        <v>40</v>
      </c>
      <c r="B40" s="26" t="s">
        <v>8</v>
      </c>
      <c r="C40" s="26">
        <v>3</v>
      </c>
      <c r="D40" s="26" t="s">
        <v>82</v>
      </c>
      <c r="E40" s="26">
        <v>3</v>
      </c>
      <c r="F40" s="26">
        <v>48</v>
      </c>
      <c r="G40" s="26">
        <v>192</v>
      </c>
      <c r="H40" s="26">
        <v>1</v>
      </c>
      <c r="I40" s="26">
        <v>1</v>
      </c>
      <c r="J40" s="26" t="s">
        <v>127</v>
      </c>
      <c r="K40" s="26">
        <v>14</v>
      </c>
      <c r="L40" s="26">
        <f t="shared" si="32"/>
        <v>37632</v>
      </c>
      <c r="M40" s="26">
        <f t="shared" si="33"/>
        <v>9408</v>
      </c>
      <c r="N40" s="26">
        <f t="shared" si="34"/>
        <v>82944</v>
      </c>
      <c r="O40" s="26">
        <f t="shared" si="35"/>
        <v>192</v>
      </c>
      <c r="P40" s="26">
        <f t="shared" si="36"/>
        <v>83136</v>
      </c>
      <c r="Q40" s="45" t="str">
        <f>DEC2HEX(N40,5)&amp;"_"&amp;DEC2HEX(H40,1)&amp;DEC2HEX(I40,1)&amp;DEC2HEX(C40,1)</f>
        <v>14400_113</v>
      </c>
      <c r="R40" s="12" t="str">
        <f>DEC2HEX(G40,4)&amp;"_"&amp;DEC2HEX(F40,4)</f>
        <v>00C0_0030</v>
      </c>
      <c r="S40" s="12" t="str">
        <f>DEC2HEX(K40^2,4)&amp;"_"&amp;DEC2HEX(K40,2)&amp;DEC2HEX(K37,2)</f>
        <v>00C4_0E0E</v>
      </c>
      <c r="T40" s="33">
        <f>T39+P39</f>
        <v>146256</v>
      </c>
      <c r="U40" s="12" t="str">
        <f t="shared" si="37"/>
        <v>00023B50</v>
      </c>
      <c r="V40" s="33">
        <f>X37</f>
        <v>3333147</v>
      </c>
      <c r="W40" s="12" t="str">
        <f t="shared" si="38"/>
        <v>0032DC1B</v>
      </c>
      <c r="X40" s="33">
        <f>V40+L37+L39</f>
        <v>3380187</v>
      </c>
      <c r="Y40" s="13" t="str">
        <f t="shared" si="39"/>
        <v>003393DB</v>
      </c>
      <c r="Z40" s="2">
        <v>0.2</v>
      </c>
      <c r="AA40" s="2">
        <v>1</v>
      </c>
      <c r="AB40" s="2">
        <f>L40/64*0.97</f>
        <v>570.36</v>
      </c>
      <c r="AC40" s="2">
        <f>M40*Z40*AA40</f>
        <v>1881.6000000000001</v>
      </c>
      <c r="AD40" s="20"/>
    </row>
    <row r="41" spans="1:30" x14ac:dyDescent="0.35">
      <c r="A41" s="7" t="s">
        <v>41</v>
      </c>
      <c r="B41" s="27" t="s">
        <v>70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46"/>
      <c r="R41" s="14"/>
      <c r="S41" s="14"/>
      <c r="T41" s="34"/>
      <c r="U41" s="14"/>
      <c r="V41" s="34"/>
      <c r="W41" s="14"/>
      <c r="X41" s="34"/>
      <c r="Y41" s="15"/>
      <c r="Z41" s="3"/>
      <c r="AA41" s="3"/>
      <c r="AB41" s="3"/>
      <c r="AC41" s="3"/>
      <c r="AD41" s="20"/>
    </row>
    <row r="42" spans="1:30" x14ac:dyDescent="0.35">
      <c r="A42" s="7" t="s">
        <v>42</v>
      </c>
      <c r="B42" s="27" t="s">
        <v>70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46"/>
      <c r="R42" s="14"/>
      <c r="S42" s="14"/>
      <c r="T42" s="34"/>
      <c r="U42" s="14"/>
      <c r="V42" s="34"/>
      <c r="W42" s="14"/>
      <c r="X42" s="34"/>
      <c r="Y42" s="15"/>
      <c r="Z42" s="3"/>
      <c r="AA42" s="3"/>
      <c r="AB42" s="3"/>
      <c r="AC42" s="3"/>
      <c r="AD42" s="20"/>
    </row>
    <row r="43" spans="1:30" x14ac:dyDescent="0.35">
      <c r="A43" s="5" t="s">
        <v>43</v>
      </c>
      <c r="B43" s="25" t="s">
        <v>73</v>
      </c>
      <c r="C43" s="25"/>
      <c r="D43" s="25"/>
      <c r="E43" s="25"/>
      <c r="F43" s="25"/>
      <c r="G43" s="25"/>
      <c r="H43" s="25"/>
      <c r="I43" s="25"/>
      <c r="J43" s="25" t="s">
        <v>128</v>
      </c>
      <c r="K43" s="25">
        <v>14</v>
      </c>
      <c r="L43" s="25"/>
      <c r="M43" s="25"/>
      <c r="N43" s="25"/>
      <c r="O43" s="25"/>
      <c r="P43" s="25"/>
      <c r="Q43" s="44"/>
      <c r="R43" s="10"/>
      <c r="S43" s="10"/>
      <c r="T43" s="32"/>
      <c r="U43" s="10"/>
      <c r="V43" s="32"/>
      <c r="W43" s="10"/>
      <c r="X43" s="32"/>
      <c r="Y43" s="11"/>
      <c r="Z43" s="1"/>
      <c r="AA43" s="1"/>
      <c r="AB43" s="1"/>
      <c r="AC43" s="1"/>
      <c r="AD43" s="20"/>
    </row>
    <row r="44" spans="1:30" x14ac:dyDescent="0.35">
      <c r="A44" s="6" t="s">
        <v>44</v>
      </c>
      <c r="B44" s="26" t="s">
        <v>8</v>
      </c>
      <c r="C44" s="26">
        <v>1</v>
      </c>
      <c r="D44" s="26" t="s">
        <v>86</v>
      </c>
      <c r="E44" s="26">
        <v>1</v>
      </c>
      <c r="F44" s="26">
        <v>384</v>
      </c>
      <c r="G44" s="26">
        <v>48</v>
      </c>
      <c r="H44" s="26">
        <v>1</v>
      </c>
      <c r="I44" s="26">
        <v>0</v>
      </c>
      <c r="J44" s="26" t="s">
        <v>126</v>
      </c>
      <c r="K44" s="26">
        <v>14</v>
      </c>
      <c r="L44" s="26">
        <f>K44^2*G44</f>
        <v>9408</v>
      </c>
      <c r="M44" s="26">
        <f>K44^2*F44</f>
        <v>75264</v>
      </c>
      <c r="N44" s="26">
        <f>E44^2*F44*G44</f>
        <v>18432</v>
      </c>
      <c r="O44" s="26">
        <f>G44</f>
        <v>48</v>
      </c>
      <c r="P44" s="26">
        <f>N44+O44</f>
        <v>18480</v>
      </c>
      <c r="Q44" s="45" t="str">
        <f>DEC2HEX(N44,5)&amp;"_"&amp;DEC2HEX(H44,1)&amp;DEC2HEX(I44,1)&amp;DEC2HEX(C44,1)</f>
        <v>04800_101</v>
      </c>
      <c r="R44" s="12" t="str">
        <f>DEC2HEX(G44,4)&amp;"_"&amp;DEC2HEX(F44,4)</f>
        <v>0030_0180</v>
      </c>
      <c r="S44" s="12" t="str">
        <f>DEC2HEX(K44^2,4)&amp;"_"&amp;DEC2HEX(K44,2)&amp;DEC2HEX(K39,2)</f>
        <v>00C4_0E0E</v>
      </c>
      <c r="T44" s="33">
        <f>T40+P40</f>
        <v>229392</v>
      </c>
      <c r="U44" s="12" t="str">
        <f>DEC2HEX(T44,8)</f>
        <v>00038010</v>
      </c>
      <c r="V44" s="33">
        <f>X40</f>
        <v>3380187</v>
      </c>
      <c r="W44" s="12" t="str">
        <f>DEC2HEX(V44,8)</f>
        <v>003393DB</v>
      </c>
      <c r="X44" s="33">
        <f>V44+L40</f>
        <v>3417819</v>
      </c>
      <c r="Y44" s="13" t="str">
        <f>DEC2HEX(X44,8)</f>
        <v>003426DB</v>
      </c>
      <c r="Z44" s="2">
        <v>0.2</v>
      </c>
      <c r="AA44" s="2">
        <v>1</v>
      </c>
      <c r="AB44" s="2">
        <f>L44/64*0.97</f>
        <v>142.59</v>
      </c>
      <c r="AC44" s="2">
        <f>M44*Z44*AA44</f>
        <v>15052.800000000001</v>
      </c>
      <c r="AD44" s="20"/>
    </row>
    <row r="45" spans="1:30" x14ac:dyDescent="0.35">
      <c r="A45" s="7" t="s">
        <v>45</v>
      </c>
      <c r="B45" s="27" t="s">
        <v>70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46"/>
      <c r="R45" s="14"/>
      <c r="S45" s="14"/>
      <c r="T45" s="34"/>
      <c r="U45" s="14"/>
      <c r="V45" s="34"/>
      <c r="W45" s="14"/>
      <c r="X45" s="34"/>
      <c r="Y45" s="15"/>
      <c r="Z45" s="3"/>
      <c r="AA45" s="3"/>
      <c r="AB45" s="3"/>
      <c r="AC45" s="3"/>
      <c r="AD45" s="20"/>
    </row>
    <row r="46" spans="1:30" x14ac:dyDescent="0.35">
      <c r="A46" s="6" t="s">
        <v>46</v>
      </c>
      <c r="B46" s="26" t="s">
        <v>8</v>
      </c>
      <c r="C46" s="26">
        <v>3</v>
      </c>
      <c r="D46" s="26" t="s">
        <v>86</v>
      </c>
      <c r="E46" s="26">
        <v>1</v>
      </c>
      <c r="F46" s="26">
        <v>48</v>
      </c>
      <c r="G46" s="26">
        <v>192</v>
      </c>
      <c r="H46" s="26">
        <v>1</v>
      </c>
      <c r="I46" s="26">
        <v>0</v>
      </c>
      <c r="J46" s="26" t="s">
        <v>127</v>
      </c>
      <c r="K46" s="26">
        <v>14</v>
      </c>
      <c r="L46" s="26">
        <f t="shared" ref="L46:L47" si="40">K46^2*G46</f>
        <v>37632</v>
      </c>
      <c r="M46" s="26">
        <f t="shared" ref="M46:M47" si="41">K46^2*F46</f>
        <v>9408</v>
      </c>
      <c r="N46" s="26">
        <f t="shared" ref="N46:N47" si="42">E46^2*F46*G46</f>
        <v>9216</v>
      </c>
      <c r="O46" s="26">
        <f t="shared" ref="O46:O47" si="43">G46</f>
        <v>192</v>
      </c>
      <c r="P46" s="26">
        <f t="shared" ref="P46:P47" si="44">N46+O46</f>
        <v>9408</v>
      </c>
      <c r="Q46" s="45" t="str">
        <f>DEC2HEX(N46,5)&amp;"_"&amp;DEC2HEX(H46,1)&amp;DEC2HEX(I46,1)&amp;DEC2HEX(C46,1)</f>
        <v>02400_103</v>
      </c>
      <c r="R46" s="12" t="str">
        <f>DEC2HEX(G46,4)&amp;"_"&amp;DEC2HEX(F46,4)</f>
        <v>00C0_0030</v>
      </c>
      <c r="S46" s="12" t="str">
        <f>DEC2HEX(K46^2,4)&amp;"_"&amp;DEC2HEX(K46,2)&amp;DEC2HEX(K44,2)</f>
        <v>00C4_0E0E</v>
      </c>
      <c r="T46" s="33">
        <f>T44+P44</f>
        <v>247872</v>
      </c>
      <c r="U46" s="12" t="str">
        <f t="shared" ref="U46:U47" si="45">DEC2HEX(T46,8)</f>
        <v>0003C840</v>
      </c>
      <c r="V46" s="33">
        <f>X44</f>
        <v>3417819</v>
      </c>
      <c r="W46" s="12" t="str">
        <f t="shared" ref="W46:W47" si="46">DEC2HEX(V46,8)</f>
        <v>003426DB</v>
      </c>
      <c r="X46" s="33">
        <f>V46+L44</f>
        <v>3427227</v>
      </c>
      <c r="Y46" s="13" t="str">
        <f t="shared" ref="Y46:Y47" si="47">DEC2HEX(X46,8)</f>
        <v>00344B9B</v>
      </c>
      <c r="Z46" s="2">
        <v>0.2</v>
      </c>
      <c r="AA46" s="2">
        <v>0</v>
      </c>
      <c r="AB46" s="2">
        <f>L46/64*0.97</f>
        <v>570.36</v>
      </c>
      <c r="AC46" s="2">
        <f>M46*Z46*AA46</f>
        <v>0</v>
      </c>
      <c r="AD46" s="20"/>
    </row>
    <row r="47" spans="1:30" x14ac:dyDescent="0.35">
      <c r="A47" s="6" t="s">
        <v>47</v>
      </c>
      <c r="B47" s="26" t="s">
        <v>8</v>
      </c>
      <c r="C47" s="26">
        <v>3</v>
      </c>
      <c r="D47" s="26" t="s">
        <v>82</v>
      </c>
      <c r="E47" s="26">
        <v>3</v>
      </c>
      <c r="F47" s="26">
        <v>48</v>
      </c>
      <c r="G47" s="26">
        <v>192</v>
      </c>
      <c r="H47" s="26">
        <v>1</v>
      </c>
      <c r="I47" s="26">
        <v>1</v>
      </c>
      <c r="J47" s="26" t="s">
        <v>127</v>
      </c>
      <c r="K47" s="26">
        <v>14</v>
      </c>
      <c r="L47" s="26">
        <f t="shared" si="40"/>
        <v>37632</v>
      </c>
      <c r="M47" s="26">
        <f t="shared" si="41"/>
        <v>9408</v>
      </c>
      <c r="N47" s="26">
        <f t="shared" si="42"/>
        <v>82944</v>
      </c>
      <c r="O47" s="26">
        <f t="shared" si="43"/>
        <v>192</v>
      </c>
      <c r="P47" s="26">
        <f t="shared" si="44"/>
        <v>83136</v>
      </c>
      <c r="Q47" s="45" t="str">
        <f>DEC2HEX(N47,5)&amp;"_"&amp;DEC2HEX(H47,1)&amp;DEC2HEX(I47,1)&amp;DEC2HEX(C47,1)</f>
        <v>14400_113</v>
      </c>
      <c r="R47" s="12" t="str">
        <f>DEC2HEX(G47,4)&amp;"_"&amp;DEC2HEX(F47,4)</f>
        <v>00C0_0030</v>
      </c>
      <c r="S47" s="12" t="str">
        <f>DEC2HEX(K47^2,4)&amp;"_"&amp;DEC2HEX(K47,2)&amp;DEC2HEX(K44,2)</f>
        <v>00C4_0E0E</v>
      </c>
      <c r="T47" s="33">
        <f>T46+P46</f>
        <v>257280</v>
      </c>
      <c r="U47" s="12" t="str">
        <f t="shared" si="45"/>
        <v>0003ED00</v>
      </c>
      <c r="V47" s="33">
        <f>X44</f>
        <v>3417819</v>
      </c>
      <c r="W47" s="12" t="str">
        <f t="shared" si="46"/>
        <v>003426DB</v>
      </c>
      <c r="X47" s="33">
        <f>V47+L44+L46</f>
        <v>3464859</v>
      </c>
      <c r="Y47" s="13" t="str">
        <f t="shared" si="47"/>
        <v>0034DE9B</v>
      </c>
      <c r="Z47" s="2">
        <v>0.2</v>
      </c>
      <c r="AA47" s="2">
        <v>1</v>
      </c>
      <c r="AB47" s="2">
        <f>L47/64*0.97</f>
        <v>570.36</v>
      </c>
      <c r="AC47" s="2">
        <f>M47*Z47*AA47</f>
        <v>1881.6000000000001</v>
      </c>
      <c r="AD47" s="20"/>
    </row>
    <row r="48" spans="1:30" x14ac:dyDescent="0.35">
      <c r="A48" s="7" t="s">
        <v>48</v>
      </c>
      <c r="B48" s="27" t="s">
        <v>70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46"/>
      <c r="R48" s="14"/>
      <c r="S48" s="14"/>
      <c r="T48" s="34"/>
      <c r="U48" s="14"/>
      <c r="V48" s="34"/>
      <c r="W48" s="14"/>
      <c r="X48" s="34"/>
      <c r="Y48" s="15"/>
      <c r="Z48" s="3"/>
      <c r="AA48" s="3"/>
      <c r="AB48" s="3"/>
      <c r="AC48" s="3"/>
      <c r="AD48" s="20"/>
    </row>
    <row r="49" spans="1:30" x14ac:dyDescent="0.35">
      <c r="A49" s="7" t="s">
        <v>49</v>
      </c>
      <c r="B49" s="27" t="s">
        <v>70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46"/>
      <c r="R49" s="14"/>
      <c r="S49" s="14"/>
      <c r="T49" s="34"/>
      <c r="U49" s="14"/>
      <c r="V49" s="34"/>
      <c r="W49" s="14"/>
      <c r="X49" s="34"/>
      <c r="Y49" s="15"/>
      <c r="Z49" s="3"/>
      <c r="AA49" s="3"/>
      <c r="AB49" s="3"/>
      <c r="AC49" s="3"/>
      <c r="AD49" s="20"/>
    </row>
    <row r="50" spans="1:30" x14ac:dyDescent="0.35">
      <c r="A50" s="5" t="s">
        <v>50</v>
      </c>
      <c r="B50" s="25" t="s">
        <v>73</v>
      </c>
      <c r="C50" s="25"/>
      <c r="D50" s="25"/>
      <c r="E50" s="25"/>
      <c r="F50" s="25"/>
      <c r="G50" s="25"/>
      <c r="H50" s="25"/>
      <c r="I50" s="25"/>
      <c r="J50" s="25" t="s">
        <v>128</v>
      </c>
      <c r="K50" s="25">
        <v>14</v>
      </c>
      <c r="L50" s="25"/>
      <c r="M50" s="25"/>
      <c r="N50" s="25"/>
      <c r="O50" s="25"/>
      <c r="P50" s="25"/>
      <c r="Q50" s="44"/>
      <c r="R50" s="10"/>
      <c r="S50" s="10"/>
      <c r="T50" s="32"/>
      <c r="U50" s="10"/>
      <c r="V50" s="32"/>
      <c r="W50" s="10"/>
      <c r="X50" s="32"/>
      <c r="Y50" s="11"/>
      <c r="Z50" s="1"/>
      <c r="AA50" s="1"/>
      <c r="AB50" s="1"/>
      <c r="AC50" s="1"/>
      <c r="AD50" s="20"/>
    </row>
    <row r="51" spans="1:30" x14ac:dyDescent="0.35">
      <c r="A51" s="6" t="s">
        <v>51</v>
      </c>
      <c r="B51" s="26" t="s">
        <v>8</v>
      </c>
      <c r="C51" s="26">
        <v>1</v>
      </c>
      <c r="D51" s="26" t="s">
        <v>86</v>
      </c>
      <c r="E51" s="26">
        <v>1</v>
      </c>
      <c r="F51" s="26">
        <v>384</v>
      </c>
      <c r="G51" s="26">
        <v>64</v>
      </c>
      <c r="H51" s="26">
        <v>1</v>
      </c>
      <c r="I51" s="26">
        <v>0</v>
      </c>
      <c r="J51" s="26" t="s">
        <v>129</v>
      </c>
      <c r="K51" s="26">
        <v>14</v>
      </c>
      <c r="L51" s="26">
        <f>K51^2*G51</f>
        <v>12544</v>
      </c>
      <c r="M51" s="26">
        <f>K51^2*F51</f>
        <v>75264</v>
      </c>
      <c r="N51" s="26">
        <f>E51^2*F51*G51</f>
        <v>24576</v>
      </c>
      <c r="O51" s="26">
        <f>G51</f>
        <v>64</v>
      </c>
      <c r="P51" s="26">
        <f>N51+O51</f>
        <v>24640</v>
      </c>
      <c r="Q51" s="45" t="str">
        <f>DEC2HEX(N51,5)&amp;"_"&amp;DEC2HEX(H51,1)&amp;DEC2HEX(I51,1)&amp;DEC2HEX(C51,1)</f>
        <v>06000_101</v>
      </c>
      <c r="R51" s="12" t="str">
        <f>DEC2HEX(G51,4)&amp;"_"&amp;DEC2HEX(F51,4)</f>
        <v>0040_0180</v>
      </c>
      <c r="S51" s="12" t="str">
        <f>DEC2HEX(K51^2,4)&amp;"_"&amp;DEC2HEX(K51,2)&amp;DEC2HEX(K46,2)</f>
        <v>00C4_0E0E</v>
      </c>
      <c r="T51" s="33">
        <f>T47+P47</f>
        <v>340416</v>
      </c>
      <c r="U51" s="12" t="str">
        <f>DEC2HEX(T51,8)</f>
        <v>000531C0</v>
      </c>
      <c r="V51" s="33">
        <f>X47</f>
        <v>3464859</v>
      </c>
      <c r="W51" s="12" t="str">
        <f>DEC2HEX(V51,8)</f>
        <v>0034DE9B</v>
      </c>
      <c r="X51" s="33">
        <f>V51+L47</f>
        <v>3502491</v>
      </c>
      <c r="Y51" s="13" t="str">
        <f>DEC2HEX(X51,8)</f>
        <v>0035719B</v>
      </c>
      <c r="Z51" s="2">
        <v>0.2</v>
      </c>
      <c r="AA51" s="2">
        <v>1</v>
      </c>
      <c r="AB51" s="2">
        <f>L51/64*0.97</f>
        <v>190.12</v>
      </c>
      <c r="AC51" s="2">
        <f>M51*Z51*AA51</f>
        <v>15052.800000000001</v>
      </c>
      <c r="AD51" s="20"/>
    </row>
    <row r="52" spans="1:30" x14ac:dyDescent="0.35">
      <c r="A52" s="7" t="s">
        <v>52</v>
      </c>
      <c r="B52" s="27" t="s">
        <v>70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46"/>
      <c r="R52" s="14"/>
      <c r="S52" s="14"/>
      <c r="T52" s="34"/>
      <c r="U52" s="14"/>
      <c r="V52" s="34"/>
      <c r="W52" s="14"/>
      <c r="X52" s="34"/>
      <c r="Y52" s="15"/>
      <c r="Z52" s="3"/>
      <c r="AA52" s="3"/>
      <c r="AB52" s="3"/>
      <c r="AC52" s="3"/>
      <c r="AD52" s="20"/>
    </row>
    <row r="53" spans="1:30" x14ac:dyDescent="0.35">
      <c r="A53" s="6" t="s">
        <v>53</v>
      </c>
      <c r="B53" s="26" t="s">
        <v>8</v>
      </c>
      <c r="C53" s="26">
        <v>3</v>
      </c>
      <c r="D53" s="26" t="s">
        <v>86</v>
      </c>
      <c r="E53" s="26">
        <v>1</v>
      </c>
      <c r="F53" s="26">
        <v>64</v>
      </c>
      <c r="G53" s="26">
        <v>256</v>
      </c>
      <c r="H53" s="26">
        <v>1</v>
      </c>
      <c r="I53" s="26">
        <v>0</v>
      </c>
      <c r="J53" s="26" t="s">
        <v>125</v>
      </c>
      <c r="K53" s="26">
        <v>14</v>
      </c>
      <c r="L53" s="26">
        <f t="shared" ref="L53:L54" si="48">K53^2*G53</f>
        <v>50176</v>
      </c>
      <c r="M53" s="26">
        <f t="shared" ref="M53:M54" si="49">K53^2*F53</f>
        <v>12544</v>
      </c>
      <c r="N53" s="26">
        <f t="shared" ref="N53:N54" si="50">E53^2*F53*G53</f>
        <v>16384</v>
      </c>
      <c r="O53" s="26">
        <f t="shared" ref="O53:O54" si="51">G53</f>
        <v>256</v>
      </c>
      <c r="P53" s="26">
        <f t="shared" ref="P53:P54" si="52">N53+O53</f>
        <v>16640</v>
      </c>
      <c r="Q53" s="45" t="str">
        <f>DEC2HEX(N53,5)&amp;"_"&amp;DEC2HEX(H53,1)&amp;DEC2HEX(I53,1)&amp;DEC2HEX(C53,1)</f>
        <v>04000_103</v>
      </c>
      <c r="R53" s="12" t="str">
        <f>DEC2HEX(G53,4)&amp;"_"&amp;DEC2HEX(F53,4)</f>
        <v>0100_0040</v>
      </c>
      <c r="S53" s="12" t="str">
        <f>DEC2HEX(K53^2,4)&amp;"_"&amp;DEC2HEX(K53,2)&amp;DEC2HEX(K51,2)</f>
        <v>00C4_0E0E</v>
      </c>
      <c r="T53" s="33">
        <f>T51+P51</f>
        <v>365056</v>
      </c>
      <c r="U53" s="12" t="str">
        <f t="shared" ref="U53:U54" si="53">DEC2HEX(T53,8)</f>
        <v>00059200</v>
      </c>
      <c r="V53" s="33">
        <f>X51</f>
        <v>3502491</v>
      </c>
      <c r="W53" s="12" t="str">
        <f t="shared" ref="W53:W54" si="54">DEC2HEX(V53,8)</f>
        <v>0035719B</v>
      </c>
      <c r="X53" s="33">
        <f>V53+L51</f>
        <v>3515035</v>
      </c>
      <c r="Y53" s="13" t="str">
        <f t="shared" ref="Y53:Y54" si="55">DEC2HEX(X53,8)</f>
        <v>0035A29B</v>
      </c>
      <c r="Z53" s="2">
        <v>0.2</v>
      </c>
      <c r="AA53" s="2">
        <v>0</v>
      </c>
      <c r="AB53" s="2">
        <f>L53/64*0.97</f>
        <v>760.48</v>
      </c>
      <c r="AC53" s="2">
        <f>M53*Z53*AA53</f>
        <v>0</v>
      </c>
      <c r="AD53" s="20"/>
    </row>
    <row r="54" spans="1:30" x14ac:dyDescent="0.35">
      <c r="A54" s="6" t="s">
        <v>54</v>
      </c>
      <c r="B54" s="26" t="s">
        <v>8</v>
      </c>
      <c r="C54" s="26">
        <v>3</v>
      </c>
      <c r="D54" s="26" t="s">
        <v>82</v>
      </c>
      <c r="E54" s="26">
        <v>3</v>
      </c>
      <c r="F54" s="26">
        <v>64</v>
      </c>
      <c r="G54" s="26">
        <v>256</v>
      </c>
      <c r="H54" s="26">
        <v>1</v>
      </c>
      <c r="I54" s="26">
        <v>1</v>
      </c>
      <c r="J54" s="26" t="s">
        <v>125</v>
      </c>
      <c r="K54" s="26">
        <v>14</v>
      </c>
      <c r="L54" s="26">
        <f t="shared" si="48"/>
        <v>50176</v>
      </c>
      <c r="M54" s="26">
        <f t="shared" si="49"/>
        <v>12544</v>
      </c>
      <c r="N54" s="26">
        <f t="shared" si="50"/>
        <v>147456</v>
      </c>
      <c r="O54" s="26">
        <f t="shared" si="51"/>
        <v>256</v>
      </c>
      <c r="P54" s="26">
        <f t="shared" si="52"/>
        <v>147712</v>
      </c>
      <c r="Q54" s="45" t="str">
        <f>DEC2HEX(N54,5)&amp;"_"&amp;DEC2HEX(H54,1)&amp;DEC2HEX(I54,1)&amp;DEC2HEX(C54,1)</f>
        <v>24000_113</v>
      </c>
      <c r="R54" s="12" t="str">
        <f>DEC2HEX(G54,4)&amp;"_"&amp;DEC2HEX(F54,4)</f>
        <v>0100_0040</v>
      </c>
      <c r="S54" s="12" t="str">
        <f>DEC2HEX(K54^2,4)&amp;"_"&amp;DEC2HEX(K54,2)&amp;DEC2HEX(K51,2)</f>
        <v>00C4_0E0E</v>
      </c>
      <c r="T54" s="33">
        <f>T53+P53</f>
        <v>381696</v>
      </c>
      <c r="U54" s="12" t="str">
        <f t="shared" si="53"/>
        <v>0005D300</v>
      </c>
      <c r="V54" s="33">
        <f>X51</f>
        <v>3502491</v>
      </c>
      <c r="W54" s="12" t="str">
        <f t="shared" si="54"/>
        <v>0035719B</v>
      </c>
      <c r="X54" s="33">
        <f>V54+L51+L53</f>
        <v>3565211</v>
      </c>
      <c r="Y54" s="13" t="str">
        <f t="shared" si="55"/>
        <v>0036669B</v>
      </c>
      <c r="Z54" s="2">
        <v>0.2</v>
      </c>
      <c r="AA54" s="2">
        <v>1</v>
      </c>
      <c r="AB54" s="2">
        <f>L54/64*0.97</f>
        <v>760.48</v>
      </c>
      <c r="AC54" s="2">
        <f>M54*Z54*AA54</f>
        <v>2508.8000000000002</v>
      </c>
      <c r="AD54" s="20"/>
    </row>
    <row r="55" spans="1:30" x14ac:dyDescent="0.35">
      <c r="A55" s="7" t="s">
        <v>55</v>
      </c>
      <c r="B55" s="27" t="s">
        <v>70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46"/>
      <c r="R55" s="14"/>
      <c r="S55" s="14"/>
      <c r="T55" s="34"/>
      <c r="U55" s="14"/>
      <c r="V55" s="34"/>
      <c r="W55" s="14"/>
      <c r="X55" s="34"/>
      <c r="Y55" s="15"/>
      <c r="Z55" s="3"/>
      <c r="AA55" s="3"/>
      <c r="AB55" s="3"/>
      <c r="AC55" s="3"/>
      <c r="AD55" s="20"/>
    </row>
    <row r="56" spans="1:30" x14ac:dyDescent="0.35">
      <c r="A56" s="7" t="s">
        <v>56</v>
      </c>
      <c r="B56" s="27" t="s">
        <v>70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46"/>
      <c r="R56" s="14"/>
      <c r="S56" s="14"/>
      <c r="T56" s="34"/>
      <c r="U56" s="14"/>
      <c r="V56" s="34"/>
      <c r="W56" s="14"/>
      <c r="X56" s="34"/>
      <c r="Y56" s="15"/>
      <c r="Z56" s="3"/>
      <c r="AA56" s="3"/>
      <c r="AB56" s="3"/>
      <c r="AC56" s="3"/>
      <c r="AD56" s="20"/>
    </row>
    <row r="57" spans="1:30" x14ac:dyDescent="0.35">
      <c r="A57" s="5" t="s">
        <v>57</v>
      </c>
      <c r="B57" s="25" t="s">
        <v>73</v>
      </c>
      <c r="C57" s="25"/>
      <c r="D57" s="25"/>
      <c r="E57" s="25"/>
      <c r="F57" s="25"/>
      <c r="G57" s="25"/>
      <c r="H57" s="25"/>
      <c r="I57" s="25"/>
      <c r="J57" s="25" t="s">
        <v>130</v>
      </c>
      <c r="K57" s="25">
        <v>14</v>
      </c>
      <c r="L57" s="25"/>
      <c r="M57" s="25"/>
      <c r="N57" s="25"/>
      <c r="O57" s="25"/>
      <c r="P57" s="25"/>
      <c r="Q57" s="44"/>
      <c r="R57" s="10"/>
      <c r="S57" s="10"/>
      <c r="T57" s="32"/>
      <c r="U57" s="10"/>
      <c r="V57" s="32"/>
      <c r="W57" s="10"/>
      <c r="X57" s="32"/>
      <c r="Y57" s="11"/>
      <c r="Z57" s="1"/>
      <c r="AA57" s="1"/>
      <c r="AB57" s="1"/>
      <c r="AC57" s="1"/>
      <c r="AD57" s="20"/>
    </row>
    <row r="58" spans="1:30" x14ac:dyDescent="0.35">
      <c r="A58" s="6" t="s">
        <v>58</v>
      </c>
      <c r="B58" s="26" t="s">
        <v>8</v>
      </c>
      <c r="C58" s="26">
        <v>1</v>
      </c>
      <c r="D58" s="26" t="s">
        <v>86</v>
      </c>
      <c r="E58" s="26">
        <v>1</v>
      </c>
      <c r="F58" s="26">
        <v>512</v>
      </c>
      <c r="G58" s="26">
        <v>64</v>
      </c>
      <c r="H58" s="26">
        <v>1</v>
      </c>
      <c r="I58" s="26">
        <v>0</v>
      </c>
      <c r="J58" s="26" t="s">
        <v>129</v>
      </c>
      <c r="K58" s="26">
        <v>14</v>
      </c>
      <c r="L58" s="26">
        <f>K58^2*G58</f>
        <v>12544</v>
      </c>
      <c r="M58" s="26">
        <f>K58^2*F58</f>
        <v>100352</v>
      </c>
      <c r="N58" s="26">
        <f>E58^2*F58*G58</f>
        <v>32768</v>
      </c>
      <c r="O58" s="26">
        <f>G58</f>
        <v>64</v>
      </c>
      <c r="P58" s="26">
        <f>N58+O58</f>
        <v>32832</v>
      </c>
      <c r="Q58" s="45" t="str">
        <f>DEC2HEX(N58,5)&amp;"_"&amp;DEC2HEX(H58,1)&amp;DEC2HEX(I58,1)&amp;DEC2HEX(C58,1)</f>
        <v>08000_101</v>
      </c>
      <c r="R58" s="12" t="str">
        <f>DEC2HEX(G58,4)&amp;"_"&amp;DEC2HEX(F58,4)</f>
        <v>0040_0200</v>
      </c>
      <c r="S58" s="12" t="str">
        <f>DEC2HEX(K58^2,4)&amp;"_"&amp;DEC2HEX(K58,2)&amp;DEC2HEX(K53,2)</f>
        <v>00C4_0E0E</v>
      </c>
      <c r="T58" s="33">
        <f>T54+P54</f>
        <v>529408</v>
      </c>
      <c r="U58" s="12" t="str">
        <f>DEC2HEX(T58,8)</f>
        <v>00081400</v>
      </c>
      <c r="V58" s="33">
        <f>X54</f>
        <v>3565211</v>
      </c>
      <c r="W58" s="12" t="str">
        <f>DEC2HEX(V58,8)</f>
        <v>0036669B</v>
      </c>
      <c r="X58" s="33">
        <f>V58+L54</f>
        <v>3615387</v>
      </c>
      <c r="Y58" s="13" t="str">
        <f>DEC2HEX(X58,8)</f>
        <v>00372A9B</v>
      </c>
      <c r="Z58" s="2">
        <v>0.2</v>
      </c>
      <c r="AA58" s="2">
        <v>1</v>
      </c>
      <c r="AB58" s="2">
        <f>L58/64*0.97</f>
        <v>190.12</v>
      </c>
      <c r="AC58" s="2">
        <f>M58*Z58*AA58</f>
        <v>20070.400000000001</v>
      </c>
      <c r="AD58" s="20"/>
    </row>
    <row r="59" spans="1:30" x14ac:dyDescent="0.35">
      <c r="A59" s="7" t="s">
        <v>59</v>
      </c>
      <c r="B59" s="27" t="s">
        <v>70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46"/>
      <c r="R59" s="14"/>
      <c r="S59" s="14"/>
      <c r="T59" s="34"/>
      <c r="U59" s="14"/>
      <c r="V59" s="34"/>
      <c r="W59" s="14"/>
      <c r="X59" s="34"/>
      <c r="Y59" s="15"/>
      <c r="Z59" s="3"/>
      <c r="AA59" s="3"/>
      <c r="AB59" s="3"/>
      <c r="AC59" s="3"/>
      <c r="AD59" s="20"/>
    </row>
    <row r="60" spans="1:30" x14ac:dyDescent="0.35">
      <c r="A60" s="6" t="s">
        <v>60</v>
      </c>
      <c r="B60" s="26" t="s">
        <v>8</v>
      </c>
      <c r="C60" s="26">
        <v>3</v>
      </c>
      <c r="D60" s="26" t="s">
        <v>86</v>
      </c>
      <c r="E60" s="26">
        <v>1</v>
      </c>
      <c r="F60" s="26">
        <v>64</v>
      </c>
      <c r="G60" s="26">
        <v>256</v>
      </c>
      <c r="H60" s="26">
        <v>1</v>
      </c>
      <c r="I60" s="26">
        <v>0</v>
      </c>
      <c r="J60" s="26" t="s">
        <v>125</v>
      </c>
      <c r="K60" s="26">
        <v>14</v>
      </c>
      <c r="L60" s="26">
        <f t="shared" ref="L60:L61" si="56">K60^2*G60</f>
        <v>50176</v>
      </c>
      <c r="M60" s="26">
        <f t="shared" ref="M60:M61" si="57">K60^2*F60</f>
        <v>12544</v>
      </c>
      <c r="N60" s="26">
        <f t="shared" ref="N60:N61" si="58">E60^2*F60*G60</f>
        <v>16384</v>
      </c>
      <c r="O60" s="26">
        <f t="shared" ref="O60:O61" si="59">G60</f>
        <v>256</v>
      </c>
      <c r="P60" s="26">
        <f t="shared" ref="P60:P61" si="60">N60+O60</f>
        <v>16640</v>
      </c>
      <c r="Q60" s="45" t="str">
        <f>DEC2HEX(N60,5)&amp;"_"&amp;DEC2HEX(H60,1)&amp;DEC2HEX(I60,1)&amp;DEC2HEX(C60,1)</f>
        <v>04000_103</v>
      </c>
      <c r="R60" s="12" t="str">
        <f>DEC2HEX(G60,4)&amp;"_"&amp;DEC2HEX(F60,4)</f>
        <v>0100_0040</v>
      </c>
      <c r="S60" s="12" t="str">
        <f>DEC2HEX(K60^2,4)&amp;"_"&amp;DEC2HEX(K60,2)&amp;DEC2HEX(K58,2)</f>
        <v>00C4_0E0E</v>
      </c>
      <c r="T60" s="33">
        <f>T58+P58</f>
        <v>562240</v>
      </c>
      <c r="U60" s="12" t="str">
        <f t="shared" ref="U60:U61" si="61">DEC2HEX(T60,8)</f>
        <v>00089440</v>
      </c>
      <c r="V60" s="33">
        <f>X58</f>
        <v>3615387</v>
      </c>
      <c r="W60" s="12" t="str">
        <f t="shared" ref="W60:W61" si="62">DEC2HEX(V60,8)</f>
        <v>00372A9B</v>
      </c>
      <c r="X60" s="33">
        <f>V60+L58</f>
        <v>3627931</v>
      </c>
      <c r="Y60" s="13" t="str">
        <f t="shared" ref="Y60:Y61" si="63">DEC2HEX(X60,8)</f>
        <v>00375B9B</v>
      </c>
      <c r="Z60" s="2">
        <v>0.2</v>
      </c>
      <c r="AA60" s="2">
        <v>0</v>
      </c>
      <c r="AB60" s="2">
        <f>L60/64*0.97</f>
        <v>760.48</v>
      </c>
      <c r="AC60" s="2">
        <f>M60*Z60*AA60</f>
        <v>0</v>
      </c>
      <c r="AD60" s="20"/>
    </row>
    <row r="61" spans="1:30" x14ac:dyDescent="0.35">
      <c r="A61" s="6" t="s">
        <v>61</v>
      </c>
      <c r="B61" s="26" t="s">
        <v>8</v>
      </c>
      <c r="C61" s="26">
        <v>3</v>
      </c>
      <c r="D61" s="26" t="s">
        <v>82</v>
      </c>
      <c r="E61" s="26">
        <v>3</v>
      </c>
      <c r="F61" s="26">
        <v>64</v>
      </c>
      <c r="G61" s="26">
        <v>256</v>
      </c>
      <c r="H61" s="26">
        <v>1</v>
      </c>
      <c r="I61" s="26">
        <v>1</v>
      </c>
      <c r="J61" s="26" t="s">
        <v>125</v>
      </c>
      <c r="K61" s="26">
        <v>14</v>
      </c>
      <c r="L61" s="26">
        <f t="shared" si="56"/>
        <v>50176</v>
      </c>
      <c r="M61" s="26">
        <f t="shared" si="57"/>
        <v>12544</v>
      </c>
      <c r="N61" s="26">
        <f t="shared" si="58"/>
        <v>147456</v>
      </c>
      <c r="O61" s="26">
        <f t="shared" si="59"/>
        <v>256</v>
      </c>
      <c r="P61" s="26">
        <f t="shared" si="60"/>
        <v>147712</v>
      </c>
      <c r="Q61" s="45" t="str">
        <f>DEC2HEX(N61,5)&amp;"_"&amp;DEC2HEX(H61,1)&amp;DEC2HEX(I61,1)&amp;DEC2HEX(C61,1)</f>
        <v>24000_113</v>
      </c>
      <c r="R61" s="12" t="str">
        <f>DEC2HEX(G61,4)&amp;"_"&amp;DEC2HEX(F61,4)</f>
        <v>0100_0040</v>
      </c>
      <c r="S61" s="12" t="str">
        <f>DEC2HEX(K61^2,4)&amp;"_"&amp;DEC2HEX(K61,2)&amp;DEC2HEX(K58,2)</f>
        <v>00C4_0E0E</v>
      </c>
      <c r="T61" s="33">
        <f>T60+P60</f>
        <v>578880</v>
      </c>
      <c r="U61" s="12" t="str">
        <f t="shared" si="61"/>
        <v>0008D540</v>
      </c>
      <c r="V61" s="33">
        <f>X58</f>
        <v>3615387</v>
      </c>
      <c r="W61" s="12" t="str">
        <f t="shared" si="62"/>
        <v>00372A9B</v>
      </c>
      <c r="X61" s="33">
        <f>V61+L58+L60</f>
        <v>3678107</v>
      </c>
      <c r="Y61" s="13" t="str">
        <f t="shared" si="63"/>
        <v>00381F9B</v>
      </c>
      <c r="Z61" s="2">
        <v>0.2</v>
      </c>
      <c r="AA61" s="2">
        <v>1</v>
      </c>
      <c r="AB61" s="2">
        <f>L61/64*0.97</f>
        <v>760.48</v>
      </c>
      <c r="AC61" s="2">
        <f>M61*Z61*AA61</f>
        <v>2508.8000000000002</v>
      </c>
      <c r="AD61" s="20"/>
    </row>
    <row r="62" spans="1:30" x14ac:dyDescent="0.35">
      <c r="A62" s="7" t="s">
        <v>62</v>
      </c>
      <c r="B62" s="27" t="s">
        <v>70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46"/>
      <c r="R62" s="14"/>
      <c r="S62" s="14"/>
      <c r="T62" s="34"/>
      <c r="U62" s="14"/>
      <c r="V62" s="34"/>
      <c r="W62" s="14"/>
      <c r="X62" s="34"/>
      <c r="Y62" s="15"/>
      <c r="Z62" s="3"/>
      <c r="AA62" s="3"/>
      <c r="AB62" s="3"/>
      <c r="AC62" s="3"/>
      <c r="AD62" s="20"/>
    </row>
    <row r="63" spans="1:30" x14ac:dyDescent="0.35">
      <c r="A63" s="7" t="s">
        <v>63</v>
      </c>
      <c r="B63" s="27" t="s">
        <v>70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46"/>
      <c r="R63" s="14"/>
      <c r="S63" s="14"/>
      <c r="T63" s="34"/>
      <c r="U63" s="14"/>
      <c r="V63" s="34"/>
      <c r="W63" s="14"/>
      <c r="X63" s="34"/>
      <c r="Y63" s="15"/>
      <c r="Z63" s="3"/>
      <c r="AA63" s="3"/>
      <c r="AB63" s="3"/>
      <c r="AC63" s="3"/>
      <c r="AD63" s="20"/>
    </row>
    <row r="64" spans="1:30" x14ac:dyDescent="0.35">
      <c r="A64" s="5" t="s">
        <v>64</v>
      </c>
      <c r="B64" s="25" t="s">
        <v>73</v>
      </c>
      <c r="C64" s="25"/>
      <c r="D64" s="25"/>
      <c r="E64" s="25"/>
      <c r="F64" s="25"/>
      <c r="G64" s="25"/>
      <c r="H64" s="25"/>
      <c r="I64" s="25"/>
      <c r="J64" s="25" t="s">
        <v>130</v>
      </c>
      <c r="K64" s="25">
        <v>14</v>
      </c>
      <c r="L64" s="25"/>
      <c r="M64" s="25"/>
      <c r="N64" s="25"/>
      <c r="O64" s="25"/>
      <c r="P64" s="25"/>
      <c r="Q64" s="44"/>
      <c r="R64" s="10"/>
      <c r="S64" s="10"/>
      <c r="T64" s="32"/>
      <c r="U64" s="10"/>
      <c r="V64" s="32"/>
      <c r="W64" s="10"/>
      <c r="X64" s="32"/>
      <c r="Y64" s="11"/>
      <c r="Z64" s="1"/>
      <c r="AA64" s="1"/>
      <c r="AB64" s="1"/>
      <c r="AC64" s="1"/>
      <c r="AD64" s="20"/>
    </row>
    <row r="65" spans="1:30" x14ac:dyDescent="0.35">
      <c r="A65" s="38" t="s">
        <v>65</v>
      </c>
      <c r="B65" s="39" t="s">
        <v>75</v>
      </c>
      <c r="C65" s="39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46"/>
      <c r="R65" s="14"/>
      <c r="S65" s="14"/>
      <c r="T65" s="34"/>
      <c r="U65" s="14"/>
      <c r="V65" s="34"/>
      <c r="W65" s="14"/>
      <c r="X65" s="34"/>
      <c r="Y65" s="15"/>
      <c r="Z65" s="3"/>
      <c r="AA65" s="3"/>
      <c r="AB65" s="3"/>
      <c r="AC65" s="3"/>
      <c r="AD65" s="20"/>
    </row>
    <row r="66" spans="1:30" x14ac:dyDescent="0.35">
      <c r="A66" s="6" t="s">
        <v>66</v>
      </c>
      <c r="B66" s="26" t="s">
        <v>8</v>
      </c>
      <c r="C66" s="26">
        <v>1</v>
      </c>
      <c r="D66" s="26" t="s">
        <v>86</v>
      </c>
      <c r="E66" s="26">
        <v>1</v>
      </c>
      <c r="F66" s="26">
        <v>512</v>
      </c>
      <c r="G66" s="26">
        <v>1000</v>
      </c>
      <c r="H66" s="26">
        <v>1</v>
      </c>
      <c r="I66" s="26">
        <v>0</v>
      </c>
      <c r="J66" s="26" t="s">
        <v>131</v>
      </c>
      <c r="K66" s="26">
        <v>14</v>
      </c>
      <c r="L66" s="26">
        <f>K66^2*G66</f>
        <v>196000</v>
      </c>
      <c r="M66" s="26">
        <f>K66^2*F66</f>
        <v>100352</v>
      </c>
      <c r="N66" s="26">
        <f>E66^2*F66*G66</f>
        <v>512000</v>
      </c>
      <c r="O66" s="26">
        <f>G66</f>
        <v>1000</v>
      </c>
      <c r="P66" s="26">
        <f>N66+O66</f>
        <v>513000</v>
      </c>
      <c r="Q66" s="45" t="str">
        <f>DEC2HEX(N66,5)&amp;"_"&amp;DEC2HEX(H66,1)&amp;DEC2HEX(I66,1)&amp;DEC2HEX(C66,1)</f>
        <v>7D000_101</v>
      </c>
      <c r="R66" s="12" t="str">
        <f>DEC2HEX(G66,4)&amp;"_"&amp;DEC2HEX(F66,4)</f>
        <v>03E8_0200</v>
      </c>
      <c r="S66" s="12" t="str">
        <f>DEC2HEX(K66^2,4)&amp;"_"&amp;DEC2HEX(K66,2)&amp;DEC2HEX(K60,2)</f>
        <v>00C4_0E0E</v>
      </c>
      <c r="T66" s="33">
        <f>T61+P61</f>
        <v>726592</v>
      </c>
      <c r="U66" s="12" t="str">
        <f>DEC2HEX(T66,8)</f>
        <v>000B1640</v>
      </c>
      <c r="V66" s="33">
        <f>X61</f>
        <v>3678107</v>
      </c>
      <c r="W66" s="12" t="str">
        <f>DEC2HEX(V66,8)</f>
        <v>00381F9B</v>
      </c>
      <c r="X66" s="33">
        <f>V66+L61</f>
        <v>3728283</v>
      </c>
      <c r="Y66" s="13" t="str">
        <f>DEC2HEX(X66,8)</f>
        <v>0038E39B</v>
      </c>
      <c r="Z66" s="2">
        <v>0.2</v>
      </c>
      <c r="AA66" s="2">
        <v>1</v>
      </c>
      <c r="AB66" s="2">
        <f>L66/64*0.97</f>
        <v>2970.625</v>
      </c>
      <c r="AC66" s="2">
        <f>M66*Z66*AA66</f>
        <v>20070.400000000001</v>
      </c>
      <c r="AD66" s="20"/>
    </row>
    <row r="67" spans="1:30" x14ac:dyDescent="0.35">
      <c r="A67" s="7" t="s">
        <v>67</v>
      </c>
      <c r="B67" s="27" t="s">
        <v>70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46"/>
      <c r="R67" s="14"/>
      <c r="S67" s="14"/>
      <c r="T67" s="34"/>
      <c r="U67" s="14"/>
      <c r="V67" s="34"/>
      <c r="W67" s="14"/>
      <c r="X67" s="34"/>
      <c r="Y67" s="15"/>
      <c r="Z67" s="3"/>
      <c r="AA67" s="3"/>
      <c r="AB67" s="3"/>
      <c r="AC67" s="3"/>
      <c r="AD67" s="20"/>
    </row>
    <row r="68" spans="1:30" x14ac:dyDescent="0.35">
      <c r="A68" s="8" t="s">
        <v>68</v>
      </c>
      <c r="B68" s="28" t="s">
        <v>72</v>
      </c>
      <c r="C68" s="28">
        <v>5</v>
      </c>
      <c r="D68" s="28" t="s">
        <v>188</v>
      </c>
      <c r="E68" s="28">
        <v>14</v>
      </c>
      <c r="F68" s="28">
        <v>1</v>
      </c>
      <c r="G68" s="28">
        <v>1000</v>
      </c>
      <c r="H68" s="28">
        <v>1</v>
      </c>
      <c r="I68" s="28">
        <v>0</v>
      </c>
      <c r="J68" s="28" t="s">
        <v>88</v>
      </c>
      <c r="K68" s="28">
        <v>1</v>
      </c>
      <c r="L68" s="28">
        <f>K68^2*G68</f>
        <v>1000</v>
      </c>
      <c r="M68" s="28">
        <f>L68</f>
        <v>1000</v>
      </c>
      <c r="N68" s="28"/>
      <c r="O68" s="28"/>
      <c r="P68" s="28"/>
      <c r="Q68" s="47" t="str">
        <f>DEC2HEX(E68^2*F68,5)&amp;"_"&amp;DEC2HEX(H68,1)&amp;DEC2HEX(I68,1)&amp;DEC2HEX(C68,1)</f>
        <v>000C4_105</v>
      </c>
      <c r="R68" s="16" t="str">
        <f>DEC2HEX(G68,4)&amp;"_"&amp;DEC2HEX(G68,4)</f>
        <v>03E8_03E8</v>
      </c>
      <c r="S68" s="16" t="str">
        <f>DEC2HEX(K68^2,4)&amp;"_"&amp;DEC2HEX(K68,2)&amp;DEC2HEX(K66,2)</f>
        <v>0001_010E</v>
      </c>
      <c r="T68" s="35"/>
      <c r="U68" s="16" t="str">
        <f>DEC2HEX(0,8)</f>
        <v>00000000</v>
      </c>
      <c r="V68" s="35">
        <f>X66</f>
        <v>3728283</v>
      </c>
      <c r="W68" s="16" t="str">
        <f>DEC2HEX(V68,8)</f>
        <v>0038E39B</v>
      </c>
      <c r="X68" s="35">
        <f>V68+L66</f>
        <v>3924283</v>
      </c>
      <c r="Y68" s="17" t="str">
        <f>DEC2HEX(X68,8)</f>
        <v>003BE13B</v>
      </c>
      <c r="Z68" s="4">
        <v>1.2</v>
      </c>
      <c r="AA68" s="4">
        <v>1</v>
      </c>
      <c r="AB68" s="4">
        <f>L68/64*0.97</f>
        <v>15.15625</v>
      </c>
      <c r="AC68" s="4">
        <f>M68*Z68*AA68</f>
        <v>1200</v>
      </c>
      <c r="AD68" s="20"/>
    </row>
    <row r="69" spans="1:30" x14ac:dyDescent="0.35">
      <c r="A69" s="5" t="s">
        <v>69</v>
      </c>
      <c r="B69" s="25" t="s">
        <v>74</v>
      </c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44"/>
      <c r="R69" s="10"/>
      <c r="S69" s="10"/>
      <c r="T69" s="32"/>
      <c r="U69" s="10"/>
      <c r="V69" s="32"/>
      <c r="W69" s="10"/>
      <c r="X69" s="32"/>
      <c r="Y69" s="11"/>
      <c r="Z69" s="1"/>
      <c r="AA69" s="1"/>
      <c r="AB69" s="1"/>
      <c r="AC69" s="1"/>
      <c r="AD69" s="20"/>
    </row>
    <row r="70" spans="1:30" x14ac:dyDescent="0.35">
      <c r="A70" s="9"/>
      <c r="B70" s="24"/>
      <c r="C70" s="40"/>
      <c r="D70" s="24"/>
      <c r="E70" s="24"/>
      <c r="F70" s="24"/>
      <c r="G70" s="24"/>
      <c r="H70" s="24"/>
      <c r="I70" s="24"/>
      <c r="J70" s="24"/>
      <c r="K70" s="24"/>
      <c r="L70" s="24">
        <f>SUM(L3:L69)</f>
        <v>3269923</v>
      </c>
      <c r="M70" s="24"/>
      <c r="N70" s="24">
        <f>SUM(N4:N69)</f>
        <v>1231552</v>
      </c>
      <c r="O70" s="24">
        <f>SUM(O4:O69)</f>
        <v>3944</v>
      </c>
      <c r="P70" s="40">
        <f>SUM(P4:P69)</f>
        <v>1235496</v>
      </c>
      <c r="Q70" s="48"/>
      <c r="R70" s="18"/>
      <c r="S70" s="18"/>
      <c r="T70" s="36"/>
      <c r="U70" s="18"/>
      <c r="V70" s="36"/>
      <c r="W70" s="18"/>
      <c r="X70" s="36"/>
      <c r="Y70" s="19"/>
      <c r="Z70" s="20"/>
      <c r="AA70" s="20"/>
      <c r="AB70" s="20">
        <f>SUM(AB3:AB69)</f>
        <v>49559.770468750008</v>
      </c>
      <c r="AC70" s="20">
        <f t="shared" ref="AC70" si="64">SUM(AC4:AC69)</f>
        <v>417544.91999999993</v>
      </c>
      <c r="AD70" s="20"/>
    </row>
    <row r="71" spans="1:30" x14ac:dyDescent="0.35">
      <c r="A71" s="9"/>
      <c r="B71" s="24"/>
      <c r="C71" s="40"/>
      <c r="D71" s="24"/>
      <c r="E71" s="24"/>
      <c r="F71" s="24"/>
      <c r="G71" s="24"/>
      <c r="H71" s="24"/>
      <c r="I71" s="24"/>
      <c r="J71" s="24"/>
      <c r="K71" s="24"/>
      <c r="L71" s="24">
        <f>L70*16/1024/8</f>
        <v>6386.568359375</v>
      </c>
      <c r="M71" s="24"/>
      <c r="N71" s="24">
        <f>N70*16/1024/8</f>
        <v>2405.375</v>
      </c>
      <c r="O71" s="24">
        <f>N70+O70</f>
        <v>1235496</v>
      </c>
      <c r="P71" s="40"/>
      <c r="Q71" s="48"/>
      <c r="R71" s="18"/>
      <c r="S71" s="18"/>
      <c r="T71" s="36"/>
      <c r="U71" s="18"/>
      <c r="V71" s="36"/>
      <c r="W71" s="18"/>
      <c r="X71" s="36"/>
      <c r="Y71" s="19"/>
      <c r="Z71" s="20"/>
      <c r="AA71" s="20"/>
      <c r="AB71" s="20"/>
      <c r="AC71" s="20"/>
      <c r="AD71" s="20"/>
    </row>
  </sheetData>
  <autoFilter ref="B2:B71" xr:uid="{009522EF-F8DC-42BE-8F4B-D751FC8B03E1}"/>
  <mergeCells count="9">
    <mergeCell ref="Z1:AC1"/>
    <mergeCell ref="J1:P1"/>
    <mergeCell ref="D1:F1"/>
    <mergeCell ref="D2:E2"/>
    <mergeCell ref="J2:L2"/>
    <mergeCell ref="Q1:Y1"/>
    <mergeCell ref="X2:Y2"/>
    <mergeCell ref="V2:W2"/>
    <mergeCell ref="T2:U2"/>
  </mergeCells>
  <pageMargins left="0.7" right="0.7" top="0.75" bottom="0.75" header="0.3" footer="0.3"/>
  <pageSetup orientation="portrait" r:id="rId1"/>
  <ignoredErrors>
    <ignoredError sqref="X70:X72 V7:V68 X4:X6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01AE-4D2D-491C-85E4-0C34FDA03C89}">
  <dimension ref="A1:M30"/>
  <sheetViews>
    <sheetView zoomScale="76" workbookViewId="0">
      <selection sqref="A1:F30"/>
    </sheetView>
  </sheetViews>
  <sheetFormatPr defaultRowHeight="14.5" x14ac:dyDescent="0.35"/>
  <cols>
    <col min="1" max="3" width="9.81640625" bestFit="1" customWidth="1"/>
    <col min="4" max="6" width="8.81640625" bestFit="1" customWidth="1"/>
    <col min="8" max="8" width="10.81640625" bestFit="1" customWidth="1"/>
    <col min="9" max="10" width="10.7265625" bestFit="1" customWidth="1"/>
    <col min="11" max="12" width="10.81640625" bestFit="1" customWidth="1"/>
    <col min="13" max="13" width="9.54296875" bestFit="1" customWidth="1"/>
  </cols>
  <sheetData>
    <row r="1" spans="1:13" x14ac:dyDescent="0.35">
      <c r="A1" s="45" t="s">
        <v>134</v>
      </c>
      <c r="B1" s="12" t="s">
        <v>96</v>
      </c>
      <c r="C1" s="12" t="s">
        <v>221</v>
      </c>
      <c r="D1" s="12" t="s">
        <v>135</v>
      </c>
      <c r="E1" s="12" t="s">
        <v>193</v>
      </c>
      <c r="F1" s="13" t="s">
        <v>136</v>
      </c>
      <c r="H1" t="str">
        <f>LEFT(SUBSTITUTE(A1,"_",),4)&amp;" "&amp;RIGHT(SUBSTITUTE(A1,"_",),4)</f>
        <v>006C 0202</v>
      </c>
      <c r="I1" t="str">
        <f t="shared" ref="I1:M1" si="0">LEFT(SUBSTITUTE(B1,"_",),4)&amp;" "&amp;RIGHT(SUBSTITUTE(B1,"_",),4)</f>
        <v>0040 0003</v>
      </c>
      <c r="J1" t="str">
        <f t="shared" si="0"/>
        <v>31E1 71E3</v>
      </c>
      <c r="K1" t="str">
        <f t="shared" si="0"/>
        <v>0000 1000</v>
      </c>
      <c r="L1" t="str">
        <f t="shared" si="0"/>
        <v>000A 0000</v>
      </c>
      <c r="M1" t="str">
        <f t="shared" si="0"/>
        <v>000C 5BDB</v>
      </c>
    </row>
    <row r="2" spans="1:13" x14ac:dyDescent="0.35">
      <c r="A2" s="47" t="s">
        <v>189</v>
      </c>
      <c r="B2" s="16" t="s">
        <v>114</v>
      </c>
      <c r="C2" s="16" t="s">
        <v>222</v>
      </c>
      <c r="D2" s="16" t="s">
        <v>138</v>
      </c>
      <c r="E2" s="16" t="s">
        <v>136</v>
      </c>
      <c r="F2" s="17" t="s">
        <v>137</v>
      </c>
      <c r="H2" t="str">
        <f t="shared" ref="H2:H30" si="1">LEFT(SUBSTITUTE(A2,"_",),4)&amp;" "&amp;RIGHT(SUBSTITUTE(A2,"_",),4)</f>
        <v>0000 9204</v>
      </c>
      <c r="I2" t="str">
        <f t="shared" ref="I2:I30" si="2">LEFT(SUBSTITUTE(B2,"_",),4)&amp;" "&amp;RIGHT(SUBSTITUTE(B2,"_",),4)</f>
        <v>0040 0040</v>
      </c>
      <c r="J2" t="str">
        <f t="shared" ref="J2:J30" si="3">LEFT(SUBSTITUTE(C2,"_",),4)&amp;" "&amp;RIGHT(SUBSTITUTE(C2,"_",),4)</f>
        <v>0C40 3871</v>
      </c>
      <c r="K2" t="str">
        <f t="shared" ref="K2:K30" si="4">LEFT(SUBSTITUTE(D2,"_",),4)&amp;" "&amp;RIGHT(SUBSTITUTE(D2,"_",),4)</f>
        <v>0000 0000</v>
      </c>
      <c r="L2" t="str">
        <f t="shared" ref="L2:L30" si="5">LEFT(SUBSTITUTE(E2,"_",),4)&amp;" "&amp;RIGHT(SUBSTITUTE(E2,"_",),4)</f>
        <v>000C 5BDB</v>
      </c>
      <c r="M2" t="str">
        <f t="shared" ref="M2:M30" si="6">LEFT(SUBSTITUTE(F2,"_",),4)&amp;" "&amp;RIGHT(SUBSTITUTE(F2,"_",),4)</f>
        <v>0018 D41B</v>
      </c>
    </row>
    <row r="3" spans="1:13" x14ac:dyDescent="0.35">
      <c r="A3" s="45" t="s">
        <v>140</v>
      </c>
      <c r="B3" s="12" t="s">
        <v>97</v>
      </c>
      <c r="C3" s="12" t="s">
        <v>223</v>
      </c>
      <c r="D3" s="12" t="s">
        <v>194</v>
      </c>
      <c r="E3" s="12" t="s">
        <v>137</v>
      </c>
      <c r="F3" s="13" t="s">
        <v>139</v>
      </c>
      <c r="H3" t="str">
        <f t="shared" si="1"/>
        <v>0040 0101</v>
      </c>
      <c r="I3" t="str">
        <f t="shared" si="2"/>
        <v>0010 0040</v>
      </c>
      <c r="J3" t="str">
        <f t="shared" si="3"/>
        <v>0C40 3838</v>
      </c>
      <c r="K3" t="str">
        <f t="shared" si="4"/>
        <v>0000 1700</v>
      </c>
      <c r="L3" t="str">
        <f t="shared" si="5"/>
        <v>0018 D41B</v>
      </c>
      <c r="M3" t="str">
        <f t="shared" si="6"/>
        <v>001B E41B</v>
      </c>
    </row>
    <row r="4" spans="1:13" x14ac:dyDescent="0.35">
      <c r="A4" s="45" t="s">
        <v>142</v>
      </c>
      <c r="B4" s="12" t="s">
        <v>98</v>
      </c>
      <c r="C4" s="12" t="s">
        <v>223</v>
      </c>
      <c r="D4" s="12" t="s">
        <v>195</v>
      </c>
      <c r="E4" s="12" t="s">
        <v>139</v>
      </c>
      <c r="F4" s="13" t="s">
        <v>141</v>
      </c>
      <c r="H4" t="str">
        <f t="shared" si="1"/>
        <v>0040 0103</v>
      </c>
      <c r="I4" t="str">
        <f t="shared" si="2"/>
        <v>0040 0010</v>
      </c>
      <c r="J4" t="str">
        <f t="shared" si="3"/>
        <v>0C40 3838</v>
      </c>
      <c r="K4" t="str">
        <f t="shared" si="4"/>
        <v>0000 1B10</v>
      </c>
      <c r="L4" t="str">
        <f t="shared" si="5"/>
        <v>001B E41B</v>
      </c>
      <c r="M4" t="str">
        <f t="shared" si="6"/>
        <v>001C A81B</v>
      </c>
    </row>
    <row r="5" spans="1:13" x14ac:dyDescent="0.35">
      <c r="A5" s="45" t="s">
        <v>144</v>
      </c>
      <c r="B5" s="12" t="s">
        <v>98</v>
      </c>
      <c r="C5" s="12" t="s">
        <v>223</v>
      </c>
      <c r="D5" s="12" t="s">
        <v>196</v>
      </c>
      <c r="E5" s="12" t="s">
        <v>139</v>
      </c>
      <c r="F5" s="13" t="s">
        <v>143</v>
      </c>
      <c r="H5" t="str">
        <f t="shared" si="1"/>
        <v>0240 0113</v>
      </c>
      <c r="I5" t="str">
        <f t="shared" si="2"/>
        <v>0040 0010</v>
      </c>
      <c r="J5" t="str">
        <f t="shared" si="3"/>
        <v>0C40 3838</v>
      </c>
      <c r="K5" t="str">
        <f t="shared" si="4"/>
        <v>0000 1F50</v>
      </c>
      <c r="L5" t="str">
        <f t="shared" si="5"/>
        <v>001B E41B</v>
      </c>
      <c r="M5" t="str">
        <f t="shared" si="6"/>
        <v>001F B81B</v>
      </c>
    </row>
    <row r="6" spans="1:13" x14ac:dyDescent="0.35">
      <c r="A6" s="45" t="s">
        <v>146</v>
      </c>
      <c r="B6" s="12" t="s">
        <v>99</v>
      </c>
      <c r="C6" s="12" t="s">
        <v>223</v>
      </c>
      <c r="D6" s="12" t="s">
        <v>197</v>
      </c>
      <c r="E6" s="12" t="s">
        <v>143</v>
      </c>
      <c r="F6" s="13" t="s">
        <v>145</v>
      </c>
      <c r="H6" t="str">
        <f t="shared" si="1"/>
        <v>0080 0101</v>
      </c>
      <c r="I6" t="str">
        <f t="shared" si="2"/>
        <v>0010 0080</v>
      </c>
      <c r="J6" t="str">
        <f t="shared" si="3"/>
        <v>0C40 3838</v>
      </c>
      <c r="K6" t="str">
        <f t="shared" si="4"/>
        <v>0000 4390</v>
      </c>
      <c r="L6" t="str">
        <f t="shared" si="5"/>
        <v>001F B81B</v>
      </c>
      <c r="M6" t="str">
        <f t="shared" si="6"/>
        <v>0022 C81B</v>
      </c>
    </row>
    <row r="7" spans="1:13" x14ac:dyDescent="0.35">
      <c r="A7" s="45" t="s">
        <v>142</v>
      </c>
      <c r="B7" s="12" t="s">
        <v>98</v>
      </c>
      <c r="C7" s="12" t="s">
        <v>223</v>
      </c>
      <c r="D7" s="12" t="s">
        <v>198</v>
      </c>
      <c r="E7" s="12" t="s">
        <v>145</v>
      </c>
      <c r="F7" s="13" t="s">
        <v>147</v>
      </c>
      <c r="H7" t="str">
        <f t="shared" si="1"/>
        <v>0040 0103</v>
      </c>
      <c r="I7" t="str">
        <f t="shared" si="2"/>
        <v>0040 0010</v>
      </c>
      <c r="J7" t="str">
        <f t="shared" si="3"/>
        <v>0C40 3838</v>
      </c>
      <c r="K7" t="str">
        <f t="shared" si="4"/>
        <v>0000 4BA0</v>
      </c>
      <c r="L7" t="str">
        <f t="shared" si="5"/>
        <v>0022 C81B</v>
      </c>
      <c r="M7" t="str">
        <f t="shared" si="6"/>
        <v>0023 8C1B</v>
      </c>
    </row>
    <row r="8" spans="1:13" x14ac:dyDescent="0.35">
      <c r="A8" s="45" t="s">
        <v>144</v>
      </c>
      <c r="B8" s="12" t="s">
        <v>98</v>
      </c>
      <c r="C8" s="12" t="s">
        <v>223</v>
      </c>
      <c r="D8" s="12" t="s">
        <v>199</v>
      </c>
      <c r="E8" s="12" t="s">
        <v>145</v>
      </c>
      <c r="F8" s="13" t="s">
        <v>148</v>
      </c>
      <c r="H8" t="str">
        <f t="shared" si="1"/>
        <v>0240 0113</v>
      </c>
      <c r="I8" t="str">
        <f t="shared" si="2"/>
        <v>0040 0010</v>
      </c>
      <c r="J8" t="str">
        <f t="shared" si="3"/>
        <v>0C40 3838</v>
      </c>
      <c r="K8" t="str">
        <f t="shared" si="4"/>
        <v>0000 4FE0</v>
      </c>
      <c r="L8" t="str">
        <f t="shared" si="5"/>
        <v>0022 C81B</v>
      </c>
      <c r="M8" t="str">
        <f t="shared" si="6"/>
        <v>0026 9C1B</v>
      </c>
    </row>
    <row r="9" spans="1:13" x14ac:dyDescent="0.35">
      <c r="A9" s="47" t="s">
        <v>189</v>
      </c>
      <c r="B9" s="16" t="s">
        <v>115</v>
      </c>
      <c r="C9" s="16" t="s">
        <v>224</v>
      </c>
      <c r="D9" s="16" t="s">
        <v>138</v>
      </c>
      <c r="E9" s="16" t="s">
        <v>148</v>
      </c>
      <c r="F9" s="17" t="s">
        <v>149</v>
      </c>
      <c r="H9" t="str">
        <f t="shared" si="1"/>
        <v>0000 9204</v>
      </c>
      <c r="I9" t="str">
        <f t="shared" si="2"/>
        <v>0080 0080</v>
      </c>
      <c r="J9" t="str">
        <f t="shared" si="3"/>
        <v>0310 1C38</v>
      </c>
      <c r="K9" t="str">
        <f t="shared" si="4"/>
        <v>0000 0000</v>
      </c>
      <c r="L9" t="str">
        <f t="shared" si="5"/>
        <v>0026 9C1B</v>
      </c>
      <c r="M9" t="str">
        <f t="shared" si="6"/>
        <v>0029 AC1B</v>
      </c>
    </row>
    <row r="10" spans="1:13" x14ac:dyDescent="0.35">
      <c r="A10" s="45" t="s">
        <v>151</v>
      </c>
      <c r="B10" s="12" t="s">
        <v>100</v>
      </c>
      <c r="C10" s="12" t="s">
        <v>225</v>
      </c>
      <c r="D10" s="12" t="s">
        <v>200</v>
      </c>
      <c r="E10" s="12" t="s">
        <v>149</v>
      </c>
      <c r="F10" s="13" t="s">
        <v>150</v>
      </c>
      <c r="H10" t="str">
        <f t="shared" si="1"/>
        <v>0100 0101</v>
      </c>
      <c r="I10" t="str">
        <f t="shared" si="2"/>
        <v>0020 0080</v>
      </c>
      <c r="J10" t="str">
        <f t="shared" si="3"/>
        <v>0310 1C1C</v>
      </c>
      <c r="K10" t="str">
        <f t="shared" si="4"/>
        <v>0000 7420</v>
      </c>
      <c r="L10" t="str">
        <f t="shared" si="5"/>
        <v>0029 AC1B</v>
      </c>
      <c r="M10" t="str">
        <f t="shared" si="6"/>
        <v>002B 341B</v>
      </c>
    </row>
    <row r="11" spans="1:13" x14ac:dyDescent="0.35">
      <c r="A11" s="45" t="s">
        <v>153</v>
      </c>
      <c r="B11" s="12" t="s">
        <v>102</v>
      </c>
      <c r="C11" s="12" t="s">
        <v>225</v>
      </c>
      <c r="D11" s="12" t="s">
        <v>201</v>
      </c>
      <c r="E11" s="12" t="s">
        <v>150</v>
      </c>
      <c r="F11" s="13" t="s">
        <v>152</v>
      </c>
      <c r="H11" t="str">
        <f t="shared" si="1"/>
        <v>0100 0103</v>
      </c>
      <c r="I11" t="str">
        <f t="shared" si="2"/>
        <v>0080 0020</v>
      </c>
      <c r="J11" t="str">
        <f t="shared" si="3"/>
        <v>0310 1C1C</v>
      </c>
      <c r="K11" t="str">
        <f t="shared" si="4"/>
        <v>0000 8440</v>
      </c>
      <c r="L11" t="str">
        <f t="shared" si="5"/>
        <v>002B 341B</v>
      </c>
      <c r="M11" t="str">
        <f t="shared" si="6"/>
        <v>002B 961B</v>
      </c>
    </row>
    <row r="12" spans="1:13" x14ac:dyDescent="0.35">
      <c r="A12" s="45" t="s">
        <v>155</v>
      </c>
      <c r="B12" s="12" t="s">
        <v>102</v>
      </c>
      <c r="C12" s="12" t="s">
        <v>225</v>
      </c>
      <c r="D12" s="12" t="s">
        <v>202</v>
      </c>
      <c r="E12" s="12" t="s">
        <v>150</v>
      </c>
      <c r="F12" s="13" t="s">
        <v>154</v>
      </c>
      <c r="H12" t="str">
        <f t="shared" si="1"/>
        <v>0900 0113</v>
      </c>
      <c r="I12" t="str">
        <f t="shared" si="2"/>
        <v>0080 0020</v>
      </c>
      <c r="J12" t="str">
        <f t="shared" si="3"/>
        <v>0310 1C1C</v>
      </c>
      <c r="K12" t="str">
        <f t="shared" si="4"/>
        <v>0000 94C0</v>
      </c>
      <c r="L12" t="str">
        <f t="shared" si="5"/>
        <v>002B 341B</v>
      </c>
      <c r="M12" t="str">
        <f t="shared" si="6"/>
        <v>002D 1E1B</v>
      </c>
    </row>
    <row r="13" spans="1:13" x14ac:dyDescent="0.35">
      <c r="A13" s="45" t="s">
        <v>157</v>
      </c>
      <c r="B13" s="12" t="s">
        <v>101</v>
      </c>
      <c r="C13" s="12" t="s">
        <v>225</v>
      </c>
      <c r="D13" s="12" t="s">
        <v>203</v>
      </c>
      <c r="E13" s="12" t="s">
        <v>154</v>
      </c>
      <c r="F13" s="13" t="s">
        <v>156</v>
      </c>
      <c r="H13" t="str">
        <f t="shared" si="1"/>
        <v>0200 0101</v>
      </c>
      <c r="I13" t="str">
        <f t="shared" si="2"/>
        <v>0020 0100</v>
      </c>
      <c r="J13" t="str">
        <f t="shared" si="3"/>
        <v>0310 1C1C</v>
      </c>
      <c r="K13" t="str">
        <f t="shared" si="4"/>
        <v>0001 2540</v>
      </c>
      <c r="L13" t="str">
        <f t="shared" si="5"/>
        <v>002D 1E1B</v>
      </c>
      <c r="M13" t="str">
        <f t="shared" si="6"/>
        <v>002E A61B</v>
      </c>
    </row>
    <row r="14" spans="1:13" x14ac:dyDescent="0.35">
      <c r="A14" s="45" t="s">
        <v>153</v>
      </c>
      <c r="B14" s="12" t="s">
        <v>102</v>
      </c>
      <c r="C14" s="12" t="s">
        <v>225</v>
      </c>
      <c r="D14" s="12" t="s">
        <v>204</v>
      </c>
      <c r="E14" s="12" t="s">
        <v>156</v>
      </c>
      <c r="F14" s="13" t="s">
        <v>158</v>
      </c>
      <c r="H14" t="str">
        <f t="shared" si="1"/>
        <v>0100 0103</v>
      </c>
      <c r="I14" t="str">
        <f t="shared" si="2"/>
        <v>0080 0020</v>
      </c>
      <c r="J14" t="str">
        <f t="shared" si="3"/>
        <v>0310 1C1C</v>
      </c>
      <c r="K14" t="str">
        <f t="shared" si="4"/>
        <v>0001 4560</v>
      </c>
      <c r="L14" t="str">
        <f t="shared" si="5"/>
        <v>002E A61B</v>
      </c>
      <c r="M14" t="str">
        <f t="shared" si="6"/>
        <v>002F 081B</v>
      </c>
    </row>
    <row r="15" spans="1:13" x14ac:dyDescent="0.35">
      <c r="A15" s="45" t="s">
        <v>155</v>
      </c>
      <c r="B15" s="12" t="s">
        <v>102</v>
      </c>
      <c r="C15" s="12" t="s">
        <v>225</v>
      </c>
      <c r="D15" s="12" t="s">
        <v>205</v>
      </c>
      <c r="E15" s="12" t="s">
        <v>156</v>
      </c>
      <c r="F15" s="13" t="s">
        <v>159</v>
      </c>
      <c r="H15" t="str">
        <f t="shared" si="1"/>
        <v>0900 0113</v>
      </c>
      <c r="I15" t="str">
        <f t="shared" si="2"/>
        <v>0080 0020</v>
      </c>
      <c r="J15" t="str">
        <f t="shared" si="3"/>
        <v>0310 1C1C</v>
      </c>
      <c r="K15" t="str">
        <f t="shared" si="4"/>
        <v>0001 55E0</v>
      </c>
      <c r="L15" t="str">
        <f t="shared" si="5"/>
        <v>002E A61B</v>
      </c>
      <c r="M15" t="str">
        <f t="shared" si="6"/>
        <v>0030 901B</v>
      </c>
    </row>
    <row r="16" spans="1:13" x14ac:dyDescent="0.35">
      <c r="A16" s="47" t="s">
        <v>189</v>
      </c>
      <c r="B16" s="16" t="s">
        <v>116</v>
      </c>
      <c r="C16" s="16" t="s">
        <v>226</v>
      </c>
      <c r="D16" s="16" t="s">
        <v>138</v>
      </c>
      <c r="E16" s="16" t="s">
        <v>159</v>
      </c>
      <c r="F16" s="17" t="s">
        <v>160</v>
      </c>
      <c r="H16" t="str">
        <f t="shared" si="1"/>
        <v>0000 9204</v>
      </c>
      <c r="I16" t="str">
        <f t="shared" si="2"/>
        <v>0100 0100</v>
      </c>
      <c r="J16" t="str">
        <f t="shared" si="3"/>
        <v>00C4 0E1C</v>
      </c>
      <c r="K16" t="str">
        <f t="shared" si="4"/>
        <v>0000 0000</v>
      </c>
      <c r="L16" t="str">
        <f t="shared" si="5"/>
        <v>0030 901B</v>
      </c>
      <c r="M16" t="str">
        <f t="shared" si="6"/>
        <v>0032 181B</v>
      </c>
    </row>
    <row r="17" spans="1:13" x14ac:dyDescent="0.35">
      <c r="A17" s="45" t="s">
        <v>162</v>
      </c>
      <c r="B17" s="12" t="s">
        <v>103</v>
      </c>
      <c r="C17" s="12" t="s">
        <v>227</v>
      </c>
      <c r="D17" s="12" t="s">
        <v>206</v>
      </c>
      <c r="E17" s="12" t="s">
        <v>160</v>
      </c>
      <c r="F17" s="13" t="s">
        <v>161</v>
      </c>
      <c r="H17" t="str">
        <f t="shared" si="1"/>
        <v>0300 0101</v>
      </c>
      <c r="I17" t="str">
        <f t="shared" si="2"/>
        <v>0030 0100</v>
      </c>
      <c r="J17" t="str">
        <f t="shared" si="3"/>
        <v>00C4 0E0E</v>
      </c>
      <c r="K17" t="str">
        <f t="shared" si="4"/>
        <v>0001 E660</v>
      </c>
      <c r="L17" t="str">
        <f t="shared" si="5"/>
        <v>0032 181B</v>
      </c>
      <c r="M17" t="str">
        <f t="shared" si="6"/>
        <v>0032 DC1B</v>
      </c>
    </row>
    <row r="18" spans="1:13" x14ac:dyDescent="0.35">
      <c r="A18" s="45" t="s">
        <v>164</v>
      </c>
      <c r="B18" s="12" t="s">
        <v>165</v>
      </c>
      <c r="C18" s="12" t="s">
        <v>227</v>
      </c>
      <c r="D18" s="12" t="s">
        <v>207</v>
      </c>
      <c r="E18" s="12" t="s">
        <v>161</v>
      </c>
      <c r="F18" s="13" t="s">
        <v>163</v>
      </c>
      <c r="H18" t="str">
        <f t="shared" si="1"/>
        <v>0240 0103</v>
      </c>
      <c r="I18" t="str">
        <f t="shared" si="2"/>
        <v>00C0 0030</v>
      </c>
      <c r="J18" t="str">
        <f t="shared" si="3"/>
        <v>00C4 0E0E</v>
      </c>
      <c r="K18" t="str">
        <f t="shared" si="4"/>
        <v>0002 1690</v>
      </c>
      <c r="L18" t="str">
        <f t="shared" si="5"/>
        <v>0032 DC1B</v>
      </c>
      <c r="M18" t="str">
        <f t="shared" si="6"/>
        <v>0033 00DB</v>
      </c>
    </row>
    <row r="19" spans="1:13" x14ac:dyDescent="0.35">
      <c r="A19" s="45" t="s">
        <v>167</v>
      </c>
      <c r="B19" s="12" t="s">
        <v>165</v>
      </c>
      <c r="C19" s="12" t="s">
        <v>227</v>
      </c>
      <c r="D19" s="12" t="s">
        <v>208</v>
      </c>
      <c r="E19" s="12" t="s">
        <v>161</v>
      </c>
      <c r="F19" s="13" t="s">
        <v>166</v>
      </c>
      <c r="H19" t="str">
        <f t="shared" si="1"/>
        <v>1440 0113</v>
      </c>
      <c r="I19" t="str">
        <f t="shared" si="2"/>
        <v>00C0 0030</v>
      </c>
      <c r="J19" t="str">
        <f t="shared" si="3"/>
        <v>00C4 0E0E</v>
      </c>
      <c r="K19" t="str">
        <f t="shared" si="4"/>
        <v>0002 3B50</v>
      </c>
      <c r="L19" t="str">
        <f t="shared" si="5"/>
        <v>0032 DC1B</v>
      </c>
      <c r="M19" t="str">
        <f t="shared" si="6"/>
        <v>0033 93DB</v>
      </c>
    </row>
    <row r="20" spans="1:13" x14ac:dyDescent="0.35">
      <c r="A20" s="45" t="s">
        <v>169</v>
      </c>
      <c r="B20" s="12" t="s">
        <v>104</v>
      </c>
      <c r="C20" s="12" t="s">
        <v>227</v>
      </c>
      <c r="D20" s="12" t="s">
        <v>209</v>
      </c>
      <c r="E20" s="12" t="s">
        <v>166</v>
      </c>
      <c r="F20" s="13" t="s">
        <v>168</v>
      </c>
      <c r="H20" t="str">
        <f t="shared" si="1"/>
        <v>0480 0101</v>
      </c>
      <c r="I20" t="str">
        <f t="shared" si="2"/>
        <v>0030 0180</v>
      </c>
      <c r="J20" t="str">
        <f t="shared" si="3"/>
        <v>00C4 0E0E</v>
      </c>
      <c r="K20" t="str">
        <f t="shared" si="4"/>
        <v>0003 8010</v>
      </c>
      <c r="L20" t="str">
        <f t="shared" si="5"/>
        <v>0033 93DB</v>
      </c>
      <c r="M20" t="str">
        <f t="shared" si="6"/>
        <v>0034 26DB</v>
      </c>
    </row>
    <row r="21" spans="1:13" x14ac:dyDescent="0.35">
      <c r="A21" s="45" t="s">
        <v>164</v>
      </c>
      <c r="B21" s="12" t="s">
        <v>165</v>
      </c>
      <c r="C21" s="12" t="s">
        <v>227</v>
      </c>
      <c r="D21" s="12" t="s">
        <v>210</v>
      </c>
      <c r="E21" s="12" t="s">
        <v>168</v>
      </c>
      <c r="F21" s="13" t="s">
        <v>170</v>
      </c>
      <c r="H21" t="str">
        <f t="shared" si="1"/>
        <v>0240 0103</v>
      </c>
      <c r="I21" t="str">
        <f t="shared" si="2"/>
        <v>00C0 0030</v>
      </c>
      <c r="J21" t="str">
        <f t="shared" si="3"/>
        <v>00C4 0E0E</v>
      </c>
      <c r="K21" t="str">
        <f t="shared" si="4"/>
        <v>0003 C840</v>
      </c>
      <c r="L21" t="str">
        <f t="shared" si="5"/>
        <v>0034 26DB</v>
      </c>
      <c r="M21" t="str">
        <f t="shared" si="6"/>
        <v>0034 4B9B</v>
      </c>
    </row>
    <row r="22" spans="1:13" x14ac:dyDescent="0.35">
      <c r="A22" s="45" t="s">
        <v>167</v>
      </c>
      <c r="B22" s="12" t="s">
        <v>165</v>
      </c>
      <c r="C22" s="12" t="s">
        <v>227</v>
      </c>
      <c r="D22" s="12" t="s">
        <v>211</v>
      </c>
      <c r="E22" s="12" t="s">
        <v>168</v>
      </c>
      <c r="F22" s="13" t="s">
        <v>171</v>
      </c>
      <c r="H22" t="str">
        <f t="shared" si="1"/>
        <v>1440 0113</v>
      </c>
      <c r="I22" t="str">
        <f t="shared" si="2"/>
        <v>00C0 0030</v>
      </c>
      <c r="J22" t="str">
        <f t="shared" si="3"/>
        <v>00C4 0E0E</v>
      </c>
      <c r="K22" t="str">
        <f t="shared" si="4"/>
        <v>0003 ED00</v>
      </c>
      <c r="L22" t="str">
        <f t="shared" si="5"/>
        <v>0034 26DB</v>
      </c>
      <c r="M22" t="str">
        <f t="shared" si="6"/>
        <v>0034 DE9B</v>
      </c>
    </row>
    <row r="23" spans="1:13" x14ac:dyDescent="0.35">
      <c r="A23" s="45" t="s">
        <v>173</v>
      </c>
      <c r="B23" s="12" t="s">
        <v>105</v>
      </c>
      <c r="C23" s="12" t="s">
        <v>227</v>
      </c>
      <c r="D23" s="12" t="s">
        <v>212</v>
      </c>
      <c r="E23" s="12" t="s">
        <v>171</v>
      </c>
      <c r="F23" s="13" t="s">
        <v>172</v>
      </c>
      <c r="H23" t="str">
        <f t="shared" si="1"/>
        <v>0600 0101</v>
      </c>
      <c r="I23" t="str">
        <f t="shared" si="2"/>
        <v>0040 0180</v>
      </c>
      <c r="J23" t="str">
        <f t="shared" si="3"/>
        <v>00C4 0E0E</v>
      </c>
      <c r="K23" t="str">
        <f t="shared" si="4"/>
        <v>0005 31C0</v>
      </c>
      <c r="L23" t="str">
        <f t="shared" si="5"/>
        <v>0034 DE9B</v>
      </c>
      <c r="M23" t="str">
        <f t="shared" si="6"/>
        <v>0035 719B</v>
      </c>
    </row>
    <row r="24" spans="1:13" x14ac:dyDescent="0.35">
      <c r="A24" s="45" t="s">
        <v>175</v>
      </c>
      <c r="B24" s="12" t="s">
        <v>106</v>
      </c>
      <c r="C24" s="12" t="s">
        <v>227</v>
      </c>
      <c r="D24" s="12" t="s">
        <v>213</v>
      </c>
      <c r="E24" s="12" t="s">
        <v>172</v>
      </c>
      <c r="F24" s="13" t="s">
        <v>174</v>
      </c>
      <c r="H24" t="str">
        <f t="shared" si="1"/>
        <v>0400 0103</v>
      </c>
      <c r="I24" t="str">
        <f t="shared" si="2"/>
        <v>0100 0040</v>
      </c>
      <c r="J24" t="str">
        <f t="shared" si="3"/>
        <v>00C4 0E0E</v>
      </c>
      <c r="K24" t="str">
        <f t="shared" si="4"/>
        <v>0005 9200</v>
      </c>
      <c r="L24" t="str">
        <f t="shared" si="5"/>
        <v>0035 719B</v>
      </c>
      <c r="M24" t="str">
        <f t="shared" si="6"/>
        <v>0035 A29B</v>
      </c>
    </row>
    <row r="25" spans="1:13" x14ac:dyDescent="0.35">
      <c r="A25" s="45" t="s">
        <v>177</v>
      </c>
      <c r="B25" s="12" t="s">
        <v>106</v>
      </c>
      <c r="C25" s="12" t="s">
        <v>227</v>
      </c>
      <c r="D25" s="12" t="s">
        <v>214</v>
      </c>
      <c r="E25" s="12" t="s">
        <v>172</v>
      </c>
      <c r="F25" s="13" t="s">
        <v>176</v>
      </c>
      <c r="H25" t="str">
        <f t="shared" si="1"/>
        <v>2400 0113</v>
      </c>
      <c r="I25" t="str">
        <f t="shared" si="2"/>
        <v>0100 0040</v>
      </c>
      <c r="J25" t="str">
        <f t="shared" si="3"/>
        <v>00C4 0E0E</v>
      </c>
      <c r="K25" t="str">
        <f t="shared" si="4"/>
        <v>0005 D300</v>
      </c>
      <c r="L25" t="str">
        <f t="shared" si="5"/>
        <v>0035 719B</v>
      </c>
      <c r="M25" t="str">
        <f t="shared" si="6"/>
        <v>0036 669B</v>
      </c>
    </row>
    <row r="26" spans="1:13" x14ac:dyDescent="0.35">
      <c r="A26" s="45" t="s">
        <v>179</v>
      </c>
      <c r="B26" s="12" t="s">
        <v>107</v>
      </c>
      <c r="C26" s="12" t="s">
        <v>227</v>
      </c>
      <c r="D26" s="12" t="s">
        <v>215</v>
      </c>
      <c r="E26" s="12" t="s">
        <v>176</v>
      </c>
      <c r="F26" s="13" t="s">
        <v>178</v>
      </c>
      <c r="H26" t="str">
        <f t="shared" si="1"/>
        <v>0800 0101</v>
      </c>
      <c r="I26" t="str">
        <f t="shared" si="2"/>
        <v>0040 0200</v>
      </c>
      <c r="J26" t="str">
        <f t="shared" si="3"/>
        <v>00C4 0E0E</v>
      </c>
      <c r="K26" t="str">
        <f t="shared" si="4"/>
        <v>0008 1400</v>
      </c>
      <c r="L26" t="str">
        <f t="shared" si="5"/>
        <v>0036 669B</v>
      </c>
      <c r="M26" t="str">
        <f t="shared" si="6"/>
        <v>0037 2A9B</v>
      </c>
    </row>
    <row r="27" spans="1:13" x14ac:dyDescent="0.35">
      <c r="A27" s="45" t="s">
        <v>175</v>
      </c>
      <c r="B27" s="12" t="s">
        <v>106</v>
      </c>
      <c r="C27" s="12" t="s">
        <v>227</v>
      </c>
      <c r="D27" s="12" t="s">
        <v>216</v>
      </c>
      <c r="E27" s="12" t="s">
        <v>178</v>
      </c>
      <c r="F27" s="13" t="s">
        <v>180</v>
      </c>
      <c r="H27" t="str">
        <f t="shared" si="1"/>
        <v>0400 0103</v>
      </c>
      <c r="I27" t="str">
        <f t="shared" si="2"/>
        <v>0100 0040</v>
      </c>
      <c r="J27" t="str">
        <f t="shared" si="3"/>
        <v>00C4 0E0E</v>
      </c>
      <c r="K27" t="str">
        <f t="shared" si="4"/>
        <v>0008 9440</v>
      </c>
      <c r="L27" t="str">
        <f t="shared" si="5"/>
        <v>0037 2A9B</v>
      </c>
      <c r="M27" t="str">
        <f t="shared" si="6"/>
        <v>0037 5B9B</v>
      </c>
    </row>
    <row r="28" spans="1:13" x14ac:dyDescent="0.35">
      <c r="A28" s="45" t="s">
        <v>177</v>
      </c>
      <c r="B28" s="12" t="s">
        <v>106</v>
      </c>
      <c r="C28" s="12" t="s">
        <v>227</v>
      </c>
      <c r="D28" s="12" t="s">
        <v>217</v>
      </c>
      <c r="E28" s="12" t="s">
        <v>178</v>
      </c>
      <c r="F28" s="13" t="s">
        <v>181</v>
      </c>
      <c r="H28" t="str">
        <f t="shared" si="1"/>
        <v>2400 0113</v>
      </c>
      <c r="I28" t="str">
        <f t="shared" si="2"/>
        <v>0100 0040</v>
      </c>
      <c r="J28" t="str">
        <f t="shared" si="3"/>
        <v>00C4 0E0E</v>
      </c>
      <c r="K28" t="str">
        <f t="shared" si="4"/>
        <v>0008 D540</v>
      </c>
      <c r="L28" t="str">
        <f t="shared" si="5"/>
        <v>0037 2A9B</v>
      </c>
      <c r="M28" t="str">
        <f t="shared" si="6"/>
        <v>0038 1F9B</v>
      </c>
    </row>
    <row r="29" spans="1:13" x14ac:dyDescent="0.35">
      <c r="A29" s="45" t="s">
        <v>183</v>
      </c>
      <c r="B29" s="12" t="s">
        <v>184</v>
      </c>
      <c r="C29" s="12" t="s">
        <v>227</v>
      </c>
      <c r="D29" s="12" t="s">
        <v>218</v>
      </c>
      <c r="E29" s="12" t="s">
        <v>181</v>
      </c>
      <c r="F29" s="13" t="s">
        <v>182</v>
      </c>
      <c r="H29" t="str">
        <f t="shared" si="1"/>
        <v>7D00 0101</v>
      </c>
      <c r="I29" t="str">
        <f t="shared" si="2"/>
        <v>03E8 0200</v>
      </c>
      <c r="J29" t="str">
        <f t="shared" si="3"/>
        <v>00C4 0E0E</v>
      </c>
      <c r="K29" t="str">
        <f t="shared" si="4"/>
        <v>000B 1640</v>
      </c>
      <c r="L29" t="str">
        <f t="shared" si="5"/>
        <v>0038 1F9B</v>
      </c>
      <c r="M29" t="str">
        <f t="shared" si="6"/>
        <v>0038 E39B</v>
      </c>
    </row>
    <row r="30" spans="1:13" x14ac:dyDescent="0.35">
      <c r="A30" s="47" t="s">
        <v>190</v>
      </c>
      <c r="B30" s="16" t="s">
        <v>186</v>
      </c>
      <c r="C30" s="16" t="s">
        <v>191</v>
      </c>
      <c r="D30" s="16" t="s">
        <v>138</v>
      </c>
      <c r="E30" s="16" t="s">
        <v>182</v>
      </c>
      <c r="F30" s="17" t="s">
        <v>185</v>
      </c>
      <c r="H30" t="str">
        <f t="shared" si="1"/>
        <v>000C 4105</v>
      </c>
      <c r="I30" t="str">
        <f t="shared" si="2"/>
        <v>03E8 03E8</v>
      </c>
      <c r="J30" t="str">
        <f t="shared" si="3"/>
        <v>0001 010E</v>
      </c>
      <c r="K30" t="str">
        <f t="shared" si="4"/>
        <v>0000 0000</v>
      </c>
      <c r="L30" t="str">
        <f t="shared" si="5"/>
        <v>0038 E39B</v>
      </c>
      <c r="M30" t="str">
        <f t="shared" si="6"/>
        <v>003B E13B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SqueezeNet v2 MEC Parallel Ch</vt:lpstr>
      <vt:lpstr>Command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Geralt Shi</dc:creator>
  <cp:lastModifiedBy>Geralt Shi</cp:lastModifiedBy>
  <dcterms:created xsi:type="dcterms:W3CDTF">2019-01-16T01:55:04Z</dcterms:created>
  <dcterms:modified xsi:type="dcterms:W3CDTF">2019-02-17T08:51:30Z</dcterms:modified>
</cp:coreProperties>
</file>