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7304E33B-957B-41BD-8DFB-9A36D65FBEB8}" xr6:coauthVersionLast="40" xr6:coauthVersionMax="40" xr10:uidLastSave="{00000000-0000-0000-0000-000000000000}"/>
  <bookViews>
    <workbookView xWindow="-135" yWindow="-135" windowWidth="29070" windowHeight="1587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1" i="2" l="1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V4" i="2"/>
  <c r="N4" i="2"/>
  <c r="S68" i="2" l="1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6" i="2"/>
  <c r="S32" i="2"/>
  <c r="S31" i="2"/>
  <c r="S29" i="2"/>
  <c r="S25" i="2"/>
  <c r="S24" i="2"/>
  <c r="S22" i="2"/>
  <c r="S21" i="2"/>
  <c r="S17" i="2"/>
  <c r="S16" i="2"/>
  <c r="S14" i="2"/>
  <c r="S10" i="2"/>
  <c r="S9" i="2"/>
  <c r="S7" i="2"/>
  <c r="S6" i="2"/>
  <c r="S4" i="2"/>
  <c r="M58" i="2" l="1"/>
  <c r="M51" i="2"/>
  <c r="M44" i="2"/>
  <c r="M37" i="2"/>
  <c r="M29" i="2"/>
  <c r="M22" i="2"/>
  <c r="M14" i="2"/>
  <c r="M7" i="2"/>
  <c r="AA68" i="2" l="1"/>
  <c r="AA36" i="2"/>
  <c r="AA21" i="2"/>
  <c r="AA6" i="2"/>
  <c r="AA66" i="2"/>
  <c r="AA61" i="2"/>
  <c r="AA60" i="2"/>
  <c r="AA54" i="2"/>
  <c r="AA53" i="2"/>
  <c r="AA47" i="2"/>
  <c r="AA46" i="2"/>
  <c r="AA40" i="2"/>
  <c r="AA39" i="2"/>
  <c r="AA32" i="2"/>
  <c r="AA31" i="2"/>
  <c r="AA25" i="2"/>
  <c r="AA24" i="2"/>
  <c r="AA17" i="2"/>
  <c r="AA16" i="2"/>
  <c r="AA10" i="2"/>
  <c r="AA9" i="2"/>
  <c r="AA4" i="2"/>
  <c r="AB58" i="2"/>
  <c r="AB51" i="2"/>
  <c r="AB44" i="2"/>
  <c r="AB37" i="2"/>
  <c r="AB29" i="2"/>
  <c r="AB22" i="2"/>
  <c r="AB14" i="2"/>
  <c r="AB7" i="2"/>
  <c r="Q68" i="2"/>
  <c r="Q36" i="2"/>
  <c r="Q21" i="2"/>
  <c r="Q66" i="2"/>
  <c r="Q61" i="2"/>
  <c r="Q60" i="2"/>
  <c r="Q58" i="2"/>
  <c r="Q54" i="2"/>
  <c r="Q53" i="2"/>
  <c r="Q51" i="2"/>
  <c r="Q47" i="2"/>
  <c r="Q46" i="2"/>
  <c r="Q44" i="2"/>
  <c r="Q40" i="2"/>
  <c r="Q39" i="2"/>
  <c r="Q37" i="2"/>
  <c r="Q32" i="2"/>
  <c r="Q31" i="2"/>
  <c r="Q29" i="2"/>
  <c r="Q25" i="2"/>
  <c r="Q24" i="2"/>
  <c r="Q22" i="2"/>
  <c r="Q17" i="2"/>
  <c r="Q16" i="2"/>
  <c r="Q14" i="2"/>
  <c r="Q10" i="2"/>
  <c r="Q9" i="2"/>
  <c r="Q7" i="2"/>
  <c r="Q6" i="2"/>
  <c r="Q4" i="2"/>
  <c r="AE4" i="2" l="1"/>
  <c r="AE6" i="2"/>
  <c r="AE7" i="2"/>
  <c r="AE9" i="2"/>
  <c r="AE10" i="2"/>
  <c r="AE14" i="2"/>
  <c r="AE16" i="2"/>
  <c r="AE17" i="2"/>
  <c r="AE21" i="2"/>
  <c r="AE22" i="2"/>
  <c r="AE24" i="2"/>
  <c r="AE25" i="2"/>
  <c r="AE29" i="2"/>
  <c r="AE31" i="2"/>
  <c r="AE32" i="2"/>
  <c r="AE36" i="2"/>
  <c r="AE37" i="2"/>
  <c r="AE39" i="2"/>
  <c r="AE40" i="2"/>
  <c r="AE44" i="2"/>
  <c r="AE46" i="2"/>
  <c r="AE47" i="2"/>
  <c r="AE51" i="2"/>
  <c r="AE53" i="2"/>
  <c r="AE54" i="2"/>
  <c r="AE58" i="2"/>
  <c r="AE60" i="2"/>
  <c r="AE66" i="2"/>
  <c r="AE68" i="2"/>
  <c r="AI68" i="2" l="1"/>
  <c r="AJ68" i="2" s="1"/>
  <c r="AI66" i="2"/>
  <c r="AJ66" i="2" s="1"/>
  <c r="AI61" i="2"/>
  <c r="AJ61" i="2" s="1"/>
  <c r="AI60" i="2"/>
  <c r="AJ60" i="2" s="1"/>
  <c r="AI58" i="2"/>
  <c r="AJ58" i="2" s="1"/>
  <c r="AI54" i="2"/>
  <c r="AJ54" i="2" s="1"/>
  <c r="AI53" i="2"/>
  <c r="AJ53" i="2" s="1"/>
  <c r="AI51" i="2"/>
  <c r="AJ51" i="2" s="1"/>
  <c r="AI47" i="2"/>
  <c r="AJ47" i="2" s="1"/>
  <c r="AI46" i="2"/>
  <c r="AJ46" i="2" s="1"/>
  <c r="AI44" i="2"/>
  <c r="AJ44" i="2" s="1"/>
  <c r="AI40" i="2"/>
  <c r="AJ40" i="2" s="1"/>
  <c r="AI39" i="2"/>
  <c r="AJ39" i="2" s="1"/>
  <c r="AI37" i="2"/>
  <c r="AJ37" i="2" s="1"/>
  <c r="AI36" i="2"/>
  <c r="AJ36" i="2" s="1"/>
  <c r="AI32" i="2"/>
  <c r="AJ32" i="2" s="1"/>
  <c r="AI31" i="2"/>
  <c r="AJ31" i="2" s="1"/>
  <c r="AI29" i="2"/>
  <c r="AJ29" i="2" s="1"/>
  <c r="AI25" i="2"/>
  <c r="AJ25" i="2" s="1"/>
  <c r="AI24" i="2"/>
  <c r="AJ24" i="2" s="1"/>
  <c r="AI22" i="2"/>
  <c r="AJ22" i="2" s="1"/>
  <c r="AI21" i="2"/>
  <c r="AJ21" i="2" s="1"/>
  <c r="AI17" i="2"/>
  <c r="AJ17" i="2" s="1"/>
  <c r="AI16" i="2"/>
  <c r="AJ16" i="2" s="1"/>
  <c r="AI14" i="2"/>
  <c r="AJ14" i="2" s="1"/>
  <c r="AI10" i="2"/>
  <c r="AJ10" i="2" s="1"/>
  <c r="AI9" i="2"/>
  <c r="AJ9" i="2" s="1"/>
  <c r="AI7" i="2"/>
  <c r="AJ7" i="2" s="1"/>
  <c r="AI6" i="2"/>
  <c r="AJ6" i="2" s="1"/>
  <c r="AI4" i="2"/>
  <c r="AJ4" i="2" s="1"/>
  <c r="AK68" i="2"/>
  <c r="AK66" i="2"/>
  <c r="AK61" i="2"/>
  <c r="AK60" i="2"/>
  <c r="AK58" i="2"/>
  <c r="AK54" i="2"/>
  <c r="AK53" i="2"/>
  <c r="AK51" i="2"/>
  <c r="AK47" i="2"/>
  <c r="AK46" i="2"/>
  <c r="AK44" i="2"/>
  <c r="AK40" i="2"/>
  <c r="AK39" i="2"/>
  <c r="AK37" i="2"/>
  <c r="AK36" i="2"/>
  <c r="AK32" i="2"/>
  <c r="AK31" i="2"/>
  <c r="AK29" i="2"/>
  <c r="AK25" i="2"/>
  <c r="AK24" i="2"/>
  <c r="AK22" i="2"/>
  <c r="AK21" i="2"/>
  <c r="AK17" i="2"/>
  <c r="AK16" i="2"/>
  <c r="AK14" i="2"/>
  <c r="AK10" i="2"/>
  <c r="AK9" i="2"/>
  <c r="AK7" i="2"/>
  <c r="AK6" i="2"/>
  <c r="AK4" i="2"/>
  <c r="AJ70" i="2" l="1"/>
  <c r="AI70" i="2"/>
  <c r="U68" i="2" l="1"/>
  <c r="U36" i="2"/>
  <c r="U21" i="2"/>
  <c r="U6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O66" i="2" l="1"/>
  <c r="P66" i="2" s="1"/>
  <c r="O61" i="2"/>
  <c r="P61" i="2" s="1"/>
  <c r="O60" i="2"/>
  <c r="P60" i="2" s="1"/>
  <c r="O58" i="2"/>
  <c r="P58" i="2" s="1"/>
  <c r="O54" i="2"/>
  <c r="P54" i="2" s="1"/>
  <c r="O53" i="2"/>
  <c r="P53" i="2" s="1"/>
  <c r="O51" i="2"/>
  <c r="P51" i="2" s="1"/>
  <c r="O47" i="2"/>
  <c r="P47" i="2" s="1"/>
  <c r="O46" i="2"/>
  <c r="P46" i="2" s="1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l="1"/>
  <c r="T7" i="2" s="1"/>
  <c r="O70" i="2"/>
  <c r="L68" i="2"/>
  <c r="AF68" i="2" s="1"/>
  <c r="AL68" i="2" s="1"/>
  <c r="L36" i="2"/>
  <c r="L21" i="2"/>
  <c r="L6" i="2"/>
  <c r="L66" i="2"/>
  <c r="AF66" i="2" s="1"/>
  <c r="AL66" i="2" s="1"/>
  <c r="L61" i="2"/>
  <c r="AF61" i="2" s="1"/>
  <c r="AL61" i="2" s="1"/>
  <c r="L60" i="2"/>
  <c r="AF60" i="2" s="1"/>
  <c r="AL60" i="2" s="1"/>
  <c r="L58" i="2"/>
  <c r="AF58" i="2" s="1"/>
  <c r="AL58" i="2" s="1"/>
  <c r="L54" i="2"/>
  <c r="AF54" i="2" s="1"/>
  <c r="AL54" i="2" s="1"/>
  <c r="L53" i="2"/>
  <c r="AF53" i="2" s="1"/>
  <c r="AL53" i="2" s="1"/>
  <c r="L51" i="2"/>
  <c r="AF51" i="2" s="1"/>
  <c r="AL51" i="2" s="1"/>
  <c r="L47" i="2"/>
  <c r="AF47" i="2" s="1"/>
  <c r="AL47" i="2" s="1"/>
  <c r="L46" i="2"/>
  <c r="AF46" i="2" s="1"/>
  <c r="AL46" i="2" s="1"/>
  <c r="L44" i="2"/>
  <c r="AF44" i="2" s="1"/>
  <c r="AL44" i="2" s="1"/>
  <c r="L40" i="2"/>
  <c r="AF40" i="2" s="1"/>
  <c r="AL40" i="2" s="1"/>
  <c r="L39" i="2"/>
  <c r="AF39" i="2" s="1"/>
  <c r="AL39" i="2" s="1"/>
  <c r="L37" i="2"/>
  <c r="AF37" i="2" s="1"/>
  <c r="AL37" i="2" s="1"/>
  <c r="L32" i="2"/>
  <c r="AF32" i="2" s="1"/>
  <c r="AL32" i="2" s="1"/>
  <c r="L31" i="2"/>
  <c r="AF31" i="2" s="1"/>
  <c r="AL31" i="2" s="1"/>
  <c r="L29" i="2"/>
  <c r="AF29" i="2" s="1"/>
  <c r="AL29" i="2" s="1"/>
  <c r="L25" i="2"/>
  <c r="AF25" i="2" s="1"/>
  <c r="AL25" i="2" s="1"/>
  <c r="L24" i="2"/>
  <c r="AF24" i="2" s="1"/>
  <c r="AL24" i="2" s="1"/>
  <c r="L22" i="2"/>
  <c r="AF22" i="2" s="1"/>
  <c r="AL22" i="2" s="1"/>
  <c r="L17" i="2"/>
  <c r="AF17" i="2" s="1"/>
  <c r="AL17" i="2" s="1"/>
  <c r="L16" i="2"/>
  <c r="AF16" i="2" s="1"/>
  <c r="AL16" i="2" s="1"/>
  <c r="L14" i="2"/>
  <c r="AF14" i="2" s="1"/>
  <c r="AL14" i="2" s="1"/>
  <c r="L10" i="2"/>
  <c r="AF10" i="2" s="1"/>
  <c r="AL10" i="2" s="1"/>
  <c r="L9" i="2"/>
  <c r="AF9" i="2" s="1"/>
  <c r="AL9" i="2" s="1"/>
  <c r="L7" i="2"/>
  <c r="AF7" i="2" s="1"/>
  <c r="AL7" i="2" s="1"/>
  <c r="L4" i="2"/>
  <c r="AF4" i="2" s="1"/>
  <c r="AL4" i="2" s="1"/>
  <c r="N70" i="2"/>
  <c r="U7" i="2" l="1"/>
  <c r="T9" i="2"/>
  <c r="U9" i="2" s="1"/>
  <c r="P70" i="2"/>
  <c r="X4" i="2"/>
  <c r="V6" i="2" s="1"/>
  <c r="X6" i="2" s="1"/>
  <c r="V7" i="2" s="1"/>
  <c r="X7" i="2" s="1"/>
  <c r="Z7" i="2" s="1"/>
  <c r="X9" i="2" s="1"/>
  <c r="X10" i="2" s="1"/>
  <c r="X14" i="2" s="1"/>
  <c r="Z14" i="2" s="1"/>
  <c r="AH21" i="2"/>
  <c r="AF21" i="2"/>
  <c r="AL21" i="2" s="1"/>
  <c r="AH36" i="2"/>
  <c r="AF36" i="2"/>
  <c r="AL36" i="2" s="1"/>
  <c r="AH6" i="2"/>
  <c r="AF6" i="2"/>
  <c r="AL6" i="2" s="1"/>
  <c r="AG16" i="2"/>
  <c r="AH16" i="2"/>
  <c r="AG37" i="2"/>
  <c r="AH37" i="2"/>
  <c r="AG46" i="2"/>
  <c r="AH46" i="2"/>
  <c r="AG54" i="2"/>
  <c r="AH54" i="2"/>
  <c r="AG66" i="2"/>
  <c r="AH66" i="2"/>
  <c r="AG9" i="2"/>
  <c r="AH9" i="2"/>
  <c r="AG29" i="2"/>
  <c r="AH29" i="2"/>
  <c r="AG47" i="2"/>
  <c r="AH47" i="2"/>
  <c r="AG10" i="2"/>
  <c r="AH10" i="2"/>
  <c r="AG7" i="2"/>
  <c r="AH7" i="2"/>
  <c r="AG25" i="2"/>
  <c r="AH25" i="2"/>
  <c r="AG17" i="2"/>
  <c r="AH17" i="2"/>
  <c r="AG39" i="2"/>
  <c r="AH39" i="2"/>
  <c r="AG58" i="2"/>
  <c r="AH58" i="2"/>
  <c r="AG22" i="2"/>
  <c r="AH22" i="2"/>
  <c r="AG31" i="2"/>
  <c r="AH31" i="2"/>
  <c r="AG40" i="2"/>
  <c r="AH40" i="2"/>
  <c r="AG51" i="2"/>
  <c r="AH51" i="2"/>
  <c r="AG60" i="2"/>
  <c r="AH60" i="2"/>
  <c r="AG14" i="2"/>
  <c r="AH14" i="2"/>
  <c r="AG24" i="2"/>
  <c r="AH24" i="2"/>
  <c r="AG32" i="2"/>
  <c r="AH32" i="2"/>
  <c r="AG44" i="2"/>
  <c r="AH44" i="2"/>
  <c r="AG53" i="2"/>
  <c r="AH53" i="2"/>
  <c r="AG61" i="2"/>
  <c r="AH61" i="2"/>
  <c r="AH68" i="2"/>
  <c r="AG4" i="2"/>
  <c r="AH4" i="2"/>
  <c r="AG21" i="2"/>
  <c r="AG36" i="2"/>
  <c r="AG6" i="2"/>
  <c r="AG68" i="2"/>
  <c r="W4" i="2"/>
  <c r="N71" i="2"/>
  <c r="O71" i="2"/>
  <c r="L70" i="2"/>
  <c r="L71" i="2" s="1"/>
  <c r="T10" i="2" l="1"/>
  <c r="U10" i="2" s="1"/>
  <c r="V17" i="2"/>
  <c r="X16" i="2"/>
  <c r="AA14" i="2"/>
  <c r="V14" i="2"/>
  <c r="V10" i="2"/>
  <c r="AA7" i="2"/>
  <c r="AH70" i="2"/>
  <c r="V9" i="2"/>
  <c r="W6" i="2"/>
  <c r="T14" i="2"/>
  <c r="U14" i="2" s="1"/>
  <c r="AF70" i="2"/>
  <c r="AG70" i="2"/>
  <c r="AL70" i="2" s="1"/>
  <c r="V21" i="2" l="1"/>
  <c r="X17" i="2"/>
  <c r="X21" i="2" s="1"/>
  <c r="X22" i="2" s="1"/>
  <c r="Z22" i="2" s="1"/>
  <c r="W7" i="2"/>
  <c r="Y4" i="2"/>
  <c r="T16" i="2"/>
  <c r="U16" i="2" s="1"/>
  <c r="X24" i="2" l="1"/>
  <c r="V25" i="2"/>
  <c r="AA22" i="2"/>
  <c r="W9" i="2"/>
  <c r="Y6" i="2"/>
  <c r="T17" i="2"/>
  <c r="U17" i="2" s="1"/>
  <c r="W10" i="2"/>
  <c r="V29" i="2" l="1"/>
  <c r="X25" i="2"/>
  <c r="X29" i="2" s="1"/>
  <c r="Z29" i="2" s="1"/>
  <c r="V16" i="2"/>
  <c r="Y7" i="2"/>
  <c r="T22" i="2"/>
  <c r="U22" i="2" s="1"/>
  <c r="Y9" i="2"/>
  <c r="W14" i="2"/>
  <c r="V32" i="2" l="1"/>
  <c r="X31" i="2"/>
  <c r="AA29" i="2"/>
  <c r="T24" i="2"/>
  <c r="U24" i="2" s="1"/>
  <c r="Y10" i="2"/>
  <c r="W16" i="2"/>
  <c r="V36" i="2" l="1"/>
  <c r="X32" i="2"/>
  <c r="X36" i="2" s="1"/>
  <c r="X37" i="2" s="1"/>
  <c r="V22" i="2"/>
  <c r="T25" i="2"/>
  <c r="U25" i="2" s="1"/>
  <c r="Y14" i="2"/>
  <c r="W17" i="2"/>
  <c r="T29" i="2" l="1"/>
  <c r="U29" i="2" s="1"/>
  <c r="W21" i="2"/>
  <c r="Y16" i="2"/>
  <c r="V24" i="2" l="1"/>
  <c r="T31" i="2"/>
  <c r="U31" i="2" s="1"/>
  <c r="Y17" i="2"/>
  <c r="W22" i="2"/>
  <c r="T32" i="2" l="1"/>
  <c r="U32" i="2" s="1"/>
  <c r="Y21" i="2"/>
  <c r="W24" i="2"/>
  <c r="T37" i="2" l="1"/>
  <c r="U37" i="2" s="1"/>
  <c r="Y22" i="2"/>
  <c r="W25" i="2"/>
  <c r="V31" i="2" l="1"/>
  <c r="T39" i="2"/>
  <c r="U39" i="2" s="1"/>
  <c r="Y24" i="2"/>
  <c r="W29" i="2"/>
  <c r="T40" i="2" l="1"/>
  <c r="U40" i="2" s="1"/>
  <c r="Y25" i="2"/>
  <c r="W31" i="2"/>
  <c r="V37" i="2" l="1"/>
  <c r="Z37" i="2" s="1"/>
  <c r="T44" i="2"/>
  <c r="U44" i="2" s="1"/>
  <c r="Y29" i="2"/>
  <c r="W32" i="2"/>
  <c r="X39" i="2" l="1"/>
  <c r="V40" i="2"/>
  <c r="AA37" i="2"/>
  <c r="V39" i="2"/>
  <c r="T46" i="2"/>
  <c r="U46" i="2" s="1"/>
  <c r="Y31" i="2"/>
  <c r="W36" i="2"/>
  <c r="X40" i="2" l="1"/>
  <c r="X44" i="2" s="1"/>
  <c r="Z44" i="2" s="1"/>
  <c r="V44" i="2"/>
  <c r="T47" i="2"/>
  <c r="U47" i="2" s="1"/>
  <c r="Y32" i="2"/>
  <c r="W37" i="2"/>
  <c r="V47" i="2" l="1"/>
  <c r="X46" i="2"/>
  <c r="AA44" i="2"/>
  <c r="T51" i="2"/>
  <c r="U51" i="2" s="1"/>
  <c r="Y36" i="2"/>
  <c r="W39" i="2"/>
  <c r="V51" i="2" l="1"/>
  <c r="X47" i="2"/>
  <c r="X51" i="2" s="1"/>
  <c r="Z51" i="2" s="1"/>
  <c r="V46" i="2"/>
  <c r="T53" i="2"/>
  <c r="U53" i="2" s="1"/>
  <c r="Y37" i="2"/>
  <c r="W40" i="2"/>
  <c r="X53" i="2" l="1"/>
  <c r="X54" i="2" s="1"/>
  <c r="X58" i="2" s="1"/>
  <c r="Z58" i="2" s="1"/>
  <c r="V54" i="2"/>
  <c r="AA51" i="2"/>
  <c r="T54" i="2"/>
  <c r="U54" i="2" s="1"/>
  <c r="Y39" i="2"/>
  <c r="W44" i="2"/>
  <c r="X60" i="2" l="1"/>
  <c r="V61" i="2"/>
  <c r="AA58" i="2"/>
  <c r="T58" i="2"/>
  <c r="U58" i="2" s="1"/>
  <c r="W46" i="2"/>
  <c r="Y40" i="2"/>
  <c r="V66" i="2" l="1"/>
  <c r="X61" i="2"/>
  <c r="X66" i="2" s="1"/>
  <c r="X68" i="2" s="1"/>
  <c r="V53" i="2"/>
  <c r="T60" i="2"/>
  <c r="U60" i="2" s="1"/>
  <c r="Y44" i="2"/>
  <c r="W47" i="2"/>
  <c r="V58" i="2" l="1"/>
  <c r="T61" i="2"/>
  <c r="U61" i="2" s="1"/>
  <c r="Y46" i="2"/>
  <c r="W51" i="2"/>
  <c r="T66" i="2" l="1"/>
  <c r="U66" i="2" s="1"/>
  <c r="Y47" i="2"/>
  <c r="W53" i="2"/>
  <c r="V60" i="2" l="1"/>
  <c r="Y51" i="2"/>
  <c r="W54" i="2"/>
  <c r="Y53" i="2" l="1"/>
  <c r="W58" i="2"/>
  <c r="V68" i="2" l="1"/>
  <c r="Y54" i="2"/>
  <c r="W60" i="2"/>
  <c r="Y58" i="2" l="1"/>
  <c r="W61" i="2"/>
  <c r="W66" i="2" l="1"/>
  <c r="Y60" i="2"/>
  <c r="Y61" i="2" l="1"/>
  <c r="W68" i="2"/>
  <c r="Y68" i="2" l="1"/>
  <c r="Y66" i="2"/>
</calcChain>
</file>

<file path=xl/sharedStrings.xml><?xml version="1.0" encoding="utf-8"?>
<sst xmlns="http://schemas.openxmlformats.org/spreadsheetml/2006/main" count="475" uniqueCount="231">
  <si>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</si>
  <si>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</si>
  <si>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</si>
  <si>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</si>
  <si>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</si>
  <si>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</si>
  <si>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</si>
  <si>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</si>
  <si>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</si>
  <si>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</si>
  <si>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</si>
  <si>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</si>
  <si>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</si>
  <si>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</si>
  <si>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</si>
  <si>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</si>
  <si>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</si>
  <si>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</si>
  <si>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</si>
  <si>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</si>
  <si>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</si>
  <si>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</si>
  <si>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</si>
  <si>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</si>
  <si>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</si>
  <si>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</si>
  <si>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</si>
  <si>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</si>
  <si>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</si>
  <si>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</si>
  <si>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</si>
  <si>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</si>
  <si>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</si>
  <si>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</si>
  <si>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</si>
  <si>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</si>
  <si>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</si>
  <si>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</si>
  <si>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</si>
  <si>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</si>
  <si>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</si>
  <si>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</si>
  <si>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</si>
  <si>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</si>
  <si>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</si>
  <si>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</si>
  <si>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</si>
  <si>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</si>
  <si>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</si>
  <si>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</si>
  <si>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</si>
  <si>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</si>
  <si>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</si>
  <si>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</si>
  <si>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</si>
  <si>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</si>
  <si>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</si>
  <si>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</si>
  <si>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</si>
  <si>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</si>
  <si>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</si>
  <si>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</si>
  <si>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</si>
  <si>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</si>
  <si>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</si>
  <si>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</si>
  <si>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</si>
  <si>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</si>
  <si>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</si>
  <si>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</si>
  <si>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</si>
  <si>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</si>
  <si>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</si>
  <si>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</si>
  <si>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</si>
  <si>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</si>
  <si>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</si>
  <si>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</si>
  <si>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</si>
  <si>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</si>
  <si>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</si>
  <si>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</si>
  <si>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</si>
  <si>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</si>
  <si>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</si>
  <si>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</si>
  <si>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</si>
  <si>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</si>
  <si>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</si>
  <si>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</si>
  <si>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</si>
  <si>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</si>
  <si>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</si>
  <si>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</si>
  <si>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</si>
  <si>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</si>
  <si>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</si>
  <si>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</si>
  <si>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</si>
  <si>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</si>
  <si>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</si>
  <si>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</si>
  <si>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</si>
  <si>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</si>
  <si>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</si>
  <si>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</si>
  <si>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</si>
  <si>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</si>
  <si>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</si>
  <si>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</si>
  <si>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</si>
  <si>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</si>
  <si>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</si>
  <si>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</si>
  <si>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</si>
  <si>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</si>
  <si>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00001000</t>
  </si>
  <si>
    <t>00000000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</si>
  <si>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</si>
  <si>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</si>
  <si>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</si>
  <si>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</si>
  <si>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</si>
  <si>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</si>
  <si>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</si>
  <si>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</si>
  <si>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</si>
  <si>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</si>
  <si>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</si>
  <si>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</si>
  <si>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</si>
  <si>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</si>
  <si>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</si>
  <si>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</si>
  <si>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</si>
  <si>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</si>
  <si>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</si>
  <si>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</si>
  <si>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</si>
  <si>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</si>
  <si>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</si>
  <si>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</si>
  <si>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p0</t>
  </si>
  <si>
    <t>p1</t>
  </si>
  <si>
    <t>0000_0000</t>
  </si>
  <si>
    <t>3838_0111</t>
  </si>
  <si>
    <t>023B_0000</t>
  </si>
  <si>
    <t>1C1C_0111</t>
  </si>
  <si>
    <t>021F_0000</t>
  </si>
  <si>
    <t>0E0E_0111</t>
  </si>
  <si>
    <t>0211_0000</t>
  </si>
  <si>
    <t>p0_result staddr</t>
  </si>
  <si>
    <t>p1_result staddr</t>
  </si>
  <si>
    <t>stride2|ksize|result_mask</t>
  </si>
  <si>
    <t>0006_0901</t>
  </si>
  <si>
    <t>0001_0103</t>
  </si>
  <si>
    <t>0001_0101</t>
  </si>
  <si>
    <t>0003_0901</t>
  </si>
  <si>
    <t>000E_C401</t>
  </si>
  <si>
    <t>00200000</t>
  </si>
  <si>
    <t>00264A48</t>
  </si>
  <si>
    <t>00002240</t>
  </si>
  <si>
    <t>0032C288</t>
  </si>
  <si>
    <t>0035D288</t>
  </si>
  <si>
    <t>00369688</t>
  </si>
  <si>
    <t>00002650</t>
  </si>
  <si>
    <t>00002A90</t>
  </si>
  <si>
    <t>00376198</t>
  </si>
  <si>
    <t>003A7198</t>
  </si>
  <si>
    <t>00004ED0</t>
  </si>
  <si>
    <t>003D8198</t>
  </si>
  <si>
    <t>003E4598</t>
  </si>
  <si>
    <t>000056E0</t>
  </si>
  <si>
    <t>00005B20</t>
  </si>
  <si>
    <t>003F10A8</t>
  </si>
  <si>
    <t>004220A8</t>
  </si>
  <si>
    <t>00007F60</t>
  </si>
  <si>
    <t>004530A8</t>
  </si>
  <si>
    <t>0046B8A8</t>
  </si>
  <si>
    <t>00471AA8</t>
  </si>
  <si>
    <t>00008F80</t>
  </si>
  <si>
    <t>0000A000</t>
  </si>
  <si>
    <t>004783C8</t>
  </si>
  <si>
    <t>00490BC8</t>
  </si>
  <si>
    <t>00013080</t>
  </si>
  <si>
    <t>004A93C8</t>
  </si>
  <si>
    <t>004AF5C8</t>
  </si>
  <si>
    <t>000150A0</t>
  </si>
  <si>
    <t>00016120</t>
  </si>
  <si>
    <t>004B5EE8</t>
  </si>
  <si>
    <t>004CE6E8</t>
  </si>
  <si>
    <t>0001F1A0</t>
  </si>
  <si>
    <t>004E6EE8</t>
  </si>
  <si>
    <t>004F32E8</t>
  </si>
  <si>
    <t>004F57A8</t>
  </si>
  <si>
    <t>000221D0</t>
  </si>
  <si>
    <t>00024690</t>
  </si>
  <si>
    <t>004F81D8</t>
  </si>
  <si>
    <t>005014D8</t>
  </si>
  <si>
    <t>00038B50</t>
  </si>
  <si>
    <t>0050A7D8</t>
  </si>
  <si>
    <t>0050CC98</t>
  </si>
  <si>
    <t>0003D380</t>
  </si>
  <si>
    <t>0003F840</t>
  </si>
  <si>
    <t>0050F6C8</t>
  </si>
  <si>
    <t>005189C8</t>
  </si>
  <si>
    <t>00053D00</t>
  </si>
  <si>
    <t>00521CC8</t>
  </si>
  <si>
    <t>00524DC8</t>
  </si>
  <si>
    <t>00059D40</t>
  </si>
  <si>
    <t>0005DE40</t>
  </si>
  <si>
    <t>00528608</t>
  </si>
  <si>
    <t>00534A08</t>
  </si>
  <si>
    <t>00081F40</t>
  </si>
  <si>
    <t>00540E08</t>
  </si>
  <si>
    <t>00543F08</t>
  </si>
  <si>
    <t>00089F80</t>
  </si>
  <si>
    <t>0008E080</t>
  </si>
  <si>
    <t>00547748</t>
  </si>
  <si>
    <t>00553B48</t>
  </si>
  <si>
    <t>000B2180</t>
  </si>
  <si>
    <t>0055FF48</t>
  </si>
  <si>
    <t>0058FCE8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</si>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</sst>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L71"/>
  <sheetViews>
    <sheetView tabSelected="1" topLeftCell="L1" zoomScale="90" zoomScaleNormal="90" workbookViewId="0">
      <selection activeCell="AB4" sqref="AB4"/>
    </sheetView>
  </sheetViews>
  <sheetFormatPr defaultRowHeight="14.4" x14ac:dyDescent="0.3"/>
  <cols>
    <col min="1" max="1" width="22.109375" style="18" bestFit="1" customWidth="1"/>
    <col min="2" max="2" width="11.88671875" customWidth="1"/>
    <col min="3" max="3" width="7.88671875" bestFit="1" customWidth="1"/>
    <col min="4" max="4" width="6.88671875" bestFit="1" customWidth="1"/>
    <col min="5" max="6" width="7.88671875" bestFit="1" customWidth="1"/>
    <col min="7" max="8" width="6.88671875" bestFit="1" customWidth="1"/>
    <col min="9" max="9" width="7.88671875" bestFit="1" customWidth="1"/>
    <col min="10" max="10" width="6.88671875" bestFit="1" customWidth="1"/>
    <col min="11" max="11" width="10.88671875" bestFit="1" customWidth="1"/>
    <col min="12" max="12" width="8.6640625"/>
    <col min="14" max="14" width="8.88671875" bestFit="1" customWidth="1"/>
    <col min="15" max="16" width="7.88671875" bestFit="1" customWidth="1"/>
    <col min="17" max="17" width="26.5546875" style="18" bestFit="1" customWidth="1"/>
    <col min="18" max="18" width="10.6640625" bestFit="1" customWidth="1"/>
    <col min="19" max="19" width="26.44140625" bestFit="1" customWidth="1"/>
    <col min="20" max="20" width="6.88671875" style="24" bestFit="1" customWidth="1"/>
    <col min="21" max="21" width="9.5546875" bestFit="1" customWidth="1"/>
    <col min="22" max="22" width="8.21875" style="24" bestFit="1" customWidth="1"/>
    <col min="23" max="23" width="9.5546875" bestFit="1" customWidth="1"/>
    <col min="24" max="24" width="8.21875" style="24" bestFit="1" customWidth="1"/>
    <col min="25" max="25" width="9.21875" bestFit="1" customWidth="1"/>
    <col min="26" max="26" width="8.21875" style="24" bestFit="1" customWidth="1"/>
    <col min="27" max="27" width="9.21875" bestFit="1" customWidth="1"/>
    <col min="28" max="28" width="10" style="27" bestFit="1" customWidth="1"/>
    <col min="29" max="29" width="9.88671875" bestFit="1" customWidth="1"/>
    <col min="30" max="30" width="13.88671875" bestFit="1" customWidth="1"/>
    <col min="31" max="31" width="6.88671875" bestFit="1" customWidth="1"/>
    <col min="32" max="32" width="10.88671875" bestFit="1" customWidth="1"/>
    <col min="33" max="33" width="13.88671875" bestFit="1" customWidth="1"/>
    <col min="34" max="34" width="14.88671875" bestFit="1" customWidth="1"/>
    <col min="35" max="35" width="7.88671875" style="18" customWidth="1"/>
    <col min="36" max="36" width="13.88671875" bestFit="1" customWidth="1"/>
    <col min="37" max="37" width="13.88671875" style="27" customWidth="1"/>
    <col min="38" max="38" width="15.88671875" bestFit="1" customWidth="1"/>
  </cols>
  <sheetData>
    <row r="1" spans="1:38" x14ac:dyDescent="0.3">
      <c r="A1" s="15"/>
      <c r="B1" s="16"/>
      <c r="C1" s="39" t="s">
        <v>80</v>
      </c>
      <c r="D1" s="39"/>
      <c r="E1" s="39"/>
      <c r="F1" s="17"/>
      <c r="G1" s="17"/>
      <c r="H1" s="16"/>
      <c r="I1" s="16"/>
      <c r="J1" s="38" t="s">
        <v>134</v>
      </c>
      <c r="K1" s="38"/>
      <c r="L1" s="38"/>
      <c r="M1" s="38"/>
      <c r="N1" s="29"/>
      <c r="O1" s="29"/>
      <c r="P1" s="34"/>
      <c r="Q1" s="41" t="s">
        <v>80</v>
      </c>
      <c r="R1" s="42"/>
      <c r="S1" s="42"/>
      <c r="T1" s="42"/>
      <c r="U1" s="42"/>
      <c r="V1" s="42"/>
      <c r="W1" s="42"/>
      <c r="X1" s="42"/>
      <c r="Y1" s="42"/>
      <c r="Z1" s="37"/>
      <c r="AA1" s="35"/>
      <c r="AB1" s="36"/>
      <c r="AD1" s="29"/>
      <c r="AE1" s="33"/>
      <c r="AF1" s="38" t="s">
        <v>124</v>
      </c>
      <c r="AG1" s="38"/>
      <c r="AH1" s="38"/>
      <c r="AI1" s="40" t="s">
        <v>125</v>
      </c>
      <c r="AJ1" s="39"/>
      <c r="AK1" s="32"/>
      <c r="AL1" s="14" t="s">
        <v>127</v>
      </c>
    </row>
    <row r="2" spans="1:38" x14ac:dyDescent="0.3">
      <c r="A2" s="9" t="s">
        <v>9</v>
      </c>
      <c r="B2" s="14" t="s">
        <v>10</v>
      </c>
      <c r="C2" s="14" t="s">
        <v>129</v>
      </c>
      <c r="D2" s="29" t="s">
        <v>130</v>
      </c>
      <c r="E2" s="14" t="s">
        <v>131</v>
      </c>
      <c r="F2" s="14" t="s">
        <v>136</v>
      </c>
      <c r="G2" s="14" t="s">
        <v>140</v>
      </c>
      <c r="H2" s="14" t="s">
        <v>132</v>
      </c>
      <c r="I2" s="14" t="s">
        <v>133</v>
      </c>
      <c r="J2" s="14" t="s">
        <v>139</v>
      </c>
      <c r="L2" s="14" t="s">
        <v>142</v>
      </c>
      <c r="M2" s="14" t="s">
        <v>143</v>
      </c>
      <c r="N2" s="14" t="s">
        <v>137</v>
      </c>
      <c r="O2" s="14" t="s">
        <v>135</v>
      </c>
      <c r="P2" s="14" t="s">
        <v>138</v>
      </c>
      <c r="Q2" s="9" t="s">
        <v>141</v>
      </c>
      <c r="R2" s="14" t="s">
        <v>121</v>
      </c>
      <c r="S2" s="14" t="s">
        <v>153</v>
      </c>
      <c r="T2" s="38" t="s">
        <v>82</v>
      </c>
      <c r="U2" s="38"/>
      <c r="V2" s="38" t="s">
        <v>81</v>
      </c>
      <c r="W2" s="38"/>
      <c r="X2" s="38" t="s">
        <v>151</v>
      </c>
      <c r="Y2" s="38"/>
      <c r="Z2" s="38" t="s">
        <v>152</v>
      </c>
      <c r="AA2" s="38"/>
      <c r="AB2" s="28" t="s">
        <v>133</v>
      </c>
      <c r="AC2" s="14" t="s">
        <v>95</v>
      </c>
      <c r="AD2" s="14" t="s">
        <v>79</v>
      </c>
      <c r="AE2" s="14" t="s">
        <v>122</v>
      </c>
      <c r="AF2" s="14" t="s">
        <v>97</v>
      </c>
      <c r="AG2" s="14" t="s">
        <v>96</v>
      </c>
      <c r="AH2" s="14" t="s">
        <v>123</v>
      </c>
      <c r="AI2" s="9" t="s">
        <v>126</v>
      </c>
      <c r="AJ2" s="14" t="s">
        <v>96</v>
      </c>
      <c r="AK2" s="28" t="s">
        <v>128</v>
      </c>
      <c r="AL2" s="14" t="s">
        <v>76</v>
      </c>
    </row>
    <row r="3" spans="1:38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101</v>
      </c>
      <c r="L3" s="1">
        <f>J3^2*8</f>
        <v>412232</v>
      </c>
      <c r="M3" s="1"/>
      <c r="N3" s="1"/>
      <c r="O3" s="1"/>
      <c r="P3" s="1"/>
      <c r="Q3" s="5"/>
      <c r="R3" s="1"/>
      <c r="S3" s="1"/>
      <c r="T3" s="19"/>
      <c r="U3" s="1"/>
      <c r="V3" s="19"/>
      <c r="W3" s="1"/>
      <c r="X3" s="19"/>
      <c r="Y3" s="1"/>
      <c r="Z3" s="19"/>
      <c r="AA3" s="1"/>
      <c r="AB3" s="10"/>
      <c r="AC3" s="1"/>
      <c r="AD3" s="1"/>
      <c r="AE3" s="1"/>
      <c r="AF3" s="1"/>
      <c r="AG3" s="1"/>
      <c r="AH3" s="1"/>
      <c r="AI3" s="5"/>
      <c r="AJ3" s="1"/>
      <c r="AK3" s="10"/>
      <c r="AL3" s="14" t="s">
        <v>77</v>
      </c>
    </row>
    <row r="4" spans="1:38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102</v>
      </c>
      <c r="L4" s="2">
        <f>J4^2*F4</f>
        <v>817216</v>
      </c>
      <c r="M4" s="2"/>
      <c r="N4" s="2">
        <f>D4^2*8*F4</f>
        <v>4608</v>
      </c>
      <c r="O4" s="2">
        <f>F4</f>
        <v>64</v>
      </c>
      <c r="P4" s="2">
        <f>N4+O4</f>
        <v>4672</v>
      </c>
      <c r="Q4" s="6" t="str">
        <f>DEC2HEX(J4,2)&amp;DEC2HEX(G4,2)&amp;"_"&amp;DEC2HEX(D4,2)&amp;DEC2HEX(H4,1)&amp;DEC2HEX(C4,1)</f>
        <v>71E3_0321</v>
      </c>
      <c r="R4" s="2" t="str">
        <f>DEC2HEX(F4,4)&amp;"_"&amp;DEC2HEX(E4,4)</f>
        <v>0040_0003</v>
      </c>
      <c r="S4" s="2" t="str">
        <f>DEC2HEX(D4*H4,4)&amp;"_"&amp;DEC2HEX(D4^2,2)&amp;DEC2HEX(1,2)</f>
        <v>0006_0901</v>
      </c>
      <c r="T4" s="20">
        <v>4096</v>
      </c>
      <c r="U4" s="2" t="str">
        <f>DEC2HEX(T4,8)</f>
        <v>00001000</v>
      </c>
      <c r="V4" s="20">
        <f>2048*1024</f>
        <v>2097152</v>
      </c>
      <c r="W4" s="2" t="str">
        <f>DEC2HEX(V4,8)</f>
        <v>00200000</v>
      </c>
      <c r="X4" s="20">
        <f>V4+L3</f>
        <v>2509384</v>
      </c>
      <c r="Y4" s="2" t="str">
        <f>DEC2HEX(X4,8)</f>
        <v>00264A48</v>
      </c>
      <c r="Z4" s="20"/>
      <c r="AA4" s="2" t="str">
        <f>DEC2HEX(Z4,8)</f>
        <v>00000000</v>
      </c>
      <c r="AB4" s="11" t="s">
        <v>144</v>
      </c>
      <c r="AC4" s="2">
        <v>0.01</v>
      </c>
      <c r="AD4" s="2">
        <v>6.25E-2</v>
      </c>
      <c r="AE4" s="2">
        <f>D4^2*E4</f>
        <v>27</v>
      </c>
      <c r="AF4" s="2">
        <f>L4*AE4</f>
        <v>22064832</v>
      </c>
      <c r="AG4" s="2">
        <f>L4*AE4*0.03</f>
        <v>661944.96</v>
      </c>
      <c r="AH4" s="2">
        <f>L4*AE4*AC4*AD4</f>
        <v>13790.52</v>
      </c>
      <c r="AI4" s="6">
        <f>D4*J3*J4*F3</f>
        <v>230859</v>
      </c>
      <c r="AJ4" s="2">
        <f>AI4*0.03</f>
        <v>6925.7699999999995</v>
      </c>
      <c r="AK4" s="11">
        <f>D4*J3</f>
        <v>681</v>
      </c>
      <c r="AL4" s="14">
        <f>AF4/AI4</f>
        <v>95.57709251101322</v>
      </c>
    </row>
    <row r="5" spans="1:38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7"/>
      <c r="R5" s="3"/>
      <c r="S5" s="3"/>
      <c r="T5" s="21"/>
      <c r="U5" s="3"/>
      <c r="V5" s="21"/>
      <c r="W5" s="3"/>
      <c r="X5" s="21"/>
      <c r="Y5" s="3"/>
      <c r="Z5" s="21"/>
      <c r="AA5" s="3"/>
      <c r="AB5" s="12"/>
      <c r="AC5" s="3"/>
      <c r="AD5" s="3"/>
      <c r="AE5" s="3"/>
      <c r="AF5" s="3"/>
      <c r="AG5" s="3"/>
      <c r="AH5" s="3"/>
      <c r="AI5" s="7"/>
      <c r="AJ5" s="3"/>
      <c r="AK5" s="12"/>
      <c r="AL5" s="14"/>
    </row>
    <row r="6" spans="1:38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103</v>
      </c>
      <c r="L6" s="4">
        <f>J6^2*F6</f>
        <v>200704</v>
      </c>
      <c r="M6" s="4"/>
      <c r="N6" s="4"/>
      <c r="O6" s="4"/>
      <c r="P6" s="4"/>
      <c r="Q6" s="8" t="str">
        <f>DEC2HEX(J6,2)&amp;DEC2HEX(G6,2)&amp;"_"&amp;DEC2HEX(D6,2)&amp;DEC2HEX(H6,1)&amp;DEC2HEX(C6,1)</f>
        <v>3871_0322</v>
      </c>
      <c r="R6" s="4" t="str">
        <f>DEC2HEX(F6,4)&amp;"_"&amp;DEC2HEX(F6,4)</f>
        <v>0040_0040</v>
      </c>
      <c r="S6" s="4" t="str">
        <f>DEC2HEX(D6*H6,4)&amp;"_"&amp;DEC2HEX(D6^2,2)&amp;DEC2HEX(1,2)</f>
        <v>0006_0901</v>
      </c>
      <c r="T6" s="22"/>
      <c r="U6" s="4" t="str">
        <f>DEC2HEX(0,8)</f>
        <v>00000000</v>
      </c>
      <c r="V6" s="22">
        <f>X4</f>
        <v>2509384</v>
      </c>
      <c r="W6" s="4" t="str">
        <f>DEC2HEX(V6,8)</f>
        <v>00264A48</v>
      </c>
      <c r="X6" s="22">
        <f>V6+L4</f>
        <v>3326600</v>
      </c>
      <c r="Y6" s="4" t="str">
        <f>DEC2HEX(X6,8)</f>
        <v>0032C288</v>
      </c>
      <c r="Z6" s="22"/>
      <c r="AA6" s="4" t="str">
        <f>DEC2HEX(Z6,8)</f>
        <v>00000000</v>
      </c>
      <c r="AB6" s="13" t="s">
        <v>144</v>
      </c>
      <c r="AC6" s="4">
        <v>0.01</v>
      </c>
      <c r="AD6" s="4">
        <v>6.25E-2</v>
      </c>
      <c r="AE6" s="4">
        <f>D6^2*E6</f>
        <v>9</v>
      </c>
      <c r="AF6" s="4">
        <f>L6*AE6</f>
        <v>1806336</v>
      </c>
      <c r="AG6" s="4">
        <f>L6*AE6*0.03</f>
        <v>54190.079999999994</v>
      </c>
      <c r="AH6" s="4">
        <f>L6*AE6*AC6*AD6</f>
        <v>1128.96</v>
      </c>
      <c r="AI6" s="8">
        <f>D6*J4*J6*F4</f>
        <v>1214976</v>
      </c>
      <c r="AJ6" s="4">
        <f>AI6*0.03</f>
        <v>36449.279999999999</v>
      </c>
      <c r="AK6" s="13">
        <f>D6*J4</f>
        <v>339</v>
      </c>
      <c r="AL6" s="14">
        <f t="shared" ref="AL6:AL7" si="0">AF6/AI6</f>
        <v>1.4867256637168142</v>
      </c>
    </row>
    <row r="7" spans="1:38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104</v>
      </c>
      <c r="L7" s="2">
        <f>J7^2*F7</f>
        <v>50176</v>
      </c>
      <c r="M7" s="2">
        <f>(G7+I10)^2*F7</f>
        <v>51984</v>
      </c>
      <c r="N7" s="2">
        <f>D7^2*E7*F7</f>
        <v>1024</v>
      </c>
      <c r="O7" s="2">
        <f>F7</f>
        <v>16</v>
      </c>
      <c r="P7" s="2">
        <f>N7+O7</f>
        <v>1040</v>
      </c>
      <c r="Q7" s="6" t="str">
        <f>DEC2HEX(J7,2)&amp;DEC2HEX(G7,2)&amp;"_"&amp;DEC2HEX(D7,2)&amp;DEC2HEX(H7,1)&amp;DEC2HEX(C7,1)</f>
        <v>3838_0111</v>
      </c>
      <c r="R7" s="2" t="str">
        <f>DEC2HEX(F7,4)&amp;"_"&amp;DEC2HEX(E7,4)</f>
        <v>0010_0040</v>
      </c>
      <c r="S7" s="2" t="str">
        <f>DEC2HEX(D7*H7,4)&amp;"_"&amp;DEC2HEX(D7^2,2)&amp;DEC2HEX(3,2)</f>
        <v>0001_0103</v>
      </c>
      <c r="T7" s="20">
        <f>T4+P4</f>
        <v>8768</v>
      </c>
      <c r="U7" s="2" t="str">
        <f>DEC2HEX(T7,8)</f>
        <v>00002240</v>
      </c>
      <c r="V7" s="20">
        <f>X6</f>
        <v>3326600</v>
      </c>
      <c r="W7" s="2" t="str">
        <f>DEC2HEX(V7,8)</f>
        <v>0032C288</v>
      </c>
      <c r="X7" s="20">
        <f>V7+L6</f>
        <v>3527304</v>
      </c>
      <c r="Y7" s="2" t="str">
        <f>DEC2HEX(X7,8)</f>
        <v>0035D288</v>
      </c>
      <c r="Z7" s="20">
        <f>X7+L7</f>
        <v>3577480</v>
      </c>
      <c r="AA7" s="2" t="str">
        <f>DEC2HEX(Z7,8)</f>
        <v>00369688</v>
      </c>
      <c r="AB7" s="11" t="str">
        <f>DEC2HEX(I10*2,2)&amp;DEC2HEX(I10*(G10+3),2)&amp;"_"&amp;DEC2HEX(I9*2,2)&amp;DEC2HEX(I9*(G9+3),2)</f>
        <v>023B_0000</v>
      </c>
      <c r="AC7" s="2">
        <v>0.01</v>
      </c>
      <c r="AD7" s="2">
        <v>6.25E-2</v>
      </c>
      <c r="AE7" s="2">
        <f>D7^2*E7</f>
        <v>64</v>
      </c>
      <c r="AF7" s="2">
        <f>L7*AE7</f>
        <v>3211264</v>
      </c>
      <c r="AG7" s="2">
        <f>L7*AE7*0.03</f>
        <v>96337.919999999998</v>
      </c>
      <c r="AH7" s="2">
        <f>L7*AE7*AC7*AD7</f>
        <v>2007.04</v>
      </c>
      <c r="AI7" s="6">
        <f>D7*J6*J7*F6</f>
        <v>200704</v>
      </c>
      <c r="AJ7" s="2">
        <f>AI7*0.03</f>
        <v>6021.12</v>
      </c>
      <c r="AK7" s="11">
        <f>D7*J6</f>
        <v>56</v>
      </c>
      <c r="AL7" s="14">
        <f t="shared" si="0"/>
        <v>16</v>
      </c>
    </row>
    <row r="8" spans="1:38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7"/>
      <c r="R8" s="3"/>
      <c r="S8" s="3"/>
      <c r="T8" s="21"/>
      <c r="U8" s="3"/>
      <c r="V8" s="21"/>
      <c r="W8" s="3"/>
      <c r="X8" s="21"/>
      <c r="Y8" s="3"/>
      <c r="Z8" s="21"/>
      <c r="AA8" s="3"/>
      <c r="AB8" s="12"/>
      <c r="AC8" s="3"/>
      <c r="AD8" s="3"/>
      <c r="AE8" s="3"/>
      <c r="AF8" s="3"/>
      <c r="AG8" s="3"/>
      <c r="AH8" s="3"/>
      <c r="AI8" s="7"/>
      <c r="AJ8" s="3"/>
      <c r="AK8" s="12"/>
      <c r="AL8" s="14"/>
    </row>
    <row r="9" spans="1:38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103</v>
      </c>
      <c r="L9" s="2">
        <f>J9^2*F9</f>
        <v>200704</v>
      </c>
      <c r="M9" s="2"/>
      <c r="N9" s="2">
        <f>D9^2*E9*F9</f>
        <v>1024</v>
      </c>
      <c r="O9" s="2">
        <f>F9</f>
        <v>64</v>
      </c>
      <c r="P9" s="2">
        <f t="shared" ref="P9:P10" si="1">N9+O9</f>
        <v>1088</v>
      </c>
      <c r="Q9" s="6" t="str">
        <f t="shared" ref="Q9:Q10" si="2">DEC2HEX(J9,2)&amp;DEC2HEX(G9,2)&amp;"_"&amp;DEC2HEX(D9,2)&amp;DEC2HEX(H9,1)&amp;DEC2HEX(C9,1)</f>
        <v>3838_0111</v>
      </c>
      <c r="R9" s="2" t="str">
        <f>DEC2HEX(F9,4)&amp;"_"&amp;DEC2HEX(E9,4)</f>
        <v>0040_0010</v>
      </c>
      <c r="S9" s="2" t="str">
        <f>DEC2HEX(D9*H9,4)&amp;"_"&amp;DEC2HEX(D9^2,2)&amp;DEC2HEX(1,2)</f>
        <v>0001_0101</v>
      </c>
      <c r="T9" s="20">
        <f>T7+P7</f>
        <v>9808</v>
      </c>
      <c r="U9" s="2" t="str">
        <f t="shared" ref="U9:U10" si="3">DEC2HEX(T9,8)</f>
        <v>00002650</v>
      </c>
      <c r="V9" s="20">
        <f>X7</f>
        <v>3527304</v>
      </c>
      <c r="W9" s="2" t="str">
        <f t="shared" ref="W9:W10" si="4">DEC2HEX(V9,8)</f>
        <v>0035D288</v>
      </c>
      <c r="X9" s="20">
        <f>Z7+M7</f>
        <v>3629464</v>
      </c>
      <c r="Y9" s="2" t="str">
        <f>DEC2HEX(X9,8)</f>
        <v>00376198</v>
      </c>
      <c r="Z9" s="20"/>
      <c r="AA9" s="2" t="str">
        <f t="shared" ref="AA9:AA10" si="5">DEC2HEX(Z9,8)</f>
        <v>00000000</v>
      </c>
      <c r="AB9" s="11" t="s">
        <v>144</v>
      </c>
      <c r="AC9" s="2">
        <v>0.01</v>
      </c>
      <c r="AD9" s="2">
        <v>6.25E-2</v>
      </c>
      <c r="AE9" s="2">
        <f>D9^2*E9</f>
        <v>16</v>
      </c>
      <c r="AF9" s="2">
        <f>L9*AE9</f>
        <v>3211264</v>
      </c>
      <c r="AG9" s="2">
        <f>L9*AE9*0.03</f>
        <v>96337.919999999998</v>
      </c>
      <c r="AH9" s="2">
        <f>L9*AE9*AC9*AD9</f>
        <v>2007.04</v>
      </c>
      <c r="AI9" s="6">
        <f>D9*J7*J9*F7</f>
        <v>50176</v>
      </c>
      <c r="AJ9" s="2">
        <f>AI9*0.03</f>
        <v>1505.28</v>
      </c>
      <c r="AK9" s="11">
        <f>D9*J7</f>
        <v>56</v>
      </c>
      <c r="AL9" s="14">
        <f t="shared" ref="AL9:AL10" si="6">AF9/AI9</f>
        <v>64</v>
      </c>
    </row>
    <row r="10" spans="1:38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103</v>
      </c>
      <c r="L10" s="2">
        <f>J10^2*F10</f>
        <v>200704</v>
      </c>
      <c r="M10" s="2"/>
      <c r="N10" s="2">
        <f>D10^2*E10*F10</f>
        <v>9216</v>
      </c>
      <c r="O10" s="2">
        <f>F10</f>
        <v>64</v>
      </c>
      <c r="P10" s="2">
        <f t="shared" si="1"/>
        <v>9280</v>
      </c>
      <c r="Q10" s="6" t="str">
        <f t="shared" si="2"/>
        <v>3838_0311</v>
      </c>
      <c r="R10" s="2" t="str">
        <f>DEC2HEX(F10,4)&amp;"_"&amp;DEC2HEX(E10,4)</f>
        <v>0040_0010</v>
      </c>
      <c r="S10" s="2" t="str">
        <f>DEC2HEX(D10*H10,4)&amp;"_"&amp;DEC2HEX(D10^2,2)&amp;DEC2HEX(1,2)</f>
        <v>0003_0901</v>
      </c>
      <c r="T10" s="20">
        <f>T9+P9</f>
        <v>10896</v>
      </c>
      <c r="U10" s="2" t="str">
        <f t="shared" si="3"/>
        <v>00002A90</v>
      </c>
      <c r="V10" s="20">
        <f>Z7</f>
        <v>3577480</v>
      </c>
      <c r="W10" s="2" t="str">
        <f t="shared" si="4"/>
        <v>00369688</v>
      </c>
      <c r="X10" s="20">
        <f>X9+L9</f>
        <v>3830168</v>
      </c>
      <c r="Y10" s="2" t="str">
        <f>DEC2HEX(X10,8)</f>
        <v>003A7198</v>
      </c>
      <c r="Z10" s="20"/>
      <c r="AA10" s="2" t="str">
        <f t="shared" si="5"/>
        <v>00000000</v>
      </c>
      <c r="AB10" s="11" t="s">
        <v>144</v>
      </c>
      <c r="AC10" s="2">
        <v>0.01</v>
      </c>
      <c r="AD10" s="2">
        <v>6.25E-2</v>
      </c>
      <c r="AE10" s="2">
        <f>D10^2*E10</f>
        <v>144</v>
      </c>
      <c r="AF10" s="2">
        <f>L10*AE10</f>
        <v>28901376</v>
      </c>
      <c r="AG10" s="2">
        <f>L10*AE10*0.03</f>
        <v>867041.27999999991</v>
      </c>
      <c r="AH10" s="2">
        <f>L10*AE10*AC10*AD10</f>
        <v>18063.36</v>
      </c>
      <c r="AI10" s="6">
        <f>D10*J7*J10*F7</f>
        <v>150528</v>
      </c>
      <c r="AJ10" s="2">
        <f>AI10*0.03</f>
        <v>4515.84</v>
      </c>
      <c r="AK10" s="11">
        <f>D10*J7</f>
        <v>168</v>
      </c>
      <c r="AL10" s="14">
        <f t="shared" si="6"/>
        <v>192</v>
      </c>
    </row>
    <row r="11" spans="1:38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7"/>
      <c r="R11" s="3"/>
      <c r="S11" s="3"/>
      <c r="T11" s="21"/>
      <c r="U11" s="3"/>
      <c r="V11" s="21"/>
      <c r="W11" s="3"/>
      <c r="X11" s="21"/>
      <c r="Y11" s="3"/>
      <c r="Z11" s="21"/>
      <c r="AA11" s="3"/>
      <c r="AB11" s="12"/>
      <c r="AC11" s="3"/>
      <c r="AD11" s="3"/>
      <c r="AE11" s="3"/>
      <c r="AF11" s="3"/>
      <c r="AG11" s="3"/>
      <c r="AH11" s="3"/>
      <c r="AI11" s="7"/>
      <c r="AJ11" s="3"/>
      <c r="AK11" s="12"/>
      <c r="AL11" s="14"/>
    </row>
    <row r="12" spans="1:38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7"/>
      <c r="R12" s="3"/>
      <c r="S12" s="3"/>
      <c r="T12" s="21"/>
      <c r="U12" s="3"/>
      <c r="V12" s="21"/>
      <c r="W12" s="3"/>
      <c r="X12" s="21"/>
      <c r="Y12" s="3"/>
      <c r="Z12" s="21"/>
      <c r="AA12" s="3"/>
      <c r="AB12" s="12"/>
      <c r="AC12" s="3"/>
      <c r="AD12" s="3"/>
      <c r="AE12" s="3"/>
      <c r="AF12" s="3"/>
      <c r="AG12" s="3"/>
      <c r="AH12" s="3"/>
      <c r="AI12" s="7"/>
      <c r="AJ12" s="3"/>
      <c r="AK12" s="12"/>
      <c r="AL12" s="14"/>
    </row>
    <row r="13" spans="1:38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105</v>
      </c>
      <c r="L13" s="1"/>
      <c r="M13" s="1"/>
      <c r="N13" s="1"/>
      <c r="O13" s="1"/>
      <c r="P13" s="1"/>
      <c r="Q13" s="5"/>
      <c r="R13" s="1"/>
      <c r="S13" s="1"/>
      <c r="T13" s="19"/>
      <c r="U13" s="1"/>
      <c r="V13" s="19"/>
      <c r="W13" s="1"/>
      <c r="X13" s="19"/>
      <c r="Y13" s="1"/>
      <c r="Z13" s="19"/>
      <c r="AA13" s="1"/>
      <c r="AB13" s="10"/>
      <c r="AC13" s="1"/>
      <c r="AD13" s="1"/>
      <c r="AE13" s="1"/>
      <c r="AF13" s="1"/>
      <c r="AG13" s="1"/>
      <c r="AH13" s="1"/>
      <c r="AI13" s="5"/>
      <c r="AJ13" s="1"/>
      <c r="AK13" s="10"/>
      <c r="AL13" s="14"/>
    </row>
    <row r="14" spans="1:38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104</v>
      </c>
      <c r="L14" s="2">
        <f>J14^2*F14</f>
        <v>50176</v>
      </c>
      <c r="M14" s="2">
        <f>(G14+I17)^2*F14</f>
        <v>51984</v>
      </c>
      <c r="N14" s="2">
        <f>D14^2*E14*F14</f>
        <v>2048</v>
      </c>
      <c r="O14" s="2">
        <f>F14</f>
        <v>16</v>
      </c>
      <c r="P14" s="2">
        <f>N14+O14</f>
        <v>2064</v>
      </c>
      <c r="Q14" s="6" t="str">
        <f>DEC2HEX(J14,2)&amp;DEC2HEX(G14,2)&amp;"_"&amp;DEC2HEX(D14,2)&amp;DEC2HEX(H14,1)&amp;DEC2HEX(C14,1)</f>
        <v>3838_0111</v>
      </c>
      <c r="R14" s="2" t="str">
        <f>DEC2HEX(F14,4)&amp;"_"&amp;DEC2HEX(E14,4)</f>
        <v>0010_0080</v>
      </c>
      <c r="S14" s="2" t="str">
        <f>DEC2HEX(D14*H14,4)&amp;"_"&amp;DEC2HEX(D14^2,2)&amp;DEC2HEX(3,2)</f>
        <v>0001_0103</v>
      </c>
      <c r="T14" s="20">
        <f>T10+P10</f>
        <v>20176</v>
      </c>
      <c r="U14" s="2" t="str">
        <f>DEC2HEX(T14,8)</f>
        <v>00004ED0</v>
      </c>
      <c r="V14" s="20">
        <f>X9</f>
        <v>3629464</v>
      </c>
      <c r="W14" s="2" t="str">
        <f>DEC2HEX(V14,8)</f>
        <v>00376198</v>
      </c>
      <c r="X14" s="20">
        <f>X10+L10</f>
        <v>4030872</v>
      </c>
      <c r="Y14" s="2" t="str">
        <f>DEC2HEX(X14,8)</f>
        <v>003D8198</v>
      </c>
      <c r="Z14" s="20">
        <f>X14+L14</f>
        <v>4081048</v>
      </c>
      <c r="AA14" s="2" t="str">
        <f>DEC2HEX(Z14,8)</f>
        <v>003E4598</v>
      </c>
      <c r="AB14" s="11" t="str">
        <f>DEC2HEX(I17*2,2)&amp;DEC2HEX(I17*(G17+3),2)&amp;"_"&amp;DEC2HEX(I16*2,2)&amp;DEC2HEX(I16*(G16+3),2)</f>
        <v>023B_0000</v>
      </c>
      <c r="AC14" s="2">
        <v>0.01</v>
      </c>
      <c r="AD14" s="2">
        <v>6.25E-2</v>
      </c>
      <c r="AE14" s="2">
        <f>D14^2*E14</f>
        <v>128</v>
      </c>
      <c r="AF14" s="2">
        <f>L14*AE14</f>
        <v>6422528</v>
      </c>
      <c r="AG14" s="2">
        <f>L14*AE14*0.03</f>
        <v>192675.84</v>
      </c>
      <c r="AH14" s="2">
        <f>L14*AE14*AC14*AD14</f>
        <v>4014.08</v>
      </c>
      <c r="AI14" s="6">
        <f>D14*J13*J14*F13</f>
        <v>401408</v>
      </c>
      <c r="AJ14" s="2">
        <f>AI14*0.03</f>
        <v>12042.24</v>
      </c>
      <c r="AK14" s="11">
        <f>D14*J13</f>
        <v>56</v>
      </c>
      <c r="AL14" s="14">
        <f>AF14/AI14</f>
        <v>16</v>
      </c>
    </row>
    <row r="15" spans="1:38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7"/>
      <c r="R15" s="3"/>
      <c r="S15" s="3"/>
      <c r="T15" s="21"/>
      <c r="U15" s="3"/>
      <c r="V15" s="21"/>
      <c r="W15" s="3"/>
      <c r="X15" s="21"/>
      <c r="Y15" s="3"/>
      <c r="Z15" s="21"/>
      <c r="AA15" s="3"/>
      <c r="AB15" s="12"/>
      <c r="AC15" s="3"/>
      <c r="AD15" s="3"/>
      <c r="AE15" s="3"/>
      <c r="AF15" s="3"/>
      <c r="AG15" s="3"/>
      <c r="AH15" s="3"/>
      <c r="AI15" s="7"/>
      <c r="AJ15" s="3"/>
      <c r="AK15" s="12"/>
      <c r="AL15" s="14"/>
    </row>
    <row r="16" spans="1:38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103</v>
      </c>
      <c r="L16" s="2">
        <f>J16^2*F16</f>
        <v>200704</v>
      </c>
      <c r="M16" s="2"/>
      <c r="N16" s="2">
        <f>D16^2*E16*F16</f>
        <v>1024</v>
      </c>
      <c r="O16" s="2">
        <f>F16</f>
        <v>64</v>
      </c>
      <c r="P16" s="2">
        <f t="shared" ref="P16:P17" si="7">N16+O16</f>
        <v>1088</v>
      </c>
      <c r="Q16" s="6" t="str">
        <f t="shared" ref="Q16:Q17" si="8">DEC2HEX(J16,2)&amp;DEC2HEX(G16,2)&amp;"_"&amp;DEC2HEX(D16,2)&amp;DEC2HEX(H16,1)&amp;DEC2HEX(C16,1)</f>
        <v>3838_0111</v>
      </c>
      <c r="R16" s="2" t="str">
        <f>DEC2HEX(F16,4)&amp;"_"&amp;DEC2HEX(E16,4)</f>
        <v>0040_0010</v>
      </c>
      <c r="S16" s="2" t="str">
        <f>DEC2HEX(D16*H16,4)&amp;"_"&amp;DEC2HEX(D16^2,2)&amp;DEC2HEX(1,2)</f>
        <v>0001_0101</v>
      </c>
      <c r="T16" s="20">
        <f>T14+P14</f>
        <v>22240</v>
      </c>
      <c r="U16" s="2" t="str">
        <f t="shared" ref="U16:U17" si="9">DEC2HEX(T16,8)</f>
        <v>000056E0</v>
      </c>
      <c r="V16" s="20">
        <f>X14</f>
        <v>4030872</v>
      </c>
      <c r="W16" s="2" t="str">
        <f t="shared" ref="W16:W17" si="10">DEC2HEX(V16,8)</f>
        <v>003D8198</v>
      </c>
      <c r="X16" s="20">
        <f>Z14+M14</f>
        <v>4133032</v>
      </c>
      <c r="Y16" s="2" t="str">
        <f>DEC2HEX(X16,8)</f>
        <v>003F10A8</v>
      </c>
      <c r="Z16" s="20"/>
      <c r="AA16" s="2" t="str">
        <f t="shared" ref="AA16:AA17" si="11">DEC2HEX(Z16,8)</f>
        <v>00000000</v>
      </c>
      <c r="AB16" s="11" t="s">
        <v>144</v>
      </c>
      <c r="AC16" s="2">
        <v>0.01</v>
      </c>
      <c r="AD16" s="2">
        <v>6.25E-2</v>
      </c>
      <c r="AE16" s="2">
        <f>D16^2*E16</f>
        <v>16</v>
      </c>
      <c r="AF16" s="2">
        <f>L16*AE16</f>
        <v>3211264</v>
      </c>
      <c r="AG16" s="2">
        <f>L16*AE16*0.03</f>
        <v>96337.919999999998</v>
      </c>
      <c r="AH16" s="2">
        <f>L16*AE16*AC16*AD16</f>
        <v>2007.04</v>
      </c>
      <c r="AI16" s="6">
        <f>D16*J14*J16*F14</f>
        <v>50176</v>
      </c>
      <c r="AJ16" s="2">
        <f>AI16*0.03</f>
        <v>1505.28</v>
      </c>
      <c r="AK16" s="11">
        <f>D16*J14</f>
        <v>56</v>
      </c>
      <c r="AL16" s="14">
        <f t="shared" ref="AL16:AL17" si="12">AF16/AI16</f>
        <v>64</v>
      </c>
    </row>
    <row r="17" spans="1:38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103</v>
      </c>
      <c r="L17" s="2">
        <f>J17^2*F17</f>
        <v>200704</v>
      </c>
      <c r="M17" s="2"/>
      <c r="N17" s="2">
        <f>D17^2*E17*F17</f>
        <v>9216</v>
      </c>
      <c r="O17" s="2">
        <f>F17</f>
        <v>64</v>
      </c>
      <c r="P17" s="2">
        <f t="shared" si="7"/>
        <v>9280</v>
      </c>
      <c r="Q17" s="6" t="str">
        <f t="shared" si="8"/>
        <v>3838_0311</v>
      </c>
      <c r="R17" s="2" t="str">
        <f>DEC2HEX(F17,4)&amp;"_"&amp;DEC2HEX(E17,4)</f>
        <v>0040_0010</v>
      </c>
      <c r="S17" s="2" t="str">
        <f>DEC2HEX(D17*H17,4)&amp;"_"&amp;DEC2HEX(D17^2,2)&amp;DEC2HEX(1,2)</f>
        <v>0003_0901</v>
      </c>
      <c r="T17" s="20">
        <f>T16+P16</f>
        <v>23328</v>
      </c>
      <c r="U17" s="2" t="str">
        <f t="shared" si="9"/>
        <v>00005B20</v>
      </c>
      <c r="V17" s="20">
        <f>Z14</f>
        <v>4081048</v>
      </c>
      <c r="W17" s="2" t="str">
        <f t="shared" si="10"/>
        <v>003E4598</v>
      </c>
      <c r="X17" s="20">
        <f>X16+L16</f>
        <v>4333736</v>
      </c>
      <c r="Y17" s="2" t="str">
        <f>DEC2HEX(X17,8)</f>
        <v>004220A8</v>
      </c>
      <c r="Z17" s="20"/>
      <c r="AA17" s="2" t="str">
        <f t="shared" si="11"/>
        <v>00000000</v>
      </c>
      <c r="AB17" s="11" t="s">
        <v>144</v>
      </c>
      <c r="AC17" s="2">
        <v>0.01</v>
      </c>
      <c r="AD17" s="2">
        <v>6.25E-2</v>
      </c>
      <c r="AE17" s="2">
        <f>D17^2*E17</f>
        <v>144</v>
      </c>
      <c r="AF17" s="2">
        <f>L17*AE17</f>
        <v>28901376</v>
      </c>
      <c r="AG17" s="2">
        <f>L17*AE17*0.03</f>
        <v>867041.27999999991</v>
      </c>
      <c r="AH17" s="2">
        <f>L17*AE17*AC17*AD17</f>
        <v>18063.36</v>
      </c>
      <c r="AI17" s="6">
        <f>D17*J14*J17*F14</f>
        <v>150528</v>
      </c>
      <c r="AJ17" s="2">
        <f>AI17*0.03</f>
        <v>4515.84</v>
      </c>
      <c r="AK17" s="11">
        <f>D17*J14</f>
        <v>168</v>
      </c>
      <c r="AL17" s="14">
        <f t="shared" si="12"/>
        <v>192</v>
      </c>
    </row>
    <row r="18" spans="1:38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7"/>
      <c r="R18" s="3"/>
      <c r="S18" s="3"/>
      <c r="T18" s="21"/>
      <c r="U18" s="3"/>
      <c r="V18" s="21"/>
      <c r="W18" s="3"/>
      <c r="X18" s="21"/>
      <c r="Y18" s="3"/>
      <c r="Z18" s="21"/>
      <c r="AA18" s="3"/>
      <c r="AB18" s="12"/>
      <c r="AC18" s="3"/>
      <c r="AD18" s="3"/>
      <c r="AE18" s="3"/>
      <c r="AF18" s="3"/>
      <c r="AG18" s="3"/>
      <c r="AH18" s="3"/>
      <c r="AI18" s="7"/>
      <c r="AJ18" s="3"/>
      <c r="AK18" s="12"/>
      <c r="AL18" s="14"/>
    </row>
    <row r="19" spans="1:38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7"/>
      <c r="R19" s="3"/>
      <c r="S19" s="3"/>
      <c r="T19" s="21"/>
      <c r="U19" s="3"/>
      <c r="V19" s="21"/>
      <c r="W19" s="3"/>
      <c r="X19" s="21"/>
      <c r="Y19" s="3"/>
      <c r="Z19" s="21"/>
      <c r="AA19" s="3"/>
      <c r="AB19" s="12"/>
      <c r="AC19" s="3"/>
      <c r="AD19" s="3"/>
      <c r="AE19" s="3"/>
      <c r="AF19" s="3"/>
      <c r="AG19" s="3"/>
      <c r="AH19" s="3"/>
      <c r="AI19" s="7"/>
      <c r="AJ19" s="3"/>
      <c r="AK19" s="12"/>
      <c r="AL19" s="14"/>
    </row>
    <row r="20" spans="1:38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105</v>
      </c>
      <c r="L20" s="1"/>
      <c r="M20" s="1"/>
      <c r="N20" s="1"/>
      <c r="O20" s="1"/>
      <c r="P20" s="1"/>
      <c r="Q20" s="5"/>
      <c r="R20" s="1"/>
      <c r="S20" s="1"/>
      <c r="T20" s="19"/>
      <c r="U20" s="1"/>
      <c r="V20" s="19"/>
      <c r="W20" s="1"/>
      <c r="X20" s="19"/>
      <c r="Y20" s="1"/>
      <c r="Z20" s="19"/>
      <c r="AA20" s="1"/>
      <c r="AB20" s="10"/>
      <c r="AC20" s="1"/>
      <c r="AD20" s="1"/>
      <c r="AE20" s="1"/>
      <c r="AF20" s="1"/>
      <c r="AG20" s="1"/>
      <c r="AH20" s="1"/>
      <c r="AI20" s="5"/>
      <c r="AJ20" s="1"/>
      <c r="AK20" s="10"/>
      <c r="AL20" s="14"/>
    </row>
    <row r="21" spans="1:38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107</v>
      </c>
      <c r="L21" s="4">
        <f>J21^2*F21</f>
        <v>100352</v>
      </c>
      <c r="M21" s="4"/>
      <c r="N21" s="4"/>
      <c r="O21" s="4"/>
      <c r="P21" s="4"/>
      <c r="Q21" s="8" t="str">
        <f>DEC2HEX(J21,2)&amp;DEC2HEX(G21,2)&amp;"_"&amp;DEC2HEX(D21,2)&amp;DEC2HEX(H21,1)&amp;DEC2HEX(C21,1)</f>
        <v>1C38_0322</v>
      </c>
      <c r="R21" s="4" t="str">
        <f>DEC2HEX(F21,4)&amp;"_"&amp;DEC2HEX(F21,4)</f>
        <v>0080_0080</v>
      </c>
      <c r="S21" s="4" t="str">
        <f>DEC2HEX(D21*H21,4)&amp;"_"&amp;DEC2HEX(D21^2,2)&amp;DEC2HEX(1,2)</f>
        <v>0006_0901</v>
      </c>
      <c r="T21" s="22"/>
      <c r="U21" s="4" t="str">
        <f>DEC2HEX(0,8)</f>
        <v>00000000</v>
      </c>
      <c r="V21" s="22">
        <f>X16</f>
        <v>4133032</v>
      </c>
      <c r="W21" s="4" t="str">
        <f>DEC2HEX(V21,8)</f>
        <v>003F10A8</v>
      </c>
      <c r="X21" s="22">
        <f>X17+L17</f>
        <v>4534440</v>
      </c>
      <c r="Y21" s="4" t="str">
        <f>DEC2HEX(X21,8)</f>
        <v>004530A8</v>
      </c>
      <c r="Z21" s="22"/>
      <c r="AA21" s="4" t="str">
        <f>DEC2HEX(Z21,8)</f>
        <v>00000000</v>
      </c>
      <c r="AB21" s="13" t="s">
        <v>144</v>
      </c>
      <c r="AC21" s="4">
        <v>0.01</v>
      </c>
      <c r="AD21" s="4">
        <v>6.25E-2</v>
      </c>
      <c r="AE21" s="4">
        <f>D21^2*E21</f>
        <v>9</v>
      </c>
      <c r="AF21" s="4">
        <f>L21*AE21</f>
        <v>903168</v>
      </c>
      <c r="AG21" s="4">
        <f>L21*AE21*0.03</f>
        <v>27095.039999999997</v>
      </c>
      <c r="AH21" s="4">
        <f>L21*AE21*AC21*AD21</f>
        <v>564.48</v>
      </c>
      <c r="AI21" s="8">
        <f>D21*J20*J21*F20</f>
        <v>602112</v>
      </c>
      <c r="AJ21" s="4">
        <f>AI21*0.03</f>
        <v>18063.36</v>
      </c>
      <c r="AK21" s="13">
        <f>D21*J20</f>
        <v>168</v>
      </c>
      <c r="AL21" s="14">
        <f t="shared" ref="AL21:AL22" si="13">AF21/AI21</f>
        <v>1.5</v>
      </c>
    </row>
    <row r="22" spans="1:38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106</v>
      </c>
      <c r="L22" s="2">
        <f>J22^2*F22</f>
        <v>25088</v>
      </c>
      <c r="M22" s="2">
        <f>(G22+I25)^2*F22</f>
        <v>26912</v>
      </c>
      <c r="N22" s="2">
        <f>D22^2*E22*F22</f>
        <v>4096</v>
      </c>
      <c r="O22" s="2">
        <f>F22</f>
        <v>32</v>
      </c>
      <c r="P22" s="2">
        <f>N22+O22</f>
        <v>4128</v>
      </c>
      <c r="Q22" s="6" t="str">
        <f>DEC2HEX(J22,2)&amp;DEC2HEX(G22,2)&amp;"_"&amp;DEC2HEX(D22,2)&amp;DEC2HEX(H22,1)&amp;DEC2HEX(C22,1)</f>
        <v>1C1C_0111</v>
      </c>
      <c r="R22" s="2" t="str">
        <f>DEC2HEX(F22,4)&amp;"_"&amp;DEC2HEX(E22,4)</f>
        <v>0020_0080</v>
      </c>
      <c r="S22" s="2" t="str">
        <f>DEC2HEX(D22*H22,4)&amp;"_"&amp;DEC2HEX(D22^2,2)&amp;DEC2HEX(3,2)</f>
        <v>0001_0103</v>
      </c>
      <c r="T22" s="20">
        <f>T17+P17</f>
        <v>32608</v>
      </c>
      <c r="U22" s="2" t="str">
        <f>DEC2HEX(T22,8)</f>
        <v>00007F60</v>
      </c>
      <c r="V22" s="20">
        <f>X21</f>
        <v>4534440</v>
      </c>
      <c r="W22" s="2" t="str">
        <f>DEC2HEX(V22,8)</f>
        <v>004530A8</v>
      </c>
      <c r="X22" s="20">
        <f>X21+L21</f>
        <v>4634792</v>
      </c>
      <c r="Y22" s="2" t="str">
        <f>DEC2HEX(X22,8)</f>
        <v>0046B8A8</v>
      </c>
      <c r="Z22" s="20">
        <f>X22+L22</f>
        <v>4659880</v>
      </c>
      <c r="AA22" s="2" t="str">
        <f>DEC2HEX(Z22,8)</f>
        <v>00471AA8</v>
      </c>
      <c r="AB22" s="11" t="str">
        <f>DEC2HEX(I25*2,2)&amp;DEC2HEX(I25*(G25+3),2)&amp;"_"&amp;DEC2HEX(I24*2,2)&amp;DEC2HEX(I24*(G24+3),2)</f>
        <v>021F_0000</v>
      </c>
      <c r="AC22" s="2">
        <v>0.01</v>
      </c>
      <c r="AD22" s="2">
        <v>6.25E-2</v>
      </c>
      <c r="AE22" s="2">
        <f>D22^2*E22</f>
        <v>128</v>
      </c>
      <c r="AF22" s="2">
        <f>L22*AE22</f>
        <v>3211264</v>
      </c>
      <c r="AG22" s="2">
        <f>L22*AE22*0.03</f>
        <v>96337.919999999998</v>
      </c>
      <c r="AH22" s="2">
        <f>L22*AE22*AC22*AD22</f>
        <v>2007.04</v>
      </c>
      <c r="AI22" s="6">
        <f>D22*J21*J22*F21</f>
        <v>100352</v>
      </c>
      <c r="AJ22" s="2">
        <f>AI22*0.03</f>
        <v>3010.56</v>
      </c>
      <c r="AK22" s="11">
        <f>D22*J21</f>
        <v>28</v>
      </c>
      <c r="AL22" s="14">
        <f t="shared" si="13"/>
        <v>32</v>
      </c>
    </row>
    <row r="23" spans="1:38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7"/>
      <c r="R23" s="3"/>
      <c r="S23" s="3"/>
      <c r="T23" s="21"/>
      <c r="U23" s="3"/>
      <c r="V23" s="21"/>
      <c r="W23" s="3"/>
      <c r="X23" s="21"/>
      <c r="Y23" s="3"/>
      <c r="Z23" s="21"/>
      <c r="AA23" s="3"/>
      <c r="AB23" s="12"/>
      <c r="AC23" s="3"/>
      <c r="AD23" s="3"/>
      <c r="AE23" s="3"/>
      <c r="AF23" s="3"/>
      <c r="AG23" s="3"/>
      <c r="AH23" s="3"/>
      <c r="AI23" s="7"/>
      <c r="AJ23" s="3"/>
      <c r="AK23" s="12"/>
      <c r="AL23" s="14"/>
    </row>
    <row r="24" spans="1:38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107</v>
      </c>
      <c r="L24" s="2">
        <f>J24^2*F24</f>
        <v>100352</v>
      </c>
      <c r="M24" s="2"/>
      <c r="N24" s="2">
        <f>D24^2*E24*F24</f>
        <v>4096</v>
      </c>
      <c r="O24" s="2">
        <f>F24</f>
        <v>128</v>
      </c>
      <c r="P24" s="2">
        <f t="shared" ref="P24:P25" si="14">N24+O24</f>
        <v>4224</v>
      </c>
      <c r="Q24" s="6" t="str">
        <f t="shared" ref="Q24:Q25" si="15">DEC2HEX(J24,2)&amp;DEC2HEX(G24,2)&amp;"_"&amp;DEC2HEX(D24,2)&amp;DEC2HEX(H24,1)&amp;DEC2HEX(C24,1)</f>
        <v>1C1C_0111</v>
      </c>
      <c r="R24" s="2" t="str">
        <f>DEC2HEX(F24,4)&amp;"_"&amp;DEC2HEX(E24,4)</f>
        <v>0080_0020</v>
      </c>
      <c r="S24" s="2" t="str">
        <f>DEC2HEX(D24*H24,4)&amp;"_"&amp;DEC2HEX(D24^2,2)&amp;DEC2HEX(1,2)</f>
        <v>0001_0101</v>
      </c>
      <c r="T24" s="20">
        <f>T22+P22</f>
        <v>36736</v>
      </c>
      <c r="U24" s="2" t="str">
        <f t="shared" ref="U24:U25" si="16">DEC2HEX(T24,8)</f>
        <v>00008F80</v>
      </c>
      <c r="V24" s="20">
        <f>X22</f>
        <v>4634792</v>
      </c>
      <c r="W24" s="2" t="str">
        <f t="shared" ref="W24:W25" si="17">DEC2HEX(V24,8)</f>
        <v>0046B8A8</v>
      </c>
      <c r="X24" s="20">
        <f>Z22+M22</f>
        <v>4686792</v>
      </c>
      <c r="Y24" s="2" t="str">
        <f>DEC2HEX(X24,8)</f>
        <v>004783C8</v>
      </c>
      <c r="Z24" s="20"/>
      <c r="AA24" s="2" t="str">
        <f t="shared" ref="AA24:AA25" si="18">DEC2HEX(Z24,8)</f>
        <v>00000000</v>
      </c>
      <c r="AB24" s="11" t="s">
        <v>144</v>
      </c>
      <c r="AC24" s="2">
        <v>0.01</v>
      </c>
      <c r="AD24" s="2">
        <v>6.25E-2</v>
      </c>
      <c r="AE24" s="2">
        <f>D24^2*E24</f>
        <v>32</v>
      </c>
      <c r="AF24" s="2">
        <f>L24*AE24</f>
        <v>3211264</v>
      </c>
      <c r="AG24" s="2">
        <f>L24*AE24*0.03</f>
        <v>96337.919999999998</v>
      </c>
      <c r="AH24" s="2">
        <f>L24*AE24*AC24*AD24</f>
        <v>2007.04</v>
      </c>
      <c r="AI24" s="6">
        <f>D24*J22*J24*F22</f>
        <v>25088</v>
      </c>
      <c r="AJ24" s="2">
        <f>AI24*0.03</f>
        <v>752.64</v>
      </c>
      <c r="AK24" s="11">
        <f>D24*J22</f>
        <v>28</v>
      </c>
      <c r="AL24" s="14">
        <f t="shared" ref="AL24:AL25" si="19">AF24/AI24</f>
        <v>128</v>
      </c>
    </row>
    <row r="25" spans="1:38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107</v>
      </c>
      <c r="L25" s="2">
        <f>J25^2*F25</f>
        <v>100352</v>
      </c>
      <c r="M25" s="2"/>
      <c r="N25" s="2">
        <f>D25^2*E25*F25</f>
        <v>36864</v>
      </c>
      <c r="O25" s="2">
        <f>F25</f>
        <v>128</v>
      </c>
      <c r="P25" s="2">
        <f t="shared" si="14"/>
        <v>36992</v>
      </c>
      <c r="Q25" s="6" t="str">
        <f t="shared" si="15"/>
        <v>1C1C_0311</v>
      </c>
      <c r="R25" s="2" t="str">
        <f>DEC2HEX(F25,4)&amp;"_"&amp;DEC2HEX(E25,4)</f>
        <v>0080_0020</v>
      </c>
      <c r="S25" s="2" t="str">
        <f>DEC2HEX(D25*H25,4)&amp;"_"&amp;DEC2HEX(D25^2,2)&amp;DEC2HEX(1,2)</f>
        <v>0003_0901</v>
      </c>
      <c r="T25" s="20">
        <f>T24+P24</f>
        <v>40960</v>
      </c>
      <c r="U25" s="2" t="str">
        <f t="shared" si="16"/>
        <v>0000A000</v>
      </c>
      <c r="V25" s="20">
        <f>Z22</f>
        <v>4659880</v>
      </c>
      <c r="W25" s="2" t="str">
        <f t="shared" si="17"/>
        <v>00471AA8</v>
      </c>
      <c r="X25" s="20">
        <f>X24+L24</f>
        <v>4787144</v>
      </c>
      <c r="Y25" s="2" t="str">
        <f>DEC2HEX(X25,8)</f>
        <v>00490BC8</v>
      </c>
      <c r="Z25" s="20"/>
      <c r="AA25" s="2" t="str">
        <f t="shared" si="18"/>
        <v>00000000</v>
      </c>
      <c r="AB25" s="11" t="s">
        <v>144</v>
      </c>
      <c r="AC25" s="2">
        <v>0.01</v>
      </c>
      <c r="AD25" s="2">
        <v>6.25E-2</v>
      </c>
      <c r="AE25" s="2">
        <f>D25^2*E25</f>
        <v>288</v>
      </c>
      <c r="AF25" s="2">
        <f>L25*AE25</f>
        <v>28901376</v>
      </c>
      <c r="AG25" s="2">
        <f>L25*AE25*0.03</f>
        <v>867041.27999999991</v>
      </c>
      <c r="AH25" s="2">
        <f>L25*AE25*AC25*AD25</f>
        <v>18063.36</v>
      </c>
      <c r="AI25" s="6">
        <f>D25*J22*J25*F22</f>
        <v>75264</v>
      </c>
      <c r="AJ25" s="2">
        <f>AI25*0.03</f>
        <v>2257.92</v>
      </c>
      <c r="AK25" s="11">
        <f>D25*J22</f>
        <v>84</v>
      </c>
      <c r="AL25" s="14">
        <f t="shared" si="19"/>
        <v>384</v>
      </c>
    </row>
    <row r="26" spans="1:38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"/>
      <c r="R26" s="3"/>
      <c r="S26" s="3"/>
      <c r="T26" s="21"/>
      <c r="U26" s="3"/>
      <c r="V26" s="21"/>
      <c r="W26" s="3"/>
      <c r="X26" s="21"/>
      <c r="Y26" s="3"/>
      <c r="Z26" s="21"/>
      <c r="AA26" s="3"/>
      <c r="AB26" s="12"/>
      <c r="AC26" s="3"/>
      <c r="AD26" s="3"/>
      <c r="AE26" s="3"/>
      <c r="AF26" s="3"/>
      <c r="AG26" s="3"/>
      <c r="AH26" s="3"/>
      <c r="AI26" s="7"/>
      <c r="AJ26" s="3"/>
      <c r="AK26" s="12"/>
      <c r="AL26" s="14"/>
    </row>
    <row r="27" spans="1:38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7"/>
      <c r="R27" s="3"/>
      <c r="S27" s="3"/>
      <c r="T27" s="21"/>
      <c r="U27" s="3"/>
      <c r="V27" s="21"/>
      <c r="W27" s="3"/>
      <c r="X27" s="21"/>
      <c r="Y27" s="3"/>
      <c r="Z27" s="21"/>
      <c r="AA27" s="3"/>
      <c r="AB27" s="12"/>
      <c r="AC27" s="3"/>
      <c r="AD27" s="3"/>
      <c r="AE27" s="3"/>
      <c r="AF27" s="3"/>
      <c r="AG27" s="3"/>
      <c r="AH27" s="3"/>
      <c r="AI27" s="7"/>
      <c r="AJ27" s="3"/>
      <c r="AK27" s="12"/>
      <c r="AL27" s="14"/>
    </row>
    <row r="28" spans="1:38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108</v>
      </c>
      <c r="L28" s="1"/>
      <c r="M28" s="1"/>
      <c r="N28" s="1"/>
      <c r="O28" s="1"/>
      <c r="P28" s="1"/>
      <c r="Q28" s="5"/>
      <c r="R28" s="1"/>
      <c r="S28" s="1"/>
      <c r="T28" s="19"/>
      <c r="U28" s="1"/>
      <c r="V28" s="19"/>
      <c r="W28" s="1"/>
      <c r="X28" s="19"/>
      <c r="Y28" s="1"/>
      <c r="Z28" s="19"/>
      <c r="AA28" s="1"/>
      <c r="AB28" s="10"/>
      <c r="AC28" s="1"/>
      <c r="AD28" s="1"/>
      <c r="AE28" s="1"/>
      <c r="AF28" s="1"/>
      <c r="AG28" s="1"/>
      <c r="AH28" s="1"/>
      <c r="AI28" s="5"/>
      <c r="AJ28" s="1"/>
      <c r="AK28" s="10"/>
      <c r="AL28" s="14"/>
    </row>
    <row r="29" spans="1:38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106</v>
      </c>
      <c r="L29" s="2">
        <f>J29^2*F29</f>
        <v>25088</v>
      </c>
      <c r="M29" s="2">
        <f>(G29+I32)^2*F29</f>
        <v>26912</v>
      </c>
      <c r="N29" s="2">
        <f>D29^2*E29*F29</f>
        <v>8192</v>
      </c>
      <c r="O29" s="2">
        <f>F29</f>
        <v>32</v>
      </c>
      <c r="P29" s="2">
        <f>N29+O29</f>
        <v>8224</v>
      </c>
      <c r="Q29" s="6" t="str">
        <f>DEC2HEX(J29,2)&amp;DEC2HEX(G29,2)&amp;"_"&amp;DEC2HEX(D29,2)&amp;DEC2HEX(H29,1)&amp;DEC2HEX(C29,1)</f>
        <v>1C1C_0111</v>
      </c>
      <c r="R29" s="2" t="str">
        <f>DEC2HEX(F29,4)&amp;"_"&amp;DEC2HEX(E29,4)</f>
        <v>0020_0100</v>
      </c>
      <c r="S29" s="2" t="str">
        <f>DEC2HEX(D29*H29,4)&amp;"_"&amp;DEC2HEX(D29^2,2)&amp;DEC2HEX(3,2)</f>
        <v>0001_0103</v>
      </c>
      <c r="T29" s="20">
        <f>T25+P25</f>
        <v>77952</v>
      </c>
      <c r="U29" s="2" t="str">
        <f>DEC2HEX(T29,8)</f>
        <v>00013080</v>
      </c>
      <c r="V29" s="20">
        <f>X24</f>
        <v>4686792</v>
      </c>
      <c r="W29" s="2" t="str">
        <f>DEC2HEX(V29,8)</f>
        <v>004783C8</v>
      </c>
      <c r="X29" s="20">
        <f>X25+L25</f>
        <v>4887496</v>
      </c>
      <c r="Y29" s="2" t="str">
        <f>DEC2HEX(X29,8)</f>
        <v>004A93C8</v>
      </c>
      <c r="Z29" s="20">
        <f>X29+L29</f>
        <v>4912584</v>
      </c>
      <c r="AA29" s="2" t="str">
        <f>DEC2HEX(Z29,8)</f>
        <v>004AF5C8</v>
      </c>
      <c r="AB29" s="11" t="str">
        <f>DEC2HEX(I32*2,2)&amp;DEC2HEX(I32*(G32+3),2)&amp;"_"&amp;DEC2HEX(I31*2,2)&amp;DEC2HEX(I31*(G31+3),2)</f>
        <v>021F_0000</v>
      </c>
      <c r="AC29" s="2">
        <v>0.01</v>
      </c>
      <c r="AD29" s="2">
        <v>6.25E-2</v>
      </c>
      <c r="AE29" s="2">
        <f>D29^2*E29</f>
        <v>256</v>
      </c>
      <c r="AF29" s="2">
        <f>L29*AE29</f>
        <v>6422528</v>
      </c>
      <c r="AG29" s="2">
        <f>L29*AE29*0.03</f>
        <v>192675.84</v>
      </c>
      <c r="AH29" s="2">
        <f>L29*AE29*AC29*AD29</f>
        <v>4014.08</v>
      </c>
      <c r="AI29" s="6">
        <f>D29*J28*J29*F28</f>
        <v>200704</v>
      </c>
      <c r="AJ29" s="2">
        <f>AI29*0.03</f>
        <v>6021.12</v>
      </c>
      <c r="AK29" s="11">
        <f>D29*J28</f>
        <v>28</v>
      </c>
      <c r="AL29" s="14">
        <f>AF29/AI29</f>
        <v>32</v>
      </c>
    </row>
    <row r="30" spans="1:38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7"/>
      <c r="R30" s="3"/>
      <c r="S30" s="3"/>
      <c r="T30" s="21"/>
      <c r="U30" s="3"/>
      <c r="V30" s="21"/>
      <c r="W30" s="3"/>
      <c r="X30" s="21"/>
      <c r="Y30" s="3"/>
      <c r="Z30" s="21"/>
      <c r="AA30" s="3"/>
      <c r="AB30" s="12"/>
      <c r="AC30" s="3"/>
      <c r="AD30" s="3"/>
      <c r="AE30" s="3"/>
      <c r="AF30" s="3"/>
      <c r="AG30" s="3"/>
      <c r="AH30" s="3"/>
      <c r="AI30" s="7"/>
      <c r="AJ30" s="3"/>
      <c r="AK30" s="12"/>
      <c r="AL30" s="14"/>
    </row>
    <row r="31" spans="1:38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107</v>
      </c>
      <c r="L31" s="2">
        <f>J31^2*F31</f>
        <v>100352</v>
      </c>
      <c r="M31" s="2"/>
      <c r="N31" s="2">
        <f>D31^2*E31*F31</f>
        <v>4096</v>
      </c>
      <c r="O31" s="2">
        <f>F31</f>
        <v>128</v>
      </c>
      <c r="P31" s="2">
        <f t="shared" ref="P31:P32" si="20">N31+O31</f>
        <v>4224</v>
      </c>
      <c r="Q31" s="6" t="str">
        <f t="shared" ref="Q31:Q32" si="21">DEC2HEX(J31,2)&amp;DEC2HEX(G31,2)&amp;"_"&amp;DEC2HEX(D31,2)&amp;DEC2HEX(H31,1)&amp;DEC2HEX(C31,1)</f>
        <v>1C1C_0111</v>
      </c>
      <c r="R31" s="2" t="str">
        <f>DEC2HEX(F31,4)&amp;"_"&amp;DEC2HEX(E31,4)</f>
        <v>0080_0020</v>
      </c>
      <c r="S31" s="2" t="str">
        <f>DEC2HEX(D31*H31,4)&amp;"_"&amp;DEC2HEX(D31^2,2)&amp;DEC2HEX(1,2)</f>
        <v>0001_0101</v>
      </c>
      <c r="T31" s="20">
        <f>T29+P29</f>
        <v>86176</v>
      </c>
      <c r="U31" s="2" t="str">
        <f t="shared" ref="U31:U32" si="22">DEC2HEX(T31,8)</f>
        <v>000150A0</v>
      </c>
      <c r="V31" s="20">
        <f>X29</f>
        <v>4887496</v>
      </c>
      <c r="W31" s="2" t="str">
        <f t="shared" ref="W31:W32" si="23">DEC2HEX(V31,8)</f>
        <v>004A93C8</v>
      </c>
      <c r="X31" s="20">
        <f>Z29+M29</f>
        <v>4939496</v>
      </c>
      <c r="Y31" s="2" t="str">
        <f>DEC2HEX(X31,8)</f>
        <v>004B5EE8</v>
      </c>
      <c r="Z31" s="20"/>
      <c r="AA31" s="2" t="str">
        <f t="shared" ref="AA31:AA32" si="24">DEC2HEX(Z31,8)</f>
        <v>00000000</v>
      </c>
      <c r="AB31" s="11" t="s">
        <v>144</v>
      </c>
      <c r="AC31" s="2">
        <v>0.01</v>
      </c>
      <c r="AD31" s="2">
        <v>6.25E-2</v>
      </c>
      <c r="AE31" s="2">
        <f>D31^2*E31</f>
        <v>32</v>
      </c>
      <c r="AF31" s="2">
        <f>L31*AE31</f>
        <v>3211264</v>
      </c>
      <c r="AG31" s="2">
        <f>L31*AE31*0.03</f>
        <v>96337.919999999998</v>
      </c>
      <c r="AH31" s="2">
        <f>L31*AE31*AC31*AD31</f>
        <v>2007.04</v>
      </c>
      <c r="AI31" s="6">
        <f>D31*J29*J31*F29</f>
        <v>25088</v>
      </c>
      <c r="AJ31" s="2">
        <f>AI31*0.03</f>
        <v>752.64</v>
      </c>
      <c r="AK31" s="11">
        <f>D31*J29</f>
        <v>28</v>
      </c>
      <c r="AL31" s="14">
        <f t="shared" ref="AL31:AL32" si="25">AF31/AI31</f>
        <v>128</v>
      </c>
    </row>
    <row r="32" spans="1:38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107</v>
      </c>
      <c r="L32" s="2">
        <f>J32^2*F32</f>
        <v>100352</v>
      </c>
      <c r="M32" s="2"/>
      <c r="N32" s="2">
        <f>D32^2*E32*F32</f>
        <v>36864</v>
      </c>
      <c r="O32" s="2">
        <f>F32</f>
        <v>128</v>
      </c>
      <c r="P32" s="2">
        <f t="shared" si="20"/>
        <v>36992</v>
      </c>
      <c r="Q32" s="6" t="str">
        <f t="shared" si="21"/>
        <v>1C1C_0311</v>
      </c>
      <c r="R32" s="2" t="str">
        <f>DEC2HEX(F32,4)&amp;"_"&amp;DEC2HEX(E32,4)</f>
        <v>0080_0020</v>
      </c>
      <c r="S32" s="2" t="str">
        <f>DEC2HEX(D32*H32,4)&amp;"_"&amp;DEC2HEX(D32^2,2)&amp;DEC2HEX(1,2)</f>
        <v>0003_0901</v>
      </c>
      <c r="T32" s="20">
        <f>T31+P31</f>
        <v>90400</v>
      </c>
      <c r="U32" s="2" t="str">
        <f t="shared" si="22"/>
        <v>00016120</v>
      </c>
      <c r="V32" s="20">
        <f>Z29</f>
        <v>4912584</v>
      </c>
      <c r="W32" s="2" t="str">
        <f t="shared" si="23"/>
        <v>004AF5C8</v>
      </c>
      <c r="X32" s="20">
        <f>X31+L31</f>
        <v>5039848</v>
      </c>
      <c r="Y32" s="2" t="str">
        <f>DEC2HEX(X32,8)</f>
        <v>004CE6E8</v>
      </c>
      <c r="Z32" s="20"/>
      <c r="AA32" s="2" t="str">
        <f t="shared" si="24"/>
        <v>00000000</v>
      </c>
      <c r="AB32" s="11" t="s">
        <v>144</v>
      </c>
      <c r="AC32" s="2">
        <v>0.01</v>
      </c>
      <c r="AD32" s="2">
        <v>6.25E-2</v>
      </c>
      <c r="AE32" s="2">
        <f>D32^2*E32</f>
        <v>288</v>
      </c>
      <c r="AF32" s="2">
        <f>L32*AE32</f>
        <v>28901376</v>
      </c>
      <c r="AG32" s="2">
        <f>L32*AE32*0.03</f>
        <v>867041.27999999991</v>
      </c>
      <c r="AH32" s="2">
        <f>L32*AE32*AC32*AD32</f>
        <v>18063.36</v>
      </c>
      <c r="AI32" s="6">
        <f>D32*J29*J32*F29</f>
        <v>75264</v>
      </c>
      <c r="AJ32" s="2">
        <f>AI32*0.03</f>
        <v>2257.92</v>
      </c>
      <c r="AK32" s="11">
        <f>D32*J29</f>
        <v>84</v>
      </c>
      <c r="AL32" s="14">
        <f t="shared" si="25"/>
        <v>384</v>
      </c>
    </row>
    <row r="33" spans="1:38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7"/>
      <c r="R33" s="3"/>
      <c r="S33" s="3"/>
      <c r="T33" s="21"/>
      <c r="U33" s="3"/>
      <c r="V33" s="21"/>
      <c r="W33" s="3"/>
      <c r="X33" s="21"/>
      <c r="Y33" s="3"/>
      <c r="Z33" s="21"/>
      <c r="AA33" s="3"/>
      <c r="AB33" s="12"/>
      <c r="AC33" s="3"/>
      <c r="AD33" s="3"/>
      <c r="AE33" s="3"/>
      <c r="AF33" s="3"/>
      <c r="AG33" s="3"/>
      <c r="AH33" s="3"/>
      <c r="AI33" s="7"/>
      <c r="AJ33" s="3"/>
      <c r="AK33" s="12"/>
      <c r="AL33" s="14"/>
    </row>
    <row r="34" spans="1:38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7"/>
      <c r="R34" s="3"/>
      <c r="S34" s="3"/>
      <c r="T34" s="21"/>
      <c r="U34" s="3"/>
      <c r="V34" s="21"/>
      <c r="W34" s="3"/>
      <c r="X34" s="21"/>
      <c r="Y34" s="3"/>
      <c r="Z34" s="21"/>
      <c r="AA34" s="3"/>
      <c r="AB34" s="12"/>
      <c r="AC34" s="3"/>
      <c r="AD34" s="3"/>
      <c r="AE34" s="3"/>
      <c r="AF34" s="3"/>
      <c r="AG34" s="3"/>
      <c r="AH34" s="3"/>
      <c r="AI34" s="7"/>
      <c r="AJ34" s="3"/>
      <c r="AK34" s="12"/>
      <c r="AL34" s="14"/>
    </row>
    <row r="35" spans="1:38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108</v>
      </c>
      <c r="L35" s="1"/>
      <c r="M35" s="1"/>
      <c r="N35" s="1"/>
      <c r="O35" s="1"/>
      <c r="P35" s="1"/>
      <c r="Q35" s="5"/>
      <c r="R35" s="1"/>
      <c r="S35" s="1"/>
      <c r="T35" s="19"/>
      <c r="U35" s="1"/>
      <c r="V35" s="19"/>
      <c r="W35" s="1"/>
      <c r="X35" s="19"/>
      <c r="Y35" s="1"/>
      <c r="Z35" s="19"/>
      <c r="AA35" s="1"/>
      <c r="AB35" s="10"/>
      <c r="AC35" s="1"/>
      <c r="AD35" s="1"/>
      <c r="AE35" s="1"/>
      <c r="AF35" s="1"/>
      <c r="AG35" s="1"/>
      <c r="AH35" s="1"/>
      <c r="AI35" s="5"/>
      <c r="AJ35" s="1"/>
      <c r="AK35" s="10"/>
      <c r="AL35" s="14"/>
    </row>
    <row r="36" spans="1:38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109</v>
      </c>
      <c r="L36" s="4">
        <f>J36^2*F36</f>
        <v>50176</v>
      </c>
      <c r="M36" s="4"/>
      <c r="N36" s="4"/>
      <c r="O36" s="4"/>
      <c r="P36" s="4"/>
      <c r="Q36" s="8" t="str">
        <f>DEC2HEX(J36,2)&amp;DEC2HEX(G36,2)&amp;"_"&amp;DEC2HEX(D36,2)&amp;DEC2HEX(H36,1)&amp;DEC2HEX(C36,1)</f>
        <v>0E1C_0322</v>
      </c>
      <c r="R36" s="4" t="str">
        <f>DEC2HEX(F36,4)&amp;"_"&amp;DEC2HEX(F36,4)</f>
        <v>0100_0100</v>
      </c>
      <c r="S36" s="4" t="str">
        <f>DEC2HEX(D36*H36,4)&amp;"_"&amp;DEC2HEX(D36^2,2)&amp;DEC2HEX(1,2)</f>
        <v>0006_0901</v>
      </c>
      <c r="T36" s="22"/>
      <c r="U36" s="4" t="str">
        <f>DEC2HEX(0,8)</f>
        <v>00000000</v>
      </c>
      <c r="V36" s="22">
        <f>X31</f>
        <v>4939496</v>
      </c>
      <c r="W36" s="4" t="str">
        <f>DEC2HEX(V36,8)</f>
        <v>004B5EE8</v>
      </c>
      <c r="X36" s="22">
        <f>X32+L32</f>
        <v>5140200</v>
      </c>
      <c r="Y36" s="4" t="str">
        <f>DEC2HEX(X36,8)</f>
        <v>004E6EE8</v>
      </c>
      <c r="Z36" s="22"/>
      <c r="AA36" s="4" t="str">
        <f>DEC2HEX(Z36,8)</f>
        <v>00000000</v>
      </c>
      <c r="AB36" s="13" t="s">
        <v>144</v>
      </c>
      <c r="AC36" s="4">
        <v>0.01</v>
      </c>
      <c r="AD36" s="4">
        <v>6.25E-2</v>
      </c>
      <c r="AE36" s="4">
        <f>D36^2*E36</f>
        <v>9</v>
      </c>
      <c r="AF36" s="4">
        <f>L36*AE36</f>
        <v>451584</v>
      </c>
      <c r="AG36" s="4">
        <f>L36*AE36*0.03</f>
        <v>13547.519999999999</v>
      </c>
      <c r="AH36" s="4">
        <f>L36*AE36*AC36*AD36</f>
        <v>282.24</v>
      </c>
      <c r="AI36" s="8">
        <f>D36*J35*J36*F35</f>
        <v>301056</v>
      </c>
      <c r="AJ36" s="4">
        <f>AI36*0.03</f>
        <v>9031.68</v>
      </c>
      <c r="AK36" s="13">
        <f>D36*J35</f>
        <v>84</v>
      </c>
      <c r="AL36" s="14">
        <f t="shared" ref="AL36:AL37" si="26">AF36/AI36</f>
        <v>1.5</v>
      </c>
    </row>
    <row r="37" spans="1:38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110</v>
      </c>
      <c r="L37" s="2">
        <f>J37^2*F37</f>
        <v>9408</v>
      </c>
      <c r="M37" s="2">
        <f>(G37+I40)^2*F37</f>
        <v>10800</v>
      </c>
      <c r="N37" s="2">
        <f>D37^2*E37*F37</f>
        <v>12288</v>
      </c>
      <c r="O37" s="2">
        <f>F37</f>
        <v>48</v>
      </c>
      <c r="P37" s="2">
        <f>N37+O37</f>
        <v>12336</v>
      </c>
      <c r="Q37" s="6" t="str">
        <f>DEC2HEX(J37,2)&amp;DEC2HEX(G37,2)&amp;"_"&amp;DEC2HEX(D37,2)&amp;DEC2HEX(H37,1)&amp;DEC2HEX(C37,1)</f>
        <v>0E0E_0111</v>
      </c>
      <c r="R37" s="2" t="str">
        <f>DEC2HEX(F37,4)&amp;"_"&amp;DEC2HEX(E37,4)</f>
        <v>0030_0100</v>
      </c>
      <c r="S37" s="2" t="str">
        <f>DEC2HEX(D37*H37,4)&amp;"_"&amp;DEC2HEX(D37^2,2)&amp;DEC2HEX(3,2)</f>
        <v>0001_0103</v>
      </c>
      <c r="T37" s="20">
        <f>T32+P32</f>
        <v>127392</v>
      </c>
      <c r="U37" s="2" t="str">
        <f>DEC2HEX(T37,8)</f>
        <v>0001F1A0</v>
      </c>
      <c r="V37" s="20">
        <f>X36</f>
        <v>5140200</v>
      </c>
      <c r="W37" s="2" t="str">
        <f>DEC2HEX(V37,8)</f>
        <v>004E6EE8</v>
      </c>
      <c r="X37" s="20">
        <f>X36+L36</f>
        <v>5190376</v>
      </c>
      <c r="Y37" s="2" t="str">
        <f>DEC2HEX(X37,8)</f>
        <v>004F32E8</v>
      </c>
      <c r="Z37" s="20">
        <f>X37+L37</f>
        <v>5199784</v>
      </c>
      <c r="AA37" s="2" t="str">
        <f>DEC2HEX(Z37,8)</f>
        <v>004F57A8</v>
      </c>
      <c r="AB37" s="11" t="str">
        <f>DEC2HEX(I40*2,2)&amp;DEC2HEX(I40*(G40+3),2)&amp;"_"&amp;DEC2HEX(I39*2,2)&amp;DEC2HEX(I39*(G39+3),2)</f>
        <v>0211_0000</v>
      </c>
      <c r="AC37" s="2">
        <v>0.01</v>
      </c>
      <c r="AD37" s="2">
        <v>6.25E-2</v>
      </c>
      <c r="AE37" s="2">
        <f>D37^2*E37</f>
        <v>256</v>
      </c>
      <c r="AF37" s="2">
        <f>L37*AE37</f>
        <v>2408448</v>
      </c>
      <c r="AG37" s="2">
        <f>L37*AE37*0.03</f>
        <v>72253.440000000002</v>
      </c>
      <c r="AH37" s="2">
        <f>L37*AE37*AC37*AD37</f>
        <v>1505.28</v>
      </c>
      <c r="AI37" s="6">
        <f>D37*J36*J37*F36</f>
        <v>50176</v>
      </c>
      <c r="AJ37" s="2">
        <f>AI37*0.03</f>
        <v>1505.28</v>
      </c>
      <c r="AK37" s="11">
        <f>D37*J36</f>
        <v>14</v>
      </c>
      <c r="AL37" s="14">
        <f t="shared" si="26"/>
        <v>48</v>
      </c>
    </row>
    <row r="38" spans="1:38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"/>
      <c r="R38" s="3"/>
      <c r="S38" s="3"/>
      <c r="T38" s="21"/>
      <c r="U38" s="3"/>
      <c r="V38" s="21"/>
      <c r="W38" s="3"/>
      <c r="X38" s="21"/>
      <c r="Y38" s="3"/>
      <c r="Z38" s="21"/>
      <c r="AA38" s="3"/>
      <c r="AB38" s="12"/>
      <c r="AC38" s="3"/>
      <c r="AD38" s="3"/>
      <c r="AE38" s="3"/>
      <c r="AF38" s="3"/>
      <c r="AG38" s="3"/>
      <c r="AH38" s="3"/>
      <c r="AI38" s="7"/>
      <c r="AJ38" s="3"/>
      <c r="AK38" s="12"/>
      <c r="AL38" s="14"/>
    </row>
    <row r="39" spans="1:38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111</v>
      </c>
      <c r="L39" s="2">
        <f>J39^2*F39</f>
        <v>37632</v>
      </c>
      <c r="M39" s="2"/>
      <c r="N39" s="2">
        <f>D39^2*E39*F39</f>
        <v>9216</v>
      </c>
      <c r="O39" s="2">
        <f>F39</f>
        <v>192</v>
      </c>
      <c r="P39" s="2">
        <f t="shared" ref="P39:P40" si="27">N39+O39</f>
        <v>9408</v>
      </c>
      <c r="Q39" s="6" t="str">
        <f t="shared" ref="Q39:Q40" si="28">DEC2HEX(J39,2)&amp;DEC2HEX(G39,2)&amp;"_"&amp;DEC2HEX(D39,2)&amp;DEC2HEX(H39,1)&amp;DEC2HEX(C39,1)</f>
        <v>0E0E_0111</v>
      </c>
      <c r="R39" s="2" t="str">
        <f>DEC2HEX(F39,4)&amp;"_"&amp;DEC2HEX(E39,4)</f>
        <v>00C0_0030</v>
      </c>
      <c r="S39" s="2" t="str">
        <f>DEC2HEX(D39*H39,4)&amp;"_"&amp;DEC2HEX(D39^2,2)&amp;DEC2HEX(1,2)</f>
        <v>0001_0101</v>
      </c>
      <c r="T39" s="20">
        <f>T37+P37</f>
        <v>139728</v>
      </c>
      <c r="U39" s="2" t="str">
        <f t="shared" ref="U39:U40" si="29">DEC2HEX(T39,8)</f>
        <v>000221D0</v>
      </c>
      <c r="V39" s="20">
        <f>X37</f>
        <v>5190376</v>
      </c>
      <c r="W39" s="2" t="str">
        <f t="shared" ref="W39:W40" si="30">DEC2HEX(V39,8)</f>
        <v>004F32E8</v>
      </c>
      <c r="X39" s="20">
        <f>Z37+M37</f>
        <v>5210584</v>
      </c>
      <c r="Y39" s="2" t="str">
        <f>DEC2HEX(X39,8)</f>
        <v>004F81D8</v>
      </c>
      <c r="Z39" s="20"/>
      <c r="AA39" s="2" t="str">
        <f t="shared" ref="AA39:AA40" si="31">DEC2HEX(Z39,8)</f>
        <v>00000000</v>
      </c>
      <c r="AB39" s="11" t="s">
        <v>144</v>
      </c>
      <c r="AC39" s="2">
        <v>0.01</v>
      </c>
      <c r="AD39" s="2">
        <v>6.25E-2</v>
      </c>
      <c r="AE39" s="2">
        <f>D39^2*E39</f>
        <v>48</v>
      </c>
      <c r="AF39" s="2">
        <f>L39*AE39</f>
        <v>1806336</v>
      </c>
      <c r="AG39" s="2">
        <f>L39*AE39*0.03</f>
        <v>54190.079999999994</v>
      </c>
      <c r="AH39" s="2">
        <f>L39*AE39*AC39*AD39</f>
        <v>1128.96</v>
      </c>
      <c r="AI39" s="6">
        <f>D39*J37*J39*F37</f>
        <v>9408</v>
      </c>
      <c r="AJ39" s="2">
        <f>AI39*0.03</f>
        <v>282.24</v>
      </c>
      <c r="AK39" s="11">
        <f>D39*J37</f>
        <v>14</v>
      </c>
      <c r="AL39" s="14">
        <f t="shared" ref="AL39:AL40" si="32">AF39/AI39</f>
        <v>192</v>
      </c>
    </row>
    <row r="40" spans="1:38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111</v>
      </c>
      <c r="L40" s="2">
        <f>J40^2*F40</f>
        <v>37632</v>
      </c>
      <c r="M40" s="2"/>
      <c r="N40" s="2">
        <f>D40^2*E40*F40</f>
        <v>82944</v>
      </c>
      <c r="O40" s="2">
        <f>F40</f>
        <v>192</v>
      </c>
      <c r="P40" s="2">
        <f t="shared" si="27"/>
        <v>83136</v>
      </c>
      <c r="Q40" s="6" t="str">
        <f t="shared" si="28"/>
        <v>0E0E_0311</v>
      </c>
      <c r="R40" s="2" t="str">
        <f>DEC2HEX(F40,4)&amp;"_"&amp;DEC2HEX(E40,4)</f>
        <v>00C0_0030</v>
      </c>
      <c r="S40" s="2" t="str">
        <f>DEC2HEX(D40*H40,4)&amp;"_"&amp;DEC2HEX(D40^2,2)&amp;DEC2HEX(1,2)</f>
        <v>0003_0901</v>
      </c>
      <c r="T40" s="20">
        <f>T39+P39</f>
        <v>149136</v>
      </c>
      <c r="U40" s="2" t="str">
        <f t="shared" si="29"/>
        <v>00024690</v>
      </c>
      <c r="V40" s="20">
        <f>Z37</f>
        <v>5199784</v>
      </c>
      <c r="W40" s="2" t="str">
        <f t="shared" si="30"/>
        <v>004F57A8</v>
      </c>
      <c r="X40" s="20">
        <f>X39+L39</f>
        <v>5248216</v>
      </c>
      <c r="Y40" s="2" t="str">
        <f>DEC2HEX(X40,8)</f>
        <v>005014D8</v>
      </c>
      <c r="Z40" s="20"/>
      <c r="AA40" s="2" t="str">
        <f t="shared" si="31"/>
        <v>00000000</v>
      </c>
      <c r="AB40" s="11" t="s">
        <v>144</v>
      </c>
      <c r="AC40" s="2">
        <v>0.01</v>
      </c>
      <c r="AD40" s="2">
        <v>6.25E-2</v>
      </c>
      <c r="AE40" s="2">
        <f>D40^2*E40</f>
        <v>432</v>
      </c>
      <c r="AF40" s="2">
        <f>L40*AE40</f>
        <v>16257024</v>
      </c>
      <c r="AG40" s="2">
        <f>L40*AE40*0.03</f>
        <v>487710.71999999997</v>
      </c>
      <c r="AH40" s="2">
        <f>L40*AE40*AC40*AD40</f>
        <v>10160.64</v>
      </c>
      <c r="AI40" s="6">
        <f>D40*J37*J40*F37</f>
        <v>28224</v>
      </c>
      <c r="AJ40" s="2">
        <f>AI40*0.03</f>
        <v>846.71999999999991</v>
      </c>
      <c r="AK40" s="11">
        <f>D40*J37</f>
        <v>42</v>
      </c>
      <c r="AL40" s="14">
        <f t="shared" si="32"/>
        <v>576</v>
      </c>
    </row>
    <row r="41" spans="1:38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7"/>
      <c r="R41" s="3"/>
      <c r="S41" s="3"/>
      <c r="T41" s="21"/>
      <c r="U41" s="3"/>
      <c r="V41" s="21"/>
      <c r="W41" s="3"/>
      <c r="X41" s="21"/>
      <c r="Y41" s="3"/>
      <c r="Z41" s="21"/>
      <c r="AA41" s="3"/>
      <c r="AB41" s="12"/>
      <c r="AC41" s="3"/>
      <c r="AD41" s="3"/>
      <c r="AE41" s="3"/>
      <c r="AF41" s="3"/>
      <c r="AG41" s="3"/>
      <c r="AH41" s="3"/>
      <c r="AI41" s="7"/>
      <c r="AJ41" s="3"/>
      <c r="AK41" s="12"/>
      <c r="AL41" s="14"/>
    </row>
    <row r="42" spans="1:38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7"/>
      <c r="R42" s="3"/>
      <c r="S42" s="3"/>
      <c r="T42" s="21"/>
      <c r="U42" s="3"/>
      <c r="V42" s="21"/>
      <c r="W42" s="3"/>
      <c r="X42" s="21"/>
      <c r="Y42" s="3"/>
      <c r="Z42" s="21"/>
      <c r="AA42" s="3"/>
      <c r="AB42" s="12"/>
      <c r="AC42" s="3"/>
      <c r="AD42" s="3"/>
      <c r="AE42" s="3"/>
      <c r="AF42" s="3"/>
      <c r="AG42" s="3"/>
      <c r="AH42" s="3"/>
      <c r="AI42" s="7"/>
      <c r="AJ42" s="3"/>
      <c r="AK42" s="12"/>
      <c r="AL42" s="14"/>
    </row>
    <row r="43" spans="1:38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112</v>
      </c>
      <c r="L43" s="1"/>
      <c r="M43" s="1"/>
      <c r="N43" s="1"/>
      <c r="O43" s="1"/>
      <c r="P43" s="1"/>
      <c r="Q43" s="5"/>
      <c r="R43" s="1"/>
      <c r="S43" s="1"/>
      <c r="T43" s="19"/>
      <c r="U43" s="1"/>
      <c r="V43" s="19"/>
      <c r="W43" s="1"/>
      <c r="X43" s="19"/>
      <c r="Y43" s="1"/>
      <c r="Z43" s="19"/>
      <c r="AA43" s="1"/>
      <c r="AB43" s="10"/>
      <c r="AC43" s="1"/>
      <c r="AD43" s="1"/>
      <c r="AE43" s="1"/>
      <c r="AF43" s="1"/>
      <c r="AG43" s="1"/>
      <c r="AH43" s="1"/>
      <c r="AI43" s="5"/>
      <c r="AJ43" s="1"/>
      <c r="AK43" s="10"/>
      <c r="AL43" s="14"/>
    </row>
    <row r="44" spans="1:38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110</v>
      </c>
      <c r="L44" s="2">
        <f>J44^2*F44</f>
        <v>9408</v>
      </c>
      <c r="M44" s="2">
        <f>(G44+I47)^2*F44</f>
        <v>10800</v>
      </c>
      <c r="N44" s="2">
        <f>D44^2*E44*F44</f>
        <v>18432</v>
      </c>
      <c r="O44" s="2">
        <f>F44</f>
        <v>48</v>
      </c>
      <c r="P44" s="2">
        <f>N44+O44</f>
        <v>18480</v>
      </c>
      <c r="Q44" s="6" t="str">
        <f>DEC2HEX(J44,2)&amp;DEC2HEX(G44,2)&amp;"_"&amp;DEC2HEX(D44,2)&amp;DEC2HEX(H44,1)&amp;DEC2HEX(C44,1)</f>
        <v>0E0E_0111</v>
      </c>
      <c r="R44" s="2" t="str">
        <f>DEC2HEX(F44,4)&amp;"_"&amp;DEC2HEX(E44,4)</f>
        <v>0030_0180</v>
      </c>
      <c r="S44" s="2" t="str">
        <f>DEC2HEX(D44*H44,4)&amp;"_"&amp;DEC2HEX(D44^2,2)&amp;DEC2HEX(3,2)</f>
        <v>0001_0103</v>
      </c>
      <c r="T44" s="20">
        <f>T40+P40</f>
        <v>232272</v>
      </c>
      <c r="U44" s="2" t="str">
        <f>DEC2HEX(T44,8)</f>
        <v>00038B50</v>
      </c>
      <c r="V44" s="20">
        <f>X39</f>
        <v>5210584</v>
      </c>
      <c r="W44" s="2" t="str">
        <f>DEC2HEX(V44,8)</f>
        <v>004F81D8</v>
      </c>
      <c r="X44" s="20">
        <f>X40+L40</f>
        <v>5285848</v>
      </c>
      <c r="Y44" s="2" t="str">
        <f>DEC2HEX(X44,8)</f>
        <v>0050A7D8</v>
      </c>
      <c r="Z44" s="20">
        <f>X44+L44</f>
        <v>5295256</v>
      </c>
      <c r="AA44" s="2" t="str">
        <f>DEC2HEX(Z44,8)</f>
        <v>0050CC98</v>
      </c>
      <c r="AB44" s="11" t="str">
        <f>DEC2HEX(I47*2,2)&amp;DEC2HEX(I47*(G47+3),2)&amp;"_"&amp;DEC2HEX(I46*2,2)&amp;DEC2HEX(I46*(G46+3),2)</f>
        <v>0211_0000</v>
      </c>
      <c r="AC44" s="2">
        <v>0.01</v>
      </c>
      <c r="AD44" s="2">
        <v>6.25E-2</v>
      </c>
      <c r="AE44" s="2">
        <f>D44^2*E44</f>
        <v>384</v>
      </c>
      <c r="AF44" s="2">
        <f>L44*AE44</f>
        <v>3612672</v>
      </c>
      <c r="AG44" s="2">
        <f>L44*AE44*0.03</f>
        <v>108380.15999999999</v>
      </c>
      <c r="AH44" s="2">
        <f>L44*AE44*AC44*AD44</f>
        <v>2257.92</v>
      </c>
      <c r="AI44" s="6">
        <f>D44*J43*J44*F43</f>
        <v>75264</v>
      </c>
      <c r="AJ44" s="2">
        <f>AI44*0.03</f>
        <v>2257.92</v>
      </c>
      <c r="AK44" s="11">
        <f>D44*J43</f>
        <v>14</v>
      </c>
      <c r="AL44" s="14">
        <f>AF44/AI44</f>
        <v>48</v>
      </c>
    </row>
    <row r="45" spans="1:38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7"/>
      <c r="R45" s="3"/>
      <c r="S45" s="3"/>
      <c r="T45" s="21"/>
      <c r="U45" s="3"/>
      <c r="V45" s="21"/>
      <c r="W45" s="3"/>
      <c r="X45" s="21"/>
      <c r="Y45" s="3"/>
      <c r="Z45" s="21"/>
      <c r="AA45" s="3"/>
      <c r="AB45" s="12"/>
      <c r="AC45" s="3"/>
      <c r="AD45" s="3"/>
      <c r="AE45" s="3"/>
      <c r="AF45" s="3"/>
      <c r="AG45" s="3"/>
      <c r="AH45" s="3"/>
      <c r="AI45" s="7"/>
      <c r="AJ45" s="3"/>
      <c r="AK45" s="12"/>
      <c r="AL45" s="14"/>
    </row>
    <row r="46" spans="1:38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111</v>
      </c>
      <c r="L46" s="2">
        <f>J46^2*F46</f>
        <v>37632</v>
      </c>
      <c r="M46" s="2"/>
      <c r="N46" s="2">
        <f>D46^2*E46*F46</f>
        <v>9216</v>
      </c>
      <c r="O46" s="2">
        <f>F46</f>
        <v>192</v>
      </c>
      <c r="P46" s="2">
        <f t="shared" ref="P46:P47" si="33">N46+O46</f>
        <v>9408</v>
      </c>
      <c r="Q46" s="6" t="str">
        <f t="shared" ref="Q46:Q47" si="34">DEC2HEX(J46,2)&amp;DEC2HEX(G46,2)&amp;"_"&amp;DEC2HEX(D46,2)&amp;DEC2HEX(H46,1)&amp;DEC2HEX(C46,1)</f>
        <v>0E0E_0111</v>
      </c>
      <c r="R46" s="2" t="str">
        <f>DEC2HEX(F46,4)&amp;"_"&amp;DEC2HEX(E46,4)</f>
        <v>00C0_0030</v>
      </c>
      <c r="S46" s="2" t="str">
        <f>DEC2HEX(D46*H46,4)&amp;"_"&amp;DEC2HEX(D46^2,2)&amp;DEC2HEX(1,2)</f>
        <v>0001_0101</v>
      </c>
      <c r="T46" s="20">
        <f>T44+P44</f>
        <v>250752</v>
      </c>
      <c r="U46" s="2" t="str">
        <f t="shared" ref="U46:U47" si="35">DEC2HEX(T46,8)</f>
        <v>0003D380</v>
      </c>
      <c r="V46" s="20">
        <f>X44</f>
        <v>5285848</v>
      </c>
      <c r="W46" s="2" t="str">
        <f t="shared" ref="W46:W47" si="36">DEC2HEX(V46,8)</f>
        <v>0050A7D8</v>
      </c>
      <c r="X46" s="20">
        <f>Z44+M44</f>
        <v>5306056</v>
      </c>
      <c r="Y46" s="2" t="str">
        <f>DEC2HEX(X46,8)</f>
        <v>0050F6C8</v>
      </c>
      <c r="Z46" s="20"/>
      <c r="AA46" s="2" t="str">
        <f t="shared" ref="AA46:AA47" si="37">DEC2HEX(Z46,8)</f>
        <v>00000000</v>
      </c>
      <c r="AB46" s="11" t="s">
        <v>144</v>
      </c>
      <c r="AC46" s="2">
        <v>0.01</v>
      </c>
      <c r="AD46" s="2">
        <v>6.25E-2</v>
      </c>
      <c r="AE46" s="2">
        <f>D46^2*E46</f>
        <v>48</v>
      </c>
      <c r="AF46" s="2">
        <f>L46*AE46</f>
        <v>1806336</v>
      </c>
      <c r="AG46" s="2">
        <f>L46*AE46*0.03</f>
        <v>54190.079999999994</v>
      </c>
      <c r="AH46" s="2">
        <f>L46*AE46*AC46*AD46</f>
        <v>1128.96</v>
      </c>
      <c r="AI46" s="6">
        <f>D46*J44*J46*F44</f>
        <v>9408</v>
      </c>
      <c r="AJ46" s="2">
        <f>AI46*0.03</f>
        <v>282.24</v>
      </c>
      <c r="AK46" s="11">
        <f>D46*J44</f>
        <v>14</v>
      </c>
      <c r="AL46" s="14">
        <f t="shared" ref="AL46:AL47" si="38">AF46/AI46</f>
        <v>192</v>
      </c>
    </row>
    <row r="47" spans="1:38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111</v>
      </c>
      <c r="L47" s="2">
        <f>J47^2*F47</f>
        <v>37632</v>
      </c>
      <c r="M47" s="2"/>
      <c r="N47" s="2">
        <f>D47^2*E47*F47</f>
        <v>82944</v>
      </c>
      <c r="O47" s="2">
        <f>F47</f>
        <v>192</v>
      </c>
      <c r="P47" s="2">
        <f t="shared" si="33"/>
        <v>83136</v>
      </c>
      <c r="Q47" s="6" t="str">
        <f t="shared" si="34"/>
        <v>0E0E_0311</v>
      </c>
      <c r="R47" s="2" t="str">
        <f>DEC2HEX(F47,4)&amp;"_"&amp;DEC2HEX(E47,4)</f>
        <v>00C0_0030</v>
      </c>
      <c r="S47" s="2" t="str">
        <f>DEC2HEX(D47*H47,4)&amp;"_"&amp;DEC2HEX(D47^2,2)&amp;DEC2HEX(1,2)</f>
        <v>0003_0901</v>
      </c>
      <c r="T47" s="20">
        <f>T46+P46</f>
        <v>260160</v>
      </c>
      <c r="U47" s="2" t="str">
        <f t="shared" si="35"/>
        <v>0003F840</v>
      </c>
      <c r="V47" s="20">
        <f>Z44</f>
        <v>5295256</v>
      </c>
      <c r="W47" s="2" t="str">
        <f t="shared" si="36"/>
        <v>0050CC98</v>
      </c>
      <c r="X47" s="20">
        <f>X46+L46</f>
        <v>5343688</v>
      </c>
      <c r="Y47" s="2" t="str">
        <f>DEC2HEX(X47,8)</f>
        <v>005189C8</v>
      </c>
      <c r="Z47" s="20"/>
      <c r="AA47" s="2" t="str">
        <f t="shared" si="37"/>
        <v>00000000</v>
      </c>
      <c r="AB47" s="11" t="s">
        <v>144</v>
      </c>
      <c r="AC47" s="2">
        <v>0.01</v>
      </c>
      <c r="AD47" s="2">
        <v>6.25E-2</v>
      </c>
      <c r="AE47" s="2">
        <f>D47^2*E47</f>
        <v>432</v>
      </c>
      <c r="AF47" s="2">
        <f>L47*AE47</f>
        <v>16257024</v>
      </c>
      <c r="AG47" s="2">
        <f>L47*AE47*0.03</f>
        <v>487710.71999999997</v>
      </c>
      <c r="AH47" s="2">
        <f>L47*AE47*AC47*AD47</f>
        <v>10160.64</v>
      </c>
      <c r="AI47" s="6">
        <f>D47*J44*J47*F44</f>
        <v>28224</v>
      </c>
      <c r="AJ47" s="2">
        <f>AI47*0.03</f>
        <v>846.71999999999991</v>
      </c>
      <c r="AK47" s="11">
        <f>D47*J44</f>
        <v>42</v>
      </c>
      <c r="AL47" s="14">
        <f t="shared" si="38"/>
        <v>576</v>
      </c>
    </row>
    <row r="48" spans="1:38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7"/>
      <c r="R48" s="3"/>
      <c r="S48" s="3"/>
      <c r="T48" s="21"/>
      <c r="U48" s="3"/>
      <c r="V48" s="21"/>
      <c r="W48" s="3"/>
      <c r="X48" s="21"/>
      <c r="Y48" s="3"/>
      <c r="Z48" s="21"/>
      <c r="AA48" s="3"/>
      <c r="AB48" s="12"/>
      <c r="AC48" s="3"/>
      <c r="AD48" s="3"/>
      <c r="AE48" s="3"/>
      <c r="AF48" s="3"/>
      <c r="AG48" s="3"/>
      <c r="AH48" s="3"/>
      <c r="AI48" s="7"/>
      <c r="AJ48" s="3"/>
      <c r="AK48" s="12"/>
      <c r="AL48" s="14"/>
    </row>
    <row r="49" spans="1:38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7"/>
      <c r="R49" s="3"/>
      <c r="S49" s="3"/>
      <c r="T49" s="21"/>
      <c r="U49" s="3"/>
      <c r="V49" s="21"/>
      <c r="W49" s="3"/>
      <c r="X49" s="21"/>
      <c r="Y49" s="3"/>
      <c r="Z49" s="21"/>
      <c r="AA49" s="3"/>
      <c r="AB49" s="12"/>
      <c r="AC49" s="3"/>
      <c r="AD49" s="3"/>
      <c r="AE49" s="3"/>
      <c r="AF49" s="3"/>
      <c r="AG49" s="3"/>
      <c r="AH49" s="3"/>
      <c r="AI49" s="7"/>
      <c r="AJ49" s="3"/>
      <c r="AK49" s="12"/>
      <c r="AL49" s="14"/>
    </row>
    <row r="50" spans="1:38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112</v>
      </c>
      <c r="L50" s="1"/>
      <c r="M50" s="1"/>
      <c r="N50" s="1"/>
      <c r="O50" s="1"/>
      <c r="P50" s="1"/>
      <c r="Q50" s="5"/>
      <c r="R50" s="1"/>
      <c r="S50" s="1"/>
      <c r="T50" s="19"/>
      <c r="U50" s="1"/>
      <c r="V50" s="19"/>
      <c r="W50" s="1"/>
      <c r="X50" s="19"/>
      <c r="Y50" s="1"/>
      <c r="Z50" s="19"/>
      <c r="AA50" s="1"/>
      <c r="AB50" s="10"/>
      <c r="AC50" s="1"/>
      <c r="AD50" s="1"/>
      <c r="AE50" s="1"/>
      <c r="AF50" s="1"/>
      <c r="AG50" s="1"/>
      <c r="AH50" s="1"/>
      <c r="AI50" s="5"/>
      <c r="AJ50" s="1"/>
      <c r="AK50" s="10"/>
      <c r="AL50" s="14"/>
    </row>
    <row r="51" spans="1:38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113</v>
      </c>
      <c r="L51" s="2">
        <f>J51^2*F51</f>
        <v>12544</v>
      </c>
      <c r="M51" s="2">
        <f>(G51+I54)^2*F51</f>
        <v>14400</v>
      </c>
      <c r="N51" s="2">
        <f>D51^2*E51*F51</f>
        <v>24576</v>
      </c>
      <c r="O51" s="2">
        <f>F51</f>
        <v>64</v>
      </c>
      <c r="P51" s="2">
        <f>N51+O51</f>
        <v>24640</v>
      </c>
      <c r="Q51" s="6" t="str">
        <f>DEC2HEX(J51,2)&amp;DEC2HEX(G51,2)&amp;"_"&amp;DEC2HEX(D51,2)&amp;DEC2HEX(H51,1)&amp;DEC2HEX(C51,1)</f>
        <v>0E0E_0111</v>
      </c>
      <c r="R51" s="2" t="str">
        <f>DEC2HEX(F51,4)&amp;"_"&amp;DEC2HEX(E51,4)</f>
        <v>0040_0180</v>
      </c>
      <c r="S51" s="2" t="str">
        <f>DEC2HEX(D51*H51,4)&amp;"_"&amp;DEC2HEX(D51^2,2)&amp;DEC2HEX(3,2)</f>
        <v>0001_0103</v>
      </c>
      <c r="T51" s="20">
        <f>T47+P47</f>
        <v>343296</v>
      </c>
      <c r="U51" s="2" t="str">
        <f>DEC2HEX(T51,8)</f>
        <v>00053D00</v>
      </c>
      <c r="V51" s="20">
        <f>X46</f>
        <v>5306056</v>
      </c>
      <c r="W51" s="2" t="str">
        <f>DEC2HEX(V51,8)</f>
        <v>0050F6C8</v>
      </c>
      <c r="X51" s="20">
        <f>X47+L47</f>
        <v>5381320</v>
      </c>
      <c r="Y51" s="2" t="str">
        <f>DEC2HEX(X51,8)</f>
        <v>00521CC8</v>
      </c>
      <c r="Z51" s="20">
        <f>X51+L51</f>
        <v>5393864</v>
      </c>
      <c r="AA51" s="2" t="str">
        <f>DEC2HEX(Z51,8)</f>
        <v>00524DC8</v>
      </c>
      <c r="AB51" s="11" t="str">
        <f>DEC2HEX(I54*2,2)&amp;DEC2HEX(I54*(G54+3),2)&amp;"_"&amp;DEC2HEX(I53*2,2)&amp;DEC2HEX(I53*(G53+3),2)</f>
        <v>0211_0000</v>
      </c>
      <c r="AC51" s="2">
        <v>0.01</v>
      </c>
      <c r="AD51" s="2">
        <v>6.25E-2</v>
      </c>
      <c r="AE51" s="2">
        <f>D51^2*E51</f>
        <v>384</v>
      </c>
      <c r="AF51" s="2">
        <f>L51*AE51</f>
        <v>4816896</v>
      </c>
      <c r="AG51" s="2">
        <f>L51*AE51*0.03</f>
        <v>144506.88</v>
      </c>
      <c r="AH51" s="2">
        <f>L51*AE51*AC51*AD51</f>
        <v>3010.56</v>
      </c>
      <c r="AI51" s="6">
        <f>D51*J50*J51*F50</f>
        <v>75264</v>
      </c>
      <c r="AJ51" s="2">
        <f>AI51*0.03</f>
        <v>2257.92</v>
      </c>
      <c r="AK51" s="11">
        <f>D51*J50</f>
        <v>14</v>
      </c>
      <c r="AL51" s="14">
        <f>AF51/AI51</f>
        <v>64</v>
      </c>
    </row>
    <row r="52" spans="1:38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7"/>
      <c r="R52" s="3"/>
      <c r="S52" s="3"/>
      <c r="T52" s="21"/>
      <c r="U52" s="3"/>
      <c r="V52" s="21"/>
      <c r="W52" s="3"/>
      <c r="X52" s="21"/>
      <c r="Y52" s="3"/>
      <c r="Z52" s="21"/>
      <c r="AA52" s="3"/>
      <c r="AB52" s="12"/>
      <c r="AC52" s="3"/>
      <c r="AD52" s="3"/>
      <c r="AE52" s="3"/>
      <c r="AF52" s="3"/>
      <c r="AG52" s="3"/>
      <c r="AH52" s="3"/>
      <c r="AI52" s="7"/>
      <c r="AJ52" s="3"/>
      <c r="AK52" s="12"/>
      <c r="AL52" s="14"/>
    </row>
    <row r="53" spans="1:38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109</v>
      </c>
      <c r="L53" s="2">
        <f>J53^2*F53</f>
        <v>50176</v>
      </c>
      <c r="M53" s="2"/>
      <c r="N53" s="2">
        <f>D53^2*E53*F53</f>
        <v>16384</v>
      </c>
      <c r="O53" s="2">
        <f>F53</f>
        <v>256</v>
      </c>
      <c r="P53" s="2">
        <f t="shared" ref="P53:P54" si="39">N53+O53</f>
        <v>16640</v>
      </c>
      <c r="Q53" s="6" t="str">
        <f t="shared" ref="Q53:Q54" si="40">DEC2HEX(J53,2)&amp;DEC2HEX(G53,2)&amp;"_"&amp;DEC2HEX(D53,2)&amp;DEC2HEX(H53,1)&amp;DEC2HEX(C53,1)</f>
        <v>0E0E_0111</v>
      </c>
      <c r="R53" s="2" t="str">
        <f>DEC2HEX(F53,4)&amp;"_"&amp;DEC2HEX(E53,4)</f>
        <v>0100_0040</v>
      </c>
      <c r="S53" s="2" t="str">
        <f>DEC2HEX(D53*H53,4)&amp;"_"&amp;DEC2HEX(D53^2,2)&amp;DEC2HEX(1,2)</f>
        <v>0001_0101</v>
      </c>
      <c r="T53" s="20">
        <f>T51+P51</f>
        <v>367936</v>
      </c>
      <c r="U53" s="2" t="str">
        <f t="shared" ref="U53:U54" si="41">DEC2HEX(T53,8)</f>
        <v>00059D40</v>
      </c>
      <c r="V53" s="20">
        <f>X51</f>
        <v>5381320</v>
      </c>
      <c r="W53" s="2" t="str">
        <f t="shared" ref="W53:W54" si="42">DEC2HEX(V53,8)</f>
        <v>00521CC8</v>
      </c>
      <c r="X53" s="20">
        <f>Z51+M51</f>
        <v>5408264</v>
      </c>
      <c r="Y53" s="2" t="str">
        <f>DEC2HEX(X53,8)</f>
        <v>00528608</v>
      </c>
      <c r="Z53" s="20"/>
      <c r="AA53" s="2" t="str">
        <f t="shared" ref="AA53:AA54" si="43">DEC2HEX(Z53,8)</f>
        <v>00000000</v>
      </c>
      <c r="AB53" s="11" t="s">
        <v>144</v>
      </c>
      <c r="AC53" s="2">
        <v>0.01</v>
      </c>
      <c r="AD53" s="2">
        <v>6.25E-2</v>
      </c>
      <c r="AE53" s="2">
        <f>D53^2*E53</f>
        <v>64</v>
      </c>
      <c r="AF53" s="2">
        <f>L53*AE53</f>
        <v>3211264</v>
      </c>
      <c r="AG53" s="2">
        <f>L53*AE53*0.03</f>
        <v>96337.919999999998</v>
      </c>
      <c r="AH53" s="2">
        <f>L53*AE53*AC53*AD53</f>
        <v>2007.04</v>
      </c>
      <c r="AI53" s="6">
        <f>D53*J51*J53*F51</f>
        <v>12544</v>
      </c>
      <c r="AJ53" s="2">
        <f>AI53*0.03</f>
        <v>376.32</v>
      </c>
      <c r="AK53" s="11">
        <f>D53*J51</f>
        <v>14</v>
      </c>
      <c r="AL53" s="14">
        <f t="shared" ref="AL53:AL54" si="44">AF53/AI53</f>
        <v>256</v>
      </c>
    </row>
    <row r="54" spans="1:38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109</v>
      </c>
      <c r="L54" s="2">
        <f>J54^2*F54</f>
        <v>50176</v>
      </c>
      <c r="M54" s="2"/>
      <c r="N54" s="2">
        <f>D54^2*E54*F54</f>
        <v>147456</v>
      </c>
      <c r="O54" s="2">
        <f>F54</f>
        <v>256</v>
      </c>
      <c r="P54" s="2">
        <f t="shared" si="39"/>
        <v>147712</v>
      </c>
      <c r="Q54" s="6" t="str">
        <f t="shared" si="40"/>
        <v>0E0E_0311</v>
      </c>
      <c r="R54" s="2" t="str">
        <f>DEC2HEX(F54,4)&amp;"_"&amp;DEC2HEX(E54,4)</f>
        <v>0100_0040</v>
      </c>
      <c r="S54" s="2" t="str">
        <f>DEC2HEX(D54*H54,4)&amp;"_"&amp;DEC2HEX(D54^2,2)&amp;DEC2HEX(1,2)</f>
        <v>0003_0901</v>
      </c>
      <c r="T54" s="20">
        <f>T53+P53</f>
        <v>384576</v>
      </c>
      <c r="U54" s="2" t="str">
        <f t="shared" si="41"/>
        <v>0005DE40</v>
      </c>
      <c r="V54" s="20">
        <f>Z51</f>
        <v>5393864</v>
      </c>
      <c r="W54" s="2" t="str">
        <f t="shared" si="42"/>
        <v>00524DC8</v>
      </c>
      <c r="X54" s="20">
        <f>X53+L53</f>
        <v>5458440</v>
      </c>
      <c r="Y54" s="2" t="str">
        <f>DEC2HEX(X54,8)</f>
        <v>00534A08</v>
      </c>
      <c r="Z54" s="20"/>
      <c r="AA54" s="2" t="str">
        <f t="shared" si="43"/>
        <v>00000000</v>
      </c>
      <c r="AB54" s="11" t="s">
        <v>144</v>
      </c>
      <c r="AC54" s="2">
        <v>0.01</v>
      </c>
      <c r="AD54" s="2">
        <v>6.25E-2</v>
      </c>
      <c r="AE54" s="2">
        <f>D54^2*E54</f>
        <v>576</v>
      </c>
      <c r="AF54" s="2">
        <f>L54*AE54</f>
        <v>28901376</v>
      </c>
      <c r="AG54" s="2">
        <f>L54*AE54*0.03</f>
        <v>867041.27999999991</v>
      </c>
      <c r="AH54" s="2">
        <f>L54*AE54*AC54*AD54</f>
        <v>18063.36</v>
      </c>
      <c r="AI54" s="6">
        <f>D54*J51*J54*F51</f>
        <v>37632</v>
      </c>
      <c r="AJ54" s="2">
        <f>AI54*0.03</f>
        <v>1128.96</v>
      </c>
      <c r="AK54" s="11">
        <f>D54*J51</f>
        <v>42</v>
      </c>
      <c r="AL54" s="14">
        <f t="shared" si="44"/>
        <v>768</v>
      </c>
    </row>
    <row r="55" spans="1:38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7"/>
      <c r="R55" s="3"/>
      <c r="S55" s="3"/>
      <c r="T55" s="21"/>
      <c r="U55" s="3"/>
      <c r="V55" s="21"/>
      <c r="W55" s="3"/>
      <c r="X55" s="21"/>
      <c r="Y55" s="3"/>
      <c r="Z55" s="21"/>
      <c r="AA55" s="3"/>
      <c r="AB55" s="12"/>
      <c r="AC55" s="3"/>
      <c r="AD55" s="3"/>
      <c r="AE55" s="3"/>
      <c r="AF55" s="3"/>
      <c r="AG55" s="3"/>
      <c r="AH55" s="3"/>
      <c r="AI55" s="7"/>
      <c r="AJ55" s="3"/>
      <c r="AK55" s="12"/>
      <c r="AL55" s="14"/>
    </row>
    <row r="56" spans="1:38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7"/>
      <c r="R56" s="3"/>
      <c r="S56" s="3"/>
      <c r="T56" s="21"/>
      <c r="U56" s="3"/>
      <c r="V56" s="21"/>
      <c r="W56" s="3"/>
      <c r="X56" s="21"/>
      <c r="Y56" s="3"/>
      <c r="Z56" s="21"/>
      <c r="AA56" s="3"/>
      <c r="AB56" s="12"/>
      <c r="AC56" s="3"/>
      <c r="AD56" s="3"/>
      <c r="AE56" s="3"/>
      <c r="AF56" s="3"/>
      <c r="AG56" s="3"/>
      <c r="AH56" s="3"/>
      <c r="AI56" s="7"/>
      <c r="AJ56" s="3"/>
      <c r="AK56" s="12"/>
      <c r="AL56" s="14"/>
    </row>
    <row r="57" spans="1:38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114</v>
      </c>
      <c r="L57" s="1"/>
      <c r="M57" s="1"/>
      <c r="N57" s="1"/>
      <c r="O57" s="1"/>
      <c r="P57" s="1"/>
      <c r="Q57" s="5"/>
      <c r="R57" s="1"/>
      <c r="S57" s="1"/>
      <c r="T57" s="19"/>
      <c r="U57" s="1"/>
      <c r="V57" s="19"/>
      <c r="W57" s="1"/>
      <c r="X57" s="19"/>
      <c r="Y57" s="1"/>
      <c r="Z57" s="19"/>
      <c r="AA57" s="1"/>
      <c r="AB57" s="10"/>
      <c r="AC57" s="1"/>
      <c r="AD57" s="1"/>
      <c r="AE57" s="1"/>
      <c r="AF57" s="1"/>
      <c r="AG57" s="1"/>
      <c r="AH57" s="1"/>
      <c r="AI57" s="5"/>
      <c r="AJ57" s="1"/>
      <c r="AK57" s="10"/>
      <c r="AL57" s="14"/>
    </row>
    <row r="58" spans="1:38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113</v>
      </c>
      <c r="L58" s="2">
        <f>J58^2*F58</f>
        <v>12544</v>
      </c>
      <c r="M58" s="2">
        <f>(G58+I61)^2*F58</f>
        <v>14400</v>
      </c>
      <c r="N58" s="2">
        <f>D58^2*E58*F58</f>
        <v>32768</v>
      </c>
      <c r="O58" s="2">
        <f>F58</f>
        <v>64</v>
      </c>
      <c r="P58" s="2">
        <f>N58+O58</f>
        <v>32832</v>
      </c>
      <c r="Q58" s="6" t="str">
        <f>DEC2HEX(J58,2)&amp;DEC2HEX(G58,2)&amp;"_"&amp;DEC2HEX(D58,2)&amp;DEC2HEX(H58,1)&amp;DEC2HEX(C58,1)</f>
        <v>0E0E_0111</v>
      </c>
      <c r="R58" s="2" t="str">
        <f>DEC2HEX(F58,4)&amp;"_"&amp;DEC2HEX(E58,4)</f>
        <v>0040_0200</v>
      </c>
      <c r="S58" s="2" t="str">
        <f>DEC2HEX(D58*H58,4)&amp;"_"&amp;DEC2HEX(D58^2,2)&amp;DEC2HEX(3,2)</f>
        <v>0001_0103</v>
      </c>
      <c r="T58" s="20">
        <f>T54+P54</f>
        <v>532288</v>
      </c>
      <c r="U58" s="2" t="str">
        <f>DEC2HEX(T58,8)</f>
        <v>00081F40</v>
      </c>
      <c r="V58" s="20">
        <f>X54</f>
        <v>5458440</v>
      </c>
      <c r="W58" s="2" t="str">
        <f>DEC2HEX(V58,8)</f>
        <v>00534A08</v>
      </c>
      <c r="X58" s="20">
        <f>X54+L54</f>
        <v>5508616</v>
      </c>
      <c r="Y58" s="2" t="str">
        <f>DEC2HEX(X58,8)</f>
        <v>00540E08</v>
      </c>
      <c r="Z58" s="20">
        <f>X58+L58</f>
        <v>5521160</v>
      </c>
      <c r="AA58" s="2" t="str">
        <f>DEC2HEX(Z58,8)</f>
        <v>00543F08</v>
      </c>
      <c r="AB58" s="11" t="str">
        <f>DEC2HEX(I61*2,2)&amp;DEC2HEX(I61*(G61+3),2)&amp;"_"&amp;DEC2HEX(I60*2,2)&amp;DEC2HEX(I60*(G60+3),2)</f>
        <v>0211_0000</v>
      </c>
      <c r="AC58" s="2">
        <v>0.01</v>
      </c>
      <c r="AD58" s="2">
        <v>6.25E-2</v>
      </c>
      <c r="AE58" s="2">
        <f>D58^2*E58</f>
        <v>512</v>
      </c>
      <c r="AF58" s="2">
        <f>L58*AE58</f>
        <v>6422528</v>
      </c>
      <c r="AG58" s="2">
        <f>L58*AE58*0.03</f>
        <v>192675.84</v>
      </c>
      <c r="AH58" s="2">
        <f>L58*AE58*AC58*AD58</f>
        <v>4014.08</v>
      </c>
      <c r="AI58" s="6">
        <f>D58*J57*J58*F57</f>
        <v>100352</v>
      </c>
      <c r="AJ58" s="2">
        <f>AI58*0.03</f>
        <v>3010.56</v>
      </c>
      <c r="AK58" s="11">
        <f>D58*J57</f>
        <v>14</v>
      </c>
      <c r="AL58" s="14">
        <f>AF58/AI58</f>
        <v>64</v>
      </c>
    </row>
    <row r="59" spans="1:38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7"/>
      <c r="R59" s="3"/>
      <c r="S59" s="3"/>
      <c r="T59" s="21"/>
      <c r="U59" s="3"/>
      <c r="V59" s="21"/>
      <c r="W59" s="3"/>
      <c r="X59" s="21"/>
      <c r="Y59" s="3"/>
      <c r="Z59" s="21"/>
      <c r="AA59" s="3"/>
      <c r="AB59" s="12"/>
      <c r="AC59" s="3"/>
      <c r="AD59" s="3"/>
      <c r="AE59" s="3"/>
      <c r="AF59" s="3"/>
      <c r="AG59" s="3"/>
      <c r="AH59" s="3"/>
      <c r="AI59" s="7"/>
      <c r="AJ59" s="3"/>
      <c r="AK59" s="12"/>
      <c r="AL59" s="14"/>
    </row>
    <row r="60" spans="1:38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109</v>
      </c>
      <c r="L60" s="2">
        <f>J60^2*F60</f>
        <v>50176</v>
      </c>
      <c r="M60" s="2"/>
      <c r="N60" s="2">
        <f>D60^2*E60*F60</f>
        <v>16384</v>
      </c>
      <c r="O60" s="2">
        <f>F60</f>
        <v>256</v>
      </c>
      <c r="P60" s="2">
        <f t="shared" ref="P60:P61" si="45">N60+O60</f>
        <v>16640</v>
      </c>
      <c r="Q60" s="6" t="str">
        <f t="shared" ref="Q60:Q61" si="46">DEC2HEX(J60,2)&amp;DEC2HEX(G60,2)&amp;"_"&amp;DEC2HEX(D60,2)&amp;DEC2HEX(H60,1)&amp;DEC2HEX(C60,1)</f>
        <v>0E0E_0111</v>
      </c>
      <c r="R60" s="2" t="str">
        <f>DEC2HEX(F60,4)&amp;"_"&amp;DEC2HEX(E60,4)</f>
        <v>0100_0040</v>
      </c>
      <c r="S60" s="2" t="str">
        <f>DEC2HEX(D60*H60,4)&amp;"_"&amp;DEC2HEX(D60^2,2)&amp;DEC2HEX(1,2)</f>
        <v>0001_0101</v>
      </c>
      <c r="T60" s="20">
        <f>T58+P58</f>
        <v>565120</v>
      </c>
      <c r="U60" s="2" t="str">
        <f t="shared" ref="U60:U61" si="47">DEC2HEX(T60,8)</f>
        <v>00089F80</v>
      </c>
      <c r="V60" s="20">
        <f>X58</f>
        <v>5508616</v>
      </c>
      <c r="W60" s="2" t="str">
        <f t="shared" ref="W60:W61" si="48">DEC2HEX(V60,8)</f>
        <v>00540E08</v>
      </c>
      <c r="X60" s="20">
        <f>Z58+M58</f>
        <v>5535560</v>
      </c>
      <c r="Y60" s="2" t="str">
        <f>DEC2HEX(X60,8)</f>
        <v>00547748</v>
      </c>
      <c r="Z60" s="20"/>
      <c r="AA60" s="2" t="str">
        <f t="shared" ref="AA60:AA61" si="49">DEC2HEX(Z60,8)</f>
        <v>00000000</v>
      </c>
      <c r="AB60" s="11" t="s">
        <v>144</v>
      </c>
      <c r="AC60" s="2">
        <v>0.01</v>
      </c>
      <c r="AD60" s="2">
        <v>6.25E-2</v>
      </c>
      <c r="AE60" s="2">
        <f>D60^2*E60</f>
        <v>64</v>
      </c>
      <c r="AF60" s="2">
        <f>L60*AE60</f>
        <v>3211264</v>
      </c>
      <c r="AG60" s="2">
        <f>L60*AE60*0.03</f>
        <v>96337.919999999998</v>
      </c>
      <c r="AH60" s="2">
        <f>L60*AE60*AC60*AD60</f>
        <v>2007.04</v>
      </c>
      <c r="AI60" s="6">
        <f>D60*J58*J60*F58</f>
        <v>12544</v>
      </c>
      <c r="AJ60" s="2">
        <f>AI60*0.03</f>
        <v>376.32</v>
      </c>
      <c r="AK60" s="11">
        <f>D60*J58</f>
        <v>14</v>
      </c>
      <c r="AL60" s="14">
        <f t="shared" ref="AL60:AL61" si="50">AF60/AI60</f>
        <v>256</v>
      </c>
    </row>
    <row r="61" spans="1:38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109</v>
      </c>
      <c r="L61" s="2">
        <f>J61^2*F61</f>
        <v>50176</v>
      </c>
      <c r="M61" s="2"/>
      <c r="N61" s="2">
        <f>D61^2*E61*F61</f>
        <v>147456</v>
      </c>
      <c r="O61" s="2">
        <f>F61</f>
        <v>256</v>
      </c>
      <c r="P61" s="2">
        <f t="shared" si="45"/>
        <v>147712</v>
      </c>
      <c r="Q61" s="6" t="str">
        <f t="shared" si="46"/>
        <v>0E0E_0311</v>
      </c>
      <c r="R61" s="2" t="str">
        <f>DEC2HEX(F61,4)&amp;"_"&amp;DEC2HEX(E61,4)</f>
        <v>0100_0040</v>
      </c>
      <c r="S61" s="2" t="str">
        <f>DEC2HEX(D61*H61,4)&amp;"_"&amp;DEC2HEX(D61^2,2)&amp;DEC2HEX(1,2)</f>
        <v>0003_0901</v>
      </c>
      <c r="T61" s="20">
        <f>T60+P60</f>
        <v>581760</v>
      </c>
      <c r="U61" s="2" t="str">
        <f t="shared" si="47"/>
        <v>0008E080</v>
      </c>
      <c r="V61" s="20">
        <f>Z58</f>
        <v>5521160</v>
      </c>
      <c r="W61" s="2" t="str">
        <f t="shared" si="48"/>
        <v>00543F08</v>
      </c>
      <c r="X61" s="20">
        <f>X60+L60</f>
        <v>5585736</v>
      </c>
      <c r="Y61" s="2" t="str">
        <f>DEC2HEX(X61,8)</f>
        <v>00553B48</v>
      </c>
      <c r="Z61" s="20"/>
      <c r="AA61" s="2" t="str">
        <f t="shared" si="49"/>
        <v>00000000</v>
      </c>
      <c r="AB61" s="11" t="s">
        <v>144</v>
      </c>
      <c r="AC61" s="2">
        <v>0.01</v>
      </c>
      <c r="AD61" s="2">
        <v>6.25E-2</v>
      </c>
      <c r="AE61" s="2">
        <f>D61^2*E61</f>
        <v>576</v>
      </c>
      <c r="AF61" s="2">
        <f>L61*AE61</f>
        <v>28901376</v>
      </c>
      <c r="AG61" s="2">
        <f>L61*AE61*0.03</f>
        <v>867041.27999999991</v>
      </c>
      <c r="AH61" s="2">
        <f>L61*AE61*AC61*AD61</f>
        <v>18063.36</v>
      </c>
      <c r="AI61" s="6">
        <f>D61*J58*J61*F58</f>
        <v>37632</v>
      </c>
      <c r="AJ61" s="2">
        <f>AI61*0.03</f>
        <v>1128.96</v>
      </c>
      <c r="AK61" s="11">
        <f>D61*J58</f>
        <v>42</v>
      </c>
      <c r="AL61" s="14">
        <f t="shared" si="50"/>
        <v>768</v>
      </c>
    </row>
    <row r="62" spans="1:38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7"/>
      <c r="R62" s="3"/>
      <c r="S62" s="3"/>
      <c r="T62" s="21"/>
      <c r="U62" s="3"/>
      <c r="V62" s="21"/>
      <c r="W62" s="3"/>
      <c r="X62" s="21"/>
      <c r="Y62" s="3"/>
      <c r="Z62" s="21"/>
      <c r="AA62" s="3"/>
      <c r="AB62" s="12"/>
      <c r="AC62" s="3"/>
      <c r="AD62" s="3"/>
      <c r="AE62" s="3"/>
      <c r="AF62" s="3"/>
      <c r="AG62" s="3"/>
      <c r="AH62" s="3"/>
      <c r="AI62" s="7"/>
      <c r="AJ62" s="3"/>
      <c r="AK62" s="12"/>
      <c r="AL62" s="14"/>
    </row>
    <row r="63" spans="1:38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7"/>
      <c r="R63" s="3"/>
      <c r="S63" s="3"/>
      <c r="T63" s="21"/>
      <c r="U63" s="3"/>
      <c r="V63" s="21"/>
      <c r="W63" s="3"/>
      <c r="X63" s="21"/>
      <c r="Y63" s="3"/>
      <c r="Z63" s="21"/>
      <c r="AA63" s="3"/>
      <c r="AB63" s="12"/>
      <c r="AC63" s="3"/>
      <c r="AD63" s="3"/>
      <c r="AE63" s="3"/>
      <c r="AF63" s="3"/>
      <c r="AG63" s="3"/>
      <c r="AH63" s="3"/>
      <c r="AI63" s="7"/>
      <c r="AJ63" s="3"/>
      <c r="AK63" s="12"/>
      <c r="AL63" s="14"/>
    </row>
    <row r="64" spans="1:38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114</v>
      </c>
      <c r="L64" s="1"/>
      <c r="M64" s="1"/>
      <c r="N64" s="1"/>
      <c r="O64" s="1"/>
      <c r="P64" s="1"/>
      <c r="Q64" s="5"/>
      <c r="R64" s="1"/>
      <c r="S64" s="1"/>
      <c r="T64" s="19"/>
      <c r="U64" s="1"/>
      <c r="V64" s="19"/>
      <c r="W64" s="1"/>
      <c r="X64" s="19"/>
      <c r="Y64" s="1"/>
      <c r="Z64" s="19"/>
      <c r="AA64" s="1"/>
      <c r="AB64" s="10"/>
      <c r="AC64" s="1"/>
      <c r="AD64" s="1"/>
      <c r="AE64" s="1"/>
      <c r="AF64" s="1"/>
      <c r="AG64" s="1"/>
      <c r="AH64" s="1"/>
      <c r="AI64" s="5"/>
      <c r="AJ64" s="1"/>
      <c r="AK64" s="10"/>
      <c r="AL64" s="14"/>
    </row>
    <row r="65" spans="1:38" x14ac:dyDescent="0.3">
      <c r="A65" s="25" t="s">
        <v>65</v>
      </c>
      <c r="B65" s="26" t="s">
        <v>75</v>
      </c>
      <c r="C65" s="2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7"/>
      <c r="R65" s="3"/>
      <c r="S65" s="3"/>
      <c r="T65" s="21"/>
      <c r="U65" s="3"/>
      <c r="V65" s="21"/>
      <c r="W65" s="3"/>
      <c r="X65" s="21"/>
      <c r="Y65" s="3"/>
      <c r="Z65" s="21"/>
      <c r="AA65" s="3"/>
      <c r="AB65" s="12"/>
      <c r="AC65" s="3"/>
      <c r="AD65" s="3"/>
      <c r="AE65" s="3"/>
      <c r="AF65" s="3"/>
      <c r="AG65" s="3"/>
      <c r="AH65" s="3"/>
      <c r="AI65" s="7"/>
      <c r="AJ65" s="3"/>
      <c r="AK65" s="12"/>
      <c r="AL65" s="14"/>
    </row>
    <row r="66" spans="1:38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115</v>
      </c>
      <c r="L66" s="2">
        <f>J66^2*F66</f>
        <v>196000</v>
      </c>
      <c r="M66" s="2"/>
      <c r="N66" s="2">
        <f>D66^2*E66*F66</f>
        <v>512000</v>
      </c>
      <c r="O66" s="2">
        <f>F66</f>
        <v>1000</v>
      </c>
      <c r="P66" s="2">
        <f>N66+O66</f>
        <v>513000</v>
      </c>
      <c r="Q66" s="6" t="str">
        <f>DEC2HEX(J66,2)&amp;DEC2HEX(G66,2)&amp;"_"&amp;DEC2HEX(D66,2)&amp;DEC2HEX(H66,1)&amp;DEC2HEX(C66,1)</f>
        <v>0E0E_0111</v>
      </c>
      <c r="R66" s="2" t="str">
        <f>DEC2HEX(F66,4)&amp;"_"&amp;DEC2HEX(E66,4)</f>
        <v>03E8_0200</v>
      </c>
      <c r="S66" s="2" t="str">
        <f>DEC2HEX(D66*H66,4)&amp;"_"&amp;DEC2HEX(D66^2,2)&amp;DEC2HEX(1,2)</f>
        <v>0001_0101</v>
      </c>
      <c r="T66" s="20">
        <f>T61+P61</f>
        <v>729472</v>
      </c>
      <c r="U66" s="2" t="str">
        <f>DEC2HEX(T66,8)</f>
        <v>000B2180</v>
      </c>
      <c r="V66" s="20">
        <f>X60</f>
        <v>5535560</v>
      </c>
      <c r="W66" s="2" t="str">
        <f>DEC2HEX(V66,8)</f>
        <v>00547748</v>
      </c>
      <c r="X66" s="20">
        <f>X61+L61</f>
        <v>5635912</v>
      </c>
      <c r="Y66" s="2" t="str">
        <f>DEC2HEX(X66,8)</f>
        <v>0055FF48</v>
      </c>
      <c r="Z66" s="20"/>
      <c r="AA66" s="2" t="str">
        <f>DEC2HEX(Z66,8)</f>
        <v>00000000</v>
      </c>
      <c r="AB66" s="11" t="s">
        <v>144</v>
      </c>
      <c r="AC66" s="2">
        <v>0.01</v>
      </c>
      <c r="AD66" s="2">
        <v>6.25E-2</v>
      </c>
      <c r="AE66" s="2">
        <f>D66^2*E66</f>
        <v>512</v>
      </c>
      <c r="AF66" s="2">
        <f>L66*AE66</f>
        <v>100352000</v>
      </c>
      <c r="AG66" s="2">
        <f>L66*AE66*0.03</f>
        <v>3010560</v>
      </c>
      <c r="AH66" s="2">
        <f>L66*AE66*AC66*AD66</f>
        <v>62720</v>
      </c>
      <c r="AI66" s="6">
        <f>D66*J64*J66*F64</f>
        <v>100352</v>
      </c>
      <c r="AJ66" s="2">
        <f>AI66*0.03</f>
        <v>3010.56</v>
      </c>
      <c r="AK66" s="11">
        <f>D66*J64</f>
        <v>14</v>
      </c>
      <c r="AL66" s="14">
        <f>AF66/AI66</f>
        <v>1000</v>
      </c>
    </row>
    <row r="67" spans="1:38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7"/>
      <c r="R67" s="3"/>
      <c r="S67" s="3"/>
      <c r="T67" s="21"/>
      <c r="U67" s="3"/>
      <c r="V67" s="21"/>
      <c r="W67" s="3"/>
      <c r="X67" s="21"/>
      <c r="Y67" s="3"/>
      <c r="Z67" s="21"/>
      <c r="AA67" s="3"/>
      <c r="AB67" s="12"/>
      <c r="AC67" s="3"/>
      <c r="AD67" s="3"/>
      <c r="AE67" s="3"/>
      <c r="AF67" s="3"/>
      <c r="AG67" s="3"/>
      <c r="AH67" s="3"/>
      <c r="AI67" s="7"/>
      <c r="AJ67" s="3"/>
      <c r="AK67" s="12"/>
      <c r="AL67" s="14"/>
    </row>
    <row r="68" spans="1:38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/>
      <c r="N68" s="4"/>
      <c r="O68" s="4"/>
      <c r="P68" s="4"/>
      <c r="Q68" s="8" t="str">
        <f>DEC2HEX(J68,2)&amp;DEC2HEX(G68,2)&amp;"_"&amp;DEC2HEX(D68,2)&amp;DEC2HEX(H68,1)&amp;DEC2HEX(C68,1)</f>
        <v>010E_0E13</v>
      </c>
      <c r="R68" s="4" t="str">
        <f>DEC2HEX(F68,4)&amp;"_"&amp;DEC2HEX(F68,4)</f>
        <v>03E8_03E8</v>
      </c>
      <c r="S68" s="4" t="str">
        <f>DEC2HEX(D68*H68,4)&amp;"_"&amp;DEC2HEX(D68^2,2)&amp;DEC2HEX(1,2)</f>
        <v>000E_C401</v>
      </c>
      <c r="T68" s="22"/>
      <c r="U68" s="4" t="str">
        <f>DEC2HEX(0,8)</f>
        <v>00000000</v>
      </c>
      <c r="V68" s="22">
        <f>X66</f>
        <v>5635912</v>
      </c>
      <c r="W68" s="4" t="str">
        <f>DEC2HEX(V68,8)</f>
        <v>0055FF48</v>
      </c>
      <c r="X68" s="22">
        <f>X66+L66</f>
        <v>5831912</v>
      </c>
      <c r="Y68" s="4" t="str">
        <f>DEC2HEX(X68,8)</f>
        <v>0058FCE8</v>
      </c>
      <c r="Z68" s="22"/>
      <c r="AA68" s="4" t="str">
        <f>DEC2HEX(Z68,8)</f>
        <v>00000000</v>
      </c>
      <c r="AB68" s="13" t="s">
        <v>144</v>
      </c>
      <c r="AC68" s="4">
        <v>0.01</v>
      </c>
      <c r="AD68" s="4">
        <v>6.25E-2</v>
      </c>
      <c r="AE68" s="4">
        <f>D68^2*E68</f>
        <v>196</v>
      </c>
      <c r="AF68" s="4">
        <f>L68*AE68</f>
        <v>196000</v>
      </c>
      <c r="AG68" s="4">
        <f>L68*AE68*0.03</f>
        <v>5880</v>
      </c>
      <c r="AH68" s="4">
        <f>L68*AE68*AC68*AD68</f>
        <v>122.5</v>
      </c>
      <c r="AI68" s="8">
        <f>D68*J66*J68*F66</f>
        <v>196000</v>
      </c>
      <c r="AJ68" s="4">
        <f>AI68*0.03</f>
        <v>5880</v>
      </c>
      <c r="AK68" s="13">
        <f>D68*J66</f>
        <v>196</v>
      </c>
      <c r="AL68" s="14">
        <f>AF68/AI68</f>
        <v>1</v>
      </c>
    </row>
    <row r="69" spans="1:38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5"/>
      <c r="R69" s="1"/>
      <c r="S69" s="1"/>
      <c r="T69" s="19"/>
      <c r="U69" s="1"/>
      <c r="V69" s="19"/>
      <c r="W69" s="1"/>
      <c r="X69" s="19"/>
      <c r="Y69" s="1"/>
      <c r="Z69" s="19"/>
      <c r="AA69" s="1"/>
      <c r="AB69" s="10"/>
      <c r="AC69" s="1"/>
      <c r="AD69" s="1"/>
      <c r="AE69" s="1"/>
      <c r="AF69" s="1"/>
      <c r="AG69" s="1"/>
      <c r="AH69" s="1"/>
      <c r="AI69" s="5"/>
      <c r="AJ69" s="1"/>
      <c r="AK69" s="10"/>
    </row>
    <row r="70" spans="1:38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SUM(N4:N69)</f>
        <v>1234432</v>
      </c>
      <c r="O70" s="14">
        <f>SUM(O4:O69)</f>
        <v>3944</v>
      </c>
      <c r="P70" s="14">
        <f>SUM(P4:P69)</f>
        <v>1238376</v>
      </c>
      <c r="Q70" s="9"/>
      <c r="R70" s="14"/>
      <c r="S70" s="14"/>
      <c r="T70" s="23"/>
      <c r="U70" s="14"/>
      <c r="V70" s="23"/>
      <c r="W70" s="14"/>
      <c r="X70" s="23"/>
      <c r="Y70" s="14"/>
      <c r="Z70" s="23"/>
      <c r="AA70" s="14"/>
      <c r="AB70" s="28"/>
      <c r="AC70" s="14"/>
      <c r="AD70" s="14"/>
      <c r="AE70" s="14"/>
      <c r="AF70" s="14">
        <f t="shared" ref="AF70" si="51">SUM(AF4:AF69)</f>
        <v>391104608</v>
      </c>
      <c r="AG70" s="14">
        <f>SUM(AG3:AG69)</f>
        <v>11733138.239999998</v>
      </c>
      <c r="AH70" s="30">
        <f>SUM(AH3:AH69)</f>
        <v>244440.38</v>
      </c>
      <c r="AI70" s="9">
        <f>SUM(AI4:AI69)</f>
        <v>4627307</v>
      </c>
      <c r="AJ70" s="30">
        <f>SUM(AJ4:AJ69)</f>
        <v>138819.21000000002</v>
      </c>
      <c r="AK70" s="31"/>
      <c r="AL70" s="14">
        <f>AG70/AJ70/16</f>
        <v>5.2825624061684247</v>
      </c>
    </row>
    <row r="71" spans="1:38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>
        <f>N70*16/1024/8</f>
        <v>2411</v>
      </c>
      <c r="O71" s="14">
        <f>N70+O70</f>
        <v>1238376</v>
      </c>
      <c r="P71" s="14"/>
      <c r="Q71" s="9"/>
      <c r="R71" s="14"/>
      <c r="S71" s="14"/>
      <c r="T71" s="23"/>
      <c r="U71" s="14"/>
      <c r="V71" s="23"/>
      <c r="W71" s="14"/>
      <c r="X71" s="23"/>
      <c r="Y71" s="14"/>
      <c r="Z71" s="23"/>
      <c r="AA71" s="14"/>
      <c r="AB71" s="28"/>
      <c r="AC71" s="14"/>
      <c r="AD71" s="14"/>
      <c r="AE71" s="14"/>
      <c r="AF71" s="14"/>
      <c r="AG71" s="14"/>
      <c r="AH71" s="14"/>
      <c r="AI71" s="9"/>
      <c r="AJ71" s="14"/>
      <c r="AK71" s="28"/>
      <c r="AL71" s="14"/>
    </row>
  </sheetData>
  <autoFilter ref="B2:B71" xr:uid="{009522EF-F8DC-42BE-8F4B-D751FC8B03E1}"/>
  <mergeCells count="9">
    <mergeCell ref="X2:Y2"/>
    <mergeCell ref="V2:W2"/>
    <mergeCell ref="T2:U2"/>
    <mergeCell ref="C1:E1"/>
    <mergeCell ref="AI1:AJ1"/>
    <mergeCell ref="AF1:AH1"/>
    <mergeCell ref="Q1:Y1"/>
    <mergeCell ref="Z2:AA2"/>
    <mergeCell ref="J1:M1"/>
  </mergeCells>
  <pageMargins left="0.7" right="0.7" top="0.75" bottom="0.75" header="0.3" footer="0.3"/>
  <pageSetup orientation="portrait" r:id="rId1"/>
  <ignoredErrors>
    <ignoredError sqref="X70:X72 V7:V9 X5 V11:V13 X11:X13 V15:V16 X15 X8 V18:V20 X18:X20 V22:V24 X23 V26:V28 X26:X28 V30:V31 X30 V33:V35 X33:X35 V37:V39 X38 V41:V43 X41:X43 V45:V46 X45 V48:V50 X48:X50 V52:V53 X52 V55:V60 X55:X57 X59 V62:V65 X62:X65 V67:V68 X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223</v>
      </c>
      <c r="B1" s="2" t="s">
        <v>83</v>
      </c>
      <c r="C1" s="2" t="s">
        <v>154</v>
      </c>
      <c r="D1" s="2" t="s">
        <v>116</v>
      </c>
      <c r="E1" s="2" t="s">
        <v>159</v>
      </c>
      <c r="F1" s="2" t="s">
        <v>160</v>
      </c>
      <c r="G1" s="2" t="s">
        <v>117</v>
      </c>
      <c r="H1" s="11" t="s">
        <v>144</v>
      </c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0109 0600</v>
      </c>
      <c r="L1" t="str">
        <f t="shared" si="0"/>
        <v>0010 0000</v>
      </c>
      <c r="M1" t="str">
        <f t="shared" si="0"/>
        <v>0000 2000</v>
      </c>
      <c r="N1" t="str">
        <f t="shared" si="0"/>
        <v>484A 2600</v>
      </c>
      <c r="O1" t="str">
        <f t="shared" si="0"/>
        <v>0000 0000</v>
      </c>
      <c r="P1" t="str">
        <f t="shared" si="0"/>
        <v>0000 0000</v>
      </c>
    </row>
    <row r="2" spans="1:16" x14ac:dyDescent="0.3">
      <c r="A2" s="8" t="s">
        <v>224</v>
      </c>
      <c r="B2" s="4" t="s">
        <v>98</v>
      </c>
      <c r="C2" s="4" t="s">
        <v>154</v>
      </c>
      <c r="D2" s="4" t="s">
        <v>117</v>
      </c>
      <c r="E2" s="4" t="s">
        <v>160</v>
      </c>
      <c r="F2" s="4" t="s">
        <v>162</v>
      </c>
      <c r="G2" s="4" t="s">
        <v>117</v>
      </c>
      <c r="H2" s="13" t="s">
        <v>144</v>
      </c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0109 0600</v>
      </c>
      <c r="L2" t="str">
        <f t="shared" si="0"/>
        <v>0000 0000</v>
      </c>
      <c r="M2" t="str">
        <f t="shared" si="0"/>
        <v>484A 2600</v>
      </c>
      <c r="N2" t="str">
        <f t="shared" si="0"/>
        <v>88C2 3200</v>
      </c>
      <c r="O2" t="str">
        <f t="shared" si="0"/>
        <v>0000 0000</v>
      </c>
      <c r="P2" t="str">
        <f t="shared" si="0"/>
        <v>0000 0000</v>
      </c>
    </row>
    <row r="3" spans="1:16" x14ac:dyDescent="0.3">
      <c r="A3" s="6" t="s">
        <v>145</v>
      </c>
      <c r="B3" s="2" t="s">
        <v>84</v>
      </c>
      <c r="C3" s="2" t="s">
        <v>155</v>
      </c>
      <c r="D3" s="2" t="s">
        <v>161</v>
      </c>
      <c r="E3" s="2" t="s">
        <v>162</v>
      </c>
      <c r="F3" s="2" t="s">
        <v>163</v>
      </c>
      <c r="G3" s="2" t="s">
        <v>164</v>
      </c>
      <c r="H3" s="11" t="s">
        <v>146</v>
      </c>
      <c r="I3" t="str">
        <f t="shared" si="1"/>
        <v>1101 3838</v>
      </c>
      <c r="J3" t="str">
        <f t="shared" si="0"/>
        <v>4000 1000</v>
      </c>
      <c r="K3" t="str">
        <f t="shared" si="0"/>
        <v>0301 0100</v>
      </c>
      <c r="L3" t="str">
        <f t="shared" si="0"/>
        <v>4022 0000</v>
      </c>
      <c r="M3" t="str">
        <f t="shared" si="0"/>
        <v>88C2 3200</v>
      </c>
      <c r="N3" t="str">
        <f t="shared" si="0"/>
        <v>88D2 3500</v>
      </c>
      <c r="O3" t="str">
        <f t="shared" si="0"/>
        <v>8896 3600</v>
      </c>
      <c r="P3" t="str">
        <f t="shared" si="0"/>
        <v>0000 3B02</v>
      </c>
    </row>
    <row r="4" spans="1:16" x14ac:dyDescent="0.3">
      <c r="A4" s="6" t="s">
        <v>145</v>
      </c>
      <c r="B4" s="2" t="s">
        <v>85</v>
      </c>
      <c r="C4" s="2" t="s">
        <v>156</v>
      </c>
      <c r="D4" s="2" t="s">
        <v>165</v>
      </c>
      <c r="E4" s="2" t="s">
        <v>163</v>
      </c>
      <c r="F4" s="2" t="s">
        <v>167</v>
      </c>
      <c r="G4" s="2" t="s">
        <v>117</v>
      </c>
      <c r="H4" s="11" t="s">
        <v>144</v>
      </c>
      <c r="I4" t="str">
        <f t="shared" si="1"/>
        <v>1101 3838</v>
      </c>
      <c r="J4" t="str">
        <f t="shared" si="0"/>
        <v>1000 4000</v>
      </c>
      <c r="K4" t="str">
        <f t="shared" si="0"/>
        <v>0101 0100</v>
      </c>
      <c r="L4" t="str">
        <f t="shared" si="0"/>
        <v>5026 0000</v>
      </c>
      <c r="M4" t="str">
        <f t="shared" si="0"/>
        <v>88D2 3500</v>
      </c>
      <c r="N4" t="str">
        <f t="shared" si="0"/>
        <v>9861 3700</v>
      </c>
      <c r="O4" t="str">
        <f t="shared" si="0"/>
        <v>0000 0000</v>
      </c>
      <c r="P4" t="str">
        <f t="shared" si="0"/>
        <v>0000 0000</v>
      </c>
    </row>
    <row r="5" spans="1:16" x14ac:dyDescent="0.3">
      <c r="A5" s="6" t="s">
        <v>225</v>
      </c>
      <c r="B5" s="2" t="s">
        <v>85</v>
      </c>
      <c r="C5" s="2" t="s">
        <v>157</v>
      </c>
      <c r="D5" s="2" t="s">
        <v>166</v>
      </c>
      <c r="E5" s="2" t="s">
        <v>164</v>
      </c>
      <c r="F5" s="2" t="s">
        <v>168</v>
      </c>
      <c r="G5" s="2" t="s">
        <v>117</v>
      </c>
      <c r="H5" s="11" t="s">
        <v>144</v>
      </c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>902A 0000</v>
      </c>
      <c r="M5" t="str">
        <f t="shared" si="0"/>
        <v>8896 3600</v>
      </c>
      <c r="N5" t="str">
        <f t="shared" si="0"/>
        <v>9871 3A00</v>
      </c>
      <c r="O5" t="str">
        <f t="shared" si="0"/>
        <v>0000 0000</v>
      </c>
      <c r="P5" t="str">
        <f t="shared" si="0"/>
        <v>0000 0000</v>
      </c>
    </row>
    <row r="6" spans="1:16" x14ac:dyDescent="0.3">
      <c r="A6" s="6" t="s">
        <v>145</v>
      </c>
      <c r="B6" s="2" t="s">
        <v>86</v>
      </c>
      <c r="C6" s="2" t="s">
        <v>155</v>
      </c>
      <c r="D6" s="2" t="s">
        <v>169</v>
      </c>
      <c r="E6" s="2" t="s">
        <v>167</v>
      </c>
      <c r="F6" s="2" t="s">
        <v>170</v>
      </c>
      <c r="G6" s="2" t="s">
        <v>171</v>
      </c>
      <c r="H6" s="11" t="s">
        <v>146</v>
      </c>
      <c r="I6" t="str">
        <f t="shared" si="1"/>
        <v>1101 3838</v>
      </c>
      <c r="J6" t="str">
        <f t="shared" si="0"/>
        <v>8000 1000</v>
      </c>
      <c r="K6" t="str">
        <f t="shared" si="0"/>
        <v>0301 0100</v>
      </c>
      <c r="L6" t="str">
        <f t="shared" si="0"/>
        <v>D04E 0000</v>
      </c>
      <c r="M6" t="str">
        <f t="shared" si="0"/>
        <v>9861 3700</v>
      </c>
      <c r="N6" t="str">
        <f t="shared" si="0"/>
        <v>9881 3D00</v>
      </c>
      <c r="O6" t="str">
        <f t="shared" si="0"/>
        <v>9845 3E00</v>
      </c>
      <c r="P6" t="str">
        <f t="shared" si="0"/>
        <v>0000 3B02</v>
      </c>
    </row>
    <row r="7" spans="1:16" x14ac:dyDescent="0.3">
      <c r="A7" s="6" t="s">
        <v>145</v>
      </c>
      <c r="B7" s="2" t="s">
        <v>85</v>
      </c>
      <c r="C7" s="2" t="s">
        <v>156</v>
      </c>
      <c r="D7" s="2" t="s">
        <v>172</v>
      </c>
      <c r="E7" s="2" t="s">
        <v>170</v>
      </c>
      <c r="F7" s="2" t="s">
        <v>174</v>
      </c>
      <c r="G7" s="2" t="s">
        <v>117</v>
      </c>
      <c r="H7" s="11" t="s">
        <v>144</v>
      </c>
      <c r="I7" t="str">
        <f t="shared" si="1"/>
        <v>1101 3838</v>
      </c>
      <c r="J7" t="str">
        <f t="shared" si="0"/>
        <v>1000 4000</v>
      </c>
      <c r="K7" t="str">
        <f t="shared" si="0"/>
        <v>0101 0100</v>
      </c>
      <c r="L7" t="str">
        <f t="shared" si="0"/>
        <v>E056 0000</v>
      </c>
      <c r="M7" t="str">
        <f t="shared" si="0"/>
        <v>9881 3D00</v>
      </c>
      <c r="N7" t="str">
        <f t="shared" si="0"/>
        <v>A810 3F00</v>
      </c>
      <c r="O7" t="str">
        <f t="shared" si="0"/>
        <v>0000 0000</v>
      </c>
      <c r="P7" t="str">
        <f t="shared" si="0"/>
        <v>0000 0000</v>
      </c>
    </row>
    <row r="8" spans="1:16" x14ac:dyDescent="0.3">
      <c r="A8" s="6" t="s">
        <v>225</v>
      </c>
      <c r="B8" s="2" t="s">
        <v>85</v>
      </c>
      <c r="C8" s="2" t="s">
        <v>157</v>
      </c>
      <c r="D8" s="2" t="s">
        <v>173</v>
      </c>
      <c r="E8" s="2" t="s">
        <v>171</v>
      </c>
      <c r="F8" s="2" t="s">
        <v>175</v>
      </c>
      <c r="G8" s="2" t="s">
        <v>117</v>
      </c>
      <c r="H8" s="11" t="s">
        <v>144</v>
      </c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>205B 0000</v>
      </c>
      <c r="M8" t="str">
        <f t="shared" si="0"/>
        <v>9845 3E00</v>
      </c>
      <c r="N8" t="str">
        <f t="shared" si="0"/>
        <v>A820 4200</v>
      </c>
      <c r="O8" t="str">
        <f t="shared" si="0"/>
        <v>0000 0000</v>
      </c>
      <c r="P8" t="str">
        <f t="shared" si="0"/>
        <v>0000 0000</v>
      </c>
    </row>
    <row r="9" spans="1:16" x14ac:dyDescent="0.3">
      <c r="A9" s="8" t="s">
        <v>226</v>
      </c>
      <c r="B9" s="4" t="s">
        <v>99</v>
      </c>
      <c r="C9" s="4" t="s">
        <v>154</v>
      </c>
      <c r="D9" s="4" t="s">
        <v>117</v>
      </c>
      <c r="E9" s="4" t="s">
        <v>174</v>
      </c>
      <c r="F9" s="4" t="s">
        <v>177</v>
      </c>
      <c r="G9" s="4" t="s">
        <v>117</v>
      </c>
      <c r="H9" s="13" t="s">
        <v>144</v>
      </c>
      <c r="I9" t="str">
        <f t="shared" si="1"/>
        <v>2203 381C</v>
      </c>
      <c r="J9" t="str">
        <f t="shared" si="0"/>
        <v>8000 8000</v>
      </c>
      <c r="K9" t="str">
        <f t="shared" si="0"/>
        <v>0109 0600</v>
      </c>
      <c r="L9" t="str">
        <f t="shared" si="0"/>
        <v>0000 0000</v>
      </c>
      <c r="M9" t="str">
        <f t="shared" si="0"/>
        <v>A810 3F00</v>
      </c>
      <c r="N9" t="str">
        <f t="shared" si="0"/>
        <v>A830 4500</v>
      </c>
      <c r="O9" t="str">
        <f t="shared" si="0"/>
        <v>0000 0000</v>
      </c>
      <c r="P9" t="str">
        <f t="shared" si="0"/>
        <v>0000 0000</v>
      </c>
    </row>
    <row r="10" spans="1:16" x14ac:dyDescent="0.3">
      <c r="A10" s="6" t="s">
        <v>147</v>
      </c>
      <c r="B10" s="2" t="s">
        <v>87</v>
      </c>
      <c r="C10" s="2" t="s">
        <v>155</v>
      </c>
      <c r="D10" s="2" t="s">
        <v>176</v>
      </c>
      <c r="E10" s="2" t="s">
        <v>177</v>
      </c>
      <c r="F10" s="2" t="s">
        <v>178</v>
      </c>
      <c r="G10" s="2" t="s">
        <v>179</v>
      </c>
      <c r="H10" s="11" t="s">
        <v>148</v>
      </c>
      <c r="I10" t="str">
        <f t="shared" si="1"/>
        <v>1101 1C1C</v>
      </c>
      <c r="J10" t="str">
        <f t="shared" si="0"/>
        <v>8000 2000</v>
      </c>
      <c r="K10" t="str">
        <f t="shared" si="0"/>
        <v>0301 0100</v>
      </c>
      <c r="L10" t="str">
        <f t="shared" si="0"/>
        <v>607F 0000</v>
      </c>
      <c r="M10" t="str">
        <f t="shared" si="0"/>
        <v>A830 4500</v>
      </c>
      <c r="N10" t="str">
        <f t="shared" si="0"/>
        <v>A8B8 4600</v>
      </c>
      <c r="O10" t="str">
        <f t="shared" si="0"/>
        <v>A81A 4700</v>
      </c>
      <c r="P10" t="str">
        <f t="shared" si="0"/>
        <v>0000 1F02</v>
      </c>
    </row>
    <row r="11" spans="1:16" x14ac:dyDescent="0.3">
      <c r="A11" s="6" t="s">
        <v>147</v>
      </c>
      <c r="B11" s="2" t="s">
        <v>89</v>
      </c>
      <c r="C11" s="2" t="s">
        <v>156</v>
      </c>
      <c r="D11" s="2" t="s">
        <v>180</v>
      </c>
      <c r="E11" s="2" t="s">
        <v>178</v>
      </c>
      <c r="F11" s="2" t="s">
        <v>182</v>
      </c>
      <c r="G11" s="2" t="s">
        <v>117</v>
      </c>
      <c r="H11" s="11" t="s">
        <v>144</v>
      </c>
      <c r="I11" t="str">
        <f t="shared" si="1"/>
        <v>1101 1C1C</v>
      </c>
      <c r="J11" t="str">
        <f t="shared" si="0"/>
        <v>2000 8000</v>
      </c>
      <c r="K11" t="str">
        <f t="shared" si="0"/>
        <v>0101 0100</v>
      </c>
      <c r="L11" t="str">
        <f t="shared" si="0"/>
        <v>808F 0000</v>
      </c>
      <c r="M11" t="str">
        <f t="shared" si="0"/>
        <v>A8B8 4600</v>
      </c>
      <c r="N11" t="str">
        <f t="shared" si="0"/>
        <v>C883 4700</v>
      </c>
      <c r="O11" t="str">
        <f t="shared" si="0"/>
        <v>0000 0000</v>
      </c>
      <c r="P11" t="str">
        <f t="shared" si="0"/>
        <v>0000 0000</v>
      </c>
    </row>
    <row r="12" spans="1:16" x14ac:dyDescent="0.3">
      <c r="A12" s="6" t="s">
        <v>227</v>
      </c>
      <c r="B12" s="2" t="s">
        <v>89</v>
      </c>
      <c r="C12" s="2" t="s">
        <v>157</v>
      </c>
      <c r="D12" s="2" t="s">
        <v>181</v>
      </c>
      <c r="E12" s="2" t="s">
        <v>179</v>
      </c>
      <c r="F12" s="2" t="s">
        <v>183</v>
      </c>
      <c r="G12" s="2" t="s">
        <v>117</v>
      </c>
      <c r="H12" s="11" t="s">
        <v>144</v>
      </c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>00A0 0000</v>
      </c>
      <c r="M12" t="str">
        <f t="shared" si="0"/>
        <v>A81A 4700</v>
      </c>
      <c r="N12" t="str">
        <f t="shared" si="0"/>
        <v>C80B 4900</v>
      </c>
      <c r="O12" t="str">
        <f t="shared" si="0"/>
        <v>0000 0000</v>
      </c>
      <c r="P12" t="str">
        <f t="shared" si="0"/>
        <v>0000 0000</v>
      </c>
    </row>
    <row r="13" spans="1:16" x14ac:dyDescent="0.3">
      <c r="A13" s="6" t="s">
        <v>147</v>
      </c>
      <c r="B13" s="2" t="s">
        <v>88</v>
      </c>
      <c r="C13" s="2" t="s">
        <v>155</v>
      </c>
      <c r="D13" s="2" t="s">
        <v>184</v>
      </c>
      <c r="E13" s="2" t="s">
        <v>182</v>
      </c>
      <c r="F13" s="2" t="s">
        <v>185</v>
      </c>
      <c r="G13" s="2" t="s">
        <v>186</v>
      </c>
      <c r="H13" s="11" t="s">
        <v>148</v>
      </c>
      <c r="I13" t="str">
        <f t="shared" si="1"/>
        <v>1101 1C1C</v>
      </c>
      <c r="J13" t="str">
        <f t="shared" si="0"/>
        <v>0001 2000</v>
      </c>
      <c r="K13" t="str">
        <f t="shared" si="0"/>
        <v>0301 0100</v>
      </c>
      <c r="L13" t="str">
        <f t="shared" si="0"/>
        <v>8030 0100</v>
      </c>
      <c r="M13" t="str">
        <f t="shared" si="0"/>
        <v>C883 4700</v>
      </c>
      <c r="N13" t="str">
        <f t="shared" si="0"/>
        <v>C893 4A00</v>
      </c>
      <c r="O13" t="str">
        <f t="shared" si="0"/>
        <v>C8F5 4A00</v>
      </c>
      <c r="P13" t="str">
        <f t="shared" si="0"/>
        <v>0000 1F02</v>
      </c>
    </row>
    <row r="14" spans="1:16" x14ac:dyDescent="0.3">
      <c r="A14" s="6" t="s">
        <v>147</v>
      </c>
      <c r="B14" s="2" t="s">
        <v>89</v>
      </c>
      <c r="C14" s="2" t="s">
        <v>156</v>
      </c>
      <c r="D14" s="2" t="s">
        <v>187</v>
      </c>
      <c r="E14" s="2" t="s">
        <v>185</v>
      </c>
      <c r="F14" s="2" t="s">
        <v>189</v>
      </c>
      <c r="G14" s="2" t="s">
        <v>117</v>
      </c>
      <c r="H14" s="11" t="s">
        <v>144</v>
      </c>
      <c r="I14" t="str">
        <f t="shared" si="1"/>
        <v>1101 1C1C</v>
      </c>
      <c r="J14" t="str">
        <f t="shared" si="0"/>
        <v>2000 8000</v>
      </c>
      <c r="K14" t="str">
        <f t="shared" si="0"/>
        <v>0101 0100</v>
      </c>
      <c r="L14" t="str">
        <f t="shared" si="0"/>
        <v>A050 0100</v>
      </c>
      <c r="M14" t="str">
        <f t="shared" si="0"/>
        <v>C893 4A00</v>
      </c>
      <c r="N14" t="str">
        <f t="shared" si="0"/>
        <v>E85E 4B00</v>
      </c>
      <c r="O14" t="str">
        <f t="shared" si="0"/>
        <v>0000 0000</v>
      </c>
      <c r="P14" t="str">
        <f t="shared" si="0"/>
        <v>0000 0000</v>
      </c>
    </row>
    <row r="15" spans="1:16" x14ac:dyDescent="0.3">
      <c r="A15" s="6" t="s">
        <v>227</v>
      </c>
      <c r="B15" s="2" t="s">
        <v>89</v>
      </c>
      <c r="C15" s="2" t="s">
        <v>157</v>
      </c>
      <c r="D15" s="2" t="s">
        <v>188</v>
      </c>
      <c r="E15" s="2" t="s">
        <v>186</v>
      </c>
      <c r="F15" s="2" t="s">
        <v>190</v>
      </c>
      <c r="G15" s="2" t="s">
        <v>117</v>
      </c>
      <c r="H15" s="11" t="s">
        <v>144</v>
      </c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>2061 0100</v>
      </c>
      <c r="M15" t="str">
        <f t="shared" si="0"/>
        <v>C8F5 4A00</v>
      </c>
      <c r="N15" t="str">
        <f t="shared" si="0"/>
        <v>E8E6 4C00</v>
      </c>
      <c r="O15" t="str">
        <f t="shared" si="0"/>
        <v>0000 0000</v>
      </c>
      <c r="P15" t="str">
        <f t="shared" si="0"/>
        <v>0000 0000</v>
      </c>
    </row>
    <row r="16" spans="1:16" x14ac:dyDescent="0.3">
      <c r="A16" s="8" t="s">
        <v>228</v>
      </c>
      <c r="B16" s="4" t="s">
        <v>100</v>
      </c>
      <c r="C16" s="4" t="s">
        <v>154</v>
      </c>
      <c r="D16" s="4" t="s">
        <v>117</v>
      </c>
      <c r="E16" s="4" t="s">
        <v>189</v>
      </c>
      <c r="F16" s="4" t="s">
        <v>192</v>
      </c>
      <c r="G16" s="4" t="s">
        <v>117</v>
      </c>
      <c r="H16" s="13" t="s">
        <v>144</v>
      </c>
      <c r="I16" t="str">
        <f t="shared" si="1"/>
        <v>2203 1C0E</v>
      </c>
      <c r="J16" t="str">
        <f t="shared" si="0"/>
        <v>0001 0001</v>
      </c>
      <c r="K16" t="str">
        <f t="shared" si="0"/>
        <v>0109 0600</v>
      </c>
      <c r="L16" t="str">
        <f t="shared" si="0"/>
        <v>0000 0000</v>
      </c>
      <c r="M16" t="str">
        <f t="shared" si="0"/>
        <v>E85E 4B00</v>
      </c>
      <c r="N16" t="str">
        <f t="shared" si="0"/>
        <v>E86E 4E00</v>
      </c>
      <c r="O16" t="str">
        <f t="shared" si="0"/>
        <v>0000 0000</v>
      </c>
      <c r="P16" t="str">
        <f t="shared" si="0"/>
        <v>0000 0000</v>
      </c>
    </row>
    <row r="17" spans="1:16" x14ac:dyDescent="0.3">
      <c r="A17" s="6" t="s">
        <v>149</v>
      </c>
      <c r="B17" s="2" t="s">
        <v>90</v>
      </c>
      <c r="C17" s="2" t="s">
        <v>155</v>
      </c>
      <c r="D17" s="2" t="s">
        <v>191</v>
      </c>
      <c r="E17" s="2" t="s">
        <v>192</v>
      </c>
      <c r="F17" s="2" t="s">
        <v>193</v>
      </c>
      <c r="G17" s="2" t="s">
        <v>194</v>
      </c>
      <c r="H17" s="11" t="s">
        <v>150</v>
      </c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0301 0100</v>
      </c>
      <c r="L17" t="str">
        <f t="shared" ref="L17:L30" si="4">RIGHT(SUBSTITUTE(D17,"_",),2)&amp;MID(SUBSTITUTE(D17,"_",),5,2)&amp;" "&amp;MID(SUBSTITUTE(D17,"_",),3,2)&amp;LEFT(SUBSTITUTE(D17,"_",),2)</f>
        <v>A0F1 0100</v>
      </c>
      <c r="M17" t="str">
        <f t="shared" ref="M17:M30" si="5">RIGHT(SUBSTITUTE(E17,"_",),2)&amp;MID(SUBSTITUTE(E17,"_",),5,2)&amp;" "&amp;MID(SUBSTITUTE(E17,"_",),3,2)&amp;LEFT(SUBSTITUTE(E17,"_",),2)</f>
        <v>E86E 4E00</v>
      </c>
      <c r="N17" t="str">
        <f t="shared" ref="N17:N30" si="6">RIGHT(SUBSTITUTE(F17,"_",),2)&amp;MID(SUBSTITUTE(F17,"_",),5,2)&amp;" "&amp;MID(SUBSTITUTE(F17,"_",),3,2)&amp;LEFT(SUBSTITUTE(F17,"_",),2)</f>
        <v>E832 4F00</v>
      </c>
      <c r="O17" t="str">
        <f t="shared" ref="O17:O30" si="7">RIGHT(SUBSTITUTE(G17,"_",),2)&amp;MID(SUBSTITUTE(G17,"_",),5,2)&amp;" "&amp;MID(SUBSTITUTE(G17,"_",),3,2)&amp;LEFT(SUBSTITUTE(G17,"_",),2)</f>
        <v>A857 4F00</v>
      </c>
      <c r="P17" t="str">
        <f t="shared" ref="P17:P30" si="8">RIGHT(SUBSTITUTE(H17,"_",),2)&amp;MID(SUBSTITUTE(H17,"_",),5,2)&amp;" "&amp;MID(SUBSTITUTE(H17,"_",),3,2)&amp;LEFT(SUBSTITUTE(H17,"_",),2)</f>
        <v>0000 1102</v>
      </c>
    </row>
    <row r="18" spans="1:16" x14ac:dyDescent="0.3">
      <c r="A18" s="6" t="s">
        <v>149</v>
      </c>
      <c r="B18" s="2" t="s">
        <v>118</v>
      </c>
      <c r="C18" s="2" t="s">
        <v>156</v>
      </c>
      <c r="D18" s="2" t="s">
        <v>195</v>
      </c>
      <c r="E18" s="2" t="s">
        <v>193</v>
      </c>
      <c r="F18" s="2" t="s">
        <v>197</v>
      </c>
      <c r="G18" s="2" t="s">
        <v>117</v>
      </c>
      <c r="H18" s="11" t="s">
        <v>144</v>
      </c>
      <c r="I18" t="str">
        <f t="shared" si="1"/>
        <v>1101 0E0E</v>
      </c>
      <c r="J18" t="str">
        <f t="shared" si="2"/>
        <v>3000 C000</v>
      </c>
      <c r="K18" t="str">
        <f t="shared" si="3"/>
        <v>0101 0100</v>
      </c>
      <c r="L18" t="str">
        <f t="shared" si="4"/>
        <v>D021 0200</v>
      </c>
      <c r="M18" t="str">
        <f t="shared" si="5"/>
        <v>E832 4F00</v>
      </c>
      <c r="N18" t="str">
        <f t="shared" si="6"/>
        <v>D881 4F00</v>
      </c>
      <c r="O18" t="str">
        <f t="shared" si="7"/>
        <v>0000 0000</v>
      </c>
      <c r="P18" t="str">
        <f t="shared" si="8"/>
        <v>0000 0000</v>
      </c>
    </row>
    <row r="19" spans="1:16" x14ac:dyDescent="0.3">
      <c r="A19" s="6" t="s">
        <v>229</v>
      </c>
      <c r="B19" s="2" t="s">
        <v>118</v>
      </c>
      <c r="C19" s="2" t="s">
        <v>157</v>
      </c>
      <c r="D19" s="2" t="s">
        <v>196</v>
      </c>
      <c r="E19" s="2" t="s">
        <v>194</v>
      </c>
      <c r="F19" s="2" t="s">
        <v>198</v>
      </c>
      <c r="G19" s="2" t="s">
        <v>117</v>
      </c>
      <c r="H19" s="11" t="s">
        <v>144</v>
      </c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>9046 0200</v>
      </c>
      <c r="M19" t="str">
        <f t="shared" si="5"/>
        <v>A857 4F00</v>
      </c>
      <c r="N19" t="str">
        <f t="shared" si="6"/>
        <v>D814 5000</v>
      </c>
      <c r="O19" t="str">
        <f t="shared" si="7"/>
        <v>0000 0000</v>
      </c>
      <c r="P19" t="str">
        <f t="shared" si="8"/>
        <v>0000 0000</v>
      </c>
    </row>
    <row r="20" spans="1:16" x14ac:dyDescent="0.3">
      <c r="A20" s="6" t="s">
        <v>149</v>
      </c>
      <c r="B20" s="2" t="s">
        <v>91</v>
      </c>
      <c r="C20" s="2" t="s">
        <v>155</v>
      </c>
      <c r="D20" s="2" t="s">
        <v>199</v>
      </c>
      <c r="E20" s="2" t="s">
        <v>197</v>
      </c>
      <c r="F20" s="2" t="s">
        <v>200</v>
      </c>
      <c r="G20" s="2" t="s">
        <v>201</v>
      </c>
      <c r="H20" s="11" t="s">
        <v>150</v>
      </c>
      <c r="I20" t="str">
        <f t="shared" si="1"/>
        <v>1101 0E0E</v>
      </c>
      <c r="J20" t="str">
        <f t="shared" si="2"/>
        <v>8001 3000</v>
      </c>
      <c r="K20" t="str">
        <f t="shared" si="3"/>
        <v>0301 0100</v>
      </c>
      <c r="L20" t="str">
        <f t="shared" si="4"/>
        <v>508B 0300</v>
      </c>
      <c r="M20" t="str">
        <f t="shared" si="5"/>
        <v>D881 4F00</v>
      </c>
      <c r="N20" t="str">
        <f t="shared" si="6"/>
        <v>D8A7 5000</v>
      </c>
      <c r="O20" t="str">
        <f t="shared" si="7"/>
        <v>98CC 5000</v>
      </c>
      <c r="P20" t="str">
        <f t="shared" si="8"/>
        <v>0000 1102</v>
      </c>
    </row>
    <row r="21" spans="1:16" x14ac:dyDescent="0.3">
      <c r="A21" s="6" t="s">
        <v>149</v>
      </c>
      <c r="B21" s="2" t="s">
        <v>118</v>
      </c>
      <c r="C21" s="2" t="s">
        <v>156</v>
      </c>
      <c r="D21" s="2" t="s">
        <v>202</v>
      </c>
      <c r="E21" s="2" t="s">
        <v>200</v>
      </c>
      <c r="F21" s="2" t="s">
        <v>204</v>
      </c>
      <c r="G21" s="2" t="s">
        <v>117</v>
      </c>
      <c r="H21" s="11" t="s">
        <v>144</v>
      </c>
      <c r="I21" t="str">
        <f t="shared" si="1"/>
        <v>1101 0E0E</v>
      </c>
      <c r="J21" t="str">
        <f t="shared" si="2"/>
        <v>3000 C000</v>
      </c>
      <c r="K21" t="str">
        <f t="shared" si="3"/>
        <v>0101 0100</v>
      </c>
      <c r="L21" t="str">
        <f t="shared" si="4"/>
        <v>80D3 0300</v>
      </c>
      <c r="M21" t="str">
        <f t="shared" si="5"/>
        <v>D8A7 5000</v>
      </c>
      <c r="N21" t="str">
        <f t="shared" si="6"/>
        <v>C8F6 5000</v>
      </c>
      <c r="O21" t="str">
        <f t="shared" si="7"/>
        <v>0000 0000</v>
      </c>
      <c r="P21" t="str">
        <f t="shared" si="8"/>
        <v>0000 0000</v>
      </c>
    </row>
    <row r="22" spans="1:16" x14ac:dyDescent="0.3">
      <c r="A22" s="6" t="s">
        <v>229</v>
      </c>
      <c r="B22" s="2" t="s">
        <v>118</v>
      </c>
      <c r="C22" s="2" t="s">
        <v>157</v>
      </c>
      <c r="D22" s="2" t="s">
        <v>203</v>
      </c>
      <c r="E22" s="2" t="s">
        <v>201</v>
      </c>
      <c r="F22" s="2" t="s">
        <v>205</v>
      </c>
      <c r="G22" s="2" t="s">
        <v>117</v>
      </c>
      <c r="H22" s="11" t="s">
        <v>144</v>
      </c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>40F8 0300</v>
      </c>
      <c r="M22" t="str">
        <f t="shared" si="5"/>
        <v>98CC 5000</v>
      </c>
      <c r="N22" t="str">
        <f t="shared" si="6"/>
        <v>C889 5100</v>
      </c>
      <c r="O22" t="str">
        <f t="shared" si="7"/>
        <v>0000 0000</v>
      </c>
      <c r="P22" t="str">
        <f t="shared" si="8"/>
        <v>0000 0000</v>
      </c>
    </row>
    <row r="23" spans="1:16" x14ac:dyDescent="0.3">
      <c r="A23" s="6" t="s">
        <v>149</v>
      </c>
      <c r="B23" s="2" t="s">
        <v>92</v>
      </c>
      <c r="C23" s="2" t="s">
        <v>155</v>
      </c>
      <c r="D23" s="2" t="s">
        <v>206</v>
      </c>
      <c r="E23" s="2" t="s">
        <v>204</v>
      </c>
      <c r="F23" s="2" t="s">
        <v>207</v>
      </c>
      <c r="G23" s="2" t="s">
        <v>208</v>
      </c>
      <c r="H23" s="11" t="s">
        <v>150</v>
      </c>
      <c r="I23" t="str">
        <f t="shared" si="1"/>
        <v>1101 0E0E</v>
      </c>
      <c r="J23" t="str">
        <f t="shared" si="2"/>
        <v>8001 4000</v>
      </c>
      <c r="K23" t="str">
        <f t="shared" si="3"/>
        <v>0301 0100</v>
      </c>
      <c r="L23" t="str">
        <f t="shared" si="4"/>
        <v>003D 0500</v>
      </c>
      <c r="M23" t="str">
        <f t="shared" si="5"/>
        <v>C8F6 5000</v>
      </c>
      <c r="N23" t="str">
        <f t="shared" si="6"/>
        <v>C81C 5200</v>
      </c>
      <c r="O23" t="str">
        <f t="shared" si="7"/>
        <v>C84D 5200</v>
      </c>
      <c r="P23" t="str">
        <f t="shared" si="8"/>
        <v>0000 1102</v>
      </c>
    </row>
    <row r="24" spans="1:16" x14ac:dyDescent="0.3">
      <c r="A24" s="6" t="s">
        <v>149</v>
      </c>
      <c r="B24" s="2" t="s">
        <v>93</v>
      </c>
      <c r="C24" s="2" t="s">
        <v>156</v>
      </c>
      <c r="D24" s="2" t="s">
        <v>209</v>
      </c>
      <c r="E24" s="2" t="s">
        <v>207</v>
      </c>
      <c r="F24" s="2" t="s">
        <v>211</v>
      </c>
      <c r="G24" s="2" t="s">
        <v>117</v>
      </c>
      <c r="H24" s="11" t="s">
        <v>144</v>
      </c>
      <c r="I24" t="str">
        <f t="shared" si="1"/>
        <v>1101 0E0E</v>
      </c>
      <c r="J24" t="str">
        <f t="shared" si="2"/>
        <v>4000 0001</v>
      </c>
      <c r="K24" t="str">
        <f t="shared" si="3"/>
        <v>0101 0100</v>
      </c>
      <c r="L24" t="str">
        <f t="shared" si="4"/>
        <v>409D 0500</v>
      </c>
      <c r="M24" t="str">
        <f t="shared" si="5"/>
        <v>C81C 5200</v>
      </c>
      <c r="N24" t="str">
        <f t="shared" si="6"/>
        <v>0886 5200</v>
      </c>
      <c r="O24" t="str">
        <f t="shared" si="7"/>
        <v>0000 0000</v>
      </c>
      <c r="P24" t="str">
        <f t="shared" si="8"/>
        <v>0000 0000</v>
      </c>
    </row>
    <row r="25" spans="1:16" x14ac:dyDescent="0.3">
      <c r="A25" s="6" t="s">
        <v>229</v>
      </c>
      <c r="B25" s="2" t="s">
        <v>93</v>
      </c>
      <c r="C25" s="2" t="s">
        <v>157</v>
      </c>
      <c r="D25" s="2" t="s">
        <v>210</v>
      </c>
      <c r="E25" s="2" t="s">
        <v>208</v>
      </c>
      <c r="F25" s="2" t="s">
        <v>212</v>
      </c>
      <c r="G25" s="2" t="s">
        <v>117</v>
      </c>
      <c r="H25" s="11" t="s">
        <v>144</v>
      </c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>40DE 0500</v>
      </c>
      <c r="M25" t="str">
        <f t="shared" si="5"/>
        <v>C84D 5200</v>
      </c>
      <c r="N25" t="str">
        <f t="shared" si="6"/>
        <v>084A 5300</v>
      </c>
      <c r="O25" t="str">
        <f t="shared" si="7"/>
        <v>0000 0000</v>
      </c>
      <c r="P25" t="str">
        <f t="shared" si="8"/>
        <v>0000 0000</v>
      </c>
    </row>
    <row r="26" spans="1:16" x14ac:dyDescent="0.3">
      <c r="A26" s="6" t="s">
        <v>149</v>
      </c>
      <c r="B26" s="2" t="s">
        <v>94</v>
      </c>
      <c r="C26" s="2" t="s">
        <v>155</v>
      </c>
      <c r="D26" s="2" t="s">
        <v>213</v>
      </c>
      <c r="E26" s="2" t="s">
        <v>212</v>
      </c>
      <c r="F26" s="2" t="s">
        <v>214</v>
      </c>
      <c r="G26" s="2" t="s">
        <v>215</v>
      </c>
      <c r="H26" s="11" t="s">
        <v>150</v>
      </c>
      <c r="I26" t="str">
        <f t="shared" si="1"/>
        <v>1101 0E0E</v>
      </c>
      <c r="J26" t="str">
        <f t="shared" si="2"/>
        <v>0002 4000</v>
      </c>
      <c r="K26" t="str">
        <f t="shared" si="3"/>
        <v>0301 0100</v>
      </c>
      <c r="L26" t="str">
        <f t="shared" si="4"/>
        <v>401F 0800</v>
      </c>
      <c r="M26" t="str">
        <f t="shared" si="5"/>
        <v>084A 5300</v>
      </c>
      <c r="N26" t="str">
        <f t="shared" si="6"/>
        <v>080E 5400</v>
      </c>
      <c r="O26" t="str">
        <f t="shared" si="7"/>
        <v>083F 5400</v>
      </c>
      <c r="P26" t="str">
        <f t="shared" si="8"/>
        <v>0000 1102</v>
      </c>
    </row>
    <row r="27" spans="1:16" x14ac:dyDescent="0.3">
      <c r="A27" s="6" t="s">
        <v>149</v>
      </c>
      <c r="B27" s="2" t="s">
        <v>93</v>
      </c>
      <c r="C27" s="2" t="s">
        <v>156</v>
      </c>
      <c r="D27" s="2" t="s">
        <v>216</v>
      </c>
      <c r="E27" s="2" t="s">
        <v>214</v>
      </c>
      <c r="F27" s="2" t="s">
        <v>218</v>
      </c>
      <c r="G27" s="2" t="s">
        <v>117</v>
      </c>
      <c r="H27" s="11" t="s">
        <v>144</v>
      </c>
      <c r="I27" t="str">
        <f t="shared" si="1"/>
        <v>1101 0E0E</v>
      </c>
      <c r="J27" t="str">
        <f t="shared" si="2"/>
        <v>4000 0001</v>
      </c>
      <c r="K27" t="str">
        <f t="shared" si="3"/>
        <v>0101 0100</v>
      </c>
      <c r="L27" t="str">
        <f t="shared" si="4"/>
        <v>809F 0800</v>
      </c>
      <c r="M27" t="str">
        <f t="shared" si="5"/>
        <v>080E 5400</v>
      </c>
      <c r="N27" t="str">
        <f t="shared" si="6"/>
        <v>4877 5400</v>
      </c>
      <c r="O27" t="str">
        <f t="shared" si="7"/>
        <v>0000 0000</v>
      </c>
      <c r="P27" t="str">
        <f t="shared" si="8"/>
        <v>0000 0000</v>
      </c>
    </row>
    <row r="28" spans="1:16" x14ac:dyDescent="0.3">
      <c r="A28" s="6" t="s">
        <v>229</v>
      </c>
      <c r="B28" s="2" t="s">
        <v>93</v>
      </c>
      <c r="C28" s="2" t="s">
        <v>157</v>
      </c>
      <c r="D28" s="2" t="s">
        <v>217</v>
      </c>
      <c r="E28" s="2" t="s">
        <v>215</v>
      </c>
      <c r="F28" s="2" t="s">
        <v>219</v>
      </c>
      <c r="G28" s="2" t="s">
        <v>117</v>
      </c>
      <c r="H28" s="11" t="s">
        <v>144</v>
      </c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>80E0 0800</v>
      </c>
      <c r="M28" t="str">
        <f t="shared" si="5"/>
        <v>083F 5400</v>
      </c>
      <c r="N28" t="str">
        <f t="shared" si="6"/>
        <v>483B 5500</v>
      </c>
      <c r="O28" t="str">
        <f t="shared" si="7"/>
        <v>0000 0000</v>
      </c>
      <c r="P28" t="str">
        <f t="shared" si="8"/>
        <v>0000 0000</v>
      </c>
    </row>
    <row r="29" spans="1:16" x14ac:dyDescent="0.3">
      <c r="A29" s="6" t="s">
        <v>149</v>
      </c>
      <c r="B29" s="2" t="s">
        <v>119</v>
      </c>
      <c r="C29" s="2" t="s">
        <v>156</v>
      </c>
      <c r="D29" s="2" t="s">
        <v>220</v>
      </c>
      <c r="E29" s="2" t="s">
        <v>218</v>
      </c>
      <c r="F29" s="2" t="s">
        <v>221</v>
      </c>
      <c r="G29" s="2" t="s">
        <v>117</v>
      </c>
      <c r="H29" s="11" t="s">
        <v>144</v>
      </c>
      <c r="I29" t="str">
        <f t="shared" si="1"/>
        <v>1101 0E0E</v>
      </c>
      <c r="J29" t="str">
        <f t="shared" si="2"/>
        <v>0002 E803</v>
      </c>
      <c r="K29" t="str">
        <f t="shared" si="3"/>
        <v>0101 0100</v>
      </c>
      <c r="L29" t="str">
        <f t="shared" si="4"/>
        <v>8021 0B00</v>
      </c>
      <c r="M29" t="str">
        <f t="shared" si="5"/>
        <v>4877 5400</v>
      </c>
      <c r="N29" t="str">
        <f t="shared" si="6"/>
        <v>48FF 5500</v>
      </c>
      <c r="O29" t="str">
        <f t="shared" si="7"/>
        <v>0000 0000</v>
      </c>
      <c r="P29" t="str">
        <f t="shared" si="8"/>
        <v>0000 0000</v>
      </c>
    </row>
    <row r="30" spans="1:16" x14ac:dyDescent="0.3">
      <c r="A30" s="8" t="s">
        <v>230</v>
      </c>
      <c r="B30" s="4" t="s">
        <v>120</v>
      </c>
      <c r="C30" s="4" t="s">
        <v>158</v>
      </c>
      <c r="D30" s="4" t="s">
        <v>117</v>
      </c>
      <c r="E30" s="4" t="s">
        <v>221</v>
      </c>
      <c r="F30" s="4" t="s">
        <v>222</v>
      </c>
      <c r="G30" s="4" t="s">
        <v>117</v>
      </c>
      <c r="H30" s="13" t="s">
        <v>144</v>
      </c>
      <c r="I30" t="str">
        <f t="shared" si="1"/>
        <v>130E 0E01</v>
      </c>
      <c r="J30" t="str">
        <f t="shared" si="2"/>
        <v>E803 E803</v>
      </c>
      <c r="K30" t="str">
        <f t="shared" si="3"/>
        <v>01C4 0E00</v>
      </c>
      <c r="L30" t="str">
        <f t="shared" si="4"/>
        <v>0000 0000</v>
      </c>
      <c r="M30" t="str">
        <f t="shared" si="5"/>
        <v>48FF 5500</v>
      </c>
      <c r="N30" t="str">
        <f t="shared" si="6"/>
        <v>E8FC 5800</v>
      </c>
      <c r="O30" t="str">
        <f t="shared" si="7"/>
        <v>0000 0000</v>
      </c>
      <c r="P30" t="str">
        <f t="shared" si="8"/>
        <v>0000 0000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2019-03-11T05:37:01Z</dcterms:modified>
</cp:coreProperties>
</file>