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430CA3EC-2772-4BBB-8418-9BCB6DA06CD3}" xr6:coauthVersionLast="40" xr6:coauthVersionMax="40" xr10:uidLastSave="{00000000-0000-0000-0000-000000000000}"/>
  <bookViews>
    <workbookView xWindow="-110" yWindow="-110" windowWidth="19420" windowHeight="1042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U4" i="2" l="1"/>
  <c r="M66" i="2"/>
  <c r="M61" i="2"/>
  <c r="M60" i="2"/>
  <c r="M58" i="2"/>
  <c r="M54" i="2"/>
  <c r="M53" i="2"/>
  <c r="M51" i="2"/>
  <c r="M47" i="2"/>
  <c r="M46" i="2"/>
  <c r="M44" i="2"/>
  <c r="M40" i="2"/>
  <c r="M39" i="2"/>
  <c r="M37" i="2"/>
  <c r="M32" i="2"/>
  <c r="M31" i="2"/>
  <c r="M29" i="2"/>
  <c r="M25" i="2"/>
  <c r="M24" i="2"/>
  <c r="M22" i="2"/>
  <c r="M17" i="2"/>
  <c r="M16" i="2"/>
  <c r="M14" i="2"/>
  <c r="M10" i="2"/>
  <c r="M9" i="2"/>
  <c r="M7" i="2"/>
  <c r="M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T7" i="2" s="1"/>
  <c r="U7" i="2" s="1"/>
  <c r="T9" i="2" l="1"/>
  <c r="N70" i="2"/>
  <c r="O70" i="2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K68" i="2"/>
  <c r="K36" i="2"/>
  <c r="AA36" i="2" s="1"/>
  <c r="K21" i="2"/>
  <c r="AA21" i="2" s="1"/>
  <c r="K6" i="2"/>
  <c r="AA6" i="2" s="1"/>
  <c r="K66" i="2"/>
  <c r="AA66" i="2" s="1"/>
  <c r="K61" i="2"/>
  <c r="AA61" i="2" s="1"/>
  <c r="K60" i="2"/>
  <c r="AA60" i="2" s="1"/>
  <c r="K58" i="2"/>
  <c r="AA58" i="2" s="1"/>
  <c r="K54" i="2"/>
  <c r="AA54" i="2" s="1"/>
  <c r="K53" i="2"/>
  <c r="AA53" i="2" s="1"/>
  <c r="K51" i="2"/>
  <c r="AA51" i="2" s="1"/>
  <c r="K47" i="2"/>
  <c r="AA47" i="2" s="1"/>
  <c r="K46" i="2"/>
  <c r="AA46" i="2" s="1"/>
  <c r="K44" i="2"/>
  <c r="AA44" i="2" s="1"/>
  <c r="K40" i="2"/>
  <c r="AA40" i="2" s="1"/>
  <c r="K39" i="2"/>
  <c r="AA39" i="2" s="1"/>
  <c r="K37" i="2"/>
  <c r="AA37" i="2" s="1"/>
  <c r="K32" i="2"/>
  <c r="AA32" i="2" s="1"/>
  <c r="K31" i="2"/>
  <c r="AA31" i="2" s="1"/>
  <c r="K29" i="2"/>
  <c r="AA29" i="2" s="1"/>
  <c r="K25" i="2"/>
  <c r="AA25" i="2" s="1"/>
  <c r="K24" i="2"/>
  <c r="AA24" i="2" s="1"/>
  <c r="K22" i="2"/>
  <c r="AA22" i="2" s="1"/>
  <c r="K17" i="2"/>
  <c r="AA17" i="2" s="1"/>
  <c r="K16" i="2"/>
  <c r="AA16" i="2" s="1"/>
  <c r="K14" i="2"/>
  <c r="AA14" i="2" s="1"/>
  <c r="K10" i="2"/>
  <c r="AA10" i="2" s="1"/>
  <c r="K9" i="2"/>
  <c r="AA9" i="2" s="1"/>
  <c r="K7" i="2"/>
  <c r="AA7" i="2" s="1"/>
  <c r="K4" i="2"/>
  <c r="AA4" i="2" s="1"/>
  <c r="K3" i="2"/>
  <c r="M70" i="2"/>
  <c r="L68" i="2" l="1"/>
  <c r="AB68" i="2" s="1"/>
  <c r="AA68" i="2"/>
  <c r="R4" i="2"/>
  <c r="S4" i="2" s="1"/>
  <c r="AA3" i="2"/>
  <c r="T10" i="2"/>
  <c r="U9" i="2"/>
  <c r="R6" i="2"/>
  <c r="S6" i="2" s="1"/>
  <c r="M71" i="2"/>
  <c r="N71" i="2"/>
  <c r="L6" i="2"/>
  <c r="AB6" i="2" s="1"/>
  <c r="L21" i="2"/>
  <c r="AB21" i="2" s="1"/>
  <c r="L36" i="2"/>
  <c r="AB36" i="2" s="1"/>
  <c r="K70" i="2"/>
  <c r="K71" i="2" s="1"/>
  <c r="Z67" i="1"/>
  <c r="T35" i="1"/>
  <c r="Z35" i="1" s="1"/>
  <c r="T20" i="1"/>
  <c r="Z20" i="1" s="1"/>
  <c r="T5" i="1"/>
  <c r="Z5" i="1" s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P3" i="2" l="1"/>
  <c r="Q3" i="2" s="1"/>
  <c r="T14" i="2"/>
  <c r="U10" i="2"/>
  <c r="P4" i="2"/>
  <c r="Q4" i="2" s="1"/>
  <c r="R7" i="2"/>
  <c r="S7" i="2" s="1"/>
  <c r="AB70" i="2"/>
  <c r="AA70" i="2"/>
  <c r="S2" i="1"/>
  <c r="R3" i="1" s="1"/>
  <c r="S3" i="1" s="1"/>
  <c r="R5" i="1" s="1"/>
  <c r="M3" i="1"/>
  <c r="N3" i="1" s="1"/>
  <c r="O3" i="1" s="1"/>
  <c r="L6" i="1"/>
  <c r="M6" i="1" s="1"/>
  <c r="T16" i="2" l="1"/>
  <c r="U14" i="2"/>
  <c r="P6" i="2"/>
  <c r="Q6" i="2" s="1"/>
  <c r="R9" i="2"/>
  <c r="S9" i="2" s="1"/>
  <c r="S5" i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T17" i="2" l="1"/>
  <c r="U16" i="2"/>
  <c r="P7" i="2"/>
  <c r="Q7" i="2" s="1"/>
  <c r="R10" i="2"/>
  <c r="S10" i="2" s="1"/>
  <c r="R6" i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T22" i="2" l="1"/>
  <c r="U17" i="2"/>
  <c r="P9" i="2"/>
  <c r="Q9" i="2" s="1"/>
  <c r="R14" i="2"/>
  <c r="S14" i="2" s="1"/>
  <c r="S9" i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T24" i="2" l="1"/>
  <c r="U22" i="2"/>
  <c r="P10" i="2"/>
  <c r="Q10" i="2" s="1"/>
  <c r="R16" i="2"/>
  <c r="S16" i="2" s="1"/>
  <c r="M13" i="1"/>
  <c r="N13" i="1" s="1"/>
  <c r="O13" i="1" s="1"/>
  <c r="L15" i="1"/>
  <c r="T25" i="2" l="1"/>
  <c r="U24" i="2"/>
  <c r="P14" i="2"/>
  <c r="Q14" i="2" s="1"/>
  <c r="R17" i="2"/>
  <c r="S17" i="2" s="1"/>
  <c r="M15" i="1"/>
  <c r="N15" i="1" s="1"/>
  <c r="O15" i="1" s="1"/>
  <c r="L16" i="1"/>
  <c r="T29" i="2" l="1"/>
  <c r="U25" i="2"/>
  <c r="R21" i="2"/>
  <c r="S21" i="2" s="1"/>
  <c r="P16" i="2"/>
  <c r="Q16" i="2" s="1"/>
  <c r="L21" i="1"/>
  <c r="M16" i="1"/>
  <c r="N16" i="1" s="1"/>
  <c r="O16" i="1" s="1"/>
  <c r="T31" i="2" l="1"/>
  <c r="U29" i="2"/>
  <c r="P17" i="2"/>
  <c r="Q17" i="2" s="1"/>
  <c r="R22" i="2"/>
  <c r="S22" i="2" s="1"/>
  <c r="L23" i="1"/>
  <c r="M21" i="1"/>
  <c r="N21" i="1" s="1"/>
  <c r="O21" i="1" s="1"/>
  <c r="T32" i="2" l="1"/>
  <c r="U31" i="2"/>
  <c r="P21" i="2"/>
  <c r="Q21" i="2" s="1"/>
  <c r="R24" i="2"/>
  <c r="S24" i="2" s="1"/>
  <c r="M23" i="1"/>
  <c r="N23" i="1" s="1"/>
  <c r="O23" i="1" s="1"/>
  <c r="L24" i="1"/>
  <c r="T37" i="2" l="1"/>
  <c r="U32" i="2"/>
  <c r="P22" i="2"/>
  <c r="Q22" i="2" s="1"/>
  <c r="R25" i="2"/>
  <c r="S25" i="2" s="1"/>
  <c r="L28" i="1"/>
  <c r="M24" i="1"/>
  <c r="N24" i="1" s="1"/>
  <c r="O24" i="1" s="1"/>
  <c r="T39" i="2" l="1"/>
  <c r="U37" i="2"/>
  <c r="P24" i="2"/>
  <c r="Q24" i="2" s="1"/>
  <c r="R29" i="2"/>
  <c r="S29" i="2" s="1"/>
  <c r="L30" i="1"/>
  <c r="M28" i="1"/>
  <c r="N28" i="1" s="1"/>
  <c r="O28" i="1" s="1"/>
  <c r="T40" i="2" l="1"/>
  <c r="U39" i="2"/>
  <c r="P25" i="2"/>
  <c r="Q25" i="2" s="1"/>
  <c r="R31" i="2"/>
  <c r="S31" i="2" s="1"/>
  <c r="M30" i="1"/>
  <c r="N30" i="1" s="1"/>
  <c r="O30" i="1" s="1"/>
  <c r="L31" i="1"/>
  <c r="T44" i="2" l="1"/>
  <c r="U40" i="2"/>
  <c r="P29" i="2"/>
  <c r="Q29" i="2" s="1"/>
  <c r="R32" i="2"/>
  <c r="S32" i="2" s="1"/>
  <c r="M31" i="1"/>
  <c r="N31" i="1" s="1"/>
  <c r="O31" i="1" s="1"/>
  <c r="L36" i="1"/>
  <c r="T46" i="2" l="1"/>
  <c r="U44" i="2"/>
  <c r="P31" i="2"/>
  <c r="Q31" i="2" s="1"/>
  <c r="R36" i="2"/>
  <c r="S36" i="2" s="1"/>
  <c r="M36" i="1"/>
  <c r="N36" i="1" s="1"/>
  <c r="O36" i="1" s="1"/>
  <c r="L38" i="1"/>
  <c r="T47" i="2" l="1"/>
  <c r="U46" i="2"/>
  <c r="P32" i="2"/>
  <c r="Q32" i="2" s="1"/>
  <c r="R37" i="2"/>
  <c r="S37" i="2" s="1"/>
  <c r="L39" i="1"/>
  <c r="M38" i="1"/>
  <c r="N38" i="1" s="1"/>
  <c r="O38" i="1" s="1"/>
  <c r="T51" i="2" l="1"/>
  <c r="U47" i="2"/>
  <c r="P36" i="2"/>
  <c r="Q36" i="2" s="1"/>
  <c r="R39" i="2"/>
  <c r="S39" i="2" s="1"/>
  <c r="L43" i="1"/>
  <c r="M39" i="1"/>
  <c r="N39" i="1" s="1"/>
  <c r="O39" i="1" s="1"/>
  <c r="T53" i="2" l="1"/>
  <c r="U51" i="2"/>
  <c r="P37" i="2"/>
  <c r="Q37" i="2" s="1"/>
  <c r="R40" i="2"/>
  <c r="S40" i="2" s="1"/>
  <c r="M43" i="1"/>
  <c r="N43" i="1" s="1"/>
  <c r="O43" i="1" s="1"/>
  <c r="L45" i="1"/>
  <c r="T54" i="2" l="1"/>
  <c r="U53" i="2"/>
  <c r="P39" i="2"/>
  <c r="Q39" i="2" s="1"/>
  <c r="R44" i="2"/>
  <c r="S44" i="2" s="1"/>
  <c r="L46" i="1"/>
  <c r="M45" i="1"/>
  <c r="N45" i="1" s="1"/>
  <c r="O45" i="1" s="1"/>
  <c r="T58" i="2" l="1"/>
  <c r="U54" i="2"/>
  <c r="R46" i="2"/>
  <c r="S46" i="2" s="1"/>
  <c r="P40" i="2"/>
  <c r="Q40" i="2" s="1"/>
  <c r="L50" i="1"/>
  <c r="M46" i="1"/>
  <c r="N46" i="1" s="1"/>
  <c r="O46" i="1" s="1"/>
  <c r="T60" i="2" l="1"/>
  <c r="U58" i="2"/>
  <c r="P44" i="2"/>
  <c r="Q44" i="2" s="1"/>
  <c r="R47" i="2"/>
  <c r="S47" i="2" s="1"/>
  <c r="M50" i="1"/>
  <c r="N50" i="1" s="1"/>
  <c r="O50" i="1" s="1"/>
  <c r="L52" i="1"/>
  <c r="T61" i="2" l="1"/>
  <c r="U60" i="2"/>
  <c r="P46" i="2"/>
  <c r="Q46" i="2" s="1"/>
  <c r="R51" i="2"/>
  <c r="S51" i="2" s="1"/>
  <c r="M52" i="1"/>
  <c r="N52" i="1" s="1"/>
  <c r="O52" i="1" s="1"/>
  <c r="L53" i="1"/>
  <c r="T66" i="2" l="1"/>
  <c r="U66" i="2" s="1"/>
  <c r="U61" i="2"/>
  <c r="P47" i="2"/>
  <c r="Q47" i="2" s="1"/>
  <c r="R53" i="2"/>
  <c r="S53" i="2" s="1"/>
  <c r="L57" i="1"/>
  <c r="M53" i="1"/>
  <c r="N53" i="1" s="1"/>
  <c r="O53" i="1" s="1"/>
  <c r="P51" i="2" l="1"/>
  <c r="Q51" i="2" s="1"/>
  <c r="R54" i="2"/>
  <c r="S54" i="2" s="1"/>
  <c r="L59" i="1"/>
  <c r="M57" i="1"/>
  <c r="N57" i="1" s="1"/>
  <c r="O57" i="1" s="1"/>
  <c r="P53" i="2" l="1"/>
  <c r="Q53" i="2" s="1"/>
  <c r="R58" i="2"/>
  <c r="S58" i="2" s="1"/>
  <c r="L60" i="1"/>
  <c r="M59" i="1"/>
  <c r="N59" i="1" s="1"/>
  <c r="O59" i="1" s="1"/>
  <c r="P54" i="2" l="1"/>
  <c r="Q54" i="2" s="1"/>
  <c r="R60" i="2"/>
  <c r="S60" i="2" s="1"/>
  <c r="M60" i="1"/>
  <c r="N60" i="1" s="1"/>
  <c r="O60" i="1" s="1"/>
  <c r="L65" i="1"/>
  <c r="M65" i="1" s="1"/>
  <c r="N65" i="1" s="1"/>
  <c r="O65" i="1" s="1"/>
  <c r="P58" i="2" l="1"/>
  <c r="Q58" i="2" s="1"/>
  <c r="R61" i="2"/>
  <c r="S61" i="2" s="1"/>
  <c r="R66" i="2" l="1"/>
  <c r="S66" i="2" s="1"/>
  <c r="P60" i="2"/>
  <c r="Q60" i="2" s="1"/>
  <c r="P61" i="2" l="1"/>
  <c r="Q61" i="2" s="1"/>
  <c r="R68" i="2"/>
  <c r="S68" i="2" s="1"/>
  <c r="R69" i="2" l="1"/>
  <c r="P68" i="2" s="1"/>
  <c r="Q68" i="2" s="1"/>
  <c r="P66" i="2"/>
  <c r="Q66" i="2" s="1"/>
</calcChain>
</file>

<file path=xl/sharedStrings.xml><?xml version="1.0" encoding="utf-8"?>
<sst xmlns="http://schemas.openxmlformats.org/spreadsheetml/2006/main" count="552" uniqueCount="202">
  <si>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</si>
  <si>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</si>
  <si>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</si>
  <si>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</si>
  <si>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</si>
  <si>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</si>
  <si>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</si>
  <si>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</si>
  <si>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</si>
  <si>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</si>
  <si>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</si>
  <si>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</si>
  <si>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</si>
  <si>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</si>
  <si>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</si>
  <si>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</si>
  <si>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</si>
  <si>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</si>
  <si>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</si>
  <si>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</si>
  <si>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</si>
  <si>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</si>
  <si>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</si>
  <si>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</si>
  <si>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</si>
  <si>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</si>
  <si>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</si>
  <si>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</si>
  <si>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</si>
  <si>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</si>
  <si>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</si>
  <si>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</si>
  <si>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</si>
  <si>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</si>
  <si>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</si>
  <si>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</si>
  <si>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</si>
  <si>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</si>
  <si>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</si>
  <si>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</si>
  <si>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</si>
  <si>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</si>
  <si>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</si>
  <si>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</si>
  <si>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</si>
  <si>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</si>
  <si>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</si>
  <si>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</si>
  <si>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</si>
  <si>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</si>
  <si>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</si>
  <si>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</si>
  <si>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</si>
  <si>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</si>
  <si>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</si>
  <si>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</si>
  <si>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</si>
  <si>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</si>
  <si>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</si>
  <si>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</si>
  <si>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</si>
  <si>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</si>
  <si>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</si>
  <si>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</si>
  <si>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</si>
  <si>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</si>
  <si>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</si>
  <si>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</si>
  <si>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</si>
  <si>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</si>
  <si>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</si>
  <si>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</si>
  <si>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</si>
  <si>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</si>
  <si>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</si>
  <si>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</si>
  <si>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</si>
  <si>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</si>
  <si>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</si>
  <si>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</si>
  <si>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</si>
  <si>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</si>
  <si>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</si>
  <si>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</si>
  <si>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</si>
  <si>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</si>
  <si>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</si>
  <si>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</si>
  <si>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</si>
  <si>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</si>
  <si>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</si>
  <si>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</si>
  <si>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</si>
  <si>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</si>
  <si>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</si>
  <si>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</si>
  <si>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</si>
  <si>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</si>
  <si>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</si>
  <si>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</si>
  <si>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</si>
  <si>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</si>
  <si>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</si>
  <si>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</si>
  <si>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</si>
  <si>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</si>
  <si>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</si>
  <si>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</si>
  <si>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</si>
  <si>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</si>
  <si>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</si>
  <si>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</si>
  <si>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</si>
  <si>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</si>
  <si>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</si>
  <si>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</si>
  <si>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</si>
  <si>
    <t>OP_NUM</t>
  </si>
  <si>
    <t>PARA</t>
  </si>
  <si>
    <t>WB addr</t>
  </si>
  <si>
    <t>data staddr</t>
  </si>
  <si>
    <t>wgt staddr</t>
  </si>
  <si>
    <t>oichsize</t>
  </si>
  <si>
    <t>type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</si>
  <si>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</si>
  <si>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</si>
  <si>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</si>
  <si>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</si>
  <si>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</si>
  <si>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</si>
  <si>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</si>
  <si>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</si>
  <si>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00c0_0030</t>
  </si>
  <si>
    <t>0030_0180</t>
  </si>
  <si>
    <t>0040_0180</t>
  </si>
  <si>
    <t>0100_0040</t>
  </si>
  <si>
    <t>0040_0200</t>
  </si>
  <si>
    <t>03e8_0200</t>
  </si>
  <si>
    <t>Single OP</t>
  </si>
  <si>
    <t>Time(us)</t>
  </si>
  <si>
    <t>Memory Access</t>
  </si>
  <si>
    <t>Operation</t>
  </si>
  <si>
    <t>Size</t>
  </si>
  <si>
    <t>Bias</t>
  </si>
  <si>
    <t>2B Aligned</t>
  </si>
  <si>
    <t>0040_0040</t>
  </si>
  <si>
    <t>0080_0080</t>
  </si>
  <si>
    <t>0100_0100</t>
  </si>
  <si>
    <t>000d_000d</t>
  </si>
  <si>
    <t>03e8_03e8</t>
  </si>
  <si>
    <t>xxxx</t>
  </si>
  <si>
    <t>001b_6f03</t>
  </si>
  <si>
    <t>op_num, oiknsize</t>
  </si>
  <si>
    <t>0040_3701</t>
  </si>
  <si>
    <t>0010_3701</t>
  </si>
  <si>
    <t>0090_3703</t>
  </si>
  <si>
    <t>0080_3701</t>
  </si>
  <si>
    <t>xxxx_1b03</t>
  </si>
  <si>
    <t>xxxx_3703</t>
  </si>
  <si>
    <t>0080_1b01</t>
  </si>
  <si>
    <t>0020_1b01</t>
  </si>
  <si>
    <t>0120_1b03</t>
  </si>
  <si>
    <t>0100_1b01</t>
  </si>
  <si>
    <t>xxxx_0d03</t>
  </si>
  <si>
    <t>0100_0d01</t>
  </si>
  <si>
    <t>0030_0d01</t>
  </si>
  <si>
    <t>01B0_0d03</t>
  </si>
  <si>
    <t>0180_0d01</t>
  </si>
  <si>
    <t>0080_0d01</t>
  </si>
  <si>
    <t>0040_0d01</t>
  </si>
  <si>
    <t>0240_0d03</t>
  </si>
  <si>
    <t>0200_0d01</t>
  </si>
  <si>
    <t>3021_0202</t>
  </si>
  <si>
    <t>0bd1_0204</t>
  </si>
  <si>
    <t>0bd1_0101</t>
  </si>
  <si>
    <t>0bd1_0103</t>
  </si>
  <si>
    <t>0bd1_0113</t>
  </si>
  <si>
    <t>02d9_0204</t>
  </si>
  <si>
    <t>02d9_0101</t>
  </si>
  <si>
    <t>02d9_0103</t>
  </si>
  <si>
    <t>02d9_0113</t>
  </si>
  <si>
    <t>00a9_0204</t>
  </si>
  <si>
    <t>00a9_0101</t>
  </si>
  <si>
    <t>00a9_0103</t>
  </si>
  <si>
    <t>00a9_0113</t>
  </si>
  <si>
    <t>0001_0105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</si>
  <si>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</si>
  <si>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</si>
  <si>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</si>
  <si>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</si>
  <si>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</si>
  <si>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</si>
  <si>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</si>
  <si>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</si>
  <si>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</si>
  <si>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</si>
  <si>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</si>
  <si>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</si>
  <si>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</si>
  <si>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</si>
  <si>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</si>
  <si>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14x14(0)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</si>
</sst>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1" fillId="5" borderId="0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0" fillId="0" borderId="5" xfId="0" applyNumberFormat="1" applyBorder="1"/>
    <xf numFmtId="0" fontId="0" fillId="0" borderId="0" xfId="0" applyNumberFormat="1" applyBorder="1"/>
    <xf numFmtId="0" fontId="2" fillId="5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49" fontId="4" fillId="0" borderId="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70" t="s">
        <v>77</v>
      </c>
      <c r="I1" s="70"/>
      <c r="J1" s="2" t="s">
        <v>86</v>
      </c>
      <c r="K1" s="8" t="s">
        <v>113</v>
      </c>
      <c r="L1" s="71" t="s">
        <v>110</v>
      </c>
      <c r="M1" s="71"/>
      <c r="N1" s="71" t="s">
        <v>112</v>
      </c>
      <c r="O1" s="71"/>
      <c r="P1" s="71" t="s">
        <v>111</v>
      </c>
      <c r="Q1" s="71"/>
      <c r="R1" s="71" t="s">
        <v>114</v>
      </c>
      <c r="S1" s="72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C71"/>
  <sheetViews>
    <sheetView tabSelected="1" topLeftCell="I1" zoomScale="90" zoomScaleNormal="90" workbookViewId="0">
      <selection activeCell="J3" sqref="J3"/>
    </sheetView>
  </sheetViews>
  <sheetFormatPr defaultRowHeight="14.5" x14ac:dyDescent="0.35"/>
  <cols>
    <col min="1" max="1" width="22.08984375" style="40" bestFit="1" customWidth="1"/>
    <col min="2" max="2" width="11.81640625" style="41" bestFit="1" customWidth="1"/>
    <col min="3" max="3" width="8.81640625" style="41" bestFit="1" customWidth="1"/>
    <col min="4" max="4" width="1.81640625" style="41" bestFit="1" customWidth="1"/>
    <col min="5" max="8" width="8.7265625" style="41"/>
    <col min="9" max="9" width="10.81640625" style="41" bestFit="1" customWidth="1"/>
    <col min="10" max="10" width="3.81640625" style="41" bestFit="1" customWidth="1"/>
    <col min="11" max="11" width="8.7265625" style="41"/>
    <col min="12" max="12" width="10.81640625" style="41" bestFit="1" customWidth="1"/>
    <col min="13" max="13" width="12.90625" style="41" customWidth="1"/>
    <col min="14" max="14" width="7.81640625" style="41" bestFit="1" customWidth="1"/>
    <col min="15" max="15" width="10.81640625" style="42" bestFit="1" customWidth="1"/>
    <col min="16" max="16" width="7.81640625" style="59" bestFit="1" customWidth="1"/>
    <col min="17" max="17" width="6.81640625" style="53" bestFit="1" customWidth="1"/>
    <col min="18" max="18" width="7.81640625" style="65" bestFit="1" customWidth="1"/>
    <col min="19" max="19" width="6.81640625" style="53" bestFit="1" customWidth="1"/>
    <col min="20" max="20" width="6.81640625" style="65" bestFit="1" customWidth="1"/>
    <col min="21" max="21" width="5.81640625" style="53" bestFit="1" customWidth="1"/>
    <col min="22" max="22" width="17.26953125" style="51" bestFit="1" customWidth="1"/>
    <col min="23" max="23" width="9.81640625" style="51" bestFit="1" customWidth="1"/>
    <col min="24" max="24" width="9.81640625" style="52" bestFit="1" customWidth="1"/>
    <col min="25" max="25" width="9.81640625" bestFit="1" customWidth="1"/>
    <col min="26" max="27" width="13.90625" bestFit="1" customWidth="1"/>
    <col min="28" max="28" width="9.81640625" bestFit="1" customWidth="1"/>
    <col min="29" max="29" width="15.90625" bestFit="1" customWidth="1"/>
  </cols>
  <sheetData>
    <row r="1" spans="1:29" x14ac:dyDescent="0.35">
      <c r="A1" s="27"/>
      <c r="B1" s="28"/>
      <c r="C1" s="76" t="s">
        <v>117</v>
      </c>
      <c r="D1" s="76"/>
      <c r="E1" s="76"/>
      <c r="F1" s="29" t="s">
        <v>118</v>
      </c>
      <c r="G1" s="28"/>
      <c r="H1" s="28"/>
      <c r="I1" s="74" t="s">
        <v>142</v>
      </c>
      <c r="J1" s="74"/>
      <c r="K1" s="74"/>
      <c r="L1" s="74"/>
      <c r="M1" s="74"/>
      <c r="N1" s="74"/>
      <c r="O1" s="75"/>
      <c r="P1" s="77" t="s">
        <v>113</v>
      </c>
      <c r="Q1" s="71"/>
      <c r="R1" s="71"/>
      <c r="S1" s="71"/>
      <c r="T1" s="71"/>
      <c r="U1" s="71"/>
      <c r="V1" s="71"/>
      <c r="W1" s="71"/>
      <c r="X1" s="72"/>
      <c r="Y1" s="73" t="s">
        <v>139</v>
      </c>
      <c r="Z1" s="70"/>
      <c r="AA1" s="70"/>
      <c r="AB1" s="70"/>
    </row>
    <row r="2" spans="1:29" x14ac:dyDescent="0.35">
      <c r="A2" s="13" t="s">
        <v>9</v>
      </c>
      <c r="B2" s="30" t="s">
        <v>10</v>
      </c>
      <c r="C2" s="74" t="s">
        <v>78</v>
      </c>
      <c r="D2" s="74"/>
      <c r="E2" s="30" t="s">
        <v>84</v>
      </c>
      <c r="F2" s="30" t="s">
        <v>85</v>
      </c>
      <c r="G2" s="30" t="s">
        <v>79</v>
      </c>
      <c r="H2" s="30" t="s">
        <v>80</v>
      </c>
      <c r="I2" s="74" t="s">
        <v>77</v>
      </c>
      <c r="J2" s="74"/>
      <c r="K2" s="74"/>
      <c r="L2" s="30" t="s">
        <v>116</v>
      </c>
      <c r="M2" s="30" t="s">
        <v>86</v>
      </c>
      <c r="N2" s="30" t="s">
        <v>143</v>
      </c>
      <c r="O2" s="31" t="s">
        <v>144</v>
      </c>
      <c r="P2" s="78" t="s">
        <v>119</v>
      </c>
      <c r="Q2" s="79"/>
      <c r="R2" s="79" t="s">
        <v>120</v>
      </c>
      <c r="S2" s="79"/>
      <c r="T2" s="79" t="s">
        <v>121</v>
      </c>
      <c r="U2" s="79"/>
      <c r="V2" s="14" t="s">
        <v>152</v>
      </c>
      <c r="W2" s="66" t="s">
        <v>122</v>
      </c>
      <c r="X2" s="67" t="s">
        <v>123</v>
      </c>
      <c r="Y2" s="26" t="s">
        <v>138</v>
      </c>
      <c r="Z2" s="26" t="s">
        <v>108</v>
      </c>
      <c r="AA2" s="26" t="s">
        <v>140</v>
      </c>
      <c r="AB2" s="26" t="s">
        <v>141</v>
      </c>
      <c r="AC2" s="26" t="s">
        <v>81</v>
      </c>
    </row>
    <row r="3" spans="1:29" x14ac:dyDescent="0.35">
      <c r="A3" s="9" t="s">
        <v>0</v>
      </c>
      <c r="B3" s="32" t="s">
        <v>0</v>
      </c>
      <c r="C3" s="32"/>
      <c r="D3" s="32"/>
      <c r="E3" s="32"/>
      <c r="F3" s="32">
        <v>3</v>
      </c>
      <c r="G3" s="32"/>
      <c r="H3" s="32"/>
      <c r="I3" s="32" t="s">
        <v>186</v>
      </c>
      <c r="J3" s="32">
        <v>227</v>
      </c>
      <c r="K3" s="32">
        <f>J3^2*F3</f>
        <v>154587</v>
      </c>
      <c r="L3" s="32"/>
      <c r="M3" s="32"/>
      <c r="N3" s="32"/>
      <c r="O3" s="33"/>
      <c r="P3" s="54">
        <f>R4</f>
        <v>809947</v>
      </c>
      <c r="Q3" s="16" t="str">
        <f>DEC2HEX(P3)</f>
        <v>C5BDB</v>
      </c>
      <c r="R3" s="60">
        <v>655360</v>
      </c>
      <c r="S3" s="16" t="str">
        <f>DEC2HEX(R3)</f>
        <v>A0000</v>
      </c>
      <c r="T3" s="60"/>
      <c r="U3" s="16"/>
      <c r="V3" s="43"/>
      <c r="W3" s="43"/>
      <c r="X3" s="44"/>
      <c r="Y3" s="3"/>
      <c r="Z3" s="3"/>
      <c r="AA3" s="3">
        <f>K3/64*0.97</f>
        <v>2342.9592187499998</v>
      </c>
      <c r="AB3" s="3"/>
      <c r="AC3" s="26" t="s">
        <v>82</v>
      </c>
    </row>
    <row r="4" spans="1:29" x14ac:dyDescent="0.35">
      <c r="A4" s="10" t="s">
        <v>1</v>
      </c>
      <c r="B4" s="34" t="s">
        <v>8</v>
      </c>
      <c r="C4" s="34" t="s">
        <v>83</v>
      </c>
      <c r="D4" s="34">
        <v>3</v>
      </c>
      <c r="E4" s="34">
        <v>3</v>
      </c>
      <c r="F4" s="34">
        <v>64</v>
      </c>
      <c r="G4" s="34">
        <v>2</v>
      </c>
      <c r="H4" s="34">
        <v>0</v>
      </c>
      <c r="I4" s="34" t="s">
        <v>187</v>
      </c>
      <c r="J4" s="34">
        <v>113</v>
      </c>
      <c r="K4" s="34">
        <f>J4^2*F4</f>
        <v>817216</v>
      </c>
      <c r="L4" s="34">
        <f>J4^2*E4</f>
        <v>38307</v>
      </c>
      <c r="M4" s="34">
        <f>D4^2*E4*F4</f>
        <v>1728</v>
      </c>
      <c r="N4" s="34">
        <f>F4</f>
        <v>64</v>
      </c>
      <c r="O4" s="35">
        <f>_xlfn.CEILING.MATH(D4^2*E4/2)*F4</f>
        <v>896</v>
      </c>
      <c r="P4" s="55">
        <f>R6</f>
        <v>1627163</v>
      </c>
      <c r="Q4" s="18" t="str">
        <f>DEC2HEX(P4)</f>
        <v>18D41B</v>
      </c>
      <c r="R4" s="61">
        <f>R3+K3</f>
        <v>809947</v>
      </c>
      <c r="S4" s="18" t="str">
        <f>DEC2HEX(R4)</f>
        <v>C5BDB</v>
      </c>
      <c r="T4" s="61">
        <v>4096</v>
      </c>
      <c r="U4" s="18" t="str">
        <f>DEC2HEX(T4)</f>
        <v>1000</v>
      </c>
      <c r="V4" s="45" t="s">
        <v>151</v>
      </c>
      <c r="W4" s="45" t="s">
        <v>124</v>
      </c>
      <c r="X4" s="46" t="s">
        <v>172</v>
      </c>
      <c r="Y4" s="4">
        <v>0.2</v>
      </c>
      <c r="Z4" s="4">
        <v>1</v>
      </c>
      <c r="AA4" s="4">
        <f>K4/64*0.97</f>
        <v>12385.93</v>
      </c>
      <c r="AB4" s="4">
        <f>L4*Y4*Z4</f>
        <v>7661.4000000000005</v>
      </c>
      <c r="AC4" s="26"/>
    </row>
    <row r="5" spans="1:29" x14ac:dyDescent="0.35">
      <c r="A5" s="11" t="s">
        <v>2</v>
      </c>
      <c r="B5" s="36" t="s">
        <v>70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56"/>
      <c r="Q5" s="20"/>
      <c r="R5" s="62"/>
      <c r="S5" s="20"/>
      <c r="T5" s="62"/>
      <c r="U5" s="20"/>
      <c r="V5" s="47"/>
      <c r="W5" s="47"/>
      <c r="X5" s="48"/>
      <c r="Y5" s="5"/>
      <c r="Z5" s="5"/>
      <c r="AA5" s="5"/>
      <c r="AB5" s="5"/>
      <c r="AC5" s="26"/>
    </row>
    <row r="6" spans="1:29" x14ac:dyDescent="0.35">
      <c r="A6" s="12" t="s">
        <v>3</v>
      </c>
      <c r="B6" s="38" t="s">
        <v>71</v>
      </c>
      <c r="C6" s="38" t="s">
        <v>83</v>
      </c>
      <c r="D6" s="38"/>
      <c r="E6" s="38"/>
      <c r="F6" s="38">
        <v>64</v>
      </c>
      <c r="G6" s="38">
        <v>2</v>
      </c>
      <c r="H6" s="38">
        <v>0</v>
      </c>
      <c r="I6" s="38" t="s">
        <v>188</v>
      </c>
      <c r="J6" s="38">
        <v>56</v>
      </c>
      <c r="K6" s="38">
        <f>J6^2*F6</f>
        <v>200704</v>
      </c>
      <c r="L6" s="38">
        <f>K6</f>
        <v>200704</v>
      </c>
      <c r="M6" s="38"/>
      <c r="N6" s="38"/>
      <c r="O6" s="39"/>
      <c r="P6" s="57">
        <f>R7</f>
        <v>1827867</v>
      </c>
      <c r="Q6" s="22" t="str">
        <f>DEC2HEX(P6)</f>
        <v>1BE41B</v>
      </c>
      <c r="R6" s="63">
        <f>R4+K4</f>
        <v>1627163</v>
      </c>
      <c r="S6" s="22" t="str">
        <f>DEC2HEX(R6)</f>
        <v>18D41B</v>
      </c>
      <c r="T6" s="63"/>
      <c r="U6" s="22" t="s">
        <v>150</v>
      </c>
      <c r="V6" s="49" t="s">
        <v>158</v>
      </c>
      <c r="W6" s="49" t="s">
        <v>145</v>
      </c>
      <c r="X6" s="50" t="s">
        <v>173</v>
      </c>
      <c r="Y6" s="6">
        <v>0.31</v>
      </c>
      <c r="Z6" s="6">
        <v>1</v>
      </c>
      <c r="AA6" s="6">
        <f>K6/64*0.97</f>
        <v>3041.92</v>
      </c>
      <c r="AB6" s="6">
        <f>L6*Y6*Z6</f>
        <v>62218.239999999998</v>
      </c>
      <c r="AC6" s="26"/>
    </row>
    <row r="7" spans="1:29" x14ac:dyDescent="0.35">
      <c r="A7" s="10" t="s">
        <v>4</v>
      </c>
      <c r="B7" s="34" t="s">
        <v>8</v>
      </c>
      <c r="C7" s="34" t="s">
        <v>87</v>
      </c>
      <c r="D7" s="34">
        <v>1</v>
      </c>
      <c r="E7" s="34">
        <v>64</v>
      </c>
      <c r="F7" s="34">
        <v>16</v>
      </c>
      <c r="G7" s="34">
        <v>1</v>
      </c>
      <c r="H7" s="34">
        <v>0</v>
      </c>
      <c r="I7" s="34" t="s">
        <v>189</v>
      </c>
      <c r="J7" s="34">
        <v>56</v>
      </c>
      <c r="K7" s="34">
        <f>J7^2*F7</f>
        <v>50176</v>
      </c>
      <c r="L7" s="34">
        <f>J7^2*E7</f>
        <v>200704</v>
      </c>
      <c r="M7" s="34">
        <f>D7^2*E7*F7</f>
        <v>1024</v>
      </c>
      <c r="N7" s="34">
        <f>F7</f>
        <v>16</v>
      </c>
      <c r="O7" s="35">
        <f>_xlfn.CEILING.MATH(D7^2*E7/2)*F7</f>
        <v>512</v>
      </c>
      <c r="P7" s="55">
        <f>R9</f>
        <v>1878043</v>
      </c>
      <c r="Q7" s="18" t="str">
        <f>DEC2HEX(P7)</f>
        <v>1CA81B</v>
      </c>
      <c r="R7" s="61">
        <f>R6+K6</f>
        <v>1827867</v>
      </c>
      <c r="S7" s="18" t="str">
        <f>DEC2HEX(R7)</f>
        <v>1BE41B</v>
      </c>
      <c r="T7" s="61">
        <f>T4+O4</f>
        <v>4992</v>
      </c>
      <c r="U7" s="18" t="str">
        <f>DEC2HEX(T7)</f>
        <v>1380</v>
      </c>
      <c r="V7" s="45" t="s">
        <v>153</v>
      </c>
      <c r="W7" s="45" t="s">
        <v>125</v>
      </c>
      <c r="X7" s="46" t="s">
        <v>174</v>
      </c>
      <c r="Y7" s="4">
        <v>0.2</v>
      </c>
      <c r="Z7" s="4">
        <v>1</v>
      </c>
      <c r="AA7" s="4">
        <f>K7/64*0.97</f>
        <v>760.48</v>
      </c>
      <c r="AB7" s="4">
        <f>L7*Y7*Z7</f>
        <v>40140.800000000003</v>
      </c>
      <c r="AC7" s="26"/>
    </row>
    <row r="8" spans="1:29" x14ac:dyDescent="0.35">
      <c r="A8" s="11" t="s">
        <v>5</v>
      </c>
      <c r="B8" s="36" t="s">
        <v>70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56"/>
      <c r="Q8" s="20"/>
      <c r="R8" s="62"/>
      <c r="S8" s="20"/>
      <c r="T8" s="62"/>
      <c r="U8" s="20"/>
      <c r="V8" s="47"/>
      <c r="W8" s="47"/>
      <c r="X8" s="48"/>
      <c r="Y8" s="5"/>
      <c r="Z8" s="5"/>
      <c r="AA8" s="5"/>
      <c r="AB8" s="5"/>
      <c r="AC8" s="26"/>
    </row>
    <row r="9" spans="1:29" x14ac:dyDescent="0.35">
      <c r="A9" s="10" t="s">
        <v>6</v>
      </c>
      <c r="B9" s="34" t="s">
        <v>8</v>
      </c>
      <c r="C9" s="34" t="s">
        <v>87</v>
      </c>
      <c r="D9" s="34">
        <v>1</v>
      </c>
      <c r="E9" s="34">
        <v>16</v>
      </c>
      <c r="F9" s="34">
        <v>64</v>
      </c>
      <c r="G9" s="34">
        <v>1</v>
      </c>
      <c r="H9" s="34">
        <v>0</v>
      </c>
      <c r="I9" s="34" t="s">
        <v>188</v>
      </c>
      <c r="J9" s="34">
        <v>56</v>
      </c>
      <c r="K9" s="34">
        <f t="shared" ref="K9:K10" si="0">J9^2*F9</f>
        <v>200704</v>
      </c>
      <c r="L9" s="34">
        <f t="shared" ref="L9:L10" si="1">J9^2*E9</f>
        <v>50176</v>
      </c>
      <c r="M9" s="34">
        <f t="shared" ref="M9:M10" si="2">D9^2*E9*F9</f>
        <v>1024</v>
      </c>
      <c r="N9" s="34">
        <f t="shared" ref="N9:N10" si="3">F9</f>
        <v>64</v>
      </c>
      <c r="O9" s="35">
        <f t="shared" ref="O9:O10" si="4">_xlfn.CEILING.MATH(D9^2*E9/2)*F9</f>
        <v>512</v>
      </c>
      <c r="P9" s="55">
        <f>R10</f>
        <v>2078747</v>
      </c>
      <c r="Q9" s="18" t="str">
        <f t="shared" ref="Q9:Q10" si="5">DEC2HEX(P9)</f>
        <v>1FB81B</v>
      </c>
      <c r="R9" s="61">
        <f>R7+K7</f>
        <v>1878043</v>
      </c>
      <c r="S9" s="18" t="str">
        <f t="shared" ref="S9:S10" si="6">DEC2HEX(R9)</f>
        <v>1CA81B</v>
      </c>
      <c r="T9" s="61">
        <f>T7+O7</f>
        <v>5504</v>
      </c>
      <c r="U9" s="18" t="str">
        <f t="shared" ref="U9:U10" si="7">DEC2HEX(T9)</f>
        <v>1580</v>
      </c>
      <c r="V9" s="45" t="s">
        <v>154</v>
      </c>
      <c r="W9" s="45" t="s">
        <v>126</v>
      </c>
      <c r="X9" s="46" t="s">
        <v>175</v>
      </c>
      <c r="Y9" s="4">
        <v>0.2</v>
      </c>
      <c r="Z9" s="4">
        <v>0</v>
      </c>
      <c r="AA9" s="4">
        <f t="shared" ref="AA9:AA10" si="8">K9/64*0.97</f>
        <v>3041.92</v>
      </c>
      <c r="AB9" s="4">
        <f>L9*Y9*Z9</f>
        <v>0</v>
      </c>
      <c r="AC9" s="26"/>
    </row>
    <row r="10" spans="1:29" x14ac:dyDescent="0.35">
      <c r="A10" s="10" t="s">
        <v>7</v>
      </c>
      <c r="B10" s="34" t="s">
        <v>8</v>
      </c>
      <c r="C10" s="34" t="s">
        <v>83</v>
      </c>
      <c r="D10" s="34">
        <v>3</v>
      </c>
      <c r="E10" s="34">
        <v>16</v>
      </c>
      <c r="F10" s="34">
        <v>64</v>
      </c>
      <c r="G10" s="34">
        <v>1</v>
      </c>
      <c r="H10" s="34">
        <v>1</v>
      </c>
      <c r="I10" s="34" t="s">
        <v>188</v>
      </c>
      <c r="J10" s="34">
        <v>56</v>
      </c>
      <c r="K10" s="34">
        <f t="shared" si="0"/>
        <v>200704</v>
      </c>
      <c r="L10" s="34">
        <f t="shared" si="1"/>
        <v>50176</v>
      </c>
      <c r="M10" s="34">
        <f t="shared" si="2"/>
        <v>9216</v>
      </c>
      <c r="N10" s="34">
        <f t="shared" si="3"/>
        <v>64</v>
      </c>
      <c r="O10" s="35">
        <f t="shared" si="4"/>
        <v>4608</v>
      </c>
      <c r="P10" s="55">
        <f>R14</f>
        <v>2279451</v>
      </c>
      <c r="Q10" s="18" t="str">
        <f t="shared" si="5"/>
        <v>22C81B</v>
      </c>
      <c r="R10" s="61">
        <f>R9+K9</f>
        <v>2078747</v>
      </c>
      <c r="S10" s="18" t="str">
        <f t="shared" si="6"/>
        <v>1FB81B</v>
      </c>
      <c r="T10" s="61">
        <f>T9+O9</f>
        <v>6016</v>
      </c>
      <c r="U10" s="18" t="str">
        <f t="shared" si="7"/>
        <v>1780</v>
      </c>
      <c r="V10" s="45" t="s">
        <v>155</v>
      </c>
      <c r="W10" s="45" t="s">
        <v>126</v>
      </c>
      <c r="X10" s="46" t="s">
        <v>176</v>
      </c>
      <c r="Y10" s="4">
        <v>0.2</v>
      </c>
      <c r="Z10" s="4">
        <v>1</v>
      </c>
      <c r="AA10" s="4">
        <f t="shared" si="8"/>
        <v>3041.92</v>
      </c>
      <c r="AB10" s="4">
        <f>L10*Y10*Z10</f>
        <v>10035.200000000001</v>
      </c>
      <c r="AC10" s="26"/>
    </row>
    <row r="11" spans="1:29" x14ac:dyDescent="0.35">
      <c r="A11" s="11" t="s">
        <v>11</v>
      </c>
      <c r="B11" s="36" t="s">
        <v>70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56"/>
      <c r="Q11" s="20"/>
      <c r="R11" s="62"/>
      <c r="S11" s="20"/>
      <c r="T11" s="62"/>
      <c r="U11" s="20"/>
      <c r="V11" s="47"/>
      <c r="W11" s="47"/>
      <c r="X11" s="48"/>
      <c r="Y11" s="5"/>
      <c r="Z11" s="5"/>
      <c r="AA11" s="5"/>
      <c r="AB11" s="5"/>
      <c r="AC11" s="26"/>
    </row>
    <row r="12" spans="1:29" x14ac:dyDescent="0.35">
      <c r="A12" s="11" t="s">
        <v>12</v>
      </c>
      <c r="B12" s="36" t="s">
        <v>70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  <c r="P12" s="56"/>
      <c r="Q12" s="20"/>
      <c r="R12" s="62"/>
      <c r="S12" s="20"/>
      <c r="T12" s="62"/>
      <c r="U12" s="20"/>
      <c r="V12" s="47"/>
      <c r="W12" s="47"/>
      <c r="X12" s="48"/>
      <c r="Y12" s="5"/>
      <c r="Z12" s="5"/>
      <c r="AA12" s="5"/>
      <c r="AB12" s="5"/>
      <c r="AC12" s="26"/>
    </row>
    <row r="13" spans="1:29" x14ac:dyDescent="0.35">
      <c r="A13" s="9" t="s">
        <v>19</v>
      </c>
      <c r="B13" s="32" t="s">
        <v>73</v>
      </c>
      <c r="C13" s="32"/>
      <c r="D13" s="32"/>
      <c r="E13" s="32"/>
      <c r="F13" s="32"/>
      <c r="G13" s="32"/>
      <c r="H13" s="32"/>
      <c r="I13" s="32" t="s">
        <v>190</v>
      </c>
      <c r="J13" s="32">
        <v>56</v>
      </c>
      <c r="K13" s="32"/>
      <c r="L13" s="32"/>
      <c r="M13" s="32"/>
      <c r="N13" s="32"/>
      <c r="O13" s="33"/>
      <c r="P13" s="54"/>
      <c r="Q13" s="16"/>
      <c r="R13" s="60"/>
      <c r="S13" s="16"/>
      <c r="T13" s="60"/>
      <c r="U13" s="16"/>
      <c r="V13" s="43"/>
      <c r="W13" s="43"/>
      <c r="X13" s="44"/>
      <c r="Y13" s="3"/>
      <c r="Z13" s="3"/>
      <c r="AA13" s="3"/>
      <c r="AB13" s="3"/>
      <c r="AC13" s="26"/>
    </row>
    <row r="14" spans="1:29" x14ac:dyDescent="0.35">
      <c r="A14" s="10" t="s">
        <v>13</v>
      </c>
      <c r="B14" s="34" t="s">
        <v>8</v>
      </c>
      <c r="C14" s="34" t="s">
        <v>87</v>
      </c>
      <c r="D14" s="34">
        <v>1</v>
      </c>
      <c r="E14" s="34">
        <v>128</v>
      </c>
      <c r="F14" s="34">
        <v>16</v>
      </c>
      <c r="G14" s="34">
        <v>1</v>
      </c>
      <c r="H14" s="34">
        <v>0</v>
      </c>
      <c r="I14" s="34" t="s">
        <v>189</v>
      </c>
      <c r="J14" s="34">
        <v>56</v>
      </c>
      <c r="K14" s="34">
        <f>J14^2*F14</f>
        <v>50176</v>
      </c>
      <c r="L14" s="34">
        <f>J14^2*E14</f>
        <v>401408</v>
      </c>
      <c r="M14" s="34">
        <f>D14^2*E14*F14</f>
        <v>2048</v>
      </c>
      <c r="N14" s="34">
        <f>F14</f>
        <v>16</v>
      </c>
      <c r="O14" s="35">
        <f>_xlfn.CEILING.MATH(D14^2*E14/2)*F14</f>
        <v>1024</v>
      </c>
      <c r="P14" s="55">
        <f>R16</f>
        <v>2329627</v>
      </c>
      <c r="Q14" s="18" t="str">
        <f>DEC2HEX(P14)</f>
        <v>238C1B</v>
      </c>
      <c r="R14" s="61">
        <f>R10+K10</f>
        <v>2279451</v>
      </c>
      <c r="S14" s="18" t="str">
        <f>DEC2HEX(R14)</f>
        <v>22C81B</v>
      </c>
      <c r="T14" s="61">
        <f>T10+O10</f>
        <v>10624</v>
      </c>
      <c r="U14" s="18" t="str">
        <f>DEC2HEX(T14)</f>
        <v>2980</v>
      </c>
      <c r="V14" s="45" t="s">
        <v>156</v>
      </c>
      <c r="W14" s="45" t="s">
        <v>127</v>
      </c>
      <c r="X14" s="46" t="s">
        <v>174</v>
      </c>
      <c r="Y14" s="4">
        <v>0.2</v>
      </c>
      <c r="Z14" s="4">
        <v>1</v>
      </c>
      <c r="AA14" s="4">
        <f>K14/64*0.97</f>
        <v>760.48</v>
      </c>
      <c r="AB14" s="4">
        <f>L14*Y14*Z14</f>
        <v>80281.600000000006</v>
      </c>
      <c r="AC14" s="26"/>
    </row>
    <row r="15" spans="1:29" x14ac:dyDescent="0.35">
      <c r="A15" s="11" t="s">
        <v>14</v>
      </c>
      <c r="B15" s="36" t="s">
        <v>70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56"/>
      <c r="Q15" s="20"/>
      <c r="R15" s="62"/>
      <c r="S15" s="20"/>
      <c r="T15" s="62"/>
      <c r="U15" s="20"/>
      <c r="V15" s="47"/>
      <c r="W15" s="47"/>
      <c r="X15" s="48"/>
      <c r="Y15" s="5"/>
      <c r="Z15" s="5"/>
      <c r="AA15" s="5"/>
      <c r="AB15" s="5"/>
      <c r="AC15" s="26"/>
    </row>
    <row r="16" spans="1:29" x14ac:dyDescent="0.35">
      <c r="A16" s="10" t="s">
        <v>15</v>
      </c>
      <c r="B16" s="34" t="s">
        <v>8</v>
      </c>
      <c r="C16" s="34" t="s">
        <v>87</v>
      </c>
      <c r="D16" s="34">
        <v>1</v>
      </c>
      <c r="E16" s="34">
        <v>16</v>
      </c>
      <c r="F16" s="34">
        <v>64</v>
      </c>
      <c r="G16" s="34">
        <v>1</v>
      </c>
      <c r="H16" s="34">
        <v>0</v>
      </c>
      <c r="I16" s="34" t="s">
        <v>188</v>
      </c>
      <c r="J16" s="34">
        <v>56</v>
      </c>
      <c r="K16" s="34">
        <f t="shared" ref="K16:K17" si="9">J16^2*F16</f>
        <v>200704</v>
      </c>
      <c r="L16" s="34">
        <f t="shared" ref="L16:L17" si="10">J16^2*E16</f>
        <v>50176</v>
      </c>
      <c r="M16" s="34">
        <f t="shared" ref="M16:M17" si="11">D16^2*E16*F16</f>
        <v>1024</v>
      </c>
      <c r="N16" s="34">
        <f t="shared" ref="N16:N17" si="12">F16</f>
        <v>64</v>
      </c>
      <c r="O16" s="35">
        <f t="shared" ref="O16:O17" si="13">_xlfn.CEILING.MATH(D16^2*E16/2)*F16</f>
        <v>512</v>
      </c>
      <c r="P16" s="55">
        <f>R17</f>
        <v>2530331</v>
      </c>
      <c r="Q16" s="18" t="str">
        <f t="shared" ref="Q16:Q17" si="14">DEC2HEX(P16)</f>
        <v>269C1B</v>
      </c>
      <c r="R16" s="61">
        <f>R14+K14</f>
        <v>2329627</v>
      </c>
      <c r="S16" s="18" t="str">
        <f t="shared" ref="S16:S17" si="15">DEC2HEX(R16)</f>
        <v>238C1B</v>
      </c>
      <c r="T16" s="61">
        <f>T14+O14</f>
        <v>11648</v>
      </c>
      <c r="U16" s="18" t="str">
        <f t="shared" ref="U16:U17" si="16">DEC2HEX(T16)</f>
        <v>2D80</v>
      </c>
      <c r="V16" s="45" t="s">
        <v>154</v>
      </c>
      <c r="W16" s="45" t="s">
        <v>126</v>
      </c>
      <c r="X16" s="46" t="s">
        <v>175</v>
      </c>
      <c r="Y16" s="4">
        <v>0.2</v>
      </c>
      <c r="Z16" s="4">
        <v>0</v>
      </c>
      <c r="AA16" s="4">
        <f t="shared" ref="AA16:AA17" si="17">K16/64*0.97</f>
        <v>3041.92</v>
      </c>
      <c r="AB16" s="4">
        <f>L16*Y16*Z16</f>
        <v>0</v>
      </c>
      <c r="AC16" s="26"/>
    </row>
    <row r="17" spans="1:29" x14ac:dyDescent="0.35">
      <c r="A17" s="10" t="s">
        <v>16</v>
      </c>
      <c r="B17" s="34" t="s">
        <v>8</v>
      </c>
      <c r="C17" s="34" t="s">
        <v>83</v>
      </c>
      <c r="D17" s="34">
        <v>3</v>
      </c>
      <c r="E17" s="34">
        <v>16</v>
      </c>
      <c r="F17" s="34">
        <v>64</v>
      </c>
      <c r="G17" s="34">
        <v>1</v>
      </c>
      <c r="H17" s="34">
        <v>1</v>
      </c>
      <c r="I17" s="34" t="s">
        <v>188</v>
      </c>
      <c r="J17" s="34">
        <v>56</v>
      </c>
      <c r="K17" s="34">
        <f t="shared" si="9"/>
        <v>200704</v>
      </c>
      <c r="L17" s="34">
        <f t="shared" si="10"/>
        <v>50176</v>
      </c>
      <c r="M17" s="34">
        <f t="shared" si="11"/>
        <v>9216</v>
      </c>
      <c r="N17" s="34">
        <f t="shared" si="12"/>
        <v>64</v>
      </c>
      <c r="O17" s="35">
        <f t="shared" si="13"/>
        <v>4608</v>
      </c>
      <c r="P17" s="55">
        <f>R21</f>
        <v>2731035</v>
      </c>
      <c r="Q17" s="18" t="str">
        <f t="shared" si="14"/>
        <v>29AC1B</v>
      </c>
      <c r="R17" s="61">
        <f>R16+K16</f>
        <v>2530331</v>
      </c>
      <c r="S17" s="18" t="str">
        <f t="shared" si="15"/>
        <v>269C1B</v>
      </c>
      <c r="T17" s="61">
        <f>T16+O16</f>
        <v>12160</v>
      </c>
      <c r="U17" s="18" t="str">
        <f t="shared" si="16"/>
        <v>2F80</v>
      </c>
      <c r="V17" s="45" t="s">
        <v>155</v>
      </c>
      <c r="W17" s="45" t="s">
        <v>126</v>
      </c>
      <c r="X17" s="46" t="s">
        <v>176</v>
      </c>
      <c r="Y17" s="4">
        <v>0.2</v>
      </c>
      <c r="Z17" s="4">
        <v>1</v>
      </c>
      <c r="AA17" s="4">
        <f t="shared" si="17"/>
        <v>3041.92</v>
      </c>
      <c r="AB17" s="4">
        <f>L17*Y17*Z17</f>
        <v>10035.200000000001</v>
      </c>
      <c r="AC17" s="26"/>
    </row>
    <row r="18" spans="1:29" x14ac:dyDescent="0.35">
      <c r="A18" s="11" t="s">
        <v>17</v>
      </c>
      <c r="B18" s="36" t="s">
        <v>70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56"/>
      <c r="Q18" s="20"/>
      <c r="R18" s="62"/>
      <c r="S18" s="20"/>
      <c r="T18" s="62"/>
      <c r="U18" s="20"/>
      <c r="V18" s="47"/>
      <c r="W18" s="47"/>
      <c r="X18" s="48"/>
      <c r="Y18" s="5"/>
      <c r="Z18" s="5"/>
      <c r="AA18" s="5"/>
      <c r="AB18" s="5"/>
      <c r="AC18" s="26"/>
    </row>
    <row r="19" spans="1:29" x14ac:dyDescent="0.35">
      <c r="A19" s="11" t="s">
        <v>18</v>
      </c>
      <c r="B19" s="36" t="s">
        <v>70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56"/>
      <c r="Q19" s="20"/>
      <c r="R19" s="62"/>
      <c r="S19" s="20"/>
      <c r="T19" s="62"/>
      <c r="U19" s="20"/>
      <c r="V19" s="47"/>
      <c r="W19" s="47"/>
      <c r="X19" s="48"/>
      <c r="Y19" s="5"/>
      <c r="Z19" s="5"/>
      <c r="AA19" s="5"/>
      <c r="AB19" s="5"/>
      <c r="AC19" s="26"/>
    </row>
    <row r="20" spans="1:29" x14ac:dyDescent="0.35">
      <c r="A20" s="9" t="s">
        <v>20</v>
      </c>
      <c r="B20" s="32" t="s">
        <v>73</v>
      </c>
      <c r="C20" s="32"/>
      <c r="D20" s="32"/>
      <c r="E20" s="32"/>
      <c r="F20" s="32"/>
      <c r="G20" s="32"/>
      <c r="H20" s="32"/>
      <c r="I20" s="32" t="s">
        <v>190</v>
      </c>
      <c r="J20" s="32">
        <v>56</v>
      </c>
      <c r="K20" s="32"/>
      <c r="L20" s="32"/>
      <c r="M20" s="32"/>
      <c r="N20" s="32"/>
      <c r="O20" s="33"/>
      <c r="P20" s="54"/>
      <c r="Q20" s="16"/>
      <c r="R20" s="60"/>
      <c r="S20" s="16"/>
      <c r="T20" s="60"/>
      <c r="U20" s="16"/>
      <c r="V20" s="43"/>
      <c r="W20" s="43"/>
      <c r="X20" s="44"/>
      <c r="Y20" s="3"/>
      <c r="Z20" s="3"/>
      <c r="AA20" s="3"/>
      <c r="AB20" s="3"/>
      <c r="AC20" s="26"/>
    </row>
    <row r="21" spans="1:29" x14ac:dyDescent="0.35">
      <c r="A21" s="12" t="s">
        <v>21</v>
      </c>
      <c r="B21" s="38" t="s">
        <v>71</v>
      </c>
      <c r="C21" s="38" t="s">
        <v>83</v>
      </c>
      <c r="D21" s="38"/>
      <c r="E21" s="38"/>
      <c r="F21" s="38">
        <v>128</v>
      </c>
      <c r="G21" s="38">
        <v>2</v>
      </c>
      <c r="H21" s="38">
        <v>0</v>
      </c>
      <c r="I21" s="38" t="s">
        <v>92</v>
      </c>
      <c r="J21" s="38">
        <v>28</v>
      </c>
      <c r="K21" s="38">
        <f>J21^2*F21</f>
        <v>100352</v>
      </c>
      <c r="L21" s="38">
        <f>K21</f>
        <v>100352</v>
      </c>
      <c r="M21" s="38"/>
      <c r="N21" s="38"/>
      <c r="O21" s="39"/>
      <c r="P21" s="57">
        <f>R22</f>
        <v>2831387</v>
      </c>
      <c r="Q21" s="22" t="str">
        <f>DEC2HEX(P21)</f>
        <v>2B341B</v>
      </c>
      <c r="R21" s="63">
        <f>R17+K17</f>
        <v>2731035</v>
      </c>
      <c r="S21" s="22" t="str">
        <f>DEC2HEX(R21)</f>
        <v>29AC1B</v>
      </c>
      <c r="T21" s="63"/>
      <c r="U21" s="22" t="s">
        <v>150</v>
      </c>
      <c r="V21" s="49" t="s">
        <v>157</v>
      </c>
      <c r="W21" s="49" t="s">
        <v>146</v>
      </c>
      <c r="X21" s="50" t="s">
        <v>177</v>
      </c>
      <c r="Y21" s="6">
        <v>0.31</v>
      </c>
      <c r="Z21" s="6">
        <v>1</v>
      </c>
      <c r="AA21" s="6">
        <f>K21/64*0.97</f>
        <v>1520.96</v>
      </c>
      <c r="AB21" s="6">
        <f>L21*Y21*Z21</f>
        <v>31109.119999999999</v>
      </c>
      <c r="AC21" s="26"/>
    </row>
    <row r="22" spans="1:29" x14ac:dyDescent="0.35">
      <c r="A22" s="10" t="s">
        <v>22</v>
      </c>
      <c r="B22" s="34" t="s">
        <v>8</v>
      </c>
      <c r="C22" s="34" t="s">
        <v>87</v>
      </c>
      <c r="D22" s="34">
        <v>1</v>
      </c>
      <c r="E22" s="34">
        <v>128</v>
      </c>
      <c r="F22" s="34">
        <v>32</v>
      </c>
      <c r="G22" s="34">
        <v>1</v>
      </c>
      <c r="H22" s="34">
        <v>0</v>
      </c>
      <c r="I22" s="34" t="s">
        <v>191</v>
      </c>
      <c r="J22" s="34">
        <v>28</v>
      </c>
      <c r="K22" s="34">
        <f>J22^2*F22</f>
        <v>25088</v>
      </c>
      <c r="L22" s="34">
        <f>J22^2*E22</f>
        <v>100352</v>
      </c>
      <c r="M22" s="34">
        <f>D22^2*E22*F22</f>
        <v>4096</v>
      </c>
      <c r="N22" s="34">
        <f>F22</f>
        <v>32</v>
      </c>
      <c r="O22" s="35">
        <f>_xlfn.CEILING.MATH(D22^2*E22/2)*F22</f>
        <v>2048</v>
      </c>
      <c r="P22" s="55">
        <f>R24</f>
        <v>2856475</v>
      </c>
      <c r="Q22" s="18" t="str">
        <f>DEC2HEX(P22)</f>
        <v>2B961B</v>
      </c>
      <c r="R22" s="61">
        <f>R21+K21</f>
        <v>2831387</v>
      </c>
      <c r="S22" s="18" t="str">
        <f>DEC2HEX(R22)</f>
        <v>2B341B</v>
      </c>
      <c r="T22" s="61">
        <f>T17+O17</f>
        <v>16768</v>
      </c>
      <c r="U22" s="18" t="str">
        <f>DEC2HEX(T22)</f>
        <v>4180</v>
      </c>
      <c r="V22" s="45" t="s">
        <v>159</v>
      </c>
      <c r="W22" s="45" t="s">
        <v>128</v>
      </c>
      <c r="X22" s="46" t="s">
        <v>178</v>
      </c>
      <c r="Y22" s="4">
        <v>0.2</v>
      </c>
      <c r="Z22" s="4">
        <v>1</v>
      </c>
      <c r="AA22" s="4">
        <f>K22/64*0.97</f>
        <v>380.24</v>
      </c>
      <c r="AB22" s="4">
        <f>L22*Y22*Z22</f>
        <v>20070.400000000001</v>
      </c>
      <c r="AC22" s="26"/>
    </row>
    <row r="23" spans="1:29" x14ac:dyDescent="0.35">
      <c r="A23" s="11" t="s">
        <v>23</v>
      </c>
      <c r="B23" s="36" t="s">
        <v>70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56"/>
      <c r="Q23" s="20"/>
      <c r="R23" s="62"/>
      <c r="S23" s="20"/>
      <c r="T23" s="62"/>
      <c r="U23" s="20"/>
      <c r="V23" s="47"/>
      <c r="W23" s="47"/>
      <c r="X23" s="48"/>
      <c r="Y23" s="5"/>
      <c r="Z23" s="5"/>
      <c r="AA23" s="5"/>
      <c r="AB23" s="5"/>
      <c r="AC23" s="26"/>
    </row>
    <row r="24" spans="1:29" x14ac:dyDescent="0.35">
      <c r="A24" s="10" t="s">
        <v>24</v>
      </c>
      <c r="B24" s="34" t="s">
        <v>8</v>
      </c>
      <c r="C24" s="34" t="s">
        <v>87</v>
      </c>
      <c r="D24" s="34">
        <v>1</v>
      </c>
      <c r="E24" s="34">
        <v>32</v>
      </c>
      <c r="F24" s="34">
        <v>128</v>
      </c>
      <c r="G24" s="34">
        <v>1</v>
      </c>
      <c r="H24" s="34">
        <v>0</v>
      </c>
      <c r="I24" s="34" t="s">
        <v>192</v>
      </c>
      <c r="J24" s="34">
        <v>28</v>
      </c>
      <c r="K24" s="34">
        <f t="shared" ref="K24:K25" si="18">J24^2*F24</f>
        <v>100352</v>
      </c>
      <c r="L24" s="34">
        <f t="shared" ref="L24:L25" si="19">J24^2*E24</f>
        <v>25088</v>
      </c>
      <c r="M24" s="34">
        <f t="shared" ref="M24:M25" si="20">D24^2*E24*F24</f>
        <v>4096</v>
      </c>
      <c r="N24" s="34">
        <f t="shared" ref="N24:N25" si="21">F24</f>
        <v>128</v>
      </c>
      <c r="O24" s="35">
        <f t="shared" ref="O24:O25" si="22">_xlfn.CEILING.MATH(D24^2*E24/2)*F24</f>
        <v>2048</v>
      </c>
      <c r="P24" s="55">
        <f>R25</f>
        <v>2956827</v>
      </c>
      <c r="Q24" s="18" t="str">
        <f t="shared" ref="Q24:Q25" si="23">DEC2HEX(P24)</f>
        <v>2D1E1B</v>
      </c>
      <c r="R24" s="61">
        <f>R22+K22</f>
        <v>2856475</v>
      </c>
      <c r="S24" s="18" t="str">
        <f t="shared" ref="S24:S25" si="24">DEC2HEX(R24)</f>
        <v>2B961B</v>
      </c>
      <c r="T24" s="61">
        <f>T22+O22</f>
        <v>18816</v>
      </c>
      <c r="U24" s="18" t="str">
        <f t="shared" ref="U24:U25" si="25">DEC2HEX(T24)</f>
        <v>4980</v>
      </c>
      <c r="V24" s="45" t="s">
        <v>160</v>
      </c>
      <c r="W24" s="45" t="s">
        <v>130</v>
      </c>
      <c r="X24" s="46" t="s">
        <v>179</v>
      </c>
      <c r="Y24" s="4">
        <v>0.2</v>
      </c>
      <c r="Z24" s="4">
        <v>0</v>
      </c>
      <c r="AA24" s="4">
        <f t="shared" ref="AA24:AA25" si="26">K24/64*0.97</f>
        <v>1520.96</v>
      </c>
      <c r="AB24" s="4">
        <f>L24*Y24*Z24</f>
        <v>0</v>
      </c>
      <c r="AC24" s="26"/>
    </row>
    <row r="25" spans="1:29" x14ac:dyDescent="0.35">
      <c r="A25" s="10" t="s">
        <v>25</v>
      </c>
      <c r="B25" s="34" t="s">
        <v>8</v>
      </c>
      <c r="C25" s="34" t="s">
        <v>83</v>
      </c>
      <c r="D25" s="34">
        <v>3</v>
      </c>
      <c r="E25" s="34">
        <v>32</v>
      </c>
      <c r="F25" s="34">
        <v>128</v>
      </c>
      <c r="G25" s="34">
        <v>1</v>
      </c>
      <c r="H25" s="34">
        <v>1</v>
      </c>
      <c r="I25" s="34" t="s">
        <v>192</v>
      </c>
      <c r="J25" s="34">
        <v>28</v>
      </c>
      <c r="K25" s="34">
        <f t="shared" si="18"/>
        <v>100352</v>
      </c>
      <c r="L25" s="34">
        <f t="shared" si="19"/>
        <v>25088</v>
      </c>
      <c r="M25" s="34">
        <f t="shared" si="20"/>
        <v>36864</v>
      </c>
      <c r="N25" s="34">
        <f t="shared" si="21"/>
        <v>128</v>
      </c>
      <c r="O25" s="35">
        <f t="shared" si="22"/>
        <v>18432</v>
      </c>
      <c r="P25" s="55">
        <f>R29</f>
        <v>3057179</v>
      </c>
      <c r="Q25" s="18" t="str">
        <f t="shared" si="23"/>
        <v>2EA61B</v>
      </c>
      <c r="R25" s="61">
        <f>R24+K24</f>
        <v>2956827</v>
      </c>
      <c r="S25" s="18" t="str">
        <f t="shared" si="24"/>
        <v>2D1E1B</v>
      </c>
      <c r="T25" s="61">
        <f>T24+O24</f>
        <v>20864</v>
      </c>
      <c r="U25" s="18" t="str">
        <f t="shared" si="25"/>
        <v>5180</v>
      </c>
      <c r="V25" s="45" t="s">
        <v>161</v>
      </c>
      <c r="W25" s="45" t="s">
        <v>130</v>
      </c>
      <c r="X25" s="46" t="s">
        <v>180</v>
      </c>
      <c r="Y25" s="4">
        <v>0.2</v>
      </c>
      <c r="Z25" s="4">
        <v>1</v>
      </c>
      <c r="AA25" s="4">
        <f t="shared" si="26"/>
        <v>1520.96</v>
      </c>
      <c r="AB25" s="4">
        <f>L25*Y25*Z25</f>
        <v>5017.6000000000004</v>
      </c>
      <c r="AC25" s="26"/>
    </row>
    <row r="26" spans="1:29" x14ac:dyDescent="0.35">
      <c r="A26" s="11" t="s">
        <v>26</v>
      </c>
      <c r="B26" s="36" t="s">
        <v>70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56"/>
      <c r="Q26" s="20"/>
      <c r="R26" s="62"/>
      <c r="S26" s="20"/>
      <c r="T26" s="62"/>
      <c r="U26" s="20"/>
      <c r="V26" s="47"/>
      <c r="W26" s="47"/>
      <c r="X26" s="48"/>
      <c r="Y26" s="5"/>
      <c r="Z26" s="5"/>
      <c r="AA26" s="5"/>
      <c r="AB26" s="5"/>
      <c r="AC26" s="26"/>
    </row>
    <row r="27" spans="1:29" x14ac:dyDescent="0.35">
      <c r="A27" s="11" t="s">
        <v>27</v>
      </c>
      <c r="B27" s="36" t="s">
        <v>70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56"/>
      <c r="Q27" s="20"/>
      <c r="R27" s="62"/>
      <c r="S27" s="20"/>
      <c r="T27" s="62"/>
      <c r="U27" s="20"/>
      <c r="V27" s="47"/>
      <c r="W27" s="47"/>
      <c r="X27" s="48"/>
      <c r="Y27" s="5"/>
      <c r="Z27" s="5"/>
      <c r="AA27" s="5"/>
      <c r="AB27" s="5"/>
      <c r="AC27" s="26"/>
    </row>
    <row r="28" spans="1:29" x14ac:dyDescent="0.35">
      <c r="A28" s="9" t="s">
        <v>28</v>
      </c>
      <c r="B28" s="32" t="s">
        <v>73</v>
      </c>
      <c r="C28" s="32"/>
      <c r="D28" s="32"/>
      <c r="E28" s="32"/>
      <c r="F28" s="32"/>
      <c r="G28" s="32"/>
      <c r="H28" s="32"/>
      <c r="I28" s="32" t="s">
        <v>193</v>
      </c>
      <c r="J28" s="32">
        <v>28</v>
      </c>
      <c r="K28" s="32"/>
      <c r="L28" s="32"/>
      <c r="M28" s="32"/>
      <c r="N28" s="32"/>
      <c r="O28" s="33"/>
      <c r="P28" s="54"/>
      <c r="Q28" s="16"/>
      <c r="R28" s="60"/>
      <c r="S28" s="16"/>
      <c r="T28" s="60"/>
      <c r="U28" s="16"/>
      <c r="V28" s="43"/>
      <c r="W28" s="43"/>
      <c r="X28" s="44"/>
      <c r="Y28" s="3"/>
      <c r="Z28" s="3"/>
      <c r="AA28" s="3"/>
      <c r="AB28" s="3"/>
      <c r="AC28" s="26"/>
    </row>
    <row r="29" spans="1:29" x14ac:dyDescent="0.35">
      <c r="A29" s="10" t="s">
        <v>29</v>
      </c>
      <c r="B29" s="34" t="s">
        <v>8</v>
      </c>
      <c r="C29" s="34" t="s">
        <v>87</v>
      </c>
      <c r="D29" s="34">
        <v>1</v>
      </c>
      <c r="E29" s="34">
        <v>256</v>
      </c>
      <c r="F29" s="34">
        <v>32</v>
      </c>
      <c r="G29" s="34">
        <v>1</v>
      </c>
      <c r="H29" s="34">
        <v>0</v>
      </c>
      <c r="I29" s="34" t="s">
        <v>191</v>
      </c>
      <c r="J29" s="34">
        <v>28</v>
      </c>
      <c r="K29" s="34">
        <f>J29^2*F29</f>
        <v>25088</v>
      </c>
      <c r="L29" s="34">
        <f>J29^2*E29</f>
        <v>200704</v>
      </c>
      <c r="M29" s="34">
        <f>D29^2*E29*F29</f>
        <v>8192</v>
      </c>
      <c r="N29" s="34">
        <f>F29</f>
        <v>32</v>
      </c>
      <c r="O29" s="35">
        <f>_xlfn.CEILING.MATH(D29^2*E29/2)*F29</f>
        <v>4096</v>
      </c>
      <c r="P29" s="55">
        <f>R31</f>
        <v>3082267</v>
      </c>
      <c r="Q29" s="18" t="str">
        <f>DEC2HEX(P29)</f>
        <v>2F081B</v>
      </c>
      <c r="R29" s="61">
        <f>R25+K25</f>
        <v>3057179</v>
      </c>
      <c r="S29" s="18" t="str">
        <f>DEC2HEX(R29)</f>
        <v>2EA61B</v>
      </c>
      <c r="T29" s="61">
        <f>T25+O25</f>
        <v>39296</v>
      </c>
      <c r="U29" s="18" t="str">
        <f>DEC2HEX(T29)</f>
        <v>9980</v>
      </c>
      <c r="V29" s="45" t="s">
        <v>162</v>
      </c>
      <c r="W29" s="45" t="s">
        <v>129</v>
      </c>
      <c r="X29" s="46" t="s">
        <v>178</v>
      </c>
      <c r="Y29" s="4">
        <v>0.2</v>
      </c>
      <c r="Z29" s="4">
        <v>1</v>
      </c>
      <c r="AA29" s="4">
        <f>K29/64*0.97</f>
        <v>380.24</v>
      </c>
      <c r="AB29" s="4">
        <f>L29*Y29*Z29</f>
        <v>40140.800000000003</v>
      </c>
      <c r="AC29" s="26"/>
    </row>
    <row r="30" spans="1:29" x14ac:dyDescent="0.35">
      <c r="A30" s="11" t="s">
        <v>30</v>
      </c>
      <c r="B30" s="36" t="s">
        <v>70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56"/>
      <c r="Q30" s="20"/>
      <c r="R30" s="62"/>
      <c r="S30" s="20"/>
      <c r="T30" s="62"/>
      <c r="U30" s="20"/>
      <c r="V30" s="47"/>
      <c r="W30" s="47"/>
      <c r="X30" s="48"/>
      <c r="Y30" s="5"/>
      <c r="Z30" s="5"/>
      <c r="AA30" s="5"/>
      <c r="AB30" s="5"/>
      <c r="AC30" s="26"/>
    </row>
    <row r="31" spans="1:29" x14ac:dyDescent="0.35">
      <c r="A31" s="10" t="s">
        <v>31</v>
      </c>
      <c r="B31" s="34" t="s">
        <v>8</v>
      </c>
      <c r="C31" s="34" t="s">
        <v>87</v>
      </c>
      <c r="D31" s="34">
        <v>1</v>
      </c>
      <c r="E31" s="34">
        <v>32</v>
      </c>
      <c r="F31" s="34">
        <v>128</v>
      </c>
      <c r="G31" s="34">
        <v>1</v>
      </c>
      <c r="H31" s="34">
        <v>0</v>
      </c>
      <c r="I31" s="34" t="s">
        <v>192</v>
      </c>
      <c r="J31" s="34">
        <v>28</v>
      </c>
      <c r="K31" s="34">
        <f t="shared" ref="K31:K32" si="27">J31^2*F31</f>
        <v>100352</v>
      </c>
      <c r="L31" s="34">
        <f t="shared" ref="L31:L32" si="28">J31^2*E31</f>
        <v>25088</v>
      </c>
      <c r="M31" s="34">
        <f t="shared" ref="M31:M32" si="29">D31^2*E31*F31</f>
        <v>4096</v>
      </c>
      <c r="N31" s="34">
        <f t="shared" ref="N31:N32" si="30">F31</f>
        <v>128</v>
      </c>
      <c r="O31" s="35">
        <f t="shared" ref="O31:O32" si="31">_xlfn.CEILING.MATH(D31^2*E31/2)*F31</f>
        <v>2048</v>
      </c>
      <c r="P31" s="55">
        <f>R32</f>
        <v>3182619</v>
      </c>
      <c r="Q31" s="18" t="str">
        <f t="shared" ref="Q31:Q32" si="32">DEC2HEX(P31)</f>
        <v>30901B</v>
      </c>
      <c r="R31" s="61">
        <f>R29+K29</f>
        <v>3082267</v>
      </c>
      <c r="S31" s="18" t="str">
        <f t="shared" ref="S31:S32" si="33">DEC2HEX(R31)</f>
        <v>2F081B</v>
      </c>
      <c r="T31" s="61">
        <f>T29+O29</f>
        <v>43392</v>
      </c>
      <c r="U31" s="18" t="str">
        <f t="shared" ref="U31:U32" si="34">DEC2HEX(T31)</f>
        <v>A980</v>
      </c>
      <c r="V31" s="45" t="s">
        <v>160</v>
      </c>
      <c r="W31" s="45" t="s">
        <v>130</v>
      </c>
      <c r="X31" s="46" t="s">
        <v>179</v>
      </c>
      <c r="Y31" s="4">
        <v>0.2</v>
      </c>
      <c r="Z31" s="4">
        <v>0</v>
      </c>
      <c r="AA31" s="4">
        <f t="shared" ref="AA31:AA32" si="35">K31/64*0.97</f>
        <v>1520.96</v>
      </c>
      <c r="AB31" s="4">
        <f>L31*Y31*Z31</f>
        <v>0</v>
      </c>
      <c r="AC31" s="26"/>
    </row>
    <row r="32" spans="1:29" x14ac:dyDescent="0.35">
      <c r="A32" s="10" t="s">
        <v>32</v>
      </c>
      <c r="B32" s="34" t="s">
        <v>8</v>
      </c>
      <c r="C32" s="34" t="s">
        <v>83</v>
      </c>
      <c r="D32" s="34">
        <v>3</v>
      </c>
      <c r="E32" s="34">
        <v>32</v>
      </c>
      <c r="F32" s="34">
        <v>128</v>
      </c>
      <c r="G32" s="34">
        <v>1</v>
      </c>
      <c r="H32" s="34">
        <v>1</v>
      </c>
      <c r="I32" s="34" t="s">
        <v>192</v>
      </c>
      <c r="J32" s="34">
        <v>28</v>
      </c>
      <c r="K32" s="34">
        <f t="shared" si="27"/>
        <v>100352</v>
      </c>
      <c r="L32" s="34">
        <f t="shared" si="28"/>
        <v>25088</v>
      </c>
      <c r="M32" s="34">
        <f t="shared" si="29"/>
        <v>36864</v>
      </c>
      <c r="N32" s="34">
        <f t="shared" si="30"/>
        <v>128</v>
      </c>
      <c r="O32" s="35">
        <f t="shared" si="31"/>
        <v>18432</v>
      </c>
      <c r="P32" s="55">
        <f>R36</f>
        <v>3282971</v>
      </c>
      <c r="Q32" s="18" t="str">
        <f t="shared" si="32"/>
        <v>32181B</v>
      </c>
      <c r="R32" s="61">
        <f>R31+K31</f>
        <v>3182619</v>
      </c>
      <c r="S32" s="18" t="str">
        <f t="shared" si="33"/>
        <v>30901B</v>
      </c>
      <c r="T32" s="61">
        <f>T31+O31</f>
        <v>45440</v>
      </c>
      <c r="U32" s="18" t="str">
        <f t="shared" si="34"/>
        <v>B180</v>
      </c>
      <c r="V32" s="45" t="s">
        <v>161</v>
      </c>
      <c r="W32" s="45" t="s">
        <v>130</v>
      </c>
      <c r="X32" s="46" t="s">
        <v>180</v>
      </c>
      <c r="Y32" s="4">
        <v>0.2</v>
      </c>
      <c r="Z32" s="4">
        <v>1</v>
      </c>
      <c r="AA32" s="4">
        <f t="shared" si="35"/>
        <v>1520.96</v>
      </c>
      <c r="AB32" s="4">
        <f>L32*Y32*Z32</f>
        <v>5017.6000000000004</v>
      </c>
      <c r="AC32" s="26"/>
    </row>
    <row r="33" spans="1:29" x14ac:dyDescent="0.35">
      <c r="A33" s="11" t="s">
        <v>33</v>
      </c>
      <c r="B33" s="36" t="s">
        <v>70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56"/>
      <c r="Q33" s="20"/>
      <c r="R33" s="62"/>
      <c r="S33" s="20"/>
      <c r="T33" s="62"/>
      <c r="U33" s="20"/>
      <c r="V33" s="47"/>
      <c r="W33" s="47"/>
      <c r="X33" s="48"/>
      <c r="Y33" s="5"/>
      <c r="Z33" s="5"/>
      <c r="AA33" s="5"/>
      <c r="AB33" s="5"/>
      <c r="AC33" s="26"/>
    </row>
    <row r="34" spans="1:29" x14ac:dyDescent="0.35">
      <c r="A34" s="11" t="s">
        <v>34</v>
      </c>
      <c r="B34" s="36" t="s">
        <v>70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56"/>
      <c r="Q34" s="20"/>
      <c r="R34" s="62"/>
      <c r="S34" s="20"/>
      <c r="T34" s="62"/>
      <c r="U34" s="20"/>
      <c r="V34" s="47"/>
      <c r="W34" s="47"/>
      <c r="X34" s="48"/>
      <c r="Y34" s="5"/>
      <c r="Z34" s="5"/>
      <c r="AA34" s="5"/>
      <c r="AB34" s="5"/>
      <c r="AC34" s="26"/>
    </row>
    <row r="35" spans="1:29" x14ac:dyDescent="0.35">
      <c r="A35" s="9" t="s">
        <v>35</v>
      </c>
      <c r="B35" s="32" t="s">
        <v>73</v>
      </c>
      <c r="C35" s="32"/>
      <c r="D35" s="32"/>
      <c r="E35" s="32"/>
      <c r="F35" s="32"/>
      <c r="G35" s="32"/>
      <c r="H35" s="32"/>
      <c r="I35" s="32" t="s">
        <v>193</v>
      </c>
      <c r="J35" s="32"/>
      <c r="K35" s="32"/>
      <c r="L35" s="32"/>
      <c r="M35" s="32"/>
      <c r="N35" s="32"/>
      <c r="O35" s="33"/>
      <c r="P35" s="54"/>
      <c r="Q35" s="16"/>
      <c r="R35" s="60"/>
      <c r="S35" s="16"/>
      <c r="T35" s="60"/>
      <c r="U35" s="16"/>
      <c r="V35" s="43"/>
      <c r="W35" s="43"/>
      <c r="X35" s="44"/>
      <c r="Y35" s="3"/>
      <c r="Z35" s="3"/>
      <c r="AA35" s="3"/>
      <c r="AB35" s="3"/>
      <c r="AC35" s="26"/>
    </row>
    <row r="36" spans="1:29" x14ac:dyDescent="0.35">
      <c r="A36" s="12" t="s">
        <v>36</v>
      </c>
      <c r="B36" s="38" t="s">
        <v>71</v>
      </c>
      <c r="C36" s="38" t="s">
        <v>83</v>
      </c>
      <c r="D36" s="38"/>
      <c r="E36" s="38"/>
      <c r="F36" s="38">
        <v>256</v>
      </c>
      <c r="G36" s="38">
        <v>2</v>
      </c>
      <c r="H36" s="38">
        <v>0</v>
      </c>
      <c r="I36" s="38" t="s">
        <v>194</v>
      </c>
      <c r="J36" s="38">
        <v>14</v>
      </c>
      <c r="K36" s="38">
        <f>J36^2*F36</f>
        <v>50176</v>
      </c>
      <c r="L36" s="38">
        <f>K36</f>
        <v>50176</v>
      </c>
      <c r="M36" s="38"/>
      <c r="N36" s="38"/>
      <c r="O36" s="39"/>
      <c r="P36" s="57">
        <f>R37</f>
        <v>3333147</v>
      </c>
      <c r="Q36" s="22" t="str">
        <f>DEC2HEX(P36)</f>
        <v>32DC1B</v>
      </c>
      <c r="R36" s="63">
        <f>R32+K32</f>
        <v>3282971</v>
      </c>
      <c r="S36" s="22" t="str">
        <f>DEC2HEX(R36)</f>
        <v>32181B</v>
      </c>
      <c r="T36" s="63"/>
      <c r="U36" s="22" t="s">
        <v>150</v>
      </c>
      <c r="V36" s="49" t="s">
        <v>163</v>
      </c>
      <c r="W36" s="49" t="s">
        <v>147</v>
      </c>
      <c r="X36" s="50" t="s">
        <v>181</v>
      </c>
      <c r="Y36" s="6">
        <v>0.31</v>
      </c>
      <c r="Z36" s="6">
        <v>1</v>
      </c>
      <c r="AA36" s="6">
        <f>K36/64*0.97</f>
        <v>760.48</v>
      </c>
      <c r="AB36" s="6">
        <f>L36*Y36*Z36</f>
        <v>15554.56</v>
      </c>
      <c r="AC36" s="26"/>
    </row>
    <row r="37" spans="1:29" x14ac:dyDescent="0.35">
      <c r="A37" s="10" t="s">
        <v>37</v>
      </c>
      <c r="B37" s="34" t="s">
        <v>8</v>
      </c>
      <c r="C37" s="34" t="s">
        <v>87</v>
      </c>
      <c r="D37" s="34">
        <v>1</v>
      </c>
      <c r="E37" s="34">
        <v>256</v>
      </c>
      <c r="F37" s="34">
        <v>48</v>
      </c>
      <c r="G37" s="34">
        <v>1</v>
      </c>
      <c r="H37" s="34">
        <v>0</v>
      </c>
      <c r="I37" s="34" t="s">
        <v>195</v>
      </c>
      <c r="J37" s="34">
        <v>14</v>
      </c>
      <c r="K37" s="34">
        <f>J37^2*F37</f>
        <v>9408</v>
      </c>
      <c r="L37" s="34">
        <f>J37^2*E37</f>
        <v>50176</v>
      </c>
      <c r="M37" s="34">
        <f>D37^2*E37*F37</f>
        <v>12288</v>
      </c>
      <c r="N37" s="34">
        <f>F37</f>
        <v>48</v>
      </c>
      <c r="O37" s="35">
        <f>_xlfn.CEILING.MATH(D37^2*E37/2)*F37</f>
        <v>6144</v>
      </c>
      <c r="P37" s="55">
        <f>R39</f>
        <v>3342555</v>
      </c>
      <c r="Q37" s="18" t="str">
        <f>DEC2HEX(P37)</f>
        <v>3300DB</v>
      </c>
      <c r="R37" s="61">
        <f>R36+K36</f>
        <v>3333147</v>
      </c>
      <c r="S37" s="18" t="str">
        <f>DEC2HEX(R37)</f>
        <v>32DC1B</v>
      </c>
      <c r="T37" s="61">
        <f>T32+O32</f>
        <v>63872</v>
      </c>
      <c r="U37" s="18" t="str">
        <f>DEC2HEX(T37)</f>
        <v>F980</v>
      </c>
      <c r="V37" s="45" t="s">
        <v>164</v>
      </c>
      <c r="W37" s="45" t="s">
        <v>131</v>
      </c>
      <c r="X37" s="46" t="s">
        <v>182</v>
      </c>
      <c r="Y37" s="4">
        <v>0.2</v>
      </c>
      <c r="Z37" s="4">
        <v>1</v>
      </c>
      <c r="AA37" s="4">
        <f>K37/64*0.97</f>
        <v>142.59</v>
      </c>
      <c r="AB37" s="4">
        <f>L37*Y37*Z37</f>
        <v>10035.200000000001</v>
      </c>
      <c r="AC37" s="26"/>
    </row>
    <row r="38" spans="1:29" x14ac:dyDescent="0.35">
      <c r="A38" s="11" t="s">
        <v>38</v>
      </c>
      <c r="B38" s="36" t="s">
        <v>70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56"/>
      <c r="Q38" s="20"/>
      <c r="R38" s="62"/>
      <c r="S38" s="20"/>
      <c r="T38" s="62"/>
      <c r="U38" s="20"/>
      <c r="V38" s="47"/>
      <c r="W38" s="47"/>
      <c r="X38" s="48"/>
      <c r="Y38" s="5"/>
      <c r="Z38" s="5"/>
      <c r="AA38" s="5"/>
      <c r="AB38" s="5"/>
      <c r="AC38" s="26"/>
    </row>
    <row r="39" spans="1:29" x14ac:dyDescent="0.35">
      <c r="A39" s="10" t="s">
        <v>39</v>
      </c>
      <c r="B39" s="34" t="s">
        <v>8</v>
      </c>
      <c r="C39" s="34" t="s">
        <v>87</v>
      </c>
      <c r="D39" s="34">
        <v>1</v>
      </c>
      <c r="E39" s="34">
        <v>48</v>
      </c>
      <c r="F39" s="34">
        <v>192</v>
      </c>
      <c r="G39" s="34">
        <v>1</v>
      </c>
      <c r="H39" s="34">
        <v>0</v>
      </c>
      <c r="I39" s="34" t="s">
        <v>196</v>
      </c>
      <c r="J39" s="34">
        <v>14</v>
      </c>
      <c r="K39" s="34">
        <f t="shared" ref="K39:K40" si="36">J39^2*F39</f>
        <v>37632</v>
      </c>
      <c r="L39" s="34">
        <f t="shared" ref="L39:L40" si="37">J39^2*E39</f>
        <v>9408</v>
      </c>
      <c r="M39" s="34">
        <f t="shared" ref="M39:M40" si="38">D39^2*E39*F39</f>
        <v>9216</v>
      </c>
      <c r="N39" s="34">
        <f t="shared" ref="N39:N40" si="39">F39</f>
        <v>192</v>
      </c>
      <c r="O39" s="35">
        <f t="shared" ref="O39:O40" si="40">_xlfn.CEILING.MATH(D39^2*E39/2)*F39</f>
        <v>4608</v>
      </c>
      <c r="P39" s="55">
        <f>R40</f>
        <v>3380187</v>
      </c>
      <c r="Q39" s="18" t="str">
        <f t="shared" ref="Q39:Q40" si="41">DEC2HEX(P39)</f>
        <v>3393DB</v>
      </c>
      <c r="R39" s="61">
        <f>R37+K37</f>
        <v>3342555</v>
      </c>
      <c r="S39" s="18" t="str">
        <f t="shared" ref="S39:S40" si="42">DEC2HEX(R39)</f>
        <v>3300DB</v>
      </c>
      <c r="T39" s="61">
        <f>T37+O37</f>
        <v>70016</v>
      </c>
      <c r="U39" s="18" t="str">
        <f t="shared" ref="U39:U40" si="43">DEC2HEX(T39)</f>
        <v>11180</v>
      </c>
      <c r="V39" s="45" t="s">
        <v>165</v>
      </c>
      <c r="W39" s="45" t="s">
        <v>132</v>
      </c>
      <c r="X39" s="46" t="s">
        <v>183</v>
      </c>
      <c r="Y39" s="4">
        <v>0.2</v>
      </c>
      <c r="Z39" s="4">
        <v>0</v>
      </c>
      <c r="AA39" s="4">
        <f t="shared" ref="AA39:AA40" si="44">K39/64*0.97</f>
        <v>570.36</v>
      </c>
      <c r="AB39" s="4">
        <f>L39*Y39*Z39</f>
        <v>0</v>
      </c>
      <c r="AC39" s="26"/>
    </row>
    <row r="40" spans="1:29" x14ac:dyDescent="0.35">
      <c r="A40" s="10" t="s">
        <v>40</v>
      </c>
      <c r="B40" s="34" t="s">
        <v>8</v>
      </c>
      <c r="C40" s="34" t="s">
        <v>83</v>
      </c>
      <c r="D40" s="34">
        <v>3</v>
      </c>
      <c r="E40" s="34">
        <v>48</v>
      </c>
      <c r="F40" s="34">
        <v>192</v>
      </c>
      <c r="G40" s="34">
        <v>1</v>
      </c>
      <c r="H40" s="34">
        <v>1</v>
      </c>
      <c r="I40" s="34" t="s">
        <v>196</v>
      </c>
      <c r="J40" s="34">
        <v>14</v>
      </c>
      <c r="K40" s="34">
        <f t="shared" si="36"/>
        <v>37632</v>
      </c>
      <c r="L40" s="34">
        <f t="shared" si="37"/>
        <v>9408</v>
      </c>
      <c r="M40" s="34">
        <f t="shared" si="38"/>
        <v>82944</v>
      </c>
      <c r="N40" s="34">
        <f t="shared" si="39"/>
        <v>192</v>
      </c>
      <c r="O40" s="35">
        <f t="shared" si="40"/>
        <v>41472</v>
      </c>
      <c r="P40" s="55">
        <f>R44</f>
        <v>3417819</v>
      </c>
      <c r="Q40" s="18" t="str">
        <f t="shared" si="41"/>
        <v>3426DB</v>
      </c>
      <c r="R40" s="61">
        <f>R39+K39</f>
        <v>3380187</v>
      </c>
      <c r="S40" s="18" t="str">
        <f t="shared" si="42"/>
        <v>3393DB</v>
      </c>
      <c r="T40" s="61">
        <f>T39+O39</f>
        <v>74624</v>
      </c>
      <c r="U40" s="18" t="str">
        <f t="shared" si="43"/>
        <v>12380</v>
      </c>
      <c r="V40" s="45" t="s">
        <v>166</v>
      </c>
      <c r="W40" s="45" t="s">
        <v>132</v>
      </c>
      <c r="X40" s="46" t="s">
        <v>184</v>
      </c>
      <c r="Y40" s="4">
        <v>0.2</v>
      </c>
      <c r="Z40" s="4">
        <v>1</v>
      </c>
      <c r="AA40" s="4">
        <f t="shared" si="44"/>
        <v>570.36</v>
      </c>
      <c r="AB40" s="4">
        <f>L40*Y40*Z40</f>
        <v>1881.6000000000001</v>
      </c>
      <c r="AC40" s="26"/>
    </row>
    <row r="41" spans="1:29" x14ac:dyDescent="0.35">
      <c r="A41" s="11" t="s">
        <v>41</v>
      </c>
      <c r="B41" s="36" t="s">
        <v>70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  <c r="P41" s="56"/>
      <c r="Q41" s="20"/>
      <c r="R41" s="62"/>
      <c r="S41" s="20"/>
      <c r="T41" s="62"/>
      <c r="U41" s="20"/>
      <c r="V41" s="47"/>
      <c r="W41" s="47"/>
      <c r="X41" s="48"/>
      <c r="Y41" s="5"/>
      <c r="Z41" s="5"/>
      <c r="AA41" s="5"/>
      <c r="AB41" s="5"/>
      <c r="AC41" s="26"/>
    </row>
    <row r="42" spans="1:29" x14ac:dyDescent="0.35">
      <c r="A42" s="11" t="s">
        <v>42</v>
      </c>
      <c r="B42" s="36" t="s">
        <v>70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7"/>
      <c r="P42" s="56"/>
      <c r="Q42" s="20"/>
      <c r="R42" s="62"/>
      <c r="S42" s="20"/>
      <c r="T42" s="62"/>
      <c r="U42" s="20"/>
      <c r="V42" s="47"/>
      <c r="W42" s="47"/>
      <c r="X42" s="48"/>
      <c r="Y42" s="5"/>
      <c r="Z42" s="5"/>
      <c r="AA42" s="5"/>
      <c r="AB42" s="5"/>
      <c r="AC42" s="26"/>
    </row>
    <row r="43" spans="1:29" x14ac:dyDescent="0.35">
      <c r="A43" s="9" t="s">
        <v>43</v>
      </c>
      <c r="B43" s="32" t="s">
        <v>73</v>
      </c>
      <c r="C43" s="32"/>
      <c r="D43" s="32"/>
      <c r="E43" s="32"/>
      <c r="F43" s="32"/>
      <c r="G43" s="32"/>
      <c r="H43" s="32"/>
      <c r="I43" s="32" t="s">
        <v>197</v>
      </c>
      <c r="J43" s="32">
        <v>14</v>
      </c>
      <c r="K43" s="32"/>
      <c r="L43" s="32"/>
      <c r="M43" s="32"/>
      <c r="N43" s="32"/>
      <c r="O43" s="33"/>
      <c r="P43" s="54"/>
      <c r="Q43" s="16"/>
      <c r="R43" s="60"/>
      <c r="S43" s="16"/>
      <c r="T43" s="60"/>
      <c r="U43" s="16"/>
      <c r="V43" s="43"/>
      <c r="W43" s="43"/>
      <c r="X43" s="44"/>
      <c r="Y43" s="3"/>
      <c r="Z43" s="3"/>
      <c r="AA43" s="3"/>
      <c r="AB43" s="3"/>
      <c r="AC43" s="26"/>
    </row>
    <row r="44" spans="1:29" x14ac:dyDescent="0.35">
      <c r="A44" s="10" t="s">
        <v>44</v>
      </c>
      <c r="B44" s="34" t="s">
        <v>8</v>
      </c>
      <c r="C44" s="34" t="s">
        <v>87</v>
      </c>
      <c r="D44" s="34">
        <v>1</v>
      </c>
      <c r="E44" s="34">
        <v>384</v>
      </c>
      <c r="F44" s="34">
        <v>48</v>
      </c>
      <c r="G44" s="34">
        <v>1</v>
      </c>
      <c r="H44" s="34">
        <v>0</v>
      </c>
      <c r="I44" s="34" t="s">
        <v>195</v>
      </c>
      <c r="J44" s="34">
        <v>14</v>
      </c>
      <c r="K44" s="34">
        <f>J44^2*F44</f>
        <v>9408</v>
      </c>
      <c r="L44" s="34">
        <f>J44^2*E44</f>
        <v>75264</v>
      </c>
      <c r="M44" s="34">
        <f>D44^2*E44*F44</f>
        <v>18432</v>
      </c>
      <c r="N44" s="34">
        <f>F44</f>
        <v>48</v>
      </c>
      <c r="O44" s="35">
        <f>_xlfn.CEILING.MATH(D44^2*E44/2)*F44</f>
        <v>9216</v>
      </c>
      <c r="P44" s="55">
        <f>R46</f>
        <v>3427227</v>
      </c>
      <c r="Q44" s="18" t="str">
        <f>DEC2HEX(P44)</f>
        <v>344B9B</v>
      </c>
      <c r="R44" s="61">
        <f>R40+K40</f>
        <v>3417819</v>
      </c>
      <c r="S44" s="18" t="str">
        <f>DEC2HEX(R44)</f>
        <v>3426DB</v>
      </c>
      <c r="T44" s="61">
        <f>T40+O40</f>
        <v>116096</v>
      </c>
      <c r="U44" s="18" t="str">
        <f>DEC2HEX(T44)</f>
        <v>1C580</v>
      </c>
      <c r="V44" s="45" t="s">
        <v>167</v>
      </c>
      <c r="W44" s="45" t="s">
        <v>133</v>
      </c>
      <c r="X44" s="46" t="s">
        <v>182</v>
      </c>
      <c r="Y44" s="4">
        <v>0.2</v>
      </c>
      <c r="Z44" s="4">
        <v>1</v>
      </c>
      <c r="AA44" s="4">
        <f>K44/64*0.97</f>
        <v>142.59</v>
      </c>
      <c r="AB44" s="4">
        <f>L44*Y44*Z44</f>
        <v>15052.800000000001</v>
      </c>
      <c r="AC44" s="26"/>
    </row>
    <row r="45" spans="1:29" x14ac:dyDescent="0.35">
      <c r="A45" s="11" t="s">
        <v>45</v>
      </c>
      <c r="B45" s="36" t="s">
        <v>70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56"/>
      <c r="Q45" s="20"/>
      <c r="R45" s="62"/>
      <c r="S45" s="20"/>
      <c r="T45" s="62"/>
      <c r="U45" s="20"/>
      <c r="V45" s="47"/>
      <c r="W45" s="47"/>
      <c r="X45" s="48"/>
      <c r="Y45" s="5"/>
      <c r="Z45" s="5"/>
      <c r="AA45" s="5"/>
      <c r="AB45" s="5"/>
      <c r="AC45" s="26"/>
    </row>
    <row r="46" spans="1:29" x14ac:dyDescent="0.35">
      <c r="A46" s="10" t="s">
        <v>46</v>
      </c>
      <c r="B46" s="34" t="s">
        <v>8</v>
      </c>
      <c r="C46" s="34" t="s">
        <v>87</v>
      </c>
      <c r="D46" s="34">
        <v>1</v>
      </c>
      <c r="E46" s="34">
        <v>48</v>
      </c>
      <c r="F46" s="34">
        <v>192</v>
      </c>
      <c r="G46" s="34">
        <v>1</v>
      </c>
      <c r="H46" s="34">
        <v>0</v>
      </c>
      <c r="I46" s="34" t="s">
        <v>196</v>
      </c>
      <c r="J46" s="34">
        <v>14</v>
      </c>
      <c r="K46" s="34">
        <f t="shared" ref="K46:K47" si="45">J46^2*F46</f>
        <v>37632</v>
      </c>
      <c r="L46" s="34">
        <f t="shared" ref="L46:L47" si="46">J46^2*E46</f>
        <v>9408</v>
      </c>
      <c r="M46" s="34">
        <f t="shared" ref="M46:M47" si="47">D46^2*E46*F46</f>
        <v>9216</v>
      </c>
      <c r="N46" s="34">
        <f t="shared" ref="N46:N47" si="48">F46</f>
        <v>192</v>
      </c>
      <c r="O46" s="35">
        <f t="shared" ref="O46:O47" si="49">_xlfn.CEILING.MATH(D46^2*E46/2)*F46</f>
        <v>4608</v>
      </c>
      <c r="P46" s="55">
        <f>R47</f>
        <v>3464859</v>
      </c>
      <c r="Q46" s="18" t="str">
        <f t="shared" ref="Q46:Q47" si="50">DEC2HEX(P46)</f>
        <v>34DE9B</v>
      </c>
      <c r="R46" s="61">
        <f>R44+K44</f>
        <v>3427227</v>
      </c>
      <c r="S46" s="18" t="str">
        <f t="shared" ref="S46:S47" si="51">DEC2HEX(R46)</f>
        <v>344B9B</v>
      </c>
      <c r="T46" s="61">
        <f>T44+O44</f>
        <v>125312</v>
      </c>
      <c r="U46" s="18" t="str">
        <f t="shared" ref="U46:U47" si="52">DEC2HEX(T46)</f>
        <v>1E980</v>
      </c>
      <c r="V46" s="45" t="s">
        <v>168</v>
      </c>
      <c r="W46" s="45" t="s">
        <v>132</v>
      </c>
      <c r="X46" s="46" t="s">
        <v>183</v>
      </c>
      <c r="Y46" s="4">
        <v>0.2</v>
      </c>
      <c r="Z46" s="4">
        <v>0</v>
      </c>
      <c r="AA46" s="4">
        <f t="shared" ref="AA46:AA47" si="53">K46/64*0.97</f>
        <v>570.36</v>
      </c>
      <c r="AB46" s="4">
        <f>L46*Y46*Z46</f>
        <v>0</v>
      </c>
      <c r="AC46" s="26"/>
    </row>
    <row r="47" spans="1:29" x14ac:dyDescent="0.35">
      <c r="A47" s="10" t="s">
        <v>47</v>
      </c>
      <c r="B47" s="34" t="s">
        <v>8</v>
      </c>
      <c r="C47" s="34" t="s">
        <v>83</v>
      </c>
      <c r="D47" s="34">
        <v>3</v>
      </c>
      <c r="E47" s="34">
        <v>48</v>
      </c>
      <c r="F47" s="34">
        <v>192</v>
      </c>
      <c r="G47" s="34">
        <v>1</v>
      </c>
      <c r="H47" s="34">
        <v>1</v>
      </c>
      <c r="I47" s="34" t="s">
        <v>196</v>
      </c>
      <c r="J47" s="34">
        <v>14</v>
      </c>
      <c r="K47" s="34">
        <f t="shared" si="45"/>
        <v>37632</v>
      </c>
      <c r="L47" s="34">
        <f t="shared" si="46"/>
        <v>9408</v>
      </c>
      <c r="M47" s="34">
        <f t="shared" si="47"/>
        <v>82944</v>
      </c>
      <c r="N47" s="34">
        <f t="shared" si="48"/>
        <v>192</v>
      </c>
      <c r="O47" s="35">
        <f t="shared" si="49"/>
        <v>41472</v>
      </c>
      <c r="P47" s="55">
        <f>R51</f>
        <v>3502491</v>
      </c>
      <c r="Q47" s="18" t="str">
        <f t="shared" si="50"/>
        <v>35719B</v>
      </c>
      <c r="R47" s="61">
        <f>R46+K46</f>
        <v>3464859</v>
      </c>
      <c r="S47" s="18" t="str">
        <f t="shared" si="51"/>
        <v>34DE9B</v>
      </c>
      <c r="T47" s="61">
        <f>T46+O46</f>
        <v>129920</v>
      </c>
      <c r="U47" s="18" t="str">
        <f t="shared" si="52"/>
        <v>1FB80</v>
      </c>
      <c r="V47" s="45" t="s">
        <v>166</v>
      </c>
      <c r="W47" s="45" t="s">
        <v>132</v>
      </c>
      <c r="X47" s="46" t="s">
        <v>184</v>
      </c>
      <c r="Y47" s="4">
        <v>0.2</v>
      </c>
      <c r="Z47" s="4">
        <v>1</v>
      </c>
      <c r="AA47" s="4">
        <f t="shared" si="53"/>
        <v>570.36</v>
      </c>
      <c r="AB47" s="4">
        <f>L47*Y47*Z47</f>
        <v>1881.6000000000001</v>
      </c>
      <c r="AC47" s="26"/>
    </row>
    <row r="48" spans="1:29" x14ac:dyDescent="0.35">
      <c r="A48" s="11" t="s">
        <v>48</v>
      </c>
      <c r="B48" s="36" t="s">
        <v>70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  <c r="P48" s="56"/>
      <c r="Q48" s="20"/>
      <c r="R48" s="62"/>
      <c r="S48" s="20"/>
      <c r="T48" s="62"/>
      <c r="U48" s="20"/>
      <c r="V48" s="47"/>
      <c r="W48" s="47"/>
      <c r="X48" s="48"/>
      <c r="Y48" s="5"/>
      <c r="Z48" s="5"/>
      <c r="AA48" s="5"/>
      <c r="AB48" s="5"/>
      <c r="AC48" s="26"/>
    </row>
    <row r="49" spans="1:29" x14ac:dyDescent="0.35">
      <c r="A49" s="11" t="s">
        <v>49</v>
      </c>
      <c r="B49" s="36" t="s">
        <v>70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56"/>
      <c r="Q49" s="20"/>
      <c r="R49" s="62"/>
      <c r="S49" s="20"/>
      <c r="T49" s="62"/>
      <c r="U49" s="20"/>
      <c r="V49" s="47"/>
      <c r="W49" s="47"/>
      <c r="X49" s="48"/>
      <c r="Y49" s="5"/>
      <c r="Z49" s="5"/>
      <c r="AA49" s="5"/>
      <c r="AB49" s="5"/>
      <c r="AC49" s="26"/>
    </row>
    <row r="50" spans="1:29" x14ac:dyDescent="0.35">
      <c r="A50" s="9" t="s">
        <v>50</v>
      </c>
      <c r="B50" s="32" t="s">
        <v>73</v>
      </c>
      <c r="C50" s="32"/>
      <c r="D50" s="32"/>
      <c r="E50" s="32"/>
      <c r="F50" s="32"/>
      <c r="G50" s="32"/>
      <c r="H50" s="32"/>
      <c r="I50" s="32" t="s">
        <v>197</v>
      </c>
      <c r="J50" s="32">
        <v>14</v>
      </c>
      <c r="K50" s="32"/>
      <c r="L50" s="32"/>
      <c r="M50" s="32"/>
      <c r="N50" s="32"/>
      <c r="O50" s="33"/>
      <c r="P50" s="54"/>
      <c r="Q50" s="16"/>
      <c r="R50" s="60"/>
      <c r="S50" s="16"/>
      <c r="T50" s="60"/>
      <c r="U50" s="16"/>
      <c r="V50" s="43"/>
      <c r="W50" s="43"/>
      <c r="X50" s="44"/>
      <c r="Y50" s="3"/>
      <c r="Z50" s="3"/>
      <c r="AA50" s="3"/>
      <c r="AB50" s="3"/>
      <c r="AC50" s="26"/>
    </row>
    <row r="51" spans="1:29" x14ac:dyDescent="0.35">
      <c r="A51" s="10" t="s">
        <v>51</v>
      </c>
      <c r="B51" s="34" t="s">
        <v>8</v>
      </c>
      <c r="C51" s="34" t="s">
        <v>87</v>
      </c>
      <c r="D51" s="34">
        <v>1</v>
      </c>
      <c r="E51" s="34">
        <v>384</v>
      </c>
      <c r="F51" s="34">
        <v>64</v>
      </c>
      <c r="G51" s="34">
        <v>1</v>
      </c>
      <c r="H51" s="34">
        <v>0</v>
      </c>
      <c r="I51" s="34" t="s">
        <v>198</v>
      </c>
      <c r="J51" s="34">
        <v>14</v>
      </c>
      <c r="K51" s="34">
        <f>J51^2*F51</f>
        <v>12544</v>
      </c>
      <c r="L51" s="34">
        <f>J51^2*E51</f>
        <v>75264</v>
      </c>
      <c r="M51" s="34">
        <f>D51^2*E51*F51</f>
        <v>24576</v>
      </c>
      <c r="N51" s="34">
        <f>F51</f>
        <v>64</v>
      </c>
      <c r="O51" s="35">
        <f>_xlfn.CEILING.MATH(D51^2*E51/2)*F51</f>
        <v>12288</v>
      </c>
      <c r="P51" s="55">
        <f>R53</f>
        <v>3515035</v>
      </c>
      <c r="Q51" s="18" t="str">
        <f>DEC2HEX(P51)</f>
        <v>35A29B</v>
      </c>
      <c r="R51" s="61">
        <f>R47+K47</f>
        <v>3502491</v>
      </c>
      <c r="S51" s="18" t="str">
        <f>DEC2HEX(R51)</f>
        <v>35719B</v>
      </c>
      <c r="T51" s="61">
        <f>T47+O47</f>
        <v>171392</v>
      </c>
      <c r="U51" s="18" t="str">
        <f>DEC2HEX(T51)</f>
        <v>29D80</v>
      </c>
      <c r="V51" s="45" t="s">
        <v>167</v>
      </c>
      <c r="W51" s="45" t="s">
        <v>134</v>
      </c>
      <c r="X51" s="46" t="s">
        <v>182</v>
      </c>
      <c r="Y51" s="4">
        <v>0.2</v>
      </c>
      <c r="Z51" s="4">
        <v>1</v>
      </c>
      <c r="AA51" s="4">
        <f>K51/64*0.97</f>
        <v>190.12</v>
      </c>
      <c r="AB51" s="4">
        <f>L51*Y51*Z51</f>
        <v>15052.800000000001</v>
      </c>
      <c r="AC51" s="26"/>
    </row>
    <row r="52" spans="1:29" x14ac:dyDescent="0.35">
      <c r="A52" s="11" t="s">
        <v>52</v>
      </c>
      <c r="B52" s="36" t="s">
        <v>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56"/>
      <c r="Q52" s="20"/>
      <c r="R52" s="62"/>
      <c r="S52" s="20"/>
      <c r="T52" s="62"/>
      <c r="U52" s="20"/>
      <c r="V52" s="47"/>
      <c r="W52" s="47"/>
      <c r="X52" s="48"/>
      <c r="Y52" s="5"/>
      <c r="Z52" s="5"/>
      <c r="AA52" s="5"/>
      <c r="AB52" s="5"/>
      <c r="AC52" s="26"/>
    </row>
    <row r="53" spans="1:29" x14ac:dyDescent="0.35">
      <c r="A53" s="10" t="s">
        <v>53</v>
      </c>
      <c r="B53" s="34" t="s">
        <v>8</v>
      </c>
      <c r="C53" s="34" t="s">
        <v>87</v>
      </c>
      <c r="D53" s="34">
        <v>1</v>
      </c>
      <c r="E53" s="34">
        <v>64</v>
      </c>
      <c r="F53" s="34">
        <v>256</v>
      </c>
      <c r="G53" s="34">
        <v>1</v>
      </c>
      <c r="H53" s="34">
        <v>0</v>
      </c>
      <c r="I53" s="34" t="s">
        <v>194</v>
      </c>
      <c r="J53" s="34">
        <v>14</v>
      </c>
      <c r="K53" s="34">
        <f t="shared" ref="K53:K54" si="54">J53^2*F53</f>
        <v>50176</v>
      </c>
      <c r="L53" s="34">
        <f t="shared" ref="L53:L54" si="55">J53^2*E53</f>
        <v>12544</v>
      </c>
      <c r="M53" s="34">
        <f t="shared" ref="M53:M54" si="56">D53^2*E53*F53</f>
        <v>16384</v>
      </c>
      <c r="N53" s="34">
        <f t="shared" ref="N53:N54" si="57">F53</f>
        <v>256</v>
      </c>
      <c r="O53" s="35">
        <f t="shared" ref="O53:O54" si="58">_xlfn.CEILING.MATH(D53^2*E53/2)*F53</f>
        <v>8192</v>
      </c>
      <c r="P53" s="55">
        <f>R54</f>
        <v>3565211</v>
      </c>
      <c r="Q53" s="18" t="str">
        <f t="shared" ref="Q53:Q54" si="59">DEC2HEX(P53)</f>
        <v>36669B</v>
      </c>
      <c r="R53" s="61">
        <f>R51+K51</f>
        <v>3515035</v>
      </c>
      <c r="S53" s="18" t="str">
        <f t="shared" ref="S53:S54" si="60">DEC2HEX(R53)</f>
        <v>35A29B</v>
      </c>
      <c r="T53" s="61">
        <f>T51+O51</f>
        <v>183680</v>
      </c>
      <c r="U53" s="18" t="str">
        <f t="shared" ref="U53:U54" si="61">DEC2HEX(T53)</f>
        <v>2CD80</v>
      </c>
      <c r="V53" s="45" t="s">
        <v>169</v>
      </c>
      <c r="W53" s="45" t="s">
        <v>135</v>
      </c>
      <c r="X53" s="46" t="s">
        <v>183</v>
      </c>
      <c r="Y53" s="4">
        <v>0.2</v>
      </c>
      <c r="Z53" s="4">
        <v>0</v>
      </c>
      <c r="AA53" s="4">
        <f t="shared" ref="AA53:AA54" si="62">K53/64*0.97</f>
        <v>760.48</v>
      </c>
      <c r="AB53" s="4">
        <f>L53*Y53*Z53</f>
        <v>0</v>
      </c>
      <c r="AC53" s="26"/>
    </row>
    <row r="54" spans="1:29" x14ac:dyDescent="0.35">
      <c r="A54" s="10" t="s">
        <v>54</v>
      </c>
      <c r="B54" s="34" t="s">
        <v>8</v>
      </c>
      <c r="C54" s="34" t="s">
        <v>83</v>
      </c>
      <c r="D54" s="34">
        <v>3</v>
      </c>
      <c r="E54" s="34">
        <v>64</v>
      </c>
      <c r="F54" s="34">
        <v>256</v>
      </c>
      <c r="G54" s="34">
        <v>1</v>
      </c>
      <c r="H54" s="34">
        <v>1</v>
      </c>
      <c r="I54" s="34" t="s">
        <v>194</v>
      </c>
      <c r="J54" s="34">
        <v>14</v>
      </c>
      <c r="K54" s="34">
        <f t="shared" si="54"/>
        <v>50176</v>
      </c>
      <c r="L54" s="34">
        <f t="shared" si="55"/>
        <v>12544</v>
      </c>
      <c r="M54" s="34">
        <f t="shared" si="56"/>
        <v>147456</v>
      </c>
      <c r="N54" s="34">
        <f t="shared" si="57"/>
        <v>256</v>
      </c>
      <c r="O54" s="35">
        <f t="shared" si="58"/>
        <v>73728</v>
      </c>
      <c r="P54" s="55">
        <f>R58</f>
        <v>3615387</v>
      </c>
      <c r="Q54" s="18" t="str">
        <f t="shared" si="59"/>
        <v>372A9B</v>
      </c>
      <c r="R54" s="61">
        <f>R53+K53</f>
        <v>3565211</v>
      </c>
      <c r="S54" s="18" t="str">
        <f t="shared" si="60"/>
        <v>36669B</v>
      </c>
      <c r="T54" s="61">
        <f>T53+O53</f>
        <v>191872</v>
      </c>
      <c r="U54" s="18" t="str">
        <f t="shared" si="61"/>
        <v>2ED80</v>
      </c>
      <c r="V54" s="45" t="s">
        <v>170</v>
      </c>
      <c r="W54" s="45" t="s">
        <v>135</v>
      </c>
      <c r="X54" s="46" t="s">
        <v>184</v>
      </c>
      <c r="Y54" s="4">
        <v>0.2</v>
      </c>
      <c r="Z54" s="4">
        <v>1</v>
      </c>
      <c r="AA54" s="4">
        <f t="shared" si="62"/>
        <v>760.48</v>
      </c>
      <c r="AB54" s="4">
        <f>L54*Y54*Z54</f>
        <v>2508.8000000000002</v>
      </c>
      <c r="AC54" s="26"/>
    </row>
    <row r="55" spans="1:29" x14ac:dyDescent="0.35">
      <c r="A55" s="11" t="s">
        <v>55</v>
      </c>
      <c r="B55" s="36" t="s">
        <v>70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  <c r="P55" s="56"/>
      <c r="Q55" s="20"/>
      <c r="R55" s="62"/>
      <c r="S55" s="20"/>
      <c r="T55" s="62"/>
      <c r="U55" s="20"/>
      <c r="V55" s="47"/>
      <c r="W55" s="47"/>
      <c r="X55" s="48"/>
      <c r="Y55" s="5"/>
      <c r="Z55" s="5"/>
      <c r="AA55" s="5"/>
      <c r="AB55" s="5"/>
      <c r="AC55" s="26"/>
    </row>
    <row r="56" spans="1:29" x14ac:dyDescent="0.35">
      <c r="A56" s="11" t="s">
        <v>56</v>
      </c>
      <c r="B56" s="36" t="s">
        <v>70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56"/>
      <c r="Q56" s="20"/>
      <c r="R56" s="62"/>
      <c r="S56" s="20"/>
      <c r="T56" s="62"/>
      <c r="U56" s="20"/>
      <c r="V56" s="47"/>
      <c r="W56" s="47"/>
      <c r="X56" s="48"/>
      <c r="Y56" s="5"/>
      <c r="Z56" s="5"/>
      <c r="AA56" s="5"/>
      <c r="AB56" s="5"/>
      <c r="AC56" s="26"/>
    </row>
    <row r="57" spans="1:29" x14ac:dyDescent="0.35">
      <c r="A57" s="9" t="s">
        <v>57</v>
      </c>
      <c r="B57" s="32" t="s">
        <v>73</v>
      </c>
      <c r="C57" s="32"/>
      <c r="D57" s="32"/>
      <c r="E57" s="32"/>
      <c r="F57" s="32"/>
      <c r="G57" s="32"/>
      <c r="H57" s="32"/>
      <c r="I57" s="32" t="s">
        <v>199</v>
      </c>
      <c r="J57" s="32">
        <v>14</v>
      </c>
      <c r="K57" s="32"/>
      <c r="L57" s="32"/>
      <c r="M57" s="32"/>
      <c r="N57" s="32"/>
      <c r="O57" s="33"/>
      <c r="P57" s="54"/>
      <c r="Q57" s="16"/>
      <c r="R57" s="60"/>
      <c r="S57" s="16"/>
      <c r="T57" s="60"/>
      <c r="U57" s="16"/>
      <c r="V57" s="43"/>
      <c r="W57" s="43"/>
      <c r="X57" s="44"/>
      <c r="Y57" s="3"/>
      <c r="Z57" s="3"/>
      <c r="AA57" s="3"/>
      <c r="AB57" s="3"/>
      <c r="AC57" s="26"/>
    </row>
    <row r="58" spans="1:29" x14ac:dyDescent="0.35">
      <c r="A58" s="10" t="s">
        <v>58</v>
      </c>
      <c r="B58" s="34" t="s">
        <v>8</v>
      </c>
      <c r="C58" s="34" t="s">
        <v>87</v>
      </c>
      <c r="D58" s="34">
        <v>1</v>
      </c>
      <c r="E58" s="34">
        <v>512</v>
      </c>
      <c r="F58" s="34">
        <v>64</v>
      </c>
      <c r="G58" s="34">
        <v>1</v>
      </c>
      <c r="H58" s="34">
        <v>0</v>
      </c>
      <c r="I58" s="34" t="s">
        <v>198</v>
      </c>
      <c r="J58" s="34">
        <v>14</v>
      </c>
      <c r="K58" s="34">
        <f>J58^2*F58</f>
        <v>12544</v>
      </c>
      <c r="L58" s="34">
        <f>J58^2*E58</f>
        <v>100352</v>
      </c>
      <c r="M58" s="34">
        <f>D58^2*E58*F58</f>
        <v>32768</v>
      </c>
      <c r="N58" s="34">
        <f>F58</f>
        <v>64</v>
      </c>
      <c r="O58" s="35">
        <f>_xlfn.CEILING.MATH(D58^2*E58/2)*F58</f>
        <v>16384</v>
      </c>
      <c r="P58" s="55">
        <f>R60</f>
        <v>3627931</v>
      </c>
      <c r="Q58" s="18" t="str">
        <f>DEC2HEX(P58)</f>
        <v>375B9B</v>
      </c>
      <c r="R58" s="61">
        <f>R54+K54</f>
        <v>3615387</v>
      </c>
      <c r="S58" s="18" t="str">
        <f>DEC2HEX(R58)</f>
        <v>372A9B</v>
      </c>
      <c r="T58" s="61">
        <f>T54+O54</f>
        <v>265600</v>
      </c>
      <c r="U58" s="18" t="str">
        <f>DEC2HEX(T58)</f>
        <v>40D80</v>
      </c>
      <c r="V58" s="45" t="s">
        <v>171</v>
      </c>
      <c r="W58" s="45" t="s">
        <v>136</v>
      </c>
      <c r="X58" s="46" t="s">
        <v>182</v>
      </c>
      <c r="Y58" s="4">
        <v>0.2</v>
      </c>
      <c r="Z58" s="4">
        <v>1</v>
      </c>
      <c r="AA58" s="4">
        <f>K58/64*0.97</f>
        <v>190.12</v>
      </c>
      <c r="AB58" s="4">
        <f>L58*Y58*Z58</f>
        <v>20070.400000000001</v>
      </c>
      <c r="AC58" s="26"/>
    </row>
    <row r="59" spans="1:29" x14ac:dyDescent="0.35">
      <c r="A59" s="11" t="s">
        <v>59</v>
      </c>
      <c r="B59" s="36" t="s">
        <v>70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56"/>
      <c r="Q59" s="20"/>
      <c r="R59" s="62"/>
      <c r="S59" s="20"/>
      <c r="T59" s="62"/>
      <c r="U59" s="20"/>
      <c r="V59" s="47"/>
      <c r="W59" s="47"/>
      <c r="X59" s="48"/>
      <c r="Y59" s="5"/>
      <c r="Z59" s="5"/>
      <c r="AA59" s="5"/>
      <c r="AB59" s="5"/>
      <c r="AC59" s="26"/>
    </row>
    <row r="60" spans="1:29" x14ac:dyDescent="0.35">
      <c r="A60" s="10" t="s">
        <v>60</v>
      </c>
      <c r="B60" s="34" t="s">
        <v>8</v>
      </c>
      <c r="C60" s="34" t="s">
        <v>87</v>
      </c>
      <c r="D60" s="34">
        <v>1</v>
      </c>
      <c r="E60" s="34">
        <v>64</v>
      </c>
      <c r="F60" s="34">
        <v>256</v>
      </c>
      <c r="G60" s="34">
        <v>1</v>
      </c>
      <c r="H60" s="34">
        <v>0</v>
      </c>
      <c r="I60" s="34" t="s">
        <v>194</v>
      </c>
      <c r="J60" s="34">
        <v>14</v>
      </c>
      <c r="K60" s="34">
        <f t="shared" ref="K60:K61" si="63">J60^2*F60</f>
        <v>50176</v>
      </c>
      <c r="L60" s="34">
        <f t="shared" ref="L60:L61" si="64">J60^2*E60</f>
        <v>12544</v>
      </c>
      <c r="M60" s="34">
        <f t="shared" ref="M60:M61" si="65">D60^2*E60*F60</f>
        <v>16384</v>
      </c>
      <c r="N60" s="34">
        <f t="shared" ref="N60:N61" si="66">F60</f>
        <v>256</v>
      </c>
      <c r="O60" s="35">
        <f t="shared" ref="O60:O61" si="67">_xlfn.CEILING.MATH(D60^2*E60/2)*F60</f>
        <v>8192</v>
      </c>
      <c r="P60" s="55">
        <f>R61</f>
        <v>3678107</v>
      </c>
      <c r="Q60" s="18" t="str">
        <f t="shared" ref="Q60:Q61" si="68">DEC2HEX(P60)</f>
        <v>381F9B</v>
      </c>
      <c r="R60" s="61">
        <f>R58+K58</f>
        <v>3627931</v>
      </c>
      <c r="S60" s="18" t="str">
        <f t="shared" ref="S60:S61" si="69">DEC2HEX(R60)</f>
        <v>375B9B</v>
      </c>
      <c r="T60" s="61">
        <f>T58+O58</f>
        <v>281984</v>
      </c>
      <c r="U60" s="18" t="str">
        <f t="shared" ref="U60:U61" si="70">DEC2HEX(T60)</f>
        <v>44D80</v>
      </c>
      <c r="V60" s="45" t="s">
        <v>169</v>
      </c>
      <c r="W60" s="45" t="s">
        <v>135</v>
      </c>
      <c r="X60" s="46" t="s">
        <v>183</v>
      </c>
      <c r="Y60" s="4">
        <v>0.2</v>
      </c>
      <c r="Z60" s="4">
        <v>0</v>
      </c>
      <c r="AA60" s="4">
        <f t="shared" ref="AA60:AA61" si="71">K60/64*0.97</f>
        <v>760.48</v>
      </c>
      <c r="AB60" s="4">
        <f>L60*Y60*Z60</f>
        <v>0</v>
      </c>
      <c r="AC60" s="26"/>
    </row>
    <row r="61" spans="1:29" x14ac:dyDescent="0.35">
      <c r="A61" s="10" t="s">
        <v>61</v>
      </c>
      <c r="B61" s="34" t="s">
        <v>8</v>
      </c>
      <c r="C61" s="34" t="s">
        <v>83</v>
      </c>
      <c r="D61" s="34">
        <v>3</v>
      </c>
      <c r="E61" s="34">
        <v>64</v>
      </c>
      <c r="F61" s="34">
        <v>256</v>
      </c>
      <c r="G61" s="34">
        <v>1</v>
      </c>
      <c r="H61" s="34">
        <v>1</v>
      </c>
      <c r="I61" s="34" t="s">
        <v>194</v>
      </c>
      <c r="J61" s="34">
        <v>14</v>
      </c>
      <c r="K61" s="34">
        <f t="shared" si="63"/>
        <v>50176</v>
      </c>
      <c r="L61" s="34">
        <f t="shared" si="64"/>
        <v>12544</v>
      </c>
      <c r="M61" s="34">
        <f t="shared" si="65"/>
        <v>147456</v>
      </c>
      <c r="N61" s="34">
        <f t="shared" si="66"/>
        <v>256</v>
      </c>
      <c r="O61" s="35">
        <f t="shared" si="67"/>
        <v>73728</v>
      </c>
      <c r="P61" s="55">
        <f>R66</f>
        <v>3728283</v>
      </c>
      <c r="Q61" s="18" t="str">
        <f t="shared" si="68"/>
        <v>38E39B</v>
      </c>
      <c r="R61" s="61">
        <f>R60+K60</f>
        <v>3678107</v>
      </c>
      <c r="S61" s="18" t="str">
        <f t="shared" si="69"/>
        <v>381F9B</v>
      </c>
      <c r="T61" s="61">
        <f>T60+O60</f>
        <v>290176</v>
      </c>
      <c r="U61" s="18" t="str">
        <f t="shared" si="70"/>
        <v>46D80</v>
      </c>
      <c r="V61" s="45" t="s">
        <v>170</v>
      </c>
      <c r="W61" s="45" t="s">
        <v>135</v>
      </c>
      <c r="X61" s="46" t="s">
        <v>184</v>
      </c>
      <c r="Y61" s="4">
        <v>0.2</v>
      </c>
      <c r="Z61" s="4">
        <v>1</v>
      </c>
      <c r="AA61" s="4">
        <f t="shared" si="71"/>
        <v>760.48</v>
      </c>
      <c r="AB61" s="4">
        <f>L61*Y61*Z61</f>
        <v>2508.8000000000002</v>
      </c>
      <c r="AC61" s="26"/>
    </row>
    <row r="62" spans="1:29" x14ac:dyDescent="0.35">
      <c r="A62" s="11" t="s">
        <v>62</v>
      </c>
      <c r="B62" s="36" t="s">
        <v>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56"/>
      <c r="Q62" s="20"/>
      <c r="R62" s="62"/>
      <c r="S62" s="20"/>
      <c r="T62" s="62"/>
      <c r="U62" s="20"/>
      <c r="V62" s="47"/>
      <c r="W62" s="47"/>
      <c r="X62" s="48"/>
      <c r="Y62" s="5"/>
      <c r="Z62" s="5"/>
      <c r="AA62" s="5"/>
      <c r="AB62" s="5"/>
      <c r="AC62" s="26"/>
    </row>
    <row r="63" spans="1:29" x14ac:dyDescent="0.35">
      <c r="A63" s="11" t="s">
        <v>63</v>
      </c>
      <c r="B63" s="36" t="s">
        <v>70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56"/>
      <c r="Q63" s="20"/>
      <c r="R63" s="62"/>
      <c r="S63" s="20"/>
      <c r="T63" s="62"/>
      <c r="U63" s="20"/>
      <c r="V63" s="47"/>
      <c r="W63" s="47"/>
      <c r="X63" s="48"/>
      <c r="Y63" s="5"/>
      <c r="Z63" s="5"/>
      <c r="AA63" s="5"/>
      <c r="AB63" s="5"/>
      <c r="AC63" s="26"/>
    </row>
    <row r="64" spans="1:29" x14ac:dyDescent="0.35">
      <c r="A64" s="9" t="s">
        <v>64</v>
      </c>
      <c r="B64" s="32" t="s">
        <v>73</v>
      </c>
      <c r="C64" s="32"/>
      <c r="D64" s="32"/>
      <c r="E64" s="32"/>
      <c r="F64" s="32"/>
      <c r="G64" s="32"/>
      <c r="H64" s="32"/>
      <c r="I64" s="32" t="s">
        <v>199</v>
      </c>
      <c r="J64" s="32">
        <v>14</v>
      </c>
      <c r="K64" s="32"/>
      <c r="L64" s="32"/>
      <c r="M64" s="32"/>
      <c r="N64" s="32"/>
      <c r="O64" s="33"/>
      <c r="P64" s="54"/>
      <c r="Q64" s="16"/>
      <c r="R64" s="60"/>
      <c r="S64" s="16"/>
      <c r="T64" s="60"/>
      <c r="U64" s="16"/>
      <c r="V64" s="43"/>
      <c r="W64" s="43"/>
      <c r="X64" s="44"/>
      <c r="Y64" s="3"/>
      <c r="Z64" s="3"/>
      <c r="AA64" s="3"/>
      <c r="AB64" s="3"/>
      <c r="AC64" s="26"/>
    </row>
    <row r="65" spans="1:29" x14ac:dyDescent="0.35">
      <c r="A65" s="68" t="s">
        <v>65</v>
      </c>
      <c r="B65" s="69" t="s">
        <v>75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56"/>
      <c r="Q65" s="20"/>
      <c r="R65" s="62"/>
      <c r="S65" s="20"/>
      <c r="T65" s="62"/>
      <c r="U65" s="20"/>
      <c r="V65" s="47"/>
      <c r="W65" s="47"/>
      <c r="X65" s="48"/>
      <c r="Y65" s="5"/>
      <c r="Z65" s="5"/>
      <c r="AA65" s="5"/>
      <c r="AB65" s="5"/>
      <c r="AC65" s="26"/>
    </row>
    <row r="66" spans="1:29" x14ac:dyDescent="0.35">
      <c r="A66" s="10" t="s">
        <v>66</v>
      </c>
      <c r="B66" s="34" t="s">
        <v>8</v>
      </c>
      <c r="C66" s="34" t="s">
        <v>87</v>
      </c>
      <c r="D66" s="34">
        <v>1</v>
      </c>
      <c r="E66" s="34">
        <v>512</v>
      </c>
      <c r="F66" s="34">
        <v>1000</v>
      </c>
      <c r="G66" s="34">
        <v>1</v>
      </c>
      <c r="H66" s="34">
        <v>0</v>
      </c>
      <c r="I66" s="34" t="s">
        <v>200</v>
      </c>
      <c r="J66" s="34">
        <v>14</v>
      </c>
      <c r="K66" s="34">
        <f>J66^2*F66</f>
        <v>196000</v>
      </c>
      <c r="L66" s="34">
        <f>J66^2*E66</f>
        <v>100352</v>
      </c>
      <c r="M66" s="34">
        <f>D66^2*E66*F66</f>
        <v>512000</v>
      </c>
      <c r="N66" s="34">
        <f>F66</f>
        <v>1000</v>
      </c>
      <c r="O66" s="35">
        <f>_xlfn.CEILING.MATH(D66^2*E66/2)*F66</f>
        <v>256000</v>
      </c>
      <c r="P66" s="55">
        <f>R68</f>
        <v>3924283</v>
      </c>
      <c r="Q66" s="18" t="str">
        <f>DEC2HEX(P66)</f>
        <v>3BE13B</v>
      </c>
      <c r="R66" s="61">
        <f>R61+K61</f>
        <v>3728283</v>
      </c>
      <c r="S66" s="18" t="str">
        <f>DEC2HEX(R66)</f>
        <v>38E39B</v>
      </c>
      <c r="T66" s="61">
        <f>T61+O61</f>
        <v>363904</v>
      </c>
      <c r="U66" s="18" t="str">
        <f>DEC2HEX(T66)</f>
        <v>58D80</v>
      </c>
      <c r="V66" s="45" t="s">
        <v>171</v>
      </c>
      <c r="W66" s="45" t="s">
        <v>137</v>
      </c>
      <c r="X66" s="46" t="s">
        <v>182</v>
      </c>
      <c r="Y66" s="4">
        <v>0.2</v>
      </c>
      <c r="Z66" s="4">
        <v>1</v>
      </c>
      <c r="AA66" s="4">
        <f>K66/64*0.97</f>
        <v>2970.625</v>
      </c>
      <c r="AB66" s="4">
        <f>L66*Y66*Z66</f>
        <v>20070.400000000001</v>
      </c>
      <c r="AC66" s="26"/>
    </row>
    <row r="67" spans="1:29" x14ac:dyDescent="0.35">
      <c r="A67" s="11" t="s">
        <v>67</v>
      </c>
      <c r="B67" s="36" t="s">
        <v>70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56"/>
      <c r="Q67" s="20"/>
      <c r="R67" s="62"/>
      <c r="S67" s="20"/>
      <c r="T67" s="62"/>
      <c r="U67" s="20"/>
      <c r="V67" s="47"/>
      <c r="W67" s="47"/>
      <c r="X67" s="48"/>
      <c r="Y67" s="5"/>
      <c r="Z67" s="5"/>
      <c r="AA67" s="5"/>
      <c r="AB67" s="5"/>
      <c r="AC67" s="26"/>
    </row>
    <row r="68" spans="1:29" x14ac:dyDescent="0.35">
      <c r="A68" s="12" t="s">
        <v>68</v>
      </c>
      <c r="B68" s="38" t="s">
        <v>72</v>
      </c>
      <c r="C68" s="38" t="s">
        <v>201</v>
      </c>
      <c r="D68" s="38"/>
      <c r="E68" s="38"/>
      <c r="F68" s="38">
        <v>1000</v>
      </c>
      <c r="G68" s="38">
        <v>1</v>
      </c>
      <c r="H68" s="38">
        <v>0</v>
      </c>
      <c r="I68" s="38" t="s">
        <v>102</v>
      </c>
      <c r="J68" s="38">
        <v>1</v>
      </c>
      <c r="K68" s="38">
        <f>J68^2*F68</f>
        <v>1000</v>
      </c>
      <c r="L68" s="38">
        <f>K68</f>
        <v>1000</v>
      </c>
      <c r="M68" s="38"/>
      <c r="N68" s="38"/>
      <c r="O68" s="39"/>
      <c r="P68" s="57">
        <f>R69</f>
        <v>3925283</v>
      </c>
      <c r="Q68" s="22" t="str">
        <f>DEC2HEX(P68)</f>
        <v>3BE523</v>
      </c>
      <c r="R68" s="63">
        <f>R66+K66</f>
        <v>3924283</v>
      </c>
      <c r="S68" s="22" t="str">
        <f>DEC2HEX(R68)</f>
        <v>3BE13B</v>
      </c>
      <c r="T68" s="63"/>
      <c r="U68" s="22" t="s">
        <v>150</v>
      </c>
      <c r="V68" s="49" t="s">
        <v>148</v>
      </c>
      <c r="W68" s="49" t="s">
        <v>149</v>
      </c>
      <c r="X68" s="50" t="s">
        <v>185</v>
      </c>
      <c r="Y68" s="6">
        <v>1.2</v>
      </c>
      <c r="Z68" s="6">
        <v>1</v>
      </c>
      <c r="AA68" s="6">
        <f>K68/64*0.97</f>
        <v>15.15625</v>
      </c>
      <c r="AB68" s="6">
        <f>L68*Y68*Z68</f>
        <v>1200</v>
      </c>
      <c r="AC68" s="26"/>
    </row>
    <row r="69" spans="1:29" x14ac:dyDescent="0.35">
      <c r="A69" s="9" t="s">
        <v>69</v>
      </c>
      <c r="B69" s="32" t="s">
        <v>74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54"/>
      <c r="Q69" s="16"/>
      <c r="R69" s="60">
        <f>R68+L68</f>
        <v>3925283</v>
      </c>
      <c r="S69" s="16"/>
      <c r="T69" s="60"/>
      <c r="U69" s="16"/>
      <c r="V69" s="43"/>
      <c r="W69" s="43"/>
      <c r="X69" s="44"/>
      <c r="Y69" s="3"/>
      <c r="Z69" s="3"/>
      <c r="AA69" s="3"/>
      <c r="AB69" s="3"/>
      <c r="AC69" s="26"/>
    </row>
    <row r="70" spans="1:29" x14ac:dyDescent="0.35">
      <c r="A70" s="13"/>
      <c r="B70" s="30"/>
      <c r="C70" s="30"/>
      <c r="D70" s="30"/>
      <c r="E70" s="30"/>
      <c r="F70" s="30"/>
      <c r="G70" s="30"/>
      <c r="H70" s="30"/>
      <c r="I70" s="30"/>
      <c r="J70" s="30"/>
      <c r="K70" s="30">
        <f>SUM(K3:K69)</f>
        <v>3269923</v>
      </c>
      <c r="L70" s="30"/>
      <c r="M70" s="30">
        <f>SUM(M4:M69)</f>
        <v>1231552</v>
      </c>
      <c r="N70" s="30">
        <f>SUM(N4:N69)</f>
        <v>3944</v>
      </c>
      <c r="O70" s="31">
        <f>SUM(O4:O69)</f>
        <v>615808</v>
      </c>
      <c r="P70" s="58"/>
      <c r="Q70" s="24"/>
      <c r="R70" s="64"/>
      <c r="S70" s="24"/>
      <c r="T70" s="64"/>
      <c r="U70" s="24"/>
      <c r="V70" s="14"/>
      <c r="W70" s="14"/>
      <c r="X70" s="15"/>
      <c r="Y70" s="26"/>
      <c r="Z70" s="26"/>
      <c r="AA70" s="26">
        <f>SUM(AA3:AA69)</f>
        <v>49559.770468750008</v>
      </c>
      <c r="AB70" s="26">
        <f t="shared" ref="AB70" si="72">SUM(AB4:AB69)</f>
        <v>417544.91999999993</v>
      </c>
      <c r="AC70" s="26"/>
    </row>
    <row r="71" spans="1:29" x14ac:dyDescent="0.35">
      <c r="A71" s="13"/>
      <c r="B71" s="30"/>
      <c r="C71" s="30"/>
      <c r="D71" s="30"/>
      <c r="E71" s="30"/>
      <c r="F71" s="30"/>
      <c r="G71" s="30"/>
      <c r="H71" s="30"/>
      <c r="I71" s="30"/>
      <c r="J71" s="30"/>
      <c r="K71" s="30">
        <f>K70*16/1024/8</f>
        <v>6386.568359375</v>
      </c>
      <c r="L71" s="30"/>
      <c r="M71" s="30">
        <f>M70*16/1024/8</f>
        <v>2405.375</v>
      </c>
      <c r="N71" s="30">
        <f>M70+N70</f>
        <v>1235496</v>
      </c>
      <c r="O71" s="31"/>
      <c r="P71" s="58"/>
      <c r="Q71" s="24"/>
      <c r="R71" s="64"/>
      <c r="S71" s="24"/>
      <c r="T71" s="64"/>
      <c r="U71" s="24"/>
      <c r="V71" s="14"/>
      <c r="W71" s="14"/>
      <c r="X71" s="15"/>
      <c r="Y71" s="26"/>
      <c r="Z71" s="26"/>
      <c r="AA71" s="26"/>
      <c r="AB71" s="26"/>
      <c r="AC71" s="26"/>
    </row>
  </sheetData>
  <autoFilter ref="B2:B71" xr:uid="{009522EF-F8DC-42BE-8F4B-D751FC8B03E1}"/>
  <mergeCells count="9">
    <mergeCell ref="Y1:AB1"/>
    <mergeCell ref="I1:O1"/>
    <mergeCell ref="C1:E1"/>
    <mergeCell ref="C2:D2"/>
    <mergeCell ref="I2:K2"/>
    <mergeCell ref="P1:X1"/>
    <mergeCell ref="P2:Q2"/>
    <mergeCell ref="R2:S2"/>
    <mergeCell ref="T2:U2"/>
  </mergeCells>
  <pageMargins left="0.7" right="0.7" top="0.75" bottom="0.75" header="0.3" footer="0.3"/>
  <pageSetup orientation="portrait" r:id="rId1"/>
  <ignoredErrors>
    <ignoredError sqref="R4 R58 R60:R61 R66 R68 R6:R10 R14:R25 R29:R40 R44:R54 T7:T24 T25:T40 T44:T54 T58:T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2019-02-15T13:08:06Z</dcterms:modified>
</cp:coreProperties>
</file>