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HENRIQUEZ\Desktop\COPAC LONDON\INDICADORES COMPENSACION VARIABLE\INDICADORES\"/>
    </mc:Choice>
  </mc:AlternateContent>
  <xr:revisionPtr revIDLastSave="0" documentId="8_{E7F7F312-E514-4584-9E7D-228CC27DB9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tif " sheetId="6" r:id="rId1"/>
    <sheet name="Jabon" sheetId="7" state="hidden" r:id="rId2"/>
    <sheet name="Glicerina" sheetId="8" state="hidden" r:id="rId3"/>
    <sheet name="Acidos Grasos" sheetId="9" state="hidden" r:id="rId4"/>
    <sheet name="Aceite de Palma" sheetId="10" state="hidden" r:id="rId5"/>
    <sheet name="Maquilas" sheetId="11" state="hidden" r:id="rId6"/>
  </sheets>
  <calcPr calcId="181029"/>
</workbook>
</file>

<file path=xl/calcChain.xml><?xml version="1.0" encoding="utf-8"?>
<calcChain xmlns="http://schemas.openxmlformats.org/spreadsheetml/2006/main">
  <c r="T28" i="6" l="1"/>
  <c r="K29" i="6"/>
  <c r="AD24" i="6"/>
  <c r="K24" i="6"/>
  <c r="H24" i="6"/>
  <c r="G24" i="6"/>
  <c r="T20" i="6" l="1"/>
  <c r="AD20" i="6" s="1"/>
  <c r="K20" i="6"/>
  <c r="H20" i="6"/>
  <c r="G20" i="6"/>
  <c r="AD16" i="6"/>
  <c r="K16" i="6"/>
  <c r="H16" i="6"/>
  <c r="G16" i="6"/>
  <c r="AD11" i="6" l="1"/>
  <c r="Q11" i="6"/>
  <c r="P11" i="6"/>
  <c r="T11" i="6" s="1"/>
  <c r="K11" i="6"/>
  <c r="H11" i="6"/>
  <c r="G11" i="6"/>
  <c r="Q65" i="6" l="1"/>
  <c r="P65" i="6"/>
  <c r="T65" i="6" s="1"/>
  <c r="H65" i="6"/>
  <c r="G65" i="6"/>
  <c r="K65" i="6" s="1"/>
  <c r="Q61" i="6" l="1"/>
  <c r="T61" i="6" s="1"/>
  <c r="P61" i="6"/>
  <c r="H61" i="6"/>
  <c r="K61" i="6" s="1"/>
  <c r="G61" i="6"/>
  <c r="Q56" i="6" l="1"/>
  <c r="P56" i="6"/>
  <c r="T56" i="6" s="1"/>
  <c r="H56" i="6"/>
  <c r="K56" i="6" s="1"/>
  <c r="G56" i="6"/>
  <c r="K52" i="6"/>
  <c r="H52" i="6"/>
  <c r="G52" i="6"/>
  <c r="T52" i="6"/>
  <c r="T44" i="6" l="1"/>
  <c r="H44" i="6"/>
  <c r="G44" i="6"/>
  <c r="K44" i="6" s="1"/>
  <c r="Q39" i="6" l="1"/>
  <c r="P39" i="6"/>
  <c r="H39" i="6"/>
  <c r="G39" i="6"/>
  <c r="K39" i="6" s="1"/>
  <c r="T39" i="6" l="1"/>
  <c r="H34" i="6"/>
  <c r="G34" i="6"/>
  <c r="Q34" i="6"/>
  <c r="P34" i="6"/>
  <c r="T34" i="6" s="1"/>
  <c r="K34" i="6" l="1"/>
  <c r="Q29" i="6"/>
  <c r="P29" i="6"/>
  <c r="H29" i="6"/>
  <c r="G29" i="6"/>
  <c r="Q24" i="6" l="1"/>
  <c r="P24" i="6"/>
  <c r="T24" i="6" l="1"/>
  <c r="Q20" i="6"/>
  <c r="P20" i="6"/>
  <c r="Q16" i="6" l="1"/>
  <c r="P16" i="6"/>
  <c r="T16" i="6" s="1"/>
  <c r="E12" i="11" l="1"/>
  <c r="E11" i="11" l="1"/>
  <c r="K11" i="11"/>
  <c r="F46" i="8" l="1"/>
  <c r="G46" i="7"/>
  <c r="F42" i="7" l="1"/>
  <c r="F42" i="8"/>
  <c r="D42" i="8"/>
  <c r="G42" i="8" s="1"/>
  <c r="G46" i="8" s="1"/>
  <c r="F37" i="8"/>
  <c r="D37" i="8"/>
  <c r="F37" i="7"/>
  <c r="F32" i="7"/>
  <c r="G37" i="8" l="1"/>
  <c r="F32" i="8"/>
  <c r="D32" i="8"/>
  <c r="G32" i="8" l="1"/>
  <c r="E29" i="8"/>
  <c r="C29" i="8"/>
  <c r="E28" i="7"/>
  <c r="F28" i="7" s="1"/>
  <c r="E28" i="8"/>
  <c r="C28" i="8"/>
  <c r="C28" i="7"/>
  <c r="D28" i="7" s="1"/>
  <c r="F28" i="8" l="1"/>
  <c r="D28" i="8"/>
  <c r="G28" i="7"/>
  <c r="G28" i="8"/>
  <c r="F10" i="9"/>
  <c r="D10" i="9"/>
  <c r="G10" i="9" l="1"/>
  <c r="F23" i="7" l="1"/>
  <c r="D23" i="7"/>
  <c r="G23" i="7" l="1"/>
  <c r="F23" i="8"/>
  <c r="D23" i="8"/>
  <c r="G23" i="8" l="1"/>
  <c r="C22" i="7"/>
  <c r="C22" i="8"/>
  <c r="C21" i="8"/>
  <c r="C20" i="8"/>
  <c r="C19" i="7"/>
  <c r="F19" i="8"/>
  <c r="F19" i="7"/>
  <c r="D19" i="8" l="1"/>
  <c r="D19" i="7"/>
  <c r="G19" i="7" s="1"/>
  <c r="G19" i="8"/>
  <c r="D14" i="7" l="1"/>
  <c r="F14" i="7"/>
  <c r="D11" i="7"/>
  <c r="F11" i="7"/>
  <c r="G11" i="7" l="1"/>
  <c r="G14" i="7"/>
  <c r="C61" i="7" s="1"/>
  <c r="C60" i="7"/>
  <c r="D14" i="8"/>
  <c r="C71" i="7" l="1"/>
  <c r="F14" i="8"/>
  <c r="G14" i="8" s="1"/>
  <c r="C61" i="8" s="1"/>
  <c r="F11" i="8" l="1"/>
  <c r="D11" i="8"/>
  <c r="D50" i="7"/>
  <c r="D46" i="7"/>
  <c r="D42" i="7"/>
  <c r="G42" i="7" s="1"/>
  <c r="D37" i="7"/>
  <c r="G37" i="7" s="1"/>
  <c r="D32" i="7"/>
  <c r="G32" i="7" s="1"/>
  <c r="G11" i="8" l="1"/>
  <c r="C60" i="8" s="1"/>
  <c r="C71" i="8" s="1"/>
  <c r="F50" i="7"/>
  <c r="G50" i="7" s="1"/>
  <c r="C72" i="6" l="1"/>
</calcChain>
</file>

<file path=xl/sharedStrings.xml><?xml version="1.0" encoding="utf-8"?>
<sst xmlns="http://schemas.openxmlformats.org/spreadsheetml/2006/main" count="253" uniqueCount="88">
  <si>
    <r>
      <t xml:space="preserve">Descripción:  </t>
    </r>
    <r>
      <rPr>
        <sz val="11"/>
        <rFont val="Arial"/>
        <family val="2"/>
      </rPr>
      <t>Mide el cumplimiento del programa de despachos</t>
    </r>
  </si>
  <si>
    <r>
      <t xml:space="preserve">Metodología de Calculo y Fuente: </t>
    </r>
    <r>
      <rPr>
        <sz val="11"/>
        <rFont val="Arial"/>
        <family val="2"/>
      </rPr>
      <t>Calculo semanal del cumplimiento del programa de demanda agregada</t>
    </r>
  </si>
  <si>
    <r>
      <t>Responsable: Ingenierio de Empaque (</t>
    </r>
    <r>
      <rPr>
        <sz val="11"/>
        <rFont val="Arial"/>
        <family val="2"/>
      </rPr>
      <t>Planeador)</t>
    </r>
  </si>
  <si>
    <t>SEMANA</t>
  </si>
  <si>
    <t>CAUSAL DE INCUMPLIMIENTO</t>
  </si>
  <si>
    <r>
      <t>Indicador:</t>
    </r>
    <r>
      <rPr>
        <sz val="11"/>
        <rFont val="Arial"/>
        <family val="2"/>
      </rPr>
      <t xml:space="preserve"> OTIF (On Time In Full) de Entrega</t>
    </r>
  </si>
  <si>
    <r>
      <t>Disponibilidad de la información</t>
    </r>
    <r>
      <rPr>
        <sz val="11"/>
        <rFont val="Arial"/>
        <family val="2"/>
      </rPr>
      <t>: El promedio se puede generar desde el cuarto día habil del mes.</t>
    </r>
  </si>
  <si>
    <t>ENERO</t>
  </si>
  <si>
    <t>FEBRERO</t>
  </si>
  <si>
    <t>MARZO</t>
  </si>
  <si>
    <t>ABRIL</t>
  </si>
  <si>
    <t>MAYO</t>
  </si>
  <si>
    <t>JUNIO</t>
  </si>
  <si>
    <t>JULIO</t>
  </si>
  <si>
    <t>PROMEDIO AÑO</t>
  </si>
  <si>
    <t>AGOSTO</t>
  </si>
  <si>
    <t>SEPTIEMBRE</t>
  </si>
  <si>
    <t>OCTUBRE</t>
  </si>
  <si>
    <t>NOVIEMBRE</t>
  </si>
  <si>
    <t>DICIEMBRE</t>
  </si>
  <si>
    <t>MESES</t>
  </si>
  <si>
    <t>PEDIDOS PROGRAMADOS</t>
  </si>
  <si>
    <t>JABON</t>
  </si>
  <si>
    <t>GLICERINA</t>
  </si>
  <si>
    <t>TOTAL PEDIDOS MES</t>
  </si>
  <si>
    <t>Cantidad</t>
  </si>
  <si>
    <t>TOTAL PEDIDOS DESPACHADOS</t>
  </si>
  <si>
    <t>PEDIDOS DESPACHADOS</t>
  </si>
  <si>
    <t>PEDIDOS NO DESPACHADOS</t>
  </si>
  <si>
    <t>TOTAL MES JABON</t>
  </si>
  <si>
    <t>TOTAL MES GLICERINA</t>
  </si>
  <si>
    <t>TOTAL PEDIDOS NO DESPACHADOS</t>
  </si>
  <si>
    <t>INDICADOR</t>
  </si>
  <si>
    <t>OTIF</t>
  </si>
  <si>
    <t xml:space="preserve">OBSERVACIONES </t>
  </si>
  <si>
    <t>Limite Inferior</t>
  </si>
  <si>
    <t>Limite Superior</t>
  </si>
  <si>
    <t>ACIDOS GRASOS</t>
  </si>
  <si>
    <t>ACEITE DE PALMA RBD</t>
  </si>
  <si>
    <t>JABON/Cliente</t>
  </si>
  <si>
    <t>TOTAL JABON</t>
  </si>
  <si>
    <t>TOTAL GLICERINA</t>
  </si>
  <si>
    <t xml:space="preserve">TOTAL </t>
  </si>
  <si>
    <t>Cliente</t>
  </si>
  <si>
    <t>J&amp;J</t>
  </si>
  <si>
    <t>2 Lineas -  PEDIDO: 3000804056 Linea 20 y 30</t>
  </si>
  <si>
    <t>1 Linea Pedido 3000804056 - Linea 60</t>
  </si>
  <si>
    <t>No despachadas a tiempo ya que estuvo  a tiempo el palmiste en el proveedor C.I. Tequendama y uno de los blanqueadores de su planta tuvo fuga. Por tal motivo, no se recibio la materia prima (mezcla) a tiempo para el cumplimiento de este despacho.</t>
  </si>
  <si>
    <t>Los 19 pedidos programados para ddespacho en el mes de marzo fueron despachados a tiempo y sin novedades dejando un cumplimiento en las entregas del 100%</t>
  </si>
  <si>
    <t>TOTAL AG</t>
  </si>
  <si>
    <t>No de PEDIDOS PROGRAMADOS</t>
  </si>
  <si>
    <t>OBSERVACION</t>
  </si>
  <si>
    <t>Los 30 pedidos programados para despacho en el mes de mayo fueron despachados a tiempo y sin novedades dejando un cumplimiento en las entregas del 100%</t>
  </si>
  <si>
    <t>Los 22 pedidos programados para despacho en el mes de abril fueron despachados a tiempo y sin novedades dejando un cumplimiento en las entregas del 100%</t>
  </si>
  <si>
    <t>Los 12 pedidos programados para ddespacho en el mes de abril fueron despachados a tiempo y sin novedades dejando un cumplimiento en las entregas del 100%</t>
  </si>
  <si>
    <t>Los 22 pedidos programados para despacho en el mes de febrero fueron despachados a tiempo y sin novedades dejando un cumplimiento en las entregas del 100%</t>
  </si>
  <si>
    <t>Los 13 pedidos programados para despacho en el mes de febrero fueron despachados a tiempo y sin novedades dejando un cumplimiento en las entregas del 100%</t>
  </si>
  <si>
    <t>MES</t>
  </si>
  <si>
    <t>CANTIDAD SOLICITADA</t>
  </si>
  <si>
    <t>CANTIDAD MAQUILADA</t>
  </si>
  <si>
    <t>CUMPLIMIENTO</t>
  </si>
  <si>
    <t>TEQUENDAMA</t>
  </si>
  <si>
    <t>BIOSC</t>
  </si>
  <si>
    <t>Los 18 pedidos programados para despacho en el mes de junio fueron despachados a tiempo y sin novedades dejando un cumplimiento en las entregas del 100%</t>
  </si>
  <si>
    <t>Los 19 pedidos programados para despacho en el mes de julio fueron despachados a tiempo y sin novedades dejando un cumplimiento en las entregas del 100%</t>
  </si>
  <si>
    <t>Los 17 pedidos programados para despacho en el mes de julio  fueron despachados a tiempo y sin novedades dejando un cumplimiento en las entregas del 100%</t>
  </si>
  <si>
    <t>Los 30 pedidos programados para despacho en el mes de junio fueron despachados a tiempo y sin novedades dejando un cumplimiento en las entregas del 100%</t>
  </si>
  <si>
    <t>PROM. AÑO</t>
  </si>
  <si>
    <t>CANTIDAD VENDIDA</t>
  </si>
  <si>
    <t>Los 23 pedidos programados para despacho en el mes de agosto fueron despachados a tiempo y sin novedades dejando un cumplimiento en las entregas del 100%</t>
  </si>
  <si>
    <t>Los 15 pedidos programados para despacho en el mes de septiembre fueron despachados a tiempo y sin novedades dejando un cumplimiento en las entregas del 100%</t>
  </si>
  <si>
    <t>Los 26 pedidos programados para despacho en el mes de agosto  fueron despachados a tiempo y sin novedades dejando un cumplimiento en las entregas del 100%</t>
  </si>
  <si>
    <t>Los 29 pedidos programados para despacho en el mes de septiembre  fueron despachados a tiempo y sin novedades dejando un cumplimiento en las entregas del 100%</t>
  </si>
  <si>
    <t>Los 15 pedidos programados para despacho en el mes de Octubre fueron despachados a tiempo y sin novedades dejando un cumplimiento en las entregas del 100%</t>
  </si>
  <si>
    <t>Los 27 pedidos programados para despacho en el mes de Octubre  fueron despachados a tiempo y sin novedades dejando un cumplimiento en las entregas del 100%</t>
  </si>
  <si>
    <t xml:space="preserve">bajo el volumen de despacho por falta de produccion de glicerina pero los pedidos que se confirmaron se programaron  sin novedad para despacho del 100 % </t>
  </si>
  <si>
    <t>N/A</t>
  </si>
  <si>
    <t xml:space="preserve">abril </t>
  </si>
  <si>
    <t xml:space="preserve">mayo </t>
  </si>
  <si>
    <t>SEPT</t>
  </si>
  <si>
    <t>NOV</t>
  </si>
  <si>
    <t>DIC</t>
  </si>
  <si>
    <t xml:space="preserve">NOVIEMBRE </t>
  </si>
  <si>
    <t xml:space="preserve">se despacharon un total de 47 pedidos los cuales 25 fueron de jabon y 22 de glicerina </t>
  </si>
  <si>
    <t xml:space="preserve">se despacharon un total de 58 pedidos los cuales 29 fueron de jabon y 29 de glicerina </t>
  </si>
  <si>
    <t xml:space="preserve">se despacharon un total de 50 pedidos los cuales 24 fueron de jabon y 26 de glicerina </t>
  </si>
  <si>
    <t xml:space="preserve">se despacharon un total de 64 pedidos los cuales 22 fueron de jabon y 42 de glicerina </t>
  </si>
  <si>
    <t xml:space="preserve">se despacharon un total de 30 pedidos los cuales 11 fueron de jabon 1 de acido graso y  18 de glicerina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</si>
</sst>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2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9" fontId="1" fillId="0" borderId="1" xfId="2" applyFont="1" applyBorder="1"/>
    <xf numFmtId="9" fontId="0" fillId="0" borderId="0" xfId="0" applyNumberFormat="1"/>
    <xf numFmtId="0" fontId="1" fillId="2" borderId="1" xfId="0" applyFont="1" applyFill="1" applyBorder="1"/>
    <xf numFmtId="9" fontId="1" fillId="2" borderId="1" xfId="2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" fontId="0" fillId="0" borderId="0" xfId="0" applyNumberFormat="1"/>
    <xf numFmtId="9" fontId="0" fillId="0" borderId="1" xfId="0" applyNumberFormat="1" applyBorder="1"/>
    <xf numFmtId="9" fontId="0" fillId="0" borderId="1" xfId="2" applyFont="1" applyBorder="1"/>
    <xf numFmtId="0" fontId="0" fillId="0" borderId="11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2" borderId="0" xfId="0" applyFill="1"/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7" fillId="0" borderId="1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/>
    <xf numFmtId="0" fontId="0" fillId="8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vertical="center" textRotation="255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3" borderId="3" xfId="0" applyNumberFormat="1" applyFill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255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255" wrapText="1"/>
    </xf>
    <xf numFmtId="0" fontId="1" fillId="0" borderId="8" xfId="0" applyFont="1" applyBorder="1" applyAlignment="1">
      <alignment horizontal="center" vertical="center" textRotation="255" wrapText="1"/>
    </xf>
    <xf numFmtId="0" fontId="1" fillId="0" borderId="26" xfId="0" applyFont="1" applyBorder="1" applyAlignment="1">
      <alignment horizontal="center" vertical="center" textRotation="255" wrapText="1"/>
    </xf>
    <xf numFmtId="0" fontId="3" fillId="0" borderId="0" xfId="1" applyFont="1" applyAlignment="1">
      <alignment horizontal="left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9" fontId="0" fillId="0" borderId="3" xfId="2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9" fontId="0" fillId="0" borderId="4" xfId="2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255" wrapText="1"/>
    </xf>
    <xf numFmtId="0" fontId="1" fillId="0" borderId="2" xfId="0" applyFont="1" applyBorder="1" applyAlignment="1">
      <alignment horizontal="center" vertical="center" textRotation="255" wrapText="1"/>
    </xf>
    <xf numFmtId="0" fontId="1" fillId="0" borderId="4" xfId="0" applyFont="1" applyBorder="1" applyAlignment="1">
      <alignment horizontal="center" vertical="center" textRotation="255" wrapText="1"/>
    </xf>
    <xf numFmtId="0" fontId="9" fillId="0" borderId="1" xfId="0" applyFont="1" applyBorder="1" applyAlignment="1">
      <alignment horizontal="left" vertical="center" wrapText="1"/>
    </xf>
    <xf numFmtId="0" fontId="0" fillId="0" borderId="18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9" fontId="7" fillId="0" borderId="11" xfId="2" applyFont="1" applyBorder="1" applyAlignment="1">
      <alignment horizontal="center" vertical="center" wrapText="1"/>
    </xf>
    <xf numFmtId="9" fontId="7" fillId="0" borderId="1" xfId="2" applyFont="1" applyBorder="1" applyAlignment="1">
      <alignment horizontal="center" vertical="center" wrapText="1"/>
    </xf>
    <xf numFmtId="9" fontId="7" fillId="0" borderId="15" xfId="2" applyFont="1" applyBorder="1" applyAlignment="1">
      <alignment horizontal="center" vertical="center" wrapText="1"/>
    </xf>
    <xf numFmtId="9" fontId="0" fillId="0" borderId="1" xfId="2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7" fillId="0" borderId="1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9" fontId="7" fillId="4" borderId="18" xfId="2" applyFont="1" applyFill="1" applyBorder="1" applyAlignment="1">
      <alignment horizontal="center" vertical="center" wrapText="1"/>
    </xf>
    <xf numFmtId="9" fontId="7" fillId="4" borderId="2" xfId="2" applyFont="1" applyFill="1" applyBorder="1" applyAlignment="1">
      <alignment horizontal="center" vertical="center" wrapText="1"/>
    </xf>
    <xf numFmtId="9" fontId="7" fillId="4" borderId="21" xfId="2" applyFont="1" applyFill="1" applyBorder="1" applyAlignment="1">
      <alignment horizontal="center" vertical="center" wrapText="1"/>
    </xf>
    <xf numFmtId="9" fontId="7" fillId="0" borderId="3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 textRotation="90"/>
    </xf>
    <xf numFmtId="9" fontId="7" fillId="0" borderId="18" xfId="2" applyFont="1" applyBorder="1" applyAlignment="1">
      <alignment horizontal="center" vertical="center" wrapText="1"/>
    </xf>
    <xf numFmtId="9" fontId="7" fillId="0" borderId="2" xfId="2" applyFont="1" applyBorder="1" applyAlignment="1">
      <alignment horizontal="center" vertical="center" wrapText="1"/>
    </xf>
    <xf numFmtId="9" fontId="7" fillId="0" borderId="4" xfId="2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textRotation="90"/>
    </xf>
    <xf numFmtId="0" fontId="1" fillId="0" borderId="12" xfId="0" applyFont="1" applyBorder="1" applyAlignment="1">
      <alignment horizontal="center" textRotation="90"/>
    </xf>
    <xf numFmtId="0" fontId="1" fillId="0" borderId="14" xfId="0" applyFont="1" applyBorder="1" applyAlignment="1">
      <alignment horizontal="center" textRotation="90"/>
    </xf>
    <xf numFmtId="0" fontId="6" fillId="5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3" fillId="0" borderId="1" xfId="1" applyFont="1" applyBorder="1" applyAlignment="1">
      <alignment horizontal="center"/>
    </xf>
  </cellXfs>
  <cellStyles count="3">
    <cellStyle name="Normal" xfId="0" builtinId="0"/>
    <cellStyle name="Normal 2 2 2 2 9 2" xfId="1" xr:uid="{00000000-0005-0000-0000-000001000000}"/>
    <cellStyle name="Porcentaje" xfId="2" builtinId="5"/>
  </cellStyles>
  <dxfs count="24"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OTIF DE VENTAS 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'Otif '!$B$72:$B$84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</c:v>
                </c:pt>
                <c:pt idx="9">
                  <c:v>OCTUBRE</c:v>
                </c:pt>
                <c:pt idx="10">
                  <c:v>NOV</c:v>
                </c:pt>
                <c:pt idx="11">
                  <c:v>DIC</c:v>
                </c:pt>
                <c:pt idx="12">
                  <c:v>PROM. AÑO</c:v>
                </c:pt>
              </c:strCache>
            </c:strRef>
          </c:cat>
          <c:val>
            <c:numRef>
              <c:f>'Otif '!$C$72:$C$84</c:f>
              <c:numCache>
                <c:formatCode>0%</c:formatCode>
                <c:ptCount val="13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3-4B2D-ACCE-D7C63782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020368"/>
        <c:axId val="1097018192"/>
      </c:lineChart>
      <c:catAx>
        <c:axId val="109702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97018192"/>
        <c:crossesAt val="0"/>
        <c:auto val="1"/>
        <c:lblAlgn val="ctr"/>
        <c:lblOffset val="100"/>
        <c:noMultiLvlLbl val="0"/>
      </c:catAx>
      <c:valAx>
        <c:axId val="109701819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 CUMPLIMIENTO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97020368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>
          <a:alpha val="94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OTIF 2017</a:t>
            </a:r>
          </a:p>
          <a:p>
            <a:pPr>
              <a:defRPr/>
            </a:pPr>
            <a:r>
              <a:rPr lang="es-CO"/>
              <a:t>JABONES</a:t>
            </a:r>
          </a:p>
        </c:rich>
      </c:tx>
      <c:layout>
        <c:manualLayout>
          <c:xMode val="edge"/>
          <c:yMode val="edge"/>
          <c:x val="0.3931203210377146"/>
          <c:y val="3.380876352433731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Jabon!$B$59:$B$64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Jabon!$C$59:$C$64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464C-AC29-64E4C02C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020912"/>
        <c:axId val="1097021456"/>
      </c:lineChart>
      <c:catAx>
        <c:axId val="109702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97021456"/>
        <c:crosses val="autoZero"/>
        <c:auto val="1"/>
        <c:lblAlgn val="ctr"/>
        <c:lblOffset val="100"/>
        <c:noMultiLvlLbl val="0"/>
      </c:catAx>
      <c:valAx>
        <c:axId val="109702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Cumplimiento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97020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OTIF GLICERINA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Glicerina!$B$59:$B$62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Glicerina!$C$59:$C$62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1-4B8E-8886-EB560A7E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375392"/>
        <c:axId val="888378656"/>
      </c:lineChart>
      <c:catAx>
        <c:axId val="88837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8378656"/>
        <c:crosses val="autoZero"/>
        <c:auto val="1"/>
        <c:lblAlgn val="ctr"/>
        <c:lblOffset val="100"/>
        <c:noMultiLvlLbl val="0"/>
      </c:catAx>
      <c:valAx>
        <c:axId val="88837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CUMPLIMIENTO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888375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257735</xdr:colOff>
      <xdr:row>75</xdr:row>
      <xdr:rowOff>76200</xdr:rowOff>
    </xdr:from>
    <xdr:to>
      <xdr:col>18</xdr:col>
      <xdr:colOff>638735</xdr:colOff>
      <xdr:row>89</xdr:row>
      <xdr:rowOff>166295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56</xdr:row>
      <xdr:rowOff>119062</xdr:rowOff>
    </xdr:from>
    <xdr:to>
      <xdr:col>9</xdr:col>
      <xdr:colOff>619125</xdr:colOff>
      <xdr:row>72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55</xdr:row>
      <xdr:rowOff>90487</xdr:rowOff>
    </xdr:from>
    <xdr:to>
      <xdr:col>7</xdr:col>
      <xdr:colOff>904875</xdr:colOff>
      <xdr:row>69</xdr:row>
      <xdr:rowOff>166687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4"/>
  <sheetViews>
    <sheetView tabSelected="1" zoomScale="80" zoomScaleNormal="80" workbookViewId="0">
      <pane xSplit="2" ySplit="10" topLeftCell="L35" activePane="bottomRight" state="frozen"/>
      <selection pane="topRight" activeCell="C1" sqref="C1"/>
      <selection pane="bottomLeft" activeCell="A11" sqref="A11"/>
      <selection pane="bottomRight" activeCell="AI28" sqref="AI28:AI32"/>
    </sheetView>
  </sheetViews>
  <sheetFormatPr baseColWidth="10" defaultRowHeight="15" x14ac:dyDescent="0.25"/>
  <cols>
    <col min="1" max="1" width="7.28515625" customWidth="1"/>
    <col min="2" max="2" width="44" customWidth="1"/>
    <col min="3" max="3" width="7" customWidth="1"/>
    <col min="4" max="6" width="10.42578125" customWidth="1"/>
    <col min="7" max="7" width="13.5703125" customWidth="1"/>
    <col min="8" max="8" width="11.7109375" customWidth="1"/>
    <col min="9" max="10" width="10.42578125" customWidth="1"/>
    <col min="11" max="11" width="15.7109375" customWidth="1"/>
    <col min="12" max="12" width="7" customWidth="1"/>
    <col min="13" max="19" width="10.42578125" customWidth="1"/>
    <col min="20" max="20" width="13.7109375" customWidth="1"/>
    <col min="21" max="21" width="8.7109375" hidden="1" customWidth="1"/>
    <col min="22" max="22" width="11.7109375" hidden="1" customWidth="1"/>
    <col min="23" max="24" width="10.42578125" hidden="1" customWidth="1"/>
    <col min="25" max="25" width="11.7109375" hidden="1" customWidth="1"/>
    <col min="26" max="26" width="17.42578125" hidden="1" customWidth="1"/>
    <col min="27" max="27" width="10.42578125" hidden="1" customWidth="1"/>
    <col min="28" max="28" width="13.7109375" hidden="1" customWidth="1"/>
    <col min="29" max="29" width="13.140625" hidden="1" customWidth="1"/>
    <col min="30" max="30" width="14.42578125" customWidth="1"/>
    <col min="31" max="32" width="17" hidden="1" customWidth="1"/>
    <col min="33" max="33" width="15.85546875" hidden="1" customWidth="1"/>
    <col min="34" max="34" width="0" hidden="1" customWidth="1"/>
    <col min="35" max="35" width="66.85546875" customWidth="1"/>
  </cols>
  <sheetData>
    <row r="1" spans="1:35" x14ac:dyDescent="0.2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6"/>
      <c r="O1" s="16"/>
      <c r="W1" s="16"/>
      <c r="X1" s="16"/>
      <c r="AI1" s="60"/>
    </row>
    <row r="2" spans="1:35" x14ac:dyDescent="0.25">
      <c r="A2" s="16"/>
      <c r="B2" s="131" t="s">
        <v>5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35" x14ac:dyDescent="0.25">
      <c r="A3" s="16"/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R3" s="17"/>
      <c r="S3" s="17"/>
      <c r="W3" s="17"/>
      <c r="X3" s="17"/>
      <c r="AA3" s="17"/>
    </row>
    <row r="4" spans="1:35" x14ac:dyDescent="0.25">
      <c r="A4" s="16"/>
      <c r="B4" s="16" t="s">
        <v>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R4" s="17"/>
      <c r="S4" s="17"/>
      <c r="W4" s="17"/>
      <c r="X4" s="17"/>
      <c r="AA4" s="17"/>
    </row>
    <row r="5" spans="1:35" x14ac:dyDescent="0.25">
      <c r="A5" s="16"/>
      <c r="B5" s="16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R5" s="17"/>
      <c r="S5" s="17"/>
      <c r="W5" s="17"/>
      <c r="X5" s="17"/>
      <c r="AA5" s="17"/>
    </row>
    <row r="6" spans="1:35" x14ac:dyDescent="0.25">
      <c r="A6" s="16"/>
      <c r="B6" s="16" t="s">
        <v>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17"/>
      <c r="S6" s="17"/>
      <c r="W6" s="17"/>
      <c r="X6" s="17"/>
      <c r="AA6" s="17"/>
    </row>
    <row r="7" spans="1:35" x14ac:dyDescent="0.25">
      <c r="A7" s="16"/>
      <c r="B7" s="16" t="s">
        <v>35</v>
      </c>
      <c r="C7" s="18">
        <v>0.9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R7" s="17"/>
      <c r="S7" s="17"/>
      <c r="W7" s="17"/>
      <c r="X7" s="17"/>
      <c r="AA7" s="17"/>
    </row>
    <row r="8" spans="1:35" x14ac:dyDescent="0.25">
      <c r="B8" s="16" t="s">
        <v>36</v>
      </c>
      <c r="C8" s="18">
        <v>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R8" s="17"/>
      <c r="S8" s="17"/>
      <c r="W8" s="17"/>
      <c r="X8" s="17"/>
      <c r="AA8" s="17"/>
    </row>
    <row r="9" spans="1:35" s="2" customFormat="1" x14ac:dyDescent="0.25">
      <c r="A9" s="11"/>
      <c r="B9" s="139" t="s">
        <v>3</v>
      </c>
      <c r="C9" s="132" t="s">
        <v>21</v>
      </c>
      <c r="D9" s="133"/>
      <c r="E9" s="133"/>
      <c r="F9" s="133"/>
      <c r="G9" s="133"/>
      <c r="H9" s="133"/>
      <c r="I9" s="133"/>
      <c r="J9" s="133"/>
      <c r="K9" s="134"/>
      <c r="L9" s="136" t="s">
        <v>27</v>
      </c>
      <c r="M9" s="137"/>
      <c r="N9" s="137"/>
      <c r="O9" s="137"/>
      <c r="P9" s="137"/>
      <c r="Q9" s="137"/>
      <c r="R9" s="137"/>
      <c r="S9" s="137"/>
      <c r="T9" s="138"/>
      <c r="U9" s="145" t="s">
        <v>28</v>
      </c>
      <c r="V9" s="146"/>
      <c r="W9" s="146"/>
      <c r="X9" s="146"/>
      <c r="Y9" s="146"/>
      <c r="Z9" s="146"/>
      <c r="AA9" s="146"/>
      <c r="AB9" s="146"/>
      <c r="AC9" s="147"/>
      <c r="AD9" s="12" t="s">
        <v>32</v>
      </c>
      <c r="AE9" s="145" t="s">
        <v>34</v>
      </c>
      <c r="AF9" s="146"/>
      <c r="AG9" s="146"/>
      <c r="AH9" s="147"/>
      <c r="AI9" s="141" t="s">
        <v>4</v>
      </c>
    </row>
    <row r="10" spans="1:35" s="2" customFormat="1" ht="38.25" x14ac:dyDescent="0.25">
      <c r="A10" s="11"/>
      <c r="B10" s="140"/>
      <c r="C10" s="19" t="s">
        <v>22</v>
      </c>
      <c r="D10" s="19" t="s">
        <v>23</v>
      </c>
      <c r="E10" s="19" t="s">
        <v>37</v>
      </c>
      <c r="F10" s="19" t="s">
        <v>38</v>
      </c>
      <c r="G10" s="19" t="s">
        <v>22</v>
      </c>
      <c r="H10" s="19" t="s">
        <v>23</v>
      </c>
      <c r="I10" s="19" t="s">
        <v>37</v>
      </c>
      <c r="J10" s="19" t="s">
        <v>38</v>
      </c>
      <c r="K10" s="19" t="s">
        <v>24</v>
      </c>
      <c r="L10" s="19" t="s">
        <v>22</v>
      </c>
      <c r="M10" s="19" t="s">
        <v>23</v>
      </c>
      <c r="N10" s="19" t="s">
        <v>37</v>
      </c>
      <c r="O10" s="19" t="s">
        <v>38</v>
      </c>
      <c r="P10" s="19" t="s">
        <v>22</v>
      </c>
      <c r="Q10" s="19" t="s">
        <v>23</v>
      </c>
      <c r="R10" s="19" t="s">
        <v>37</v>
      </c>
      <c r="S10" s="19" t="s">
        <v>38</v>
      </c>
      <c r="T10" s="19" t="s">
        <v>26</v>
      </c>
      <c r="U10" s="19" t="s">
        <v>22</v>
      </c>
      <c r="V10" s="19" t="s">
        <v>23</v>
      </c>
      <c r="W10" s="19" t="s">
        <v>37</v>
      </c>
      <c r="X10" s="19" t="s">
        <v>38</v>
      </c>
      <c r="Y10" s="19" t="s">
        <v>29</v>
      </c>
      <c r="Z10" s="19" t="s">
        <v>30</v>
      </c>
      <c r="AA10" s="19" t="s">
        <v>38</v>
      </c>
      <c r="AB10" s="19" t="s">
        <v>26</v>
      </c>
      <c r="AC10" s="19" t="s">
        <v>31</v>
      </c>
      <c r="AD10" s="19" t="s">
        <v>33</v>
      </c>
      <c r="AE10" s="20" t="s">
        <v>39</v>
      </c>
      <c r="AF10" s="20" t="s">
        <v>25</v>
      </c>
      <c r="AG10" s="20" t="s">
        <v>23</v>
      </c>
      <c r="AH10" s="20" t="s">
        <v>25</v>
      </c>
      <c r="AI10" s="141"/>
    </row>
    <row r="11" spans="1:35" ht="15" customHeight="1" x14ac:dyDescent="0.25">
      <c r="A11" s="119" t="s">
        <v>7</v>
      </c>
      <c r="B11" s="23">
        <v>1</v>
      </c>
      <c r="C11" s="24">
        <v>3</v>
      </c>
      <c r="D11" s="24">
        <v>1</v>
      </c>
      <c r="E11" s="3">
        <v>0</v>
      </c>
      <c r="F11" s="3">
        <v>0</v>
      </c>
      <c r="G11" s="135">
        <f>+C11+C12+C13+C14+C15</f>
        <v>25</v>
      </c>
      <c r="H11" s="135">
        <f>+D11+D12+D13+D14+D15</f>
        <v>22</v>
      </c>
      <c r="I11" s="135">
        <v>0</v>
      </c>
      <c r="J11" s="135">
        <v>0</v>
      </c>
      <c r="K11" s="135">
        <f>+G11+H11</f>
        <v>47</v>
      </c>
      <c r="L11" s="97">
        <v>3</v>
      </c>
      <c r="M11" s="97">
        <v>1</v>
      </c>
      <c r="N11" s="3">
        <v>0</v>
      </c>
      <c r="O11" s="3">
        <v>0</v>
      </c>
      <c r="P11" s="135">
        <f>+L11+L12+L13+L14+L15</f>
        <v>25</v>
      </c>
      <c r="Q11" s="135">
        <f>+M11+M12+M13+M14+M15</f>
        <v>22</v>
      </c>
      <c r="R11" s="135">
        <v>0</v>
      </c>
      <c r="S11" s="135">
        <v>0</v>
      </c>
      <c r="T11" s="135">
        <f>+P11+Q11</f>
        <v>47</v>
      </c>
      <c r="U11" s="27"/>
      <c r="V11" s="27"/>
      <c r="W11" s="27"/>
      <c r="X11" s="27"/>
      <c r="Y11" s="27"/>
      <c r="Z11" s="135"/>
      <c r="AA11" s="135"/>
      <c r="AB11" s="135"/>
      <c r="AC11" s="135"/>
      <c r="AD11" s="142">
        <f>+T11/K11</f>
        <v>1</v>
      </c>
      <c r="AE11" s="22"/>
      <c r="AF11" s="22"/>
      <c r="AG11" s="22"/>
      <c r="AH11" s="22"/>
      <c r="AI11" s="148" t="s">
        <v>83</v>
      </c>
    </row>
    <row r="12" spans="1:35" x14ac:dyDescent="0.25">
      <c r="A12" s="120"/>
      <c r="B12" s="23">
        <v>2</v>
      </c>
      <c r="C12" s="24">
        <v>4</v>
      </c>
      <c r="D12" s="24">
        <v>5</v>
      </c>
      <c r="E12" s="3">
        <v>0</v>
      </c>
      <c r="F12" s="3">
        <v>0</v>
      </c>
      <c r="G12" s="135"/>
      <c r="H12" s="135"/>
      <c r="I12" s="135"/>
      <c r="J12" s="135"/>
      <c r="K12" s="135"/>
      <c r="L12" s="97">
        <v>4</v>
      </c>
      <c r="M12" s="97">
        <v>5</v>
      </c>
      <c r="N12" s="3">
        <v>0</v>
      </c>
      <c r="O12" s="3">
        <v>0</v>
      </c>
      <c r="P12" s="135"/>
      <c r="Q12" s="135"/>
      <c r="R12" s="135"/>
      <c r="S12" s="135"/>
      <c r="T12" s="135"/>
      <c r="U12" s="27"/>
      <c r="V12" s="27"/>
      <c r="W12" s="27"/>
      <c r="X12" s="27"/>
      <c r="Y12" s="27"/>
      <c r="Z12" s="135"/>
      <c r="AA12" s="135"/>
      <c r="AB12" s="135"/>
      <c r="AC12" s="135"/>
      <c r="AD12" s="143"/>
      <c r="AE12" s="22"/>
      <c r="AF12" s="22"/>
      <c r="AG12" s="22"/>
      <c r="AH12" s="22"/>
      <c r="AI12" s="148"/>
    </row>
    <row r="13" spans="1:35" x14ac:dyDescent="0.25">
      <c r="A13" s="120"/>
      <c r="B13" s="23">
        <v>3</v>
      </c>
      <c r="C13" s="24">
        <v>2</v>
      </c>
      <c r="D13" s="3">
        <v>5</v>
      </c>
      <c r="E13" s="3">
        <v>0</v>
      </c>
      <c r="F13" s="3">
        <v>0</v>
      </c>
      <c r="G13" s="135"/>
      <c r="H13" s="135"/>
      <c r="I13" s="135"/>
      <c r="J13" s="135"/>
      <c r="K13" s="135"/>
      <c r="L13" s="97">
        <v>2</v>
      </c>
      <c r="M13" s="3">
        <v>5</v>
      </c>
      <c r="N13" s="3">
        <v>0</v>
      </c>
      <c r="O13" s="3">
        <v>0</v>
      </c>
      <c r="P13" s="135"/>
      <c r="Q13" s="135"/>
      <c r="R13" s="135"/>
      <c r="S13" s="135"/>
      <c r="T13" s="135"/>
      <c r="U13" s="27"/>
      <c r="V13" s="27"/>
      <c r="W13" s="27"/>
      <c r="X13" s="27"/>
      <c r="Y13" s="27"/>
      <c r="Z13" s="135"/>
      <c r="AA13" s="135"/>
      <c r="AB13" s="135"/>
      <c r="AC13" s="135"/>
      <c r="AD13" s="143"/>
      <c r="AE13" s="22"/>
      <c r="AF13" s="22"/>
      <c r="AG13" s="22"/>
      <c r="AH13" s="22"/>
      <c r="AI13" s="148"/>
    </row>
    <row r="14" spans="1:35" x14ac:dyDescent="0.25">
      <c r="A14" s="120"/>
      <c r="B14" s="23">
        <v>4</v>
      </c>
      <c r="C14" s="24">
        <v>9</v>
      </c>
      <c r="D14" s="24">
        <v>4</v>
      </c>
      <c r="E14" s="3">
        <v>0</v>
      </c>
      <c r="F14" s="3">
        <v>0</v>
      </c>
      <c r="G14" s="135"/>
      <c r="H14" s="135"/>
      <c r="I14" s="135"/>
      <c r="J14" s="135"/>
      <c r="K14" s="135"/>
      <c r="L14" s="97">
        <v>9</v>
      </c>
      <c r="M14" s="97">
        <v>4</v>
      </c>
      <c r="N14" s="3">
        <v>0</v>
      </c>
      <c r="O14" s="3">
        <v>0</v>
      </c>
      <c r="P14" s="135"/>
      <c r="Q14" s="135"/>
      <c r="R14" s="135"/>
      <c r="S14" s="135"/>
      <c r="T14" s="135"/>
      <c r="U14" s="27"/>
      <c r="V14" s="27"/>
      <c r="W14" s="27"/>
      <c r="X14" s="27"/>
      <c r="Y14" s="27"/>
      <c r="Z14" s="135"/>
      <c r="AA14" s="135"/>
      <c r="AB14" s="135"/>
      <c r="AC14" s="135"/>
      <c r="AD14" s="143"/>
      <c r="AE14" s="22"/>
      <c r="AF14" s="22"/>
      <c r="AG14" s="22"/>
      <c r="AH14" s="22"/>
      <c r="AI14" s="148"/>
    </row>
    <row r="15" spans="1:35" ht="15" customHeight="1" x14ac:dyDescent="0.25">
      <c r="A15" s="121"/>
      <c r="B15" s="23">
        <v>5</v>
      </c>
      <c r="C15" s="79">
        <v>7</v>
      </c>
      <c r="D15" s="24">
        <v>7</v>
      </c>
      <c r="E15" s="3">
        <v>0</v>
      </c>
      <c r="F15" s="3">
        <v>0</v>
      </c>
      <c r="G15" s="135"/>
      <c r="H15" s="135"/>
      <c r="I15" s="135"/>
      <c r="J15" s="135"/>
      <c r="K15" s="135"/>
      <c r="L15" s="97">
        <v>7</v>
      </c>
      <c r="M15" s="97">
        <v>7</v>
      </c>
      <c r="N15" s="3">
        <v>0</v>
      </c>
      <c r="O15" s="3">
        <v>0</v>
      </c>
      <c r="P15" s="135"/>
      <c r="Q15" s="135"/>
      <c r="R15" s="135"/>
      <c r="S15" s="135"/>
      <c r="T15" s="135"/>
      <c r="U15" s="27"/>
      <c r="V15" s="27"/>
      <c r="W15" s="27"/>
      <c r="X15" s="27"/>
      <c r="Y15" s="27"/>
      <c r="Z15" s="135"/>
      <c r="AA15" s="135"/>
      <c r="AB15" s="135"/>
      <c r="AC15" s="135"/>
      <c r="AD15" s="149"/>
      <c r="AE15" s="22"/>
      <c r="AF15" s="22"/>
      <c r="AG15" s="22"/>
      <c r="AH15" s="22"/>
      <c r="AI15" s="148"/>
    </row>
    <row r="16" spans="1:35" x14ac:dyDescent="0.25">
      <c r="A16" s="119" t="s">
        <v>8</v>
      </c>
      <c r="B16" s="23">
        <v>6</v>
      </c>
      <c r="C16" s="24">
        <v>9</v>
      </c>
      <c r="D16" s="24">
        <v>11</v>
      </c>
      <c r="E16" s="3"/>
      <c r="F16" s="3"/>
      <c r="G16" s="122">
        <f>+C16+C17+C18+C19</f>
        <v>29</v>
      </c>
      <c r="H16" s="122">
        <f>+D16+D17+D18+D19</f>
        <v>29</v>
      </c>
      <c r="I16" s="122"/>
      <c r="J16" s="122"/>
      <c r="K16" s="122">
        <f>+G16+H16</f>
        <v>58</v>
      </c>
      <c r="L16" s="104">
        <v>9</v>
      </c>
      <c r="M16" s="104">
        <v>11</v>
      </c>
      <c r="N16" s="3"/>
      <c r="O16" s="3"/>
      <c r="P16" s="122">
        <f>+L16+L17+L18+L19</f>
        <v>29</v>
      </c>
      <c r="Q16" s="122">
        <f>+M16+M17+M18+M19</f>
        <v>29</v>
      </c>
      <c r="R16" s="122"/>
      <c r="S16" s="122"/>
      <c r="T16" s="122">
        <f>+P16+Q16</f>
        <v>58</v>
      </c>
      <c r="U16" s="135"/>
      <c r="V16" s="135"/>
      <c r="W16" s="135"/>
      <c r="X16" s="135"/>
      <c r="Y16" s="135"/>
      <c r="Z16" s="135"/>
      <c r="AA16" s="135"/>
      <c r="AB16" s="135"/>
      <c r="AC16" s="122"/>
      <c r="AD16" s="142">
        <f>+T16/K16</f>
        <v>1</v>
      </c>
      <c r="AE16" s="22"/>
      <c r="AF16" s="22"/>
      <c r="AG16" s="22"/>
      <c r="AH16" s="22"/>
      <c r="AI16" s="107" t="s">
        <v>84</v>
      </c>
    </row>
    <row r="17" spans="1:35" x14ac:dyDescent="0.25">
      <c r="A17" s="120"/>
      <c r="B17" s="23">
        <v>7</v>
      </c>
      <c r="C17" s="24">
        <v>11</v>
      </c>
      <c r="D17" s="24">
        <v>4</v>
      </c>
      <c r="E17" s="3"/>
      <c r="F17" s="3"/>
      <c r="G17" s="123"/>
      <c r="H17" s="123"/>
      <c r="I17" s="123"/>
      <c r="J17" s="123"/>
      <c r="K17" s="123"/>
      <c r="L17" s="104">
        <v>11</v>
      </c>
      <c r="M17" s="104">
        <v>4</v>
      </c>
      <c r="N17" s="3"/>
      <c r="O17" s="3"/>
      <c r="P17" s="123"/>
      <c r="Q17" s="123"/>
      <c r="R17" s="123"/>
      <c r="S17" s="123"/>
      <c r="T17" s="123"/>
      <c r="U17" s="135"/>
      <c r="V17" s="135"/>
      <c r="W17" s="135"/>
      <c r="X17" s="135"/>
      <c r="Y17" s="135"/>
      <c r="Z17" s="135"/>
      <c r="AA17" s="135"/>
      <c r="AB17" s="135"/>
      <c r="AC17" s="123"/>
      <c r="AD17" s="143"/>
      <c r="AE17" s="22"/>
      <c r="AF17" s="22"/>
      <c r="AG17" s="22"/>
      <c r="AH17" s="22"/>
      <c r="AI17" s="107"/>
    </row>
    <row r="18" spans="1:35" x14ac:dyDescent="0.25">
      <c r="A18" s="120"/>
      <c r="B18" s="23">
        <v>8</v>
      </c>
      <c r="C18" s="26">
        <v>7</v>
      </c>
      <c r="D18" s="26">
        <v>10</v>
      </c>
      <c r="E18" s="3"/>
      <c r="F18" s="3"/>
      <c r="G18" s="123"/>
      <c r="H18" s="123"/>
      <c r="I18" s="123"/>
      <c r="J18" s="123"/>
      <c r="K18" s="123"/>
      <c r="L18" s="103">
        <v>7</v>
      </c>
      <c r="M18" s="103">
        <v>10</v>
      </c>
      <c r="N18" s="3"/>
      <c r="O18" s="3"/>
      <c r="P18" s="123"/>
      <c r="Q18" s="123"/>
      <c r="R18" s="123"/>
      <c r="S18" s="123"/>
      <c r="T18" s="123"/>
      <c r="U18" s="135"/>
      <c r="V18" s="135"/>
      <c r="W18" s="135"/>
      <c r="X18" s="135"/>
      <c r="Y18" s="135"/>
      <c r="Z18" s="135"/>
      <c r="AA18" s="135"/>
      <c r="AB18" s="135"/>
      <c r="AC18" s="123"/>
      <c r="AD18" s="143"/>
      <c r="AE18" s="22"/>
      <c r="AF18" s="22"/>
      <c r="AG18" s="22"/>
      <c r="AH18" s="22"/>
      <c r="AI18" s="107"/>
    </row>
    <row r="19" spans="1:35" x14ac:dyDescent="0.25">
      <c r="A19" s="121"/>
      <c r="B19" s="23">
        <v>9</v>
      </c>
      <c r="C19" s="24">
        <v>2</v>
      </c>
      <c r="D19" s="24">
        <v>4</v>
      </c>
      <c r="E19" s="3"/>
      <c r="F19" s="3"/>
      <c r="G19" s="124"/>
      <c r="H19" s="124"/>
      <c r="I19" s="124"/>
      <c r="J19" s="124"/>
      <c r="K19" s="124"/>
      <c r="L19" s="104">
        <v>2</v>
      </c>
      <c r="M19" s="104">
        <v>4</v>
      </c>
      <c r="N19" s="3"/>
      <c r="O19" s="3"/>
      <c r="P19" s="124"/>
      <c r="Q19" s="124"/>
      <c r="R19" s="124"/>
      <c r="S19" s="124"/>
      <c r="T19" s="124"/>
      <c r="U19" s="135"/>
      <c r="V19" s="135"/>
      <c r="W19" s="135"/>
      <c r="X19" s="135"/>
      <c r="Y19" s="135"/>
      <c r="Z19" s="135"/>
      <c r="AA19" s="135"/>
      <c r="AB19" s="135"/>
      <c r="AC19" s="123"/>
      <c r="AD19" s="143"/>
      <c r="AE19" s="22"/>
      <c r="AF19" s="22"/>
      <c r="AG19" s="22"/>
      <c r="AH19" s="22"/>
      <c r="AI19" s="107"/>
    </row>
    <row r="20" spans="1:35" ht="40.5" customHeight="1" x14ac:dyDescent="0.25">
      <c r="A20" s="119" t="s">
        <v>9</v>
      </c>
      <c r="B20" s="23">
        <v>10</v>
      </c>
      <c r="C20" s="86">
        <v>12</v>
      </c>
      <c r="D20" s="86">
        <v>5</v>
      </c>
      <c r="E20" s="86"/>
      <c r="F20" s="80"/>
      <c r="G20" s="122">
        <f>+C20+C21+C22+C23</f>
        <v>24</v>
      </c>
      <c r="H20" s="122">
        <f>+D20+D21+D22+D23</f>
        <v>26</v>
      </c>
      <c r="I20" s="122"/>
      <c r="J20" s="122"/>
      <c r="K20" s="122">
        <f>+G20+H20</f>
        <v>50</v>
      </c>
      <c r="L20" s="104">
        <v>12</v>
      </c>
      <c r="M20" s="104">
        <v>5</v>
      </c>
      <c r="N20" s="104"/>
      <c r="O20" s="98"/>
      <c r="P20" s="122">
        <f>L20+L21+L22+L23</f>
        <v>24</v>
      </c>
      <c r="Q20" s="122">
        <f>+M20+M21+M22+M23</f>
        <v>26</v>
      </c>
      <c r="R20" s="122">
        <v>1</v>
      </c>
      <c r="S20" s="122">
        <v>0</v>
      </c>
      <c r="T20" s="122">
        <f>+P20+Q20</f>
        <v>50</v>
      </c>
      <c r="U20" s="135"/>
      <c r="V20" s="135"/>
      <c r="W20" s="135"/>
      <c r="X20" s="135"/>
      <c r="Y20" s="135"/>
      <c r="Z20" s="135"/>
      <c r="AA20" s="135"/>
      <c r="AB20" s="135"/>
      <c r="AC20" s="123"/>
      <c r="AD20" s="142">
        <f>+T20/K20</f>
        <v>1</v>
      </c>
      <c r="AE20" s="22"/>
      <c r="AF20" s="22"/>
      <c r="AG20" s="22"/>
      <c r="AH20" s="22"/>
      <c r="AI20" s="107" t="s">
        <v>85</v>
      </c>
    </row>
    <row r="21" spans="1:35" ht="25.5" customHeight="1" x14ac:dyDescent="0.25">
      <c r="A21" s="120"/>
      <c r="B21" s="23">
        <v>11</v>
      </c>
      <c r="C21" s="86">
        <v>3</v>
      </c>
      <c r="D21" s="86">
        <v>6</v>
      </c>
      <c r="E21" s="85"/>
      <c r="F21" s="81"/>
      <c r="G21" s="123"/>
      <c r="H21" s="123"/>
      <c r="I21" s="123"/>
      <c r="J21" s="123"/>
      <c r="K21" s="123"/>
      <c r="L21" s="104">
        <v>3</v>
      </c>
      <c r="M21" s="104">
        <v>6</v>
      </c>
      <c r="N21" s="103"/>
      <c r="O21" s="99"/>
      <c r="P21" s="123"/>
      <c r="Q21" s="123"/>
      <c r="R21" s="123"/>
      <c r="S21" s="123"/>
      <c r="T21" s="123"/>
      <c r="U21" s="24"/>
      <c r="V21" s="24"/>
      <c r="W21" s="26"/>
      <c r="X21" s="15"/>
      <c r="Y21" s="24"/>
      <c r="Z21" s="24"/>
      <c r="AA21" s="25"/>
      <c r="AB21" s="24"/>
      <c r="AC21" s="123"/>
      <c r="AD21" s="143"/>
      <c r="AE21" s="22"/>
      <c r="AF21" s="22"/>
      <c r="AG21" s="22"/>
      <c r="AH21" s="22"/>
      <c r="AI21" s="107"/>
    </row>
    <row r="22" spans="1:35" ht="37.5" customHeight="1" x14ac:dyDescent="0.25">
      <c r="A22" s="120"/>
      <c r="B22" s="30">
        <v>12</v>
      </c>
      <c r="C22" s="83">
        <v>7</v>
      </c>
      <c r="D22" s="83">
        <v>8</v>
      </c>
      <c r="E22" s="86"/>
      <c r="F22" s="80"/>
      <c r="G22" s="123"/>
      <c r="H22" s="123"/>
      <c r="I22" s="123"/>
      <c r="J22" s="123"/>
      <c r="K22" s="123"/>
      <c r="L22" s="101">
        <v>7</v>
      </c>
      <c r="M22" s="101">
        <v>8</v>
      </c>
      <c r="N22" s="104"/>
      <c r="O22" s="98"/>
      <c r="P22" s="123"/>
      <c r="Q22" s="123"/>
      <c r="R22" s="123"/>
      <c r="S22" s="123"/>
      <c r="T22" s="123"/>
      <c r="U22" s="28"/>
      <c r="V22" s="28"/>
      <c r="W22" s="29"/>
      <c r="X22" s="31"/>
      <c r="Y22" s="28"/>
      <c r="Z22" s="28"/>
      <c r="AA22" s="32"/>
      <c r="AB22" s="28"/>
      <c r="AC22" s="123"/>
      <c r="AD22" s="143"/>
      <c r="AE22" s="33"/>
      <c r="AF22" s="33"/>
      <c r="AG22" s="34"/>
      <c r="AH22" s="34"/>
      <c r="AI22" s="107"/>
    </row>
    <row r="23" spans="1:35" ht="33.75" customHeight="1" x14ac:dyDescent="0.25">
      <c r="A23" s="121"/>
      <c r="B23" s="30">
        <v>13</v>
      </c>
      <c r="C23" s="83">
        <v>2</v>
      </c>
      <c r="D23" s="83">
        <v>7</v>
      </c>
      <c r="E23" s="84"/>
      <c r="F23" s="82"/>
      <c r="G23" s="124"/>
      <c r="H23" s="124"/>
      <c r="I23" s="124"/>
      <c r="J23" s="124"/>
      <c r="K23" s="124"/>
      <c r="L23" s="101">
        <v>2</v>
      </c>
      <c r="M23" s="101">
        <v>7</v>
      </c>
      <c r="N23" s="102"/>
      <c r="O23" s="100"/>
      <c r="P23" s="124"/>
      <c r="Q23" s="124"/>
      <c r="R23" s="124"/>
      <c r="S23" s="124"/>
      <c r="T23" s="124"/>
      <c r="U23" s="28"/>
      <c r="V23" s="28"/>
      <c r="W23" s="29"/>
      <c r="X23" s="31"/>
      <c r="Y23" s="28"/>
      <c r="Z23" s="28"/>
      <c r="AA23" s="32"/>
      <c r="AB23" s="28"/>
      <c r="AC23" s="124"/>
      <c r="AD23" s="143"/>
      <c r="AE23" s="33"/>
      <c r="AF23" s="33"/>
      <c r="AG23" s="34"/>
      <c r="AH23" s="34"/>
      <c r="AI23" s="107"/>
    </row>
    <row r="24" spans="1:35" ht="22.5" customHeight="1" x14ac:dyDescent="0.25">
      <c r="A24" s="150" t="s">
        <v>77</v>
      </c>
      <c r="B24" s="9">
        <v>14</v>
      </c>
      <c r="C24" s="9">
        <v>10</v>
      </c>
      <c r="D24" s="9">
        <v>18</v>
      </c>
      <c r="E24" s="10"/>
      <c r="F24" s="108"/>
      <c r="G24" s="122">
        <f>+C24+C25+C26+C27</f>
        <v>22</v>
      </c>
      <c r="H24" s="122">
        <f>+D24+D25+D26+D27</f>
        <v>42</v>
      </c>
      <c r="I24" s="122"/>
      <c r="J24" s="122"/>
      <c r="K24" s="122">
        <f>+G24+H24</f>
        <v>64</v>
      </c>
      <c r="L24" s="105">
        <v>10</v>
      </c>
      <c r="M24" s="105">
        <v>18</v>
      </c>
      <c r="N24" s="87"/>
      <c r="O24" s="108">
        <v>0</v>
      </c>
      <c r="P24" s="122">
        <f>+L24+L25+L26+L27</f>
        <v>22</v>
      </c>
      <c r="Q24" s="122">
        <f>+M24+M25+M26+M27</f>
        <v>42</v>
      </c>
      <c r="R24" s="122">
        <v>0</v>
      </c>
      <c r="S24" s="122"/>
      <c r="T24" s="122">
        <f>+P24+Q24</f>
        <v>64</v>
      </c>
      <c r="U24" s="108"/>
      <c r="V24" s="108"/>
      <c r="W24" s="108"/>
      <c r="X24" s="108"/>
      <c r="Y24" s="108"/>
      <c r="Z24" s="108"/>
      <c r="AA24" s="9"/>
      <c r="AB24" s="108"/>
      <c r="AC24" s="108"/>
      <c r="AD24" s="142">
        <f>+T24/K24</f>
        <v>1</v>
      </c>
      <c r="AE24" s="9"/>
      <c r="AF24" s="9"/>
      <c r="AG24" s="21"/>
      <c r="AH24" s="21"/>
      <c r="AI24" s="107" t="s">
        <v>86</v>
      </c>
    </row>
    <row r="25" spans="1:35" x14ac:dyDescent="0.25">
      <c r="A25" s="151"/>
      <c r="B25" s="3">
        <v>15</v>
      </c>
      <c r="C25" s="10">
        <v>4</v>
      </c>
      <c r="D25" s="10">
        <v>12</v>
      </c>
      <c r="E25" s="10"/>
      <c r="F25" s="109"/>
      <c r="G25" s="123"/>
      <c r="H25" s="123"/>
      <c r="I25" s="123"/>
      <c r="J25" s="123"/>
      <c r="K25" s="123"/>
      <c r="L25" s="106">
        <v>4</v>
      </c>
      <c r="M25" s="106">
        <v>12</v>
      </c>
      <c r="N25" s="87"/>
      <c r="O25" s="109"/>
      <c r="P25" s="123"/>
      <c r="Q25" s="123"/>
      <c r="R25" s="123"/>
      <c r="S25" s="123"/>
      <c r="T25" s="123"/>
      <c r="U25" s="109"/>
      <c r="V25" s="109"/>
      <c r="W25" s="109"/>
      <c r="X25" s="109"/>
      <c r="Y25" s="109"/>
      <c r="Z25" s="109"/>
      <c r="AA25" s="14"/>
      <c r="AB25" s="109"/>
      <c r="AC25" s="109"/>
      <c r="AD25" s="143"/>
      <c r="AE25" s="4"/>
      <c r="AF25" s="4"/>
      <c r="AG25" s="4"/>
      <c r="AH25" s="4"/>
      <c r="AI25" s="107"/>
    </row>
    <row r="26" spans="1:35" x14ac:dyDescent="0.25">
      <c r="A26" s="151"/>
      <c r="B26" s="3">
        <v>16</v>
      </c>
      <c r="C26" s="10">
        <v>7</v>
      </c>
      <c r="D26" s="10">
        <v>7</v>
      </c>
      <c r="E26" s="10"/>
      <c r="F26" s="109"/>
      <c r="G26" s="123"/>
      <c r="H26" s="123"/>
      <c r="I26" s="123"/>
      <c r="J26" s="123"/>
      <c r="K26" s="123"/>
      <c r="L26" s="106">
        <v>7</v>
      </c>
      <c r="M26" s="106">
        <v>7</v>
      </c>
      <c r="N26" s="87"/>
      <c r="O26" s="109"/>
      <c r="P26" s="123"/>
      <c r="Q26" s="123"/>
      <c r="R26" s="123"/>
      <c r="S26" s="123"/>
      <c r="T26" s="123"/>
      <c r="U26" s="109"/>
      <c r="V26" s="109"/>
      <c r="W26" s="109"/>
      <c r="X26" s="109"/>
      <c r="Y26" s="109"/>
      <c r="Z26" s="109"/>
      <c r="AA26" s="14"/>
      <c r="AB26" s="109"/>
      <c r="AC26" s="109"/>
      <c r="AD26" s="143"/>
      <c r="AE26" s="4"/>
      <c r="AF26" s="4"/>
      <c r="AG26" s="4"/>
      <c r="AH26" s="4"/>
      <c r="AI26" s="107"/>
    </row>
    <row r="27" spans="1:35" x14ac:dyDescent="0.25">
      <c r="A27" s="151"/>
      <c r="B27" s="3">
        <v>17</v>
      </c>
      <c r="C27" s="10">
        <v>1</v>
      </c>
      <c r="D27" s="10">
        <v>5</v>
      </c>
      <c r="E27" s="10"/>
      <c r="F27" s="110"/>
      <c r="G27" s="124"/>
      <c r="H27" s="124"/>
      <c r="I27" s="124"/>
      <c r="J27" s="124"/>
      <c r="K27" s="124"/>
      <c r="L27" s="106">
        <v>1</v>
      </c>
      <c r="M27" s="106">
        <v>5</v>
      </c>
      <c r="N27" s="87"/>
      <c r="O27" s="110"/>
      <c r="P27" s="124"/>
      <c r="Q27" s="124"/>
      <c r="R27" s="124"/>
      <c r="S27" s="124"/>
      <c r="T27" s="124"/>
      <c r="U27" s="110"/>
      <c r="V27" s="110"/>
      <c r="W27" s="110"/>
      <c r="X27" s="110"/>
      <c r="Y27" s="110"/>
      <c r="Z27" s="110"/>
      <c r="AA27" s="15"/>
      <c r="AB27" s="110"/>
      <c r="AC27" s="110"/>
      <c r="AD27" s="143"/>
      <c r="AE27" s="4"/>
      <c r="AF27" s="4"/>
      <c r="AG27" s="4"/>
      <c r="AH27" s="4"/>
      <c r="AI27" s="107"/>
    </row>
    <row r="28" spans="1:35" ht="15" customHeight="1" x14ac:dyDescent="0.25">
      <c r="A28" s="152"/>
      <c r="B28" s="9"/>
      <c r="C28" s="9"/>
      <c r="D28" s="9"/>
      <c r="E28" s="72"/>
      <c r="F28" s="72"/>
      <c r="G28" s="61"/>
      <c r="H28" s="61"/>
      <c r="I28" s="9"/>
      <c r="J28" s="9"/>
      <c r="K28" s="61"/>
      <c r="L28" s="9"/>
      <c r="M28" s="9"/>
      <c r="N28" s="9"/>
      <c r="O28" s="9"/>
      <c r="P28" s="61"/>
      <c r="Q28" s="61"/>
      <c r="R28" s="9"/>
      <c r="S28" s="9"/>
      <c r="T28" s="108">
        <f>+P29+Q29+R29</f>
        <v>30</v>
      </c>
      <c r="U28" s="9"/>
      <c r="V28" s="9"/>
      <c r="W28" s="9"/>
      <c r="X28" s="9"/>
      <c r="Y28" s="108"/>
      <c r="Z28" s="108"/>
      <c r="AA28" s="9"/>
      <c r="AB28" s="108"/>
      <c r="AC28" s="108"/>
      <c r="AD28" s="142">
        <v>1</v>
      </c>
      <c r="AE28" s="9"/>
      <c r="AF28" s="9"/>
      <c r="AG28" s="4"/>
      <c r="AH28" s="4"/>
      <c r="AI28" s="144" t="s">
        <v>87</v>
      </c>
    </row>
    <row r="29" spans="1:35" ht="17.25" customHeight="1" x14ac:dyDescent="0.25">
      <c r="A29" s="128" t="s">
        <v>78</v>
      </c>
      <c r="B29" s="10">
        <v>18</v>
      </c>
      <c r="C29" s="10">
        <v>0</v>
      </c>
      <c r="D29" s="10">
        <v>4</v>
      </c>
      <c r="E29" s="72"/>
      <c r="F29" s="72"/>
      <c r="G29" s="109">
        <f>+C29+C30+C31+C32+C33</f>
        <v>11</v>
      </c>
      <c r="H29" s="109">
        <f>+D29+D30+D31+D32+D33</f>
        <v>18</v>
      </c>
      <c r="I29" s="109">
        <v>1</v>
      </c>
      <c r="J29" s="109"/>
      <c r="K29" s="109">
        <f>+G29+H29+I29</f>
        <v>30</v>
      </c>
      <c r="L29" s="106">
        <v>0</v>
      </c>
      <c r="M29" s="106">
        <v>4</v>
      </c>
      <c r="N29" s="106"/>
      <c r="O29" s="88"/>
      <c r="P29" s="109">
        <f>+L29+L30+L31+L32+L33</f>
        <v>11</v>
      </c>
      <c r="Q29" s="109">
        <f>+M29+M30+M31+M32+M33</f>
        <v>18</v>
      </c>
      <c r="R29" s="109">
        <v>1</v>
      </c>
      <c r="S29" s="109"/>
      <c r="T29" s="109"/>
      <c r="U29" s="10"/>
      <c r="V29" s="10"/>
      <c r="W29" s="14"/>
      <c r="X29" s="14"/>
      <c r="Y29" s="109"/>
      <c r="Z29" s="109"/>
      <c r="AA29" s="14"/>
      <c r="AB29" s="109"/>
      <c r="AC29" s="109"/>
      <c r="AD29" s="143"/>
      <c r="AE29" s="4"/>
      <c r="AF29" s="4"/>
      <c r="AG29" s="4"/>
      <c r="AH29" s="4"/>
      <c r="AI29" s="144"/>
    </row>
    <row r="30" spans="1:35" ht="24" customHeight="1" x14ac:dyDescent="0.25">
      <c r="A30" s="129"/>
      <c r="B30" s="15">
        <v>19</v>
      </c>
      <c r="C30" s="10">
        <v>1</v>
      </c>
      <c r="D30" s="10">
        <v>0</v>
      </c>
      <c r="E30" s="88"/>
      <c r="F30" s="88"/>
      <c r="G30" s="109"/>
      <c r="H30" s="109"/>
      <c r="I30" s="109"/>
      <c r="J30" s="109"/>
      <c r="K30" s="109"/>
      <c r="L30" s="106">
        <v>1</v>
      </c>
      <c r="M30" s="106">
        <v>0</v>
      </c>
      <c r="N30" s="106"/>
      <c r="O30" s="88"/>
      <c r="P30" s="109"/>
      <c r="Q30" s="109"/>
      <c r="R30" s="109"/>
      <c r="S30" s="109"/>
      <c r="T30" s="109"/>
      <c r="U30" s="10"/>
      <c r="V30" s="10"/>
      <c r="W30" s="14"/>
      <c r="X30" s="14"/>
      <c r="Y30" s="109"/>
      <c r="Z30" s="109"/>
      <c r="AA30" s="14"/>
      <c r="AB30" s="109"/>
      <c r="AC30" s="109"/>
      <c r="AD30" s="143"/>
      <c r="AE30" s="4"/>
      <c r="AF30" s="4"/>
      <c r="AG30" s="4"/>
      <c r="AH30" s="4"/>
      <c r="AI30" s="144"/>
    </row>
    <row r="31" spans="1:35" x14ac:dyDescent="0.25">
      <c r="A31" s="129"/>
      <c r="B31" s="3">
        <v>20</v>
      </c>
      <c r="C31" s="10">
        <v>4</v>
      </c>
      <c r="D31" s="10">
        <v>8</v>
      </c>
      <c r="E31" s="88"/>
      <c r="F31" s="88"/>
      <c r="G31" s="109"/>
      <c r="H31" s="109"/>
      <c r="I31" s="109"/>
      <c r="J31" s="109"/>
      <c r="K31" s="109"/>
      <c r="L31" s="106">
        <v>4</v>
      </c>
      <c r="M31" s="106">
        <v>8</v>
      </c>
      <c r="N31" s="106"/>
      <c r="O31" s="88"/>
      <c r="P31" s="109"/>
      <c r="Q31" s="109"/>
      <c r="R31" s="109"/>
      <c r="S31" s="109"/>
      <c r="T31" s="109"/>
      <c r="U31" s="10"/>
      <c r="V31" s="10"/>
      <c r="W31" s="14"/>
      <c r="X31" s="14"/>
      <c r="Y31" s="109"/>
      <c r="Z31" s="109"/>
      <c r="AA31" s="14"/>
      <c r="AB31" s="109"/>
      <c r="AC31" s="109"/>
      <c r="AD31" s="143"/>
      <c r="AE31" s="4"/>
      <c r="AF31" s="4"/>
      <c r="AG31" s="4"/>
      <c r="AH31" s="4"/>
      <c r="AI31" s="144"/>
    </row>
    <row r="32" spans="1:35" x14ac:dyDescent="0.25">
      <c r="A32" s="129"/>
      <c r="B32" s="3">
        <v>21</v>
      </c>
      <c r="C32" s="10">
        <v>6</v>
      </c>
      <c r="D32" s="10">
        <v>6</v>
      </c>
      <c r="E32" s="88">
        <v>1</v>
      </c>
      <c r="F32" s="88"/>
      <c r="G32" s="109"/>
      <c r="H32" s="109"/>
      <c r="I32" s="109"/>
      <c r="J32" s="109"/>
      <c r="K32" s="109"/>
      <c r="L32" s="106">
        <v>6</v>
      </c>
      <c r="M32" s="106">
        <v>6</v>
      </c>
      <c r="N32" s="106">
        <v>1</v>
      </c>
      <c r="O32" s="88"/>
      <c r="P32" s="109"/>
      <c r="Q32" s="109"/>
      <c r="R32" s="109"/>
      <c r="S32" s="109"/>
      <c r="T32" s="109"/>
      <c r="U32" s="10"/>
      <c r="V32" s="10"/>
      <c r="W32" s="15"/>
      <c r="X32" s="15"/>
      <c r="Y32" s="110"/>
      <c r="Z32" s="110"/>
      <c r="AA32" s="15"/>
      <c r="AB32" s="110"/>
      <c r="AC32" s="110"/>
      <c r="AD32" s="143"/>
      <c r="AE32" s="4"/>
      <c r="AF32" s="4"/>
      <c r="AG32" s="4"/>
      <c r="AH32" s="4"/>
      <c r="AI32" s="144"/>
    </row>
    <row r="33" spans="1:35" ht="15" customHeight="1" x14ac:dyDescent="0.25">
      <c r="A33" s="130"/>
      <c r="C33" s="9"/>
      <c r="D33" s="9"/>
      <c r="E33" s="88"/>
      <c r="F33" s="88"/>
      <c r="G33" s="110"/>
      <c r="H33" s="110"/>
      <c r="I33" s="110"/>
      <c r="J33" s="110"/>
      <c r="K33" s="110"/>
      <c r="L33" s="89"/>
      <c r="M33" s="89"/>
      <c r="N33" s="88"/>
      <c r="O33" s="88"/>
      <c r="P33" s="110"/>
      <c r="Q33" s="110"/>
      <c r="R33" s="110"/>
      <c r="S33" s="110"/>
      <c r="T33" s="110"/>
      <c r="U33" s="10"/>
      <c r="V33" s="10"/>
      <c r="W33" s="9"/>
      <c r="X33" s="9"/>
      <c r="Y33" s="61"/>
      <c r="Z33" s="62"/>
      <c r="AA33" s="10"/>
      <c r="AB33" s="62"/>
      <c r="AC33" s="62"/>
      <c r="AD33" s="149"/>
      <c r="AE33" s="10"/>
      <c r="AF33" s="10"/>
      <c r="AG33" s="4"/>
      <c r="AH33" s="4"/>
      <c r="AI33" s="27"/>
    </row>
    <row r="34" spans="1:35" ht="15" customHeight="1" x14ac:dyDescent="0.25">
      <c r="A34" s="125" t="s">
        <v>12</v>
      </c>
      <c r="B34" s="3">
        <v>22</v>
      </c>
      <c r="C34" s="71"/>
      <c r="D34" s="71"/>
      <c r="E34" s="71"/>
      <c r="F34" s="71"/>
      <c r="G34" s="109">
        <f>+C35+C36+C37+C38</f>
        <v>0</v>
      </c>
      <c r="H34" s="109">
        <f>+D35+D36+D37+D38</f>
        <v>0</v>
      </c>
      <c r="I34" s="108"/>
      <c r="J34" s="108"/>
      <c r="K34" s="109">
        <f>+G34+H34</f>
        <v>0</v>
      </c>
      <c r="L34" s="62"/>
      <c r="M34" s="62"/>
      <c r="N34" s="62"/>
      <c r="O34" s="62"/>
      <c r="P34" s="109">
        <f>+L35+L36+L37+L38</f>
        <v>0</v>
      </c>
      <c r="Q34" s="109">
        <f>+M35+M36+M37+M38</f>
        <v>0</v>
      </c>
      <c r="R34" s="109"/>
      <c r="S34" s="109"/>
      <c r="T34" s="108">
        <f>+P34+Q34</f>
        <v>0</v>
      </c>
      <c r="U34" s="10"/>
      <c r="V34" s="10"/>
      <c r="W34" s="10"/>
      <c r="X34" s="10"/>
      <c r="Y34" s="109"/>
      <c r="Z34" s="108"/>
      <c r="AA34" s="10"/>
      <c r="AB34" s="108"/>
      <c r="AC34" s="108"/>
      <c r="AD34" s="142"/>
      <c r="AE34" s="4"/>
      <c r="AF34" s="4"/>
      <c r="AG34" s="4"/>
      <c r="AH34" s="4"/>
      <c r="AI34" s="144"/>
    </row>
    <row r="35" spans="1:35" x14ac:dyDescent="0.25">
      <c r="A35" s="125"/>
      <c r="B35" s="3">
        <v>23</v>
      </c>
      <c r="C35" s="89"/>
      <c r="D35" s="89"/>
      <c r="E35" s="88"/>
      <c r="F35" s="88"/>
      <c r="G35" s="109"/>
      <c r="H35" s="109"/>
      <c r="I35" s="109"/>
      <c r="J35" s="109"/>
      <c r="K35" s="109"/>
      <c r="L35" s="73"/>
      <c r="M35" s="73"/>
      <c r="N35" s="88"/>
      <c r="O35" s="88"/>
      <c r="P35" s="109"/>
      <c r="Q35" s="109"/>
      <c r="R35" s="109"/>
      <c r="S35" s="109"/>
      <c r="T35" s="109"/>
      <c r="U35" s="10"/>
      <c r="V35" s="10"/>
      <c r="W35" s="10"/>
      <c r="X35" s="10"/>
      <c r="Y35" s="109"/>
      <c r="Z35" s="109"/>
      <c r="AA35" s="10"/>
      <c r="AB35" s="109"/>
      <c r="AC35" s="109"/>
      <c r="AD35" s="143"/>
      <c r="AE35" s="4"/>
      <c r="AF35" s="4"/>
      <c r="AG35" s="4"/>
      <c r="AH35" s="4"/>
      <c r="AI35" s="144"/>
    </row>
    <row r="36" spans="1:35" x14ac:dyDescent="0.25">
      <c r="A36" s="125"/>
      <c r="B36" s="3">
        <v>24</v>
      </c>
      <c r="C36" s="89"/>
      <c r="D36" s="89"/>
      <c r="E36" s="88"/>
      <c r="F36" s="88"/>
      <c r="G36" s="109"/>
      <c r="H36" s="109"/>
      <c r="I36" s="109"/>
      <c r="J36" s="109"/>
      <c r="K36" s="109"/>
      <c r="L36" s="73"/>
      <c r="M36" s="73"/>
      <c r="N36" s="88"/>
      <c r="O36" s="88"/>
      <c r="P36" s="109"/>
      <c r="Q36" s="109"/>
      <c r="R36" s="109"/>
      <c r="S36" s="109"/>
      <c r="T36" s="109"/>
      <c r="U36" s="10"/>
      <c r="V36" s="10"/>
      <c r="W36" s="10"/>
      <c r="X36" s="10"/>
      <c r="Y36" s="109"/>
      <c r="Z36" s="109"/>
      <c r="AA36" s="10"/>
      <c r="AB36" s="109"/>
      <c r="AC36" s="109"/>
      <c r="AD36" s="143"/>
      <c r="AE36" s="4"/>
      <c r="AF36" s="4"/>
      <c r="AG36" s="4"/>
      <c r="AH36" s="4"/>
      <c r="AI36" s="144"/>
    </row>
    <row r="37" spans="1:35" x14ac:dyDescent="0.25">
      <c r="A37" s="125"/>
      <c r="B37" s="3">
        <v>25</v>
      </c>
      <c r="C37" s="89"/>
      <c r="D37" s="89"/>
      <c r="E37" s="88"/>
      <c r="F37" s="88"/>
      <c r="G37" s="109"/>
      <c r="H37" s="109"/>
      <c r="I37" s="109"/>
      <c r="J37" s="109"/>
      <c r="K37" s="109"/>
      <c r="L37" s="73"/>
      <c r="M37" s="73"/>
      <c r="N37" s="88"/>
      <c r="O37" s="88"/>
      <c r="P37" s="109"/>
      <c r="Q37" s="109"/>
      <c r="R37" s="109"/>
      <c r="S37" s="109"/>
      <c r="T37" s="109"/>
      <c r="U37" s="10"/>
      <c r="V37" s="10"/>
      <c r="W37" s="10"/>
      <c r="X37" s="10"/>
      <c r="Y37" s="109"/>
      <c r="Z37" s="109"/>
      <c r="AA37" s="10"/>
      <c r="AB37" s="109"/>
      <c r="AC37" s="109"/>
      <c r="AD37" s="143"/>
      <c r="AE37" s="4"/>
      <c r="AF37" s="4"/>
      <c r="AG37" s="4"/>
      <c r="AH37" s="4"/>
      <c r="AI37" s="144"/>
    </row>
    <row r="38" spans="1:35" x14ac:dyDescent="0.25">
      <c r="A38" s="125"/>
      <c r="B38" s="3">
        <v>26</v>
      </c>
      <c r="C38" s="89"/>
      <c r="D38" s="89"/>
      <c r="E38" s="88"/>
      <c r="F38" s="88"/>
      <c r="G38" s="110"/>
      <c r="H38" s="110"/>
      <c r="I38" s="110"/>
      <c r="J38" s="110"/>
      <c r="K38" s="110"/>
      <c r="L38" s="73"/>
      <c r="M38" s="73"/>
      <c r="N38" s="88"/>
      <c r="O38" s="88"/>
      <c r="P38" s="110"/>
      <c r="Q38" s="110"/>
      <c r="R38" s="110"/>
      <c r="S38" s="110"/>
      <c r="T38" s="110"/>
      <c r="U38" s="10"/>
      <c r="V38" s="10"/>
      <c r="W38" s="10"/>
      <c r="X38" s="10"/>
      <c r="Y38" s="110"/>
      <c r="Z38" s="110"/>
      <c r="AA38" s="10"/>
      <c r="AB38" s="110"/>
      <c r="AC38" s="110"/>
      <c r="AD38" s="149"/>
      <c r="AE38" s="4"/>
      <c r="AF38" s="4"/>
      <c r="AG38" s="4"/>
      <c r="AH38" s="4"/>
      <c r="AI38" s="144"/>
    </row>
    <row r="39" spans="1:35" x14ac:dyDescent="0.25">
      <c r="A39" s="125" t="s">
        <v>13</v>
      </c>
      <c r="B39" s="3">
        <v>27</v>
      </c>
      <c r="C39" s="75"/>
      <c r="D39" s="75"/>
      <c r="E39" s="90"/>
      <c r="F39" s="90"/>
      <c r="G39" s="109">
        <f>+C39+C40+C41+C42+C43</f>
        <v>0</v>
      </c>
      <c r="H39" s="109">
        <f>+D39+D40+D41+D42+D43</f>
        <v>0</v>
      </c>
      <c r="I39" s="108"/>
      <c r="J39" s="108"/>
      <c r="K39" s="109">
        <f>+G39+H39</f>
        <v>0</v>
      </c>
      <c r="L39" s="90"/>
      <c r="M39" s="90"/>
      <c r="N39" s="90"/>
      <c r="O39" s="90"/>
      <c r="P39" s="109">
        <f>+L39+L40+L41+L42+L43</f>
        <v>0</v>
      </c>
      <c r="Q39" s="109">
        <f>+M39+M40+M41+M42+M43</f>
        <v>0</v>
      </c>
      <c r="R39" s="108"/>
      <c r="S39" s="108"/>
      <c r="T39" s="108">
        <f>+P39+Q39</f>
        <v>0</v>
      </c>
      <c r="U39" s="10"/>
      <c r="V39" s="10"/>
      <c r="W39" s="10"/>
      <c r="X39" s="10"/>
      <c r="Y39" s="63"/>
      <c r="Z39" s="62"/>
      <c r="AA39" s="10"/>
      <c r="AB39" s="62"/>
      <c r="AC39" s="62"/>
      <c r="AD39" s="142"/>
      <c r="AE39" s="4"/>
      <c r="AF39" s="4"/>
      <c r="AG39" s="4"/>
      <c r="AH39" s="4"/>
      <c r="AI39" s="144"/>
    </row>
    <row r="40" spans="1:35" ht="15" customHeight="1" x14ac:dyDescent="0.25">
      <c r="A40" s="125"/>
      <c r="B40" s="3">
        <v>28</v>
      </c>
      <c r="C40" s="75"/>
      <c r="D40" s="75"/>
      <c r="E40" s="90"/>
      <c r="F40" s="90"/>
      <c r="G40" s="109"/>
      <c r="H40" s="109"/>
      <c r="I40" s="109"/>
      <c r="J40" s="109"/>
      <c r="K40" s="109"/>
      <c r="L40" s="90"/>
      <c r="M40" s="90"/>
      <c r="N40" s="90"/>
      <c r="O40" s="90"/>
      <c r="P40" s="109"/>
      <c r="Q40" s="109"/>
      <c r="R40" s="109"/>
      <c r="S40" s="109"/>
      <c r="T40" s="109"/>
      <c r="U40" s="10"/>
      <c r="V40" s="10"/>
      <c r="W40" s="10"/>
      <c r="X40" s="10"/>
      <c r="Y40" s="118"/>
      <c r="Z40" s="118"/>
      <c r="AA40" s="10"/>
      <c r="AB40" s="118"/>
      <c r="AC40" s="118"/>
      <c r="AD40" s="143"/>
      <c r="AE40" s="4"/>
      <c r="AF40" s="4"/>
      <c r="AG40" s="4"/>
      <c r="AH40" s="4"/>
      <c r="AI40" s="144"/>
    </row>
    <row r="41" spans="1:35" x14ac:dyDescent="0.25">
      <c r="A41" s="125"/>
      <c r="B41" s="3">
        <v>29</v>
      </c>
      <c r="C41" s="75"/>
      <c r="D41" s="75"/>
      <c r="E41" s="90"/>
      <c r="F41" s="90"/>
      <c r="G41" s="109"/>
      <c r="H41" s="109"/>
      <c r="I41" s="109"/>
      <c r="J41" s="109"/>
      <c r="K41" s="109"/>
      <c r="L41" s="90"/>
      <c r="M41" s="90"/>
      <c r="N41" s="90"/>
      <c r="O41" s="90"/>
      <c r="P41" s="109"/>
      <c r="Q41" s="109"/>
      <c r="R41" s="109"/>
      <c r="S41" s="109"/>
      <c r="T41" s="109"/>
      <c r="U41" s="10"/>
      <c r="V41" s="10"/>
      <c r="W41" s="10"/>
      <c r="X41" s="10"/>
      <c r="Y41" s="118"/>
      <c r="Z41" s="118"/>
      <c r="AA41" s="10"/>
      <c r="AB41" s="118"/>
      <c r="AC41" s="118"/>
      <c r="AD41" s="143"/>
      <c r="AE41" s="4"/>
      <c r="AF41" s="4"/>
      <c r="AG41" s="4"/>
      <c r="AH41" s="4"/>
      <c r="AI41" s="144"/>
    </row>
    <row r="42" spans="1:35" x14ac:dyDescent="0.25">
      <c r="A42" s="125"/>
      <c r="B42" s="3">
        <v>30</v>
      </c>
      <c r="C42" s="75"/>
      <c r="D42" s="75"/>
      <c r="E42" s="90"/>
      <c r="F42" s="90"/>
      <c r="G42" s="109"/>
      <c r="H42" s="109"/>
      <c r="I42" s="109"/>
      <c r="J42" s="109"/>
      <c r="K42" s="109"/>
      <c r="L42" s="90"/>
      <c r="M42" s="90"/>
      <c r="N42" s="90"/>
      <c r="O42" s="90"/>
      <c r="P42" s="109"/>
      <c r="Q42" s="109"/>
      <c r="R42" s="109"/>
      <c r="S42" s="109"/>
      <c r="T42" s="109"/>
      <c r="U42" s="10"/>
      <c r="V42" s="10"/>
      <c r="W42" s="10"/>
      <c r="X42" s="10"/>
      <c r="Y42" s="118"/>
      <c r="Z42" s="118"/>
      <c r="AA42" s="10"/>
      <c r="AB42" s="118"/>
      <c r="AC42" s="118"/>
      <c r="AD42" s="143"/>
      <c r="AE42" s="4"/>
      <c r="AF42" s="4"/>
      <c r="AG42" s="4"/>
      <c r="AH42" s="4"/>
      <c r="AI42" s="144"/>
    </row>
    <row r="43" spans="1:35" x14ac:dyDescent="0.25">
      <c r="A43" s="125"/>
      <c r="B43" s="3">
        <v>31</v>
      </c>
      <c r="C43" s="75"/>
      <c r="D43" s="75"/>
      <c r="E43" s="90"/>
      <c r="F43" s="90"/>
      <c r="G43" s="110"/>
      <c r="H43" s="110"/>
      <c r="I43" s="110"/>
      <c r="J43" s="110"/>
      <c r="K43" s="110"/>
      <c r="L43" s="90"/>
      <c r="M43" s="90"/>
      <c r="N43" s="90"/>
      <c r="O43" s="90"/>
      <c r="P43" s="110"/>
      <c r="Q43" s="110"/>
      <c r="R43" s="110"/>
      <c r="S43" s="110"/>
      <c r="T43" s="110"/>
      <c r="U43" s="10"/>
      <c r="V43" s="10"/>
      <c r="W43" s="10"/>
      <c r="X43" s="10"/>
      <c r="Y43" s="118"/>
      <c r="Z43" s="118"/>
      <c r="AA43" s="10"/>
      <c r="AB43" s="118"/>
      <c r="AC43" s="118"/>
      <c r="AD43" s="149"/>
      <c r="AE43" s="4"/>
      <c r="AF43" s="4"/>
      <c r="AG43" s="4"/>
      <c r="AH43" s="4"/>
      <c r="AI43" s="144"/>
    </row>
    <row r="44" spans="1:35" ht="15" hidden="1" customHeight="1" x14ac:dyDescent="0.25">
      <c r="A44" s="125" t="s">
        <v>15</v>
      </c>
      <c r="B44" s="3">
        <v>32</v>
      </c>
      <c r="C44" s="9"/>
      <c r="D44" s="9"/>
      <c r="E44" s="91">
        <v>0</v>
      </c>
      <c r="F44" s="91">
        <v>0</v>
      </c>
      <c r="G44" s="118">
        <f>+C48+C49+C50+C51</f>
        <v>0</v>
      </c>
      <c r="H44" s="118">
        <f>+D48+D49+D50+D51</f>
        <v>0</v>
      </c>
      <c r="I44" s="75"/>
      <c r="J44" s="75"/>
      <c r="K44" s="118">
        <f>+G44+H44</f>
        <v>0</v>
      </c>
      <c r="L44" s="10"/>
      <c r="M44" s="10"/>
      <c r="N44" s="74"/>
      <c r="O44" s="74"/>
      <c r="P44" s="118"/>
      <c r="Q44" s="118"/>
      <c r="R44" s="91"/>
      <c r="S44" s="91"/>
      <c r="T44" s="118">
        <f>+P44+Q44</f>
        <v>0</v>
      </c>
      <c r="U44" s="10"/>
      <c r="V44" s="10"/>
      <c r="W44" s="9"/>
      <c r="X44" s="9"/>
      <c r="Y44" s="108"/>
      <c r="Z44" s="108"/>
      <c r="AA44" s="9"/>
      <c r="AB44" s="108"/>
      <c r="AC44" s="108"/>
      <c r="AD44" s="142"/>
      <c r="AE44" s="10"/>
      <c r="AF44" s="10"/>
      <c r="AG44" s="4"/>
      <c r="AH44" s="4"/>
      <c r="AI44" s="153"/>
    </row>
    <row r="45" spans="1:35" ht="23.25" hidden="1" customHeight="1" x14ac:dyDescent="0.25">
      <c r="A45" s="125"/>
      <c r="B45" s="3">
        <v>33</v>
      </c>
      <c r="C45" s="10"/>
      <c r="D45" s="10"/>
      <c r="E45" s="91">
        <v>0</v>
      </c>
      <c r="F45" s="91">
        <v>0</v>
      </c>
      <c r="G45" s="118"/>
      <c r="H45" s="118"/>
      <c r="I45" s="75"/>
      <c r="J45" s="75"/>
      <c r="K45" s="118"/>
      <c r="L45" s="10"/>
      <c r="M45" s="10"/>
      <c r="N45" s="74"/>
      <c r="O45" s="74"/>
      <c r="P45" s="118"/>
      <c r="Q45" s="118"/>
      <c r="R45" s="91"/>
      <c r="S45" s="91"/>
      <c r="T45" s="118"/>
      <c r="U45" s="10"/>
      <c r="V45" s="10"/>
      <c r="W45" s="14"/>
      <c r="X45" s="14"/>
      <c r="Y45" s="109"/>
      <c r="Z45" s="109"/>
      <c r="AA45" s="14"/>
      <c r="AB45" s="109"/>
      <c r="AC45" s="109"/>
      <c r="AD45" s="143"/>
      <c r="AE45" s="13"/>
      <c r="AF45" s="4"/>
      <c r="AG45" s="13"/>
      <c r="AH45" s="4"/>
      <c r="AI45" s="153"/>
    </row>
    <row r="46" spans="1:35" ht="15" hidden="1" customHeight="1" x14ac:dyDescent="0.25">
      <c r="A46" s="125"/>
      <c r="B46" s="3">
        <v>34</v>
      </c>
      <c r="C46" s="10"/>
      <c r="D46" s="10"/>
      <c r="E46" s="91">
        <v>0</v>
      </c>
      <c r="F46" s="91">
        <v>0</v>
      </c>
      <c r="G46" s="118"/>
      <c r="H46" s="118"/>
      <c r="I46" s="75"/>
      <c r="J46" s="75"/>
      <c r="K46" s="118"/>
      <c r="L46" s="10"/>
      <c r="M46" s="10"/>
      <c r="N46" s="74"/>
      <c r="O46" s="74"/>
      <c r="P46" s="118"/>
      <c r="Q46" s="118"/>
      <c r="R46" s="91"/>
      <c r="S46" s="91"/>
      <c r="T46" s="118"/>
      <c r="U46" s="10"/>
      <c r="V46" s="10"/>
      <c r="W46" s="14"/>
      <c r="X46" s="14"/>
      <c r="Y46" s="109"/>
      <c r="Z46" s="109"/>
      <c r="AA46" s="14"/>
      <c r="AB46" s="109"/>
      <c r="AC46" s="109"/>
      <c r="AD46" s="143"/>
      <c r="AE46" s="4"/>
      <c r="AF46" s="4"/>
      <c r="AG46" s="4"/>
      <c r="AH46" s="4"/>
      <c r="AI46" s="153"/>
    </row>
    <row r="47" spans="1:35" ht="33.75" hidden="1" customHeight="1" x14ac:dyDescent="0.25">
      <c r="A47" s="125"/>
      <c r="B47" s="3">
        <v>35</v>
      </c>
      <c r="C47" s="10"/>
      <c r="D47" s="10"/>
      <c r="E47" s="91">
        <v>0</v>
      </c>
      <c r="F47" s="91">
        <v>0</v>
      </c>
      <c r="G47" s="118"/>
      <c r="H47" s="118"/>
      <c r="I47" s="75"/>
      <c r="J47" s="75"/>
      <c r="K47" s="118"/>
      <c r="L47" s="10"/>
      <c r="M47" s="10"/>
      <c r="N47" s="74"/>
      <c r="O47" s="74"/>
      <c r="P47" s="118"/>
      <c r="Q47" s="118"/>
      <c r="R47" s="91"/>
      <c r="S47" s="91"/>
      <c r="T47" s="118"/>
      <c r="U47" s="10"/>
      <c r="V47" s="10"/>
      <c r="W47" s="14"/>
      <c r="X47" s="14"/>
      <c r="Y47" s="109"/>
      <c r="Z47" s="109"/>
      <c r="AA47" s="14"/>
      <c r="AB47" s="109"/>
      <c r="AC47" s="109"/>
      <c r="AD47" s="143"/>
      <c r="AE47" s="4"/>
      <c r="AF47" s="4"/>
      <c r="AG47" s="4"/>
      <c r="AH47" s="4"/>
      <c r="AI47" s="153"/>
    </row>
    <row r="48" spans="1:35" s="67" customFormat="1" x14ac:dyDescent="0.25">
      <c r="A48" s="125"/>
      <c r="B48" s="3">
        <v>36</v>
      </c>
      <c r="C48" s="75"/>
      <c r="D48" s="75"/>
      <c r="E48" s="91"/>
      <c r="F48" s="91"/>
      <c r="G48" s="118"/>
      <c r="H48" s="118"/>
      <c r="I48" s="109"/>
      <c r="J48" s="109"/>
      <c r="K48" s="118"/>
      <c r="L48" s="91"/>
      <c r="M48" s="91"/>
      <c r="N48" s="91"/>
      <c r="O48" s="91"/>
      <c r="P48" s="118"/>
      <c r="Q48" s="118"/>
      <c r="R48" s="109"/>
      <c r="S48" s="109"/>
      <c r="T48" s="118"/>
      <c r="U48" s="64"/>
      <c r="V48" s="64"/>
      <c r="W48" s="65"/>
      <c r="X48" s="65"/>
      <c r="Y48" s="109"/>
      <c r="Z48" s="109"/>
      <c r="AA48" s="65"/>
      <c r="AB48" s="109"/>
      <c r="AC48" s="109"/>
      <c r="AD48" s="143"/>
      <c r="AE48" s="66"/>
      <c r="AF48" s="66"/>
      <c r="AG48" s="66"/>
      <c r="AH48" s="66"/>
      <c r="AI48" s="144"/>
    </row>
    <row r="49" spans="1:35" s="67" customFormat="1" x14ac:dyDescent="0.25">
      <c r="A49" s="125"/>
      <c r="B49" s="3">
        <v>37</v>
      </c>
      <c r="C49" s="75"/>
      <c r="D49" s="75"/>
      <c r="E49" s="91"/>
      <c r="F49" s="91"/>
      <c r="G49" s="118"/>
      <c r="H49" s="118"/>
      <c r="I49" s="109"/>
      <c r="J49" s="109"/>
      <c r="K49" s="118"/>
      <c r="L49" s="91"/>
      <c r="M49" s="91"/>
      <c r="N49" s="91"/>
      <c r="O49" s="91"/>
      <c r="P49" s="118"/>
      <c r="Q49" s="118"/>
      <c r="R49" s="109"/>
      <c r="S49" s="109"/>
      <c r="T49" s="118"/>
      <c r="U49" s="64"/>
      <c r="V49" s="64"/>
      <c r="W49" s="65"/>
      <c r="X49" s="65"/>
      <c r="Y49" s="109"/>
      <c r="Z49" s="109"/>
      <c r="AA49" s="65"/>
      <c r="AB49" s="109"/>
      <c r="AC49" s="109"/>
      <c r="AD49" s="143"/>
      <c r="AE49" s="66"/>
      <c r="AF49" s="66"/>
      <c r="AG49" s="66"/>
      <c r="AH49" s="66"/>
      <c r="AI49" s="144"/>
    </row>
    <row r="50" spans="1:35" s="67" customFormat="1" x14ac:dyDescent="0.25">
      <c r="A50" s="125"/>
      <c r="B50" s="3">
        <v>38</v>
      </c>
      <c r="C50" s="75"/>
      <c r="D50" s="75"/>
      <c r="E50" s="91"/>
      <c r="F50" s="91"/>
      <c r="G50" s="118"/>
      <c r="H50" s="118"/>
      <c r="I50" s="109"/>
      <c r="J50" s="109"/>
      <c r="K50" s="118"/>
      <c r="L50" s="91"/>
      <c r="M50" s="91"/>
      <c r="N50" s="91"/>
      <c r="O50" s="91"/>
      <c r="P50" s="118"/>
      <c r="Q50" s="118"/>
      <c r="R50" s="109"/>
      <c r="S50" s="109"/>
      <c r="T50" s="118"/>
      <c r="U50" s="64"/>
      <c r="V50" s="64"/>
      <c r="W50" s="65"/>
      <c r="X50" s="65"/>
      <c r="Y50" s="109"/>
      <c r="Z50" s="109"/>
      <c r="AA50" s="65"/>
      <c r="AB50" s="109"/>
      <c r="AC50" s="109"/>
      <c r="AD50" s="143"/>
      <c r="AE50" s="66"/>
      <c r="AF50" s="66"/>
      <c r="AG50" s="66"/>
      <c r="AH50" s="66"/>
      <c r="AI50" s="144"/>
    </row>
    <row r="51" spans="1:35" s="67" customFormat="1" x14ac:dyDescent="0.25">
      <c r="A51" s="125"/>
      <c r="B51" s="3">
        <v>39</v>
      </c>
      <c r="C51" s="75"/>
      <c r="D51" s="75"/>
      <c r="E51" s="91"/>
      <c r="F51" s="91"/>
      <c r="G51" s="118"/>
      <c r="H51" s="118"/>
      <c r="I51" s="110"/>
      <c r="J51" s="110"/>
      <c r="K51" s="118"/>
      <c r="L51" s="91"/>
      <c r="M51" s="91"/>
      <c r="N51" s="91"/>
      <c r="O51" s="91"/>
      <c r="P51" s="118"/>
      <c r="Q51" s="118"/>
      <c r="R51" s="110"/>
      <c r="S51" s="110"/>
      <c r="T51" s="118"/>
      <c r="U51" s="64"/>
      <c r="V51" s="64"/>
      <c r="W51" s="68"/>
      <c r="X51" s="68"/>
      <c r="Y51" s="110"/>
      <c r="Z51" s="110"/>
      <c r="AA51" s="68"/>
      <c r="AB51" s="110"/>
      <c r="AC51" s="110"/>
      <c r="AD51" s="149"/>
      <c r="AE51" s="66"/>
      <c r="AF51" s="66"/>
      <c r="AG51" s="66"/>
      <c r="AH51" s="66"/>
      <c r="AI51" s="144"/>
    </row>
    <row r="52" spans="1:35" ht="15" customHeight="1" x14ac:dyDescent="0.25">
      <c r="A52" s="125" t="s">
        <v>16</v>
      </c>
      <c r="B52" s="3">
        <v>40</v>
      </c>
      <c r="C52" s="93"/>
      <c r="D52" s="93"/>
      <c r="E52" s="93"/>
      <c r="F52" s="93"/>
      <c r="G52" s="108">
        <f>+C52+C53+C54+C55</f>
        <v>0</v>
      </c>
      <c r="H52" s="108">
        <f>+D52+D53+D54+D55</f>
        <v>0</v>
      </c>
      <c r="I52" s="108"/>
      <c r="J52" s="108"/>
      <c r="K52" s="108">
        <f>+G52+H52</f>
        <v>0</v>
      </c>
      <c r="L52" s="78"/>
      <c r="M52" s="78"/>
      <c r="N52" s="92"/>
      <c r="O52" s="92"/>
      <c r="P52" s="108"/>
      <c r="Q52" s="108"/>
      <c r="R52" s="108"/>
      <c r="S52" s="108"/>
      <c r="T52" s="108">
        <f>+P52+Q52</f>
        <v>0</v>
      </c>
      <c r="U52" s="10"/>
      <c r="V52" s="10"/>
      <c r="W52" s="62"/>
      <c r="X52" s="62"/>
      <c r="Y52" s="108"/>
      <c r="Z52" s="108"/>
      <c r="AA52" s="62"/>
      <c r="AB52" s="108"/>
      <c r="AC52" s="108"/>
      <c r="AD52" s="111"/>
      <c r="AE52" s="4"/>
      <c r="AF52" s="4"/>
      <c r="AG52" s="4"/>
      <c r="AH52" s="4"/>
      <c r="AI52" s="144"/>
    </row>
    <row r="53" spans="1:35" x14ac:dyDescent="0.25">
      <c r="A53" s="125"/>
      <c r="B53" s="3">
        <v>41</v>
      </c>
      <c r="C53" s="93"/>
      <c r="D53" s="93"/>
      <c r="E53" s="93"/>
      <c r="F53" s="93"/>
      <c r="G53" s="109"/>
      <c r="H53" s="109"/>
      <c r="I53" s="109"/>
      <c r="J53" s="109"/>
      <c r="K53" s="109"/>
      <c r="L53" s="78"/>
      <c r="M53" s="78"/>
      <c r="N53" s="92"/>
      <c r="O53" s="92"/>
      <c r="P53" s="109"/>
      <c r="Q53" s="109"/>
      <c r="R53" s="109"/>
      <c r="S53" s="109"/>
      <c r="T53" s="109"/>
      <c r="U53" s="10"/>
      <c r="V53" s="10"/>
      <c r="W53" s="62"/>
      <c r="X53" s="62"/>
      <c r="Y53" s="109"/>
      <c r="Z53" s="109"/>
      <c r="AA53" s="62"/>
      <c r="AB53" s="109"/>
      <c r="AC53" s="109"/>
      <c r="AD53" s="112"/>
      <c r="AE53" s="4"/>
      <c r="AF53" s="4"/>
      <c r="AG53" s="4"/>
      <c r="AH53" s="4"/>
      <c r="AI53" s="144"/>
    </row>
    <row r="54" spans="1:35" x14ac:dyDescent="0.25">
      <c r="A54" s="125"/>
      <c r="B54" s="3">
        <v>42</v>
      </c>
      <c r="C54" s="93"/>
      <c r="D54" s="93"/>
      <c r="E54" s="93"/>
      <c r="F54" s="93"/>
      <c r="G54" s="109"/>
      <c r="H54" s="109"/>
      <c r="I54" s="109"/>
      <c r="J54" s="109"/>
      <c r="K54" s="109"/>
      <c r="L54" s="78"/>
      <c r="M54" s="78"/>
      <c r="N54" s="92"/>
      <c r="O54" s="92"/>
      <c r="P54" s="109"/>
      <c r="Q54" s="109"/>
      <c r="R54" s="109"/>
      <c r="S54" s="109"/>
      <c r="T54" s="109"/>
      <c r="U54" s="10"/>
      <c r="V54" s="10"/>
      <c r="W54" s="62"/>
      <c r="X54" s="62"/>
      <c r="Y54" s="109"/>
      <c r="Z54" s="109"/>
      <c r="AA54" s="62"/>
      <c r="AB54" s="109"/>
      <c r="AC54" s="109"/>
      <c r="AD54" s="112"/>
      <c r="AE54" s="4"/>
      <c r="AF54" s="4"/>
      <c r="AG54" s="4"/>
      <c r="AH54" s="4"/>
      <c r="AI54" s="144"/>
    </row>
    <row r="55" spans="1:35" x14ac:dyDescent="0.25">
      <c r="A55" s="125"/>
      <c r="B55" s="3">
        <v>43</v>
      </c>
      <c r="C55" s="93"/>
      <c r="D55" s="93"/>
      <c r="E55" s="93"/>
      <c r="F55" s="93"/>
      <c r="G55" s="110"/>
      <c r="H55" s="110"/>
      <c r="I55" s="110"/>
      <c r="J55" s="110"/>
      <c r="K55" s="110"/>
      <c r="L55" s="78"/>
      <c r="M55" s="78"/>
      <c r="N55" s="92"/>
      <c r="O55" s="92"/>
      <c r="P55" s="110"/>
      <c r="Q55" s="110"/>
      <c r="R55" s="110"/>
      <c r="S55" s="110"/>
      <c r="T55" s="110"/>
      <c r="U55" s="10"/>
      <c r="V55" s="10"/>
      <c r="W55" s="62"/>
      <c r="X55" s="62"/>
      <c r="Y55" s="109"/>
      <c r="Z55" s="109"/>
      <c r="AA55" s="62"/>
      <c r="AB55" s="109"/>
      <c r="AC55" s="109"/>
      <c r="AD55" s="113"/>
      <c r="AE55" s="4"/>
      <c r="AF55" s="4"/>
      <c r="AG55" s="4"/>
      <c r="AH55" s="4"/>
      <c r="AI55" s="144"/>
    </row>
    <row r="56" spans="1:35" x14ac:dyDescent="0.25">
      <c r="A56" s="125" t="s">
        <v>17</v>
      </c>
      <c r="B56" s="3">
        <v>44</v>
      </c>
      <c r="C56" s="77"/>
      <c r="D56" s="10"/>
      <c r="E56" s="93"/>
      <c r="F56" s="93"/>
      <c r="G56" s="108">
        <f>+C56+C57+C58+C59+C60</f>
        <v>0</v>
      </c>
      <c r="H56" s="108">
        <f>+D56+D57+D58+D59+D60</f>
        <v>0</v>
      </c>
      <c r="I56" s="108"/>
      <c r="J56" s="108"/>
      <c r="K56" s="108">
        <f>+G56+H56</f>
        <v>0</v>
      </c>
      <c r="L56" s="77"/>
      <c r="M56" s="93"/>
      <c r="N56" s="93"/>
      <c r="O56" s="93"/>
      <c r="P56" s="108">
        <f>+L56+L57+L58+L59+L60</f>
        <v>0</v>
      </c>
      <c r="Q56" s="108">
        <f>+M56+M57+M58+M59+M60</f>
        <v>0</v>
      </c>
      <c r="R56" s="108"/>
      <c r="S56" s="108"/>
      <c r="T56" s="108">
        <f>+P56+Q56</f>
        <v>0</v>
      </c>
      <c r="U56" s="10"/>
      <c r="V56" s="10"/>
      <c r="W56" s="62"/>
      <c r="X56" s="62"/>
      <c r="Y56" s="110"/>
      <c r="Z56" s="110"/>
      <c r="AA56" s="62"/>
      <c r="AB56" s="110"/>
      <c r="AC56" s="110"/>
      <c r="AD56" s="111"/>
      <c r="AE56" s="4"/>
      <c r="AF56" s="4"/>
      <c r="AG56" s="4"/>
      <c r="AH56" s="4"/>
      <c r="AI56" s="107"/>
    </row>
    <row r="57" spans="1:35" x14ac:dyDescent="0.25">
      <c r="A57" s="125"/>
      <c r="B57" s="3">
        <v>45</v>
      </c>
      <c r="C57" s="77"/>
      <c r="D57" s="77"/>
      <c r="E57" s="93"/>
      <c r="F57" s="93"/>
      <c r="G57" s="109"/>
      <c r="H57" s="109"/>
      <c r="I57" s="109"/>
      <c r="J57" s="109"/>
      <c r="K57" s="109"/>
      <c r="L57" s="77"/>
      <c r="M57" s="77"/>
      <c r="N57" s="93"/>
      <c r="O57" s="93"/>
      <c r="P57" s="109"/>
      <c r="Q57" s="109"/>
      <c r="R57" s="109"/>
      <c r="S57" s="109"/>
      <c r="T57" s="109"/>
      <c r="U57" s="3"/>
      <c r="V57" s="3"/>
      <c r="W57" s="4"/>
      <c r="X57" s="4"/>
      <c r="Y57" s="114"/>
      <c r="Z57" s="114"/>
      <c r="AA57" s="4"/>
      <c r="AB57" s="3"/>
      <c r="AC57" s="3"/>
      <c r="AD57" s="112"/>
      <c r="AE57" s="4"/>
      <c r="AF57" s="4"/>
      <c r="AG57" s="4"/>
      <c r="AH57" s="4"/>
      <c r="AI57" s="107"/>
    </row>
    <row r="58" spans="1:35" x14ac:dyDescent="0.25">
      <c r="A58" s="125"/>
      <c r="B58" s="3">
        <v>46</v>
      </c>
      <c r="C58" s="77"/>
      <c r="D58" s="77"/>
      <c r="E58" s="93"/>
      <c r="F58" s="93"/>
      <c r="G58" s="109"/>
      <c r="H58" s="109"/>
      <c r="I58" s="109"/>
      <c r="J58" s="109"/>
      <c r="K58" s="109"/>
      <c r="L58" s="77"/>
      <c r="M58" s="77"/>
      <c r="N58" s="93"/>
      <c r="O58" s="93"/>
      <c r="P58" s="109"/>
      <c r="Q58" s="109"/>
      <c r="R58" s="109"/>
      <c r="S58" s="109"/>
      <c r="T58" s="109"/>
      <c r="U58" s="3"/>
      <c r="V58" s="3"/>
      <c r="W58" s="4"/>
      <c r="X58" s="4"/>
      <c r="Y58" s="115"/>
      <c r="Z58" s="115"/>
      <c r="AA58" s="4"/>
      <c r="AB58" s="3"/>
      <c r="AC58" s="3"/>
      <c r="AD58" s="112"/>
      <c r="AE58" s="4"/>
      <c r="AF58" s="4"/>
      <c r="AG58" s="4"/>
      <c r="AH58" s="4"/>
      <c r="AI58" s="107"/>
    </row>
    <row r="59" spans="1:35" x14ac:dyDescent="0.25">
      <c r="A59" s="125"/>
      <c r="B59" s="3">
        <v>47</v>
      </c>
      <c r="C59" s="77"/>
      <c r="D59" s="77"/>
      <c r="E59" s="93"/>
      <c r="F59" s="93"/>
      <c r="G59" s="109"/>
      <c r="H59" s="109"/>
      <c r="I59" s="109"/>
      <c r="J59" s="109"/>
      <c r="K59" s="109"/>
      <c r="L59" s="77"/>
      <c r="M59" s="77"/>
      <c r="N59" s="93"/>
      <c r="O59" s="93"/>
      <c r="P59" s="109"/>
      <c r="Q59" s="109"/>
      <c r="R59" s="109"/>
      <c r="S59" s="109"/>
      <c r="T59" s="109"/>
      <c r="U59" s="3"/>
      <c r="V59" s="3"/>
      <c r="W59" s="4"/>
      <c r="X59" s="4"/>
      <c r="Y59" s="115"/>
      <c r="Z59" s="115"/>
      <c r="AA59" s="4"/>
      <c r="AB59" s="3"/>
      <c r="AC59" s="3"/>
      <c r="AD59" s="112"/>
      <c r="AE59" s="4"/>
      <c r="AF59" s="4"/>
      <c r="AG59" s="4"/>
      <c r="AH59" s="4"/>
      <c r="AI59" s="107"/>
    </row>
    <row r="60" spans="1:35" x14ac:dyDescent="0.25">
      <c r="A60" s="125"/>
      <c r="B60" s="3">
        <v>48</v>
      </c>
      <c r="C60" s="77"/>
      <c r="D60" s="77"/>
      <c r="E60" s="93"/>
      <c r="F60" s="93"/>
      <c r="G60" s="110"/>
      <c r="H60" s="110"/>
      <c r="I60" s="110"/>
      <c r="J60" s="110"/>
      <c r="K60" s="110"/>
      <c r="L60" s="77"/>
      <c r="M60" s="77"/>
      <c r="N60" s="93"/>
      <c r="O60" s="93"/>
      <c r="P60" s="110"/>
      <c r="Q60" s="110"/>
      <c r="R60" s="110"/>
      <c r="S60" s="110"/>
      <c r="T60" s="110"/>
      <c r="U60" s="3"/>
      <c r="V60" s="3"/>
      <c r="W60" s="4"/>
      <c r="X60" s="4"/>
      <c r="Y60" s="115"/>
      <c r="Z60" s="115"/>
      <c r="AA60" s="4"/>
      <c r="AB60" s="3"/>
      <c r="AC60" s="3"/>
      <c r="AD60" s="112"/>
      <c r="AE60" s="4"/>
      <c r="AF60" s="4"/>
      <c r="AG60" s="4"/>
      <c r="AH60" s="4"/>
      <c r="AI60" s="107"/>
    </row>
    <row r="61" spans="1:35" x14ac:dyDescent="0.25">
      <c r="A61" s="126" t="s">
        <v>82</v>
      </c>
      <c r="B61" s="3">
        <v>49</v>
      </c>
      <c r="C61" s="77"/>
      <c r="D61" s="77"/>
      <c r="E61" s="94"/>
      <c r="F61" s="94"/>
      <c r="G61" s="108">
        <f>+C61+C62+C63+C64</f>
        <v>0</v>
      </c>
      <c r="H61" s="109">
        <f>+D61+D62+D63+D64</f>
        <v>0</v>
      </c>
      <c r="I61" s="108"/>
      <c r="J61" s="108"/>
      <c r="K61" s="109">
        <f>+G61+H61</f>
        <v>0</v>
      </c>
      <c r="L61" s="77"/>
      <c r="M61" s="77"/>
      <c r="N61" s="94"/>
      <c r="O61" s="94"/>
      <c r="P61" s="108">
        <f>+L61+L62+L63+L64</f>
        <v>0</v>
      </c>
      <c r="Q61" s="109">
        <f>+M61+M62+M63+M64</f>
        <v>0</v>
      </c>
      <c r="R61" s="108"/>
      <c r="S61" s="108"/>
      <c r="T61" s="109">
        <f>+P61+Q61</f>
        <v>0</v>
      </c>
      <c r="U61" s="4"/>
      <c r="V61" s="4"/>
      <c r="W61" s="4"/>
      <c r="X61" s="4"/>
      <c r="Y61" s="115"/>
      <c r="Z61" s="115"/>
      <c r="AD61" s="117"/>
      <c r="AI61" s="107"/>
    </row>
    <row r="62" spans="1:35" x14ac:dyDescent="0.25">
      <c r="A62" s="126"/>
      <c r="B62" s="3">
        <v>50</v>
      </c>
      <c r="C62" s="77"/>
      <c r="D62" s="77"/>
      <c r="E62" s="94"/>
      <c r="F62" s="94"/>
      <c r="G62" s="109"/>
      <c r="H62" s="109"/>
      <c r="I62" s="109"/>
      <c r="J62" s="109"/>
      <c r="K62" s="109"/>
      <c r="L62" s="77"/>
      <c r="M62" s="77"/>
      <c r="N62" s="94"/>
      <c r="O62" s="94"/>
      <c r="P62" s="109"/>
      <c r="Q62" s="109"/>
      <c r="R62" s="109"/>
      <c r="S62" s="109"/>
      <c r="T62" s="109"/>
      <c r="U62" s="4"/>
      <c r="V62" s="4"/>
      <c r="W62" s="4"/>
      <c r="X62" s="4"/>
      <c r="Y62" s="116"/>
      <c r="Z62" s="116"/>
      <c r="AD62" s="117"/>
      <c r="AI62" s="107"/>
    </row>
    <row r="63" spans="1:35" x14ac:dyDescent="0.25">
      <c r="A63" s="126"/>
      <c r="B63" s="3">
        <v>51</v>
      </c>
      <c r="C63" s="77"/>
      <c r="D63" s="77"/>
      <c r="E63" s="94"/>
      <c r="F63" s="94"/>
      <c r="G63" s="109"/>
      <c r="H63" s="109"/>
      <c r="I63" s="109"/>
      <c r="J63" s="109"/>
      <c r="K63" s="109"/>
      <c r="L63" s="77"/>
      <c r="M63" s="77"/>
      <c r="N63" s="94"/>
      <c r="O63" s="94"/>
      <c r="P63" s="109"/>
      <c r="Q63" s="109"/>
      <c r="R63" s="109"/>
      <c r="S63" s="109"/>
      <c r="T63" s="109"/>
      <c r="Y63" s="69"/>
      <c r="Z63" s="69"/>
      <c r="AD63" s="117"/>
      <c r="AI63" s="107"/>
    </row>
    <row r="64" spans="1:35" ht="21.75" customHeight="1" x14ac:dyDescent="0.25">
      <c r="A64" s="127"/>
      <c r="B64" s="3">
        <v>52</v>
      </c>
      <c r="C64" s="77"/>
      <c r="D64" s="77"/>
      <c r="E64" s="94"/>
      <c r="F64" s="94"/>
      <c r="G64" s="109"/>
      <c r="H64" s="110"/>
      <c r="I64" s="109"/>
      <c r="J64" s="109"/>
      <c r="K64" s="110"/>
      <c r="L64" s="77"/>
      <c r="M64" s="77"/>
      <c r="N64" s="94"/>
      <c r="O64" s="94"/>
      <c r="P64" s="109"/>
      <c r="Q64" s="110"/>
      <c r="R64" s="109"/>
      <c r="S64" s="109"/>
      <c r="T64" s="110"/>
      <c r="Y64" s="69"/>
      <c r="Z64" s="69"/>
      <c r="AD64" s="111"/>
      <c r="AI64" s="107"/>
    </row>
    <row r="65" spans="1:35" x14ac:dyDescent="0.25">
      <c r="A65" s="128" t="s">
        <v>19</v>
      </c>
      <c r="B65" s="3">
        <v>53</v>
      </c>
      <c r="C65" s="77"/>
      <c r="D65" s="77"/>
      <c r="E65" s="94"/>
      <c r="F65" s="94"/>
      <c r="G65" s="108">
        <f>+C65+C66+C67+C68+C69</f>
        <v>0</v>
      </c>
      <c r="H65" s="108">
        <f>+D65+D66+D67+D68+D69</f>
        <v>0</v>
      </c>
      <c r="I65" s="114"/>
      <c r="J65" s="114"/>
      <c r="K65" s="108">
        <f>+G65+H65</f>
        <v>0</v>
      </c>
      <c r="L65" s="77"/>
      <c r="M65" s="77"/>
      <c r="N65" s="95"/>
      <c r="O65" s="95"/>
      <c r="P65" s="108">
        <f>+L65+L66+L67+L68+L69</f>
        <v>0</v>
      </c>
      <c r="Q65" s="108">
        <f>+M65+M66+M67+M68+M69</f>
        <v>0</v>
      </c>
      <c r="R65" s="114"/>
      <c r="S65" s="114"/>
      <c r="T65" s="108">
        <f>+P65+Q65</f>
        <v>0</v>
      </c>
      <c r="U65" s="4"/>
      <c r="V65" s="4"/>
      <c r="W65" s="4"/>
      <c r="X65" s="4"/>
      <c r="Y65" s="3"/>
      <c r="Z65" s="3"/>
      <c r="AA65" s="4"/>
      <c r="AB65" s="4"/>
      <c r="AC65" s="4"/>
      <c r="AD65" s="111"/>
      <c r="AI65" s="107"/>
    </row>
    <row r="66" spans="1:35" x14ac:dyDescent="0.25">
      <c r="A66" s="129"/>
      <c r="B66" s="3">
        <v>54</v>
      </c>
      <c r="C66" s="77"/>
      <c r="D66" s="77"/>
      <c r="E66" s="94"/>
      <c r="F66" s="94"/>
      <c r="G66" s="109"/>
      <c r="H66" s="109"/>
      <c r="I66" s="115"/>
      <c r="J66" s="115"/>
      <c r="K66" s="109"/>
      <c r="L66" s="77"/>
      <c r="M66" s="77"/>
      <c r="N66" s="95"/>
      <c r="O66" s="95"/>
      <c r="P66" s="109"/>
      <c r="Q66" s="109"/>
      <c r="R66" s="115"/>
      <c r="S66" s="115"/>
      <c r="T66" s="109"/>
      <c r="U66" s="4"/>
      <c r="V66" s="4"/>
      <c r="W66" s="4"/>
      <c r="X66" s="4"/>
      <c r="Y66" s="3"/>
      <c r="Z66" s="3"/>
      <c r="AA66" s="4"/>
      <c r="AB66" s="4"/>
      <c r="AC66" s="4"/>
      <c r="AD66" s="112"/>
      <c r="AI66" s="107"/>
    </row>
    <row r="67" spans="1:35" x14ac:dyDescent="0.25">
      <c r="A67" s="129"/>
      <c r="B67" s="3">
        <v>55</v>
      </c>
      <c r="C67" s="77"/>
      <c r="D67" s="77"/>
      <c r="E67" s="94"/>
      <c r="F67" s="94"/>
      <c r="G67" s="109"/>
      <c r="H67" s="109"/>
      <c r="I67" s="115"/>
      <c r="J67" s="115"/>
      <c r="K67" s="109"/>
      <c r="L67" s="77"/>
      <c r="M67" s="77"/>
      <c r="N67" s="95"/>
      <c r="O67" s="95"/>
      <c r="P67" s="109"/>
      <c r="Q67" s="109"/>
      <c r="R67" s="115"/>
      <c r="S67" s="115"/>
      <c r="T67" s="109"/>
      <c r="U67" s="4"/>
      <c r="V67" s="4"/>
      <c r="W67" s="4"/>
      <c r="X67" s="4"/>
      <c r="Y67" s="3"/>
      <c r="Z67" s="3"/>
      <c r="AA67" s="4"/>
      <c r="AB67" s="4"/>
      <c r="AC67" s="4"/>
      <c r="AD67" s="112"/>
      <c r="AI67" s="107"/>
    </row>
    <row r="68" spans="1:35" x14ac:dyDescent="0.25">
      <c r="A68" s="129"/>
      <c r="B68" s="3">
        <v>56</v>
      </c>
      <c r="C68" s="77"/>
      <c r="D68" s="77"/>
      <c r="E68" s="76"/>
      <c r="F68" s="76"/>
      <c r="G68" s="109"/>
      <c r="H68" s="109"/>
      <c r="I68" s="115"/>
      <c r="J68" s="115"/>
      <c r="K68" s="109"/>
      <c r="L68" s="77"/>
      <c r="M68" s="77"/>
      <c r="N68" s="96"/>
      <c r="O68" s="96"/>
      <c r="P68" s="109"/>
      <c r="Q68" s="109"/>
      <c r="R68" s="115"/>
      <c r="S68" s="115"/>
      <c r="T68" s="109"/>
      <c r="U68" s="4"/>
      <c r="V68" s="4"/>
      <c r="W68" s="4"/>
      <c r="X68" s="4"/>
      <c r="Y68" s="3"/>
      <c r="Z68" s="3"/>
      <c r="AA68" s="4"/>
      <c r="AB68" s="4"/>
      <c r="AC68" s="4"/>
      <c r="AD68" s="112"/>
      <c r="AI68" s="107"/>
    </row>
    <row r="69" spans="1:35" x14ac:dyDescent="0.25">
      <c r="A69" s="130"/>
      <c r="B69" s="3">
        <v>57</v>
      </c>
      <c r="C69" s="77"/>
      <c r="D69" s="77"/>
      <c r="E69" s="4"/>
      <c r="F69" s="4"/>
      <c r="G69" s="110"/>
      <c r="H69" s="110"/>
      <c r="I69" s="116"/>
      <c r="J69" s="116"/>
      <c r="K69" s="110"/>
      <c r="L69" s="77"/>
      <c r="M69" s="77"/>
      <c r="N69" s="4"/>
      <c r="O69" s="4"/>
      <c r="P69" s="110"/>
      <c r="Q69" s="110"/>
      <c r="R69" s="116"/>
      <c r="S69" s="116"/>
      <c r="T69" s="110"/>
      <c r="U69" s="4"/>
      <c r="V69" s="4"/>
      <c r="W69" s="4"/>
      <c r="X69" s="4"/>
      <c r="Y69" s="3"/>
      <c r="Z69" s="3"/>
      <c r="AA69" s="4"/>
      <c r="AB69" s="4"/>
      <c r="AC69" s="4"/>
      <c r="AD69" s="113"/>
      <c r="AI69" s="107"/>
    </row>
    <row r="70" spans="1:35" x14ac:dyDescent="0.25">
      <c r="A70" s="70"/>
      <c r="B70" s="3"/>
      <c r="Y70" s="69"/>
      <c r="Z70" s="69"/>
    </row>
    <row r="71" spans="1:35" x14ac:dyDescent="0.25">
      <c r="A71" s="70"/>
      <c r="B71" s="3"/>
    </row>
    <row r="72" spans="1:35" x14ac:dyDescent="0.25">
      <c r="A72" s="70"/>
      <c r="B72" s="1" t="s">
        <v>7</v>
      </c>
      <c r="C72" s="5">
        <f>+AD11</f>
        <v>1</v>
      </c>
      <c r="D72" t="s">
        <v>14</v>
      </c>
      <c r="G72" s="6"/>
    </row>
    <row r="73" spans="1:35" x14ac:dyDescent="0.25">
      <c r="A73" s="70"/>
      <c r="B73" s="1" t="s">
        <v>8</v>
      </c>
      <c r="C73" s="5"/>
      <c r="D73" t="s">
        <v>20</v>
      </c>
      <c r="E73">
        <v>2018</v>
      </c>
    </row>
    <row r="74" spans="1:35" x14ac:dyDescent="0.25">
      <c r="A74" s="125"/>
      <c r="B74" s="7" t="s">
        <v>9</v>
      </c>
      <c r="C74" s="8"/>
    </row>
    <row r="75" spans="1:35" x14ac:dyDescent="0.25">
      <c r="A75" s="125"/>
      <c r="B75" s="7" t="s">
        <v>10</v>
      </c>
      <c r="C75" s="8"/>
    </row>
    <row r="76" spans="1:35" x14ac:dyDescent="0.25">
      <c r="A76" s="125"/>
      <c r="B76" s="1" t="s">
        <v>11</v>
      </c>
      <c r="C76" s="8"/>
    </row>
    <row r="77" spans="1:35" x14ac:dyDescent="0.25">
      <c r="A77" s="125"/>
      <c r="B77" s="1" t="s">
        <v>12</v>
      </c>
      <c r="C77" s="5"/>
    </row>
    <row r="78" spans="1:35" x14ac:dyDescent="0.25">
      <c r="A78" s="125"/>
      <c r="B78" s="1" t="s">
        <v>13</v>
      </c>
      <c r="C78" s="5"/>
    </row>
    <row r="79" spans="1:35" x14ac:dyDescent="0.25">
      <c r="A79" s="125"/>
      <c r="B79" s="1" t="s">
        <v>15</v>
      </c>
      <c r="C79" s="5"/>
    </row>
    <row r="80" spans="1:35" x14ac:dyDescent="0.25">
      <c r="A80" s="125"/>
      <c r="B80" s="1" t="s">
        <v>79</v>
      </c>
      <c r="C80" s="5"/>
    </row>
    <row r="81" spans="1:3" x14ac:dyDescent="0.25">
      <c r="A81" s="125"/>
      <c r="B81" s="1" t="s">
        <v>17</v>
      </c>
      <c r="C81" s="5"/>
    </row>
    <row r="82" spans="1:3" x14ac:dyDescent="0.25">
      <c r="A82" s="125"/>
      <c r="B82" s="1" t="s">
        <v>80</v>
      </c>
      <c r="C82" s="5"/>
    </row>
    <row r="83" spans="1:3" x14ac:dyDescent="0.25">
      <c r="A83" s="125"/>
      <c r="B83" s="1" t="s">
        <v>81</v>
      </c>
      <c r="C83" s="5"/>
    </row>
    <row r="84" spans="1:3" x14ac:dyDescent="0.25">
      <c r="B84" s="1" t="s">
        <v>67</v>
      </c>
      <c r="C84" s="5"/>
    </row>
  </sheetData>
  <mergeCells count="212">
    <mergeCell ref="AI48:AI51"/>
    <mergeCell ref="AI56:AI60"/>
    <mergeCell ref="AI61:AI64"/>
    <mergeCell ref="AI52:AI55"/>
    <mergeCell ref="AI44:AI47"/>
    <mergeCell ref="Y40:Y43"/>
    <mergeCell ref="Z40:Z43"/>
    <mergeCell ref="AC40:AC43"/>
    <mergeCell ref="AD44:AD51"/>
    <mergeCell ref="Y44:Y51"/>
    <mergeCell ref="Z44:Z51"/>
    <mergeCell ref="AC44:AC51"/>
    <mergeCell ref="Y52:Y56"/>
    <mergeCell ref="Z52:Z56"/>
    <mergeCell ref="AB52:AB56"/>
    <mergeCell ref="AC52:AC56"/>
    <mergeCell ref="Y57:Y62"/>
    <mergeCell ref="Z57:Z62"/>
    <mergeCell ref="AD39:AD43"/>
    <mergeCell ref="AI39:AI43"/>
    <mergeCell ref="AD52:AD55"/>
    <mergeCell ref="AB40:AB43"/>
    <mergeCell ref="AB44:AB51"/>
    <mergeCell ref="O24:O27"/>
    <mergeCell ref="R24:R27"/>
    <mergeCell ref="S24:S27"/>
    <mergeCell ref="V24:V27"/>
    <mergeCell ref="U24:U27"/>
    <mergeCell ref="AI34:AI38"/>
    <mergeCell ref="AI16:AI19"/>
    <mergeCell ref="AI20:AI23"/>
    <mergeCell ref="AD34:AD38"/>
    <mergeCell ref="AD28:AD33"/>
    <mergeCell ref="T28:T33"/>
    <mergeCell ref="AD16:AD19"/>
    <mergeCell ref="AC16:AC23"/>
    <mergeCell ref="AD20:AD23"/>
    <mergeCell ref="AC11:AC15"/>
    <mergeCell ref="R11:R15"/>
    <mergeCell ref="S11:S15"/>
    <mergeCell ref="AA11:AA15"/>
    <mergeCell ref="AB11:AB15"/>
    <mergeCell ref="Y28:Y32"/>
    <mergeCell ref="W16:W20"/>
    <mergeCell ref="X24:X27"/>
    <mergeCell ref="P24:P27"/>
    <mergeCell ref="Z16:Z20"/>
    <mergeCell ref="AA16:AA20"/>
    <mergeCell ref="AB16:AB20"/>
    <mergeCell ref="S16:S19"/>
    <mergeCell ref="T16:T19"/>
    <mergeCell ref="R20:R23"/>
    <mergeCell ref="S20:S23"/>
    <mergeCell ref="T20:T23"/>
    <mergeCell ref="A24:A28"/>
    <mergeCell ref="A29:A33"/>
    <mergeCell ref="A39:A43"/>
    <mergeCell ref="R34:R38"/>
    <mergeCell ref="S34:S38"/>
    <mergeCell ref="G29:G33"/>
    <mergeCell ref="H29:H33"/>
    <mergeCell ref="I29:I33"/>
    <mergeCell ref="J29:J33"/>
    <mergeCell ref="K29:K33"/>
    <mergeCell ref="F24:F27"/>
    <mergeCell ref="Q29:Q33"/>
    <mergeCell ref="R29:R33"/>
    <mergeCell ref="S29:S33"/>
    <mergeCell ref="J24:J27"/>
    <mergeCell ref="I24:I27"/>
    <mergeCell ref="G39:G43"/>
    <mergeCell ref="H39:H43"/>
    <mergeCell ref="I39:I43"/>
    <mergeCell ref="J39:J43"/>
    <mergeCell ref="K39:K43"/>
    <mergeCell ref="Q34:Q38"/>
    <mergeCell ref="P39:P43"/>
    <mergeCell ref="K24:K27"/>
    <mergeCell ref="B9:B10"/>
    <mergeCell ref="AI9:AI10"/>
    <mergeCell ref="Z24:Z27"/>
    <mergeCell ref="G24:G27"/>
    <mergeCell ref="AC24:AC27"/>
    <mergeCell ref="AD24:AD27"/>
    <mergeCell ref="AI24:AI27"/>
    <mergeCell ref="AB24:AB27"/>
    <mergeCell ref="Z28:Z32"/>
    <mergeCell ref="AC28:AC32"/>
    <mergeCell ref="AB28:AB32"/>
    <mergeCell ref="K16:K19"/>
    <mergeCell ref="P16:P19"/>
    <mergeCell ref="Q16:Q19"/>
    <mergeCell ref="AI28:AI32"/>
    <mergeCell ref="U9:AC9"/>
    <mergeCell ref="AE9:AH9"/>
    <mergeCell ref="P29:P33"/>
    <mergeCell ref="AI11:AI15"/>
    <mergeCell ref="Q11:Q15"/>
    <mergeCell ref="T11:T15"/>
    <mergeCell ref="Z11:Z15"/>
    <mergeCell ref="AD11:AD15"/>
    <mergeCell ref="W24:W27"/>
    <mergeCell ref="A1:M1"/>
    <mergeCell ref="B2:P2"/>
    <mergeCell ref="C9:K9"/>
    <mergeCell ref="J11:J15"/>
    <mergeCell ref="K11:K15"/>
    <mergeCell ref="P11:P15"/>
    <mergeCell ref="Y24:Y27"/>
    <mergeCell ref="Q24:Q27"/>
    <mergeCell ref="T24:T27"/>
    <mergeCell ref="X16:X20"/>
    <mergeCell ref="Y16:Y20"/>
    <mergeCell ref="I16:I19"/>
    <mergeCell ref="J16:J19"/>
    <mergeCell ref="R16:R19"/>
    <mergeCell ref="U16:U20"/>
    <mergeCell ref="V16:V20"/>
    <mergeCell ref="A11:A15"/>
    <mergeCell ref="G11:G15"/>
    <mergeCell ref="H11:H15"/>
    <mergeCell ref="I11:I15"/>
    <mergeCell ref="G16:G19"/>
    <mergeCell ref="H16:H19"/>
    <mergeCell ref="L9:T9"/>
    <mergeCell ref="H24:H27"/>
    <mergeCell ref="A79:A83"/>
    <mergeCell ref="A34:A38"/>
    <mergeCell ref="G34:G38"/>
    <mergeCell ref="H34:H38"/>
    <mergeCell ref="I34:I38"/>
    <mergeCell ref="J34:J38"/>
    <mergeCell ref="K34:K38"/>
    <mergeCell ref="P44:P51"/>
    <mergeCell ref="A52:A55"/>
    <mergeCell ref="A56:A60"/>
    <mergeCell ref="P34:P38"/>
    <mergeCell ref="I48:I51"/>
    <mergeCell ref="J48:J51"/>
    <mergeCell ref="A61:A64"/>
    <mergeCell ref="G61:G64"/>
    <mergeCell ref="H61:H64"/>
    <mergeCell ref="I61:I64"/>
    <mergeCell ref="A44:A51"/>
    <mergeCell ref="G44:G51"/>
    <mergeCell ref="H44:H51"/>
    <mergeCell ref="K44:K51"/>
    <mergeCell ref="A74:A78"/>
    <mergeCell ref="A65:A69"/>
    <mergeCell ref="J61:J64"/>
    <mergeCell ref="A16:A19"/>
    <mergeCell ref="A20:A23"/>
    <mergeCell ref="G20:G23"/>
    <mergeCell ref="H20:H23"/>
    <mergeCell ref="I20:I23"/>
    <mergeCell ref="J20:J23"/>
    <mergeCell ref="K20:K23"/>
    <mergeCell ref="P20:P23"/>
    <mergeCell ref="Q20:Q23"/>
    <mergeCell ref="R48:R51"/>
    <mergeCell ref="S48:S51"/>
    <mergeCell ref="Q61:Q64"/>
    <mergeCell ref="R61:R64"/>
    <mergeCell ref="S61:S64"/>
    <mergeCell ref="T61:T64"/>
    <mergeCell ref="AD61:AD64"/>
    <mergeCell ref="Q44:Q51"/>
    <mergeCell ref="T44:T51"/>
    <mergeCell ref="T39:T43"/>
    <mergeCell ref="Q39:Q43"/>
    <mergeCell ref="R39:R43"/>
    <mergeCell ref="S39:S43"/>
    <mergeCell ref="T34:T38"/>
    <mergeCell ref="Y34:Y38"/>
    <mergeCell ref="Z34:Z38"/>
    <mergeCell ref="AC34:AC38"/>
    <mergeCell ref="AB34:AB38"/>
    <mergeCell ref="R65:R69"/>
    <mergeCell ref="S65:S69"/>
    <mergeCell ref="T65:T69"/>
    <mergeCell ref="G65:G69"/>
    <mergeCell ref="H65:H69"/>
    <mergeCell ref="I65:I69"/>
    <mergeCell ref="J65:J69"/>
    <mergeCell ref="K65:K69"/>
    <mergeCell ref="T52:T55"/>
    <mergeCell ref="K61:K64"/>
    <mergeCell ref="P61:P64"/>
    <mergeCell ref="AI65:AI69"/>
    <mergeCell ref="T56:T60"/>
    <mergeCell ref="AD56:AD60"/>
    <mergeCell ref="G52:G55"/>
    <mergeCell ref="H52:H55"/>
    <mergeCell ref="I52:I55"/>
    <mergeCell ref="J52:J55"/>
    <mergeCell ref="K52:K55"/>
    <mergeCell ref="P52:P55"/>
    <mergeCell ref="G56:G60"/>
    <mergeCell ref="H56:H60"/>
    <mergeCell ref="I56:I60"/>
    <mergeCell ref="J56:J60"/>
    <mergeCell ref="K56:K60"/>
    <mergeCell ref="P56:P60"/>
    <mergeCell ref="Q56:Q60"/>
    <mergeCell ref="R56:R60"/>
    <mergeCell ref="S56:S60"/>
    <mergeCell ref="Q52:Q55"/>
    <mergeCell ref="R52:R55"/>
    <mergeCell ref="S52:S55"/>
    <mergeCell ref="AD65:AD69"/>
    <mergeCell ref="P65:P69"/>
    <mergeCell ref="Q65:Q69"/>
  </mergeCells>
  <conditionalFormatting sqref="AD28">
    <cfRule type="cellIs" dxfId="23" priority="29" operator="lessThan">
      <formula>0.9</formula>
    </cfRule>
    <cfRule type="cellIs" dxfId="22" priority="30" operator="between">
      <formula>0.9</formula>
      <formula>1</formula>
    </cfRule>
  </conditionalFormatting>
  <conditionalFormatting sqref="AD34">
    <cfRule type="cellIs" dxfId="21" priority="25" operator="lessThan">
      <formula>0.9</formula>
    </cfRule>
    <cfRule type="cellIs" dxfId="20" priority="26" operator="between">
      <formula>0.9</formula>
      <formula>1</formula>
    </cfRule>
  </conditionalFormatting>
  <conditionalFormatting sqref="AD44">
    <cfRule type="cellIs" dxfId="19" priority="21" operator="lessThan">
      <formula>0.9</formula>
    </cfRule>
    <cfRule type="cellIs" dxfId="18" priority="22" operator="between">
      <formula>0.9</formula>
      <formula>1</formula>
    </cfRule>
  </conditionalFormatting>
  <conditionalFormatting sqref="AD11">
    <cfRule type="cellIs" dxfId="17" priority="19" operator="lessThan">
      <formula>0.9</formula>
    </cfRule>
    <cfRule type="cellIs" dxfId="16" priority="20" operator="between">
      <formula>0.9</formula>
      <formula>1</formula>
    </cfRule>
  </conditionalFormatting>
  <conditionalFormatting sqref="AD16">
    <cfRule type="cellIs" dxfId="15" priority="17" operator="lessThan">
      <formula>0.9</formula>
    </cfRule>
    <cfRule type="cellIs" dxfId="14" priority="18" operator="between">
      <formula>0.9</formula>
      <formula>1</formula>
    </cfRule>
  </conditionalFormatting>
  <conditionalFormatting sqref="AD20">
    <cfRule type="cellIs" dxfId="13" priority="11" operator="lessThan">
      <formula>0.9</formula>
    </cfRule>
    <cfRule type="cellIs" dxfId="12" priority="12" operator="between">
      <formula>0.9</formula>
      <formula>1</formula>
    </cfRule>
  </conditionalFormatting>
  <conditionalFormatting sqref="AD39">
    <cfRule type="cellIs" dxfId="11" priority="3" operator="lessThan">
      <formula>0.9</formula>
    </cfRule>
    <cfRule type="cellIs" dxfId="10" priority="4" operator="between">
      <formula>0.9</formula>
      <formula>1</formula>
    </cfRule>
  </conditionalFormatting>
  <conditionalFormatting sqref="AD24">
    <cfRule type="cellIs" dxfId="9" priority="1" operator="lessThan">
      <formula>0.9</formula>
    </cfRule>
    <cfRule type="cellIs" dxfId="8" priority="2" operator="between">
      <formula>0.9</formula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topLeftCell="A38" workbookViewId="0">
      <selection activeCell="D67" sqref="D67"/>
    </sheetView>
  </sheetViews>
  <sheetFormatPr baseColWidth="10" defaultRowHeight="15" x14ac:dyDescent="0.25"/>
  <cols>
    <col min="1" max="1" width="6" customWidth="1"/>
    <col min="2" max="2" width="22.140625" style="58" customWidth="1"/>
    <col min="3" max="3" width="7" customWidth="1"/>
    <col min="4" max="4" width="10.42578125" customWidth="1"/>
    <col min="5" max="5" width="7" customWidth="1"/>
    <col min="6" max="6" width="13.7109375" customWidth="1"/>
    <col min="7" max="7" width="13.140625" customWidth="1"/>
    <col min="8" max="9" width="17" customWidth="1"/>
    <col min="10" max="10" width="66.85546875" customWidth="1"/>
  </cols>
  <sheetData>
    <row r="1" spans="1:10" x14ac:dyDescent="0.25">
      <c r="A1" s="131"/>
      <c r="B1" s="131"/>
      <c r="C1" s="131"/>
      <c r="D1" s="131"/>
      <c r="E1" s="131"/>
    </row>
    <row r="2" spans="1:10" x14ac:dyDescent="0.25">
      <c r="A2" s="16"/>
      <c r="B2" s="131" t="s">
        <v>5</v>
      </c>
      <c r="C2" s="131"/>
      <c r="D2" s="131"/>
      <c r="E2" s="131"/>
    </row>
    <row r="3" spans="1:10" x14ac:dyDescent="0.25">
      <c r="A3" s="16"/>
      <c r="B3" s="55" t="s">
        <v>0</v>
      </c>
      <c r="C3" s="17"/>
      <c r="D3" s="17"/>
      <c r="E3" s="17"/>
    </row>
    <row r="4" spans="1:10" x14ac:dyDescent="0.25">
      <c r="A4" s="16"/>
      <c r="B4" s="55" t="s">
        <v>1</v>
      </c>
      <c r="C4" s="17"/>
      <c r="D4" s="17"/>
      <c r="E4" s="17"/>
    </row>
    <row r="5" spans="1:10" x14ac:dyDescent="0.25">
      <c r="A5" s="16"/>
      <c r="B5" s="55" t="s">
        <v>2</v>
      </c>
      <c r="C5" s="17"/>
      <c r="D5" s="17"/>
      <c r="E5" s="17"/>
    </row>
    <row r="6" spans="1:10" x14ac:dyDescent="0.25">
      <c r="A6" s="16"/>
      <c r="B6" s="55" t="s">
        <v>6</v>
      </c>
      <c r="C6" s="17"/>
      <c r="D6" s="17"/>
      <c r="E6" s="17"/>
    </row>
    <row r="7" spans="1:10" x14ac:dyDescent="0.25">
      <c r="A7" s="16"/>
      <c r="B7" s="55" t="s">
        <v>35</v>
      </c>
      <c r="C7" s="18">
        <v>0.9</v>
      </c>
      <c r="D7" s="17"/>
      <c r="E7" s="17"/>
    </row>
    <row r="8" spans="1:10" x14ac:dyDescent="0.25">
      <c r="B8" s="55" t="s">
        <v>36</v>
      </c>
      <c r="C8" s="18">
        <v>1</v>
      </c>
      <c r="D8" s="17"/>
      <c r="E8" s="17"/>
    </row>
    <row r="9" spans="1:10" s="2" customFormat="1" ht="36.75" customHeight="1" x14ac:dyDescent="0.25">
      <c r="A9" s="183" t="s">
        <v>57</v>
      </c>
      <c r="B9" s="182" t="s">
        <v>3</v>
      </c>
      <c r="C9" s="182" t="s">
        <v>21</v>
      </c>
      <c r="D9" s="182"/>
      <c r="E9" s="182" t="s">
        <v>27</v>
      </c>
      <c r="F9" s="182"/>
      <c r="G9" s="50" t="s">
        <v>32</v>
      </c>
      <c r="H9" s="182" t="s">
        <v>34</v>
      </c>
      <c r="I9" s="182"/>
      <c r="J9" s="182" t="s">
        <v>51</v>
      </c>
    </row>
    <row r="10" spans="1:10" s="2" customFormat="1" ht="26.25" thickBot="1" x14ac:dyDescent="0.3">
      <c r="A10" s="184"/>
      <c r="B10" s="182"/>
      <c r="C10" s="51" t="s">
        <v>22</v>
      </c>
      <c r="D10" s="51" t="s">
        <v>40</v>
      </c>
      <c r="E10" s="51" t="s">
        <v>22</v>
      </c>
      <c r="F10" s="51" t="s">
        <v>26</v>
      </c>
      <c r="G10" s="51" t="s">
        <v>33</v>
      </c>
      <c r="H10" s="52" t="s">
        <v>43</v>
      </c>
      <c r="I10" s="52" t="s">
        <v>25</v>
      </c>
      <c r="J10" s="182"/>
    </row>
    <row r="11" spans="1:10" hidden="1" x14ac:dyDescent="0.25">
      <c r="A11" s="181" t="s">
        <v>8</v>
      </c>
      <c r="B11" s="23">
        <v>6</v>
      </c>
      <c r="C11" s="24">
        <v>4</v>
      </c>
      <c r="D11" s="135">
        <f>SUM(C11:C13)</f>
        <v>14</v>
      </c>
      <c r="E11" s="24">
        <v>4</v>
      </c>
      <c r="F11" s="135">
        <f>SUM(E11:E13)</f>
        <v>14</v>
      </c>
      <c r="G11" s="166">
        <f>+F11/D11</f>
        <v>1</v>
      </c>
      <c r="H11" s="154"/>
      <c r="I11" s="154"/>
      <c r="J11" s="186" t="s">
        <v>55</v>
      </c>
    </row>
    <row r="12" spans="1:10" hidden="1" x14ac:dyDescent="0.25">
      <c r="A12" s="181"/>
      <c r="B12" s="23">
        <v>7</v>
      </c>
      <c r="C12" s="24">
        <v>6</v>
      </c>
      <c r="D12" s="135"/>
      <c r="E12" s="24">
        <v>6</v>
      </c>
      <c r="F12" s="135"/>
      <c r="G12" s="166"/>
      <c r="H12" s="155"/>
      <c r="I12" s="155"/>
      <c r="J12" s="187"/>
    </row>
    <row r="13" spans="1:10" ht="15.75" hidden="1" thickBot="1" x14ac:dyDescent="0.3">
      <c r="A13" s="119"/>
      <c r="B13" s="30">
        <v>8</v>
      </c>
      <c r="C13" s="28">
        <v>4</v>
      </c>
      <c r="D13" s="122"/>
      <c r="E13" s="28">
        <v>4</v>
      </c>
      <c r="F13" s="122"/>
      <c r="G13" s="180"/>
      <c r="H13" s="185"/>
      <c r="I13" s="185"/>
      <c r="J13" s="188"/>
    </row>
    <row r="14" spans="1:10" ht="15" hidden="1" customHeight="1" x14ac:dyDescent="0.25">
      <c r="A14" s="172" t="s">
        <v>9</v>
      </c>
      <c r="B14" s="38">
        <v>9</v>
      </c>
      <c r="C14" s="39">
        <v>4</v>
      </c>
      <c r="D14" s="175">
        <f>SUM(C14:C18)</f>
        <v>30</v>
      </c>
      <c r="E14" s="39">
        <v>4</v>
      </c>
      <c r="F14" s="175">
        <f>SUM(E14:E18)</f>
        <v>25</v>
      </c>
      <c r="G14" s="177">
        <f>+F14/D14</f>
        <v>0.83333333333333337</v>
      </c>
      <c r="H14" s="154"/>
      <c r="I14" s="154"/>
      <c r="J14" s="154"/>
    </row>
    <row r="15" spans="1:10" hidden="1" x14ac:dyDescent="0.25">
      <c r="A15" s="173"/>
      <c r="B15" s="23">
        <v>10</v>
      </c>
      <c r="C15" s="24">
        <v>9</v>
      </c>
      <c r="D15" s="123"/>
      <c r="E15" s="24">
        <v>9</v>
      </c>
      <c r="F15" s="123"/>
      <c r="G15" s="178"/>
      <c r="H15" s="155"/>
      <c r="I15" s="155"/>
      <c r="J15" s="155"/>
    </row>
    <row r="16" spans="1:10" hidden="1" x14ac:dyDescent="0.25">
      <c r="A16" s="173"/>
      <c r="B16" s="23">
        <v>11</v>
      </c>
      <c r="C16" s="24">
        <v>6</v>
      </c>
      <c r="D16" s="123"/>
      <c r="E16" s="24">
        <v>5</v>
      </c>
      <c r="F16" s="123"/>
      <c r="G16" s="178"/>
      <c r="H16" s="185"/>
      <c r="I16" s="185"/>
      <c r="J16" s="185"/>
    </row>
    <row r="17" spans="1:10" ht="60" hidden="1" x14ac:dyDescent="0.25">
      <c r="A17" s="173"/>
      <c r="B17" s="23">
        <v>12</v>
      </c>
      <c r="C17" s="24">
        <v>6</v>
      </c>
      <c r="D17" s="123"/>
      <c r="E17" s="24">
        <v>3</v>
      </c>
      <c r="F17" s="123"/>
      <c r="G17" s="178"/>
      <c r="H17" s="22" t="s">
        <v>44</v>
      </c>
      <c r="I17" s="22" t="s">
        <v>45</v>
      </c>
      <c r="J17" s="40" t="s">
        <v>47</v>
      </c>
    </row>
    <row r="18" spans="1:10" ht="60.75" hidden="1" thickBot="1" x14ac:dyDescent="0.3">
      <c r="A18" s="174"/>
      <c r="B18" s="41">
        <v>13</v>
      </c>
      <c r="C18" s="42">
        <v>5</v>
      </c>
      <c r="D18" s="176"/>
      <c r="E18" s="42">
        <v>4</v>
      </c>
      <c r="F18" s="176"/>
      <c r="G18" s="179"/>
      <c r="H18" s="43" t="s">
        <v>44</v>
      </c>
      <c r="I18" s="43" t="s">
        <v>46</v>
      </c>
      <c r="J18" s="44" t="s">
        <v>47</v>
      </c>
    </row>
    <row r="19" spans="1:10" ht="15" hidden="1" customHeight="1" x14ac:dyDescent="0.25">
      <c r="A19" s="160" t="s">
        <v>10</v>
      </c>
      <c r="B19" s="38">
        <v>14</v>
      </c>
      <c r="C19" s="39">
        <f>1+5</f>
        <v>6</v>
      </c>
      <c r="D19" s="163">
        <f>SUM(C19:C22)</f>
        <v>22</v>
      </c>
      <c r="E19" s="39">
        <v>6</v>
      </c>
      <c r="F19" s="163">
        <f>SUM(E19:E22)</f>
        <v>22</v>
      </c>
      <c r="G19" s="165">
        <f>+F19/D19</f>
        <v>1</v>
      </c>
      <c r="H19" s="154"/>
      <c r="I19" s="154"/>
      <c r="J19" s="157" t="s">
        <v>53</v>
      </c>
    </row>
    <row r="20" spans="1:10" hidden="1" x14ac:dyDescent="0.25">
      <c r="A20" s="161"/>
      <c r="B20" s="23">
        <v>15</v>
      </c>
      <c r="C20" s="24">
        <v>2</v>
      </c>
      <c r="D20" s="135"/>
      <c r="E20" s="24">
        <v>2</v>
      </c>
      <c r="F20" s="135"/>
      <c r="G20" s="166"/>
      <c r="H20" s="155"/>
      <c r="I20" s="155"/>
      <c r="J20" s="158"/>
    </row>
    <row r="21" spans="1:10" hidden="1" x14ac:dyDescent="0.25">
      <c r="A21" s="161"/>
      <c r="B21" s="23">
        <v>16</v>
      </c>
      <c r="C21" s="24">
        <v>8</v>
      </c>
      <c r="D21" s="135"/>
      <c r="E21" s="24">
        <v>8</v>
      </c>
      <c r="F21" s="135"/>
      <c r="G21" s="166"/>
      <c r="H21" s="155"/>
      <c r="I21" s="155"/>
      <c r="J21" s="158"/>
    </row>
    <row r="22" spans="1:10" ht="15.75" hidden="1" thickBot="1" x14ac:dyDescent="0.3">
      <c r="A22" s="162"/>
      <c r="B22" s="41">
        <v>17</v>
      </c>
      <c r="C22" s="42">
        <f>2+4</f>
        <v>6</v>
      </c>
      <c r="D22" s="164"/>
      <c r="E22" s="42">
        <v>6</v>
      </c>
      <c r="F22" s="164"/>
      <c r="G22" s="167"/>
      <c r="H22" s="156"/>
      <c r="I22" s="156"/>
      <c r="J22" s="159"/>
    </row>
    <row r="23" spans="1:10" ht="15" hidden="1" customHeight="1" x14ac:dyDescent="0.25">
      <c r="A23" s="160" t="s">
        <v>11</v>
      </c>
      <c r="B23" s="38">
        <v>18</v>
      </c>
      <c r="C23" s="39">
        <v>7</v>
      </c>
      <c r="D23" s="163">
        <f>SUM(C23:C27)</f>
        <v>30</v>
      </c>
      <c r="E23" s="39">
        <v>7</v>
      </c>
      <c r="F23" s="163">
        <f>SUM(E23:E27)</f>
        <v>30</v>
      </c>
      <c r="G23" s="165">
        <f>+F23/D23</f>
        <v>1</v>
      </c>
      <c r="H23" s="154"/>
      <c r="I23" s="154"/>
      <c r="J23" s="157" t="s">
        <v>52</v>
      </c>
    </row>
    <row r="24" spans="1:10" hidden="1" x14ac:dyDescent="0.25">
      <c r="A24" s="161"/>
      <c r="B24" s="23">
        <v>19</v>
      </c>
      <c r="C24" s="24">
        <v>4</v>
      </c>
      <c r="D24" s="135"/>
      <c r="E24" s="24">
        <v>4</v>
      </c>
      <c r="F24" s="135"/>
      <c r="G24" s="166"/>
      <c r="H24" s="155"/>
      <c r="I24" s="155"/>
      <c r="J24" s="158"/>
    </row>
    <row r="25" spans="1:10" hidden="1" x14ac:dyDescent="0.25">
      <c r="A25" s="161"/>
      <c r="B25" s="23">
        <v>20</v>
      </c>
      <c r="C25" s="24">
        <v>6</v>
      </c>
      <c r="D25" s="135"/>
      <c r="E25" s="24">
        <v>6</v>
      </c>
      <c r="F25" s="135"/>
      <c r="G25" s="166"/>
      <c r="H25" s="155"/>
      <c r="I25" s="155"/>
      <c r="J25" s="158"/>
    </row>
    <row r="26" spans="1:10" hidden="1" x14ac:dyDescent="0.25">
      <c r="A26" s="190"/>
      <c r="B26" s="30">
        <v>21</v>
      </c>
      <c r="C26" s="28">
        <v>6</v>
      </c>
      <c r="D26" s="122"/>
      <c r="E26" s="28">
        <v>6</v>
      </c>
      <c r="F26" s="122"/>
      <c r="G26" s="180"/>
      <c r="H26" s="155"/>
      <c r="I26" s="155"/>
      <c r="J26" s="158"/>
    </row>
    <row r="27" spans="1:10" ht="15.75" hidden="1" thickBot="1" x14ac:dyDescent="0.3">
      <c r="A27" s="162"/>
      <c r="B27" s="41">
        <v>22</v>
      </c>
      <c r="C27" s="42">
        <v>7</v>
      </c>
      <c r="D27" s="164"/>
      <c r="E27" s="42">
        <v>7</v>
      </c>
      <c r="F27" s="164"/>
      <c r="G27" s="167"/>
      <c r="H27" s="156"/>
      <c r="I27" s="156"/>
      <c r="J27" s="159"/>
    </row>
    <row r="28" spans="1:10" ht="15" hidden="1" customHeight="1" x14ac:dyDescent="0.25">
      <c r="A28" s="160" t="s">
        <v>12</v>
      </c>
      <c r="B28" s="38">
        <v>23</v>
      </c>
      <c r="C28" s="39">
        <f>2+1</f>
        <v>3</v>
      </c>
      <c r="D28" s="163">
        <f>SUM(C28:C31)</f>
        <v>18</v>
      </c>
      <c r="E28" s="39">
        <f>2+1</f>
        <v>3</v>
      </c>
      <c r="F28" s="163">
        <f>SUM(E28:E31)</f>
        <v>18</v>
      </c>
      <c r="G28" s="165">
        <f>+F28/D28</f>
        <v>1</v>
      </c>
      <c r="H28" s="154"/>
      <c r="I28" s="154"/>
      <c r="J28" s="157" t="s">
        <v>63</v>
      </c>
    </row>
    <row r="29" spans="1:10" hidden="1" x14ac:dyDescent="0.25">
      <c r="A29" s="161"/>
      <c r="B29" s="23">
        <v>24</v>
      </c>
      <c r="C29" s="24">
        <v>5</v>
      </c>
      <c r="D29" s="135"/>
      <c r="E29" s="24">
        <v>5</v>
      </c>
      <c r="F29" s="135"/>
      <c r="G29" s="166"/>
      <c r="H29" s="155"/>
      <c r="I29" s="155"/>
      <c r="J29" s="158"/>
    </row>
    <row r="30" spans="1:10" hidden="1" x14ac:dyDescent="0.25">
      <c r="A30" s="161"/>
      <c r="B30" s="23">
        <v>25</v>
      </c>
      <c r="C30" s="24">
        <v>5</v>
      </c>
      <c r="D30" s="135"/>
      <c r="E30" s="24">
        <v>5</v>
      </c>
      <c r="F30" s="135"/>
      <c r="G30" s="166"/>
      <c r="H30" s="155"/>
      <c r="I30" s="155"/>
      <c r="J30" s="158"/>
    </row>
    <row r="31" spans="1:10" ht="15.75" hidden="1" thickBot="1" x14ac:dyDescent="0.3">
      <c r="A31" s="162"/>
      <c r="B31" s="41">
        <v>26</v>
      </c>
      <c r="C31" s="42">
        <v>5</v>
      </c>
      <c r="D31" s="164"/>
      <c r="E31" s="42">
        <v>5</v>
      </c>
      <c r="F31" s="164"/>
      <c r="G31" s="167"/>
      <c r="H31" s="156"/>
      <c r="I31" s="156"/>
      <c r="J31" s="159"/>
    </row>
    <row r="32" spans="1:10" ht="22.5" customHeight="1" x14ac:dyDescent="0.25">
      <c r="A32" s="152" t="s">
        <v>13</v>
      </c>
      <c r="B32" s="109">
        <v>27</v>
      </c>
      <c r="C32" s="109">
        <v>4</v>
      </c>
      <c r="D32" s="109">
        <f>SUM(C32:C36)</f>
        <v>19</v>
      </c>
      <c r="E32" s="109">
        <v>4</v>
      </c>
      <c r="F32" s="109">
        <f>SUM(E32:E36)</f>
        <v>19</v>
      </c>
      <c r="G32" s="143">
        <f>F32/D32</f>
        <v>1</v>
      </c>
      <c r="H32" s="189"/>
      <c r="I32" s="189"/>
      <c r="J32" s="170" t="s">
        <v>64</v>
      </c>
    </row>
    <row r="33" spans="1:10" x14ac:dyDescent="0.25">
      <c r="A33" s="125"/>
      <c r="B33" s="110"/>
      <c r="C33" s="110"/>
      <c r="D33" s="109"/>
      <c r="E33" s="110"/>
      <c r="F33" s="109"/>
      <c r="G33" s="143"/>
      <c r="H33" s="109"/>
      <c r="I33" s="109"/>
      <c r="J33" s="170"/>
    </row>
    <row r="34" spans="1:10" x14ac:dyDescent="0.25">
      <c r="A34" s="125"/>
      <c r="B34" s="10">
        <v>28</v>
      </c>
      <c r="C34" s="10">
        <v>4</v>
      </c>
      <c r="D34" s="109"/>
      <c r="E34" s="10">
        <v>4</v>
      </c>
      <c r="F34" s="109"/>
      <c r="G34" s="143"/>
      <c r="H34" s="109"/>
      <c r="I34" s="109"/>
      <c r="J34" s="170"/>
    </row>
    <row r="35" spans="1:10" x14ac:dyDescent="0.25">
      <c r="A35" s="125"/>
      <c r="B35" s="10">
        <v>29</v>
      </c>
      <c r="C35" s="10">
        <v>6</v>
      </c>
      <c r="D35" s="109"/>
      <c r="E35" s="10">
        <v>6</v>
      </c>
      <c r="F35" s="109"/>
      <c r="G35" s="143"/>
      <c r="H35" s="109"/>
      <c r="I35" s="109"/>
      <c r="J35" s="170"/>
    </row>
    <row r="36" spans="1:10" x14ac:dyDescent="0.25">
      <c r="A36" s="125"/>
      <c r="B36" s="10">
        <v>30</v>
      </c>
      <c r="C36" s="10">
        <v>5</v>
      </c>
      <c r="D36" s="110"/>
      <c r="E36" s="10">
        <v>5</v>
      </c>
      <c r="F36" s="110"/>
      <c r="G36" s="149"/>
      <c r="H36" s="110"/>
      <c r="I36" s="110"/>
      <c r="J36" s="171"/>
    </row>
    <row r="37" spans="1:10" x14ac:dyDescent="0.25">
      <c r="A37" s="125" t="s">
        <v>15</v>
      </c>
      <c r="B37" s="9">
        <v>31</v>
      </c>
      <c r="C37" s="9">
        <v>5</v>
      </c>
      <c r="D37" s="108">
        <f>SUM(C37:C41)</f>
        <v>23</v>
      </c>
      <c r="E37" s="9">
        <v>5</v>
      </c>
      <c r="F37" s="108">
        <f>SUM(E37:E41)</f>
        <v>23</v>
      </c>
      <c r="G37" s="142">
        <f>F37/D37</f>
        <v>1</v>
      </c>
      <c r="H37" s="9"/>
      <c r="I37" s="9"/>
      <c r="J37" s="169" t="s">
        <v>69</v>
      </c>
    </row>
    <row r="38" spans="1:10" x14ac:dyDescent="0.25">
      <c r="A38" s="125"/>
      <c r="B38" s="10">
        <v>32</v>
      </c>
      <c r="C38" s="10">
        <v>7</v>
      </c>
      <c r="D38" s="109"/>
      <c r="E38" s="10">
        <v>7</v>
      </c>
      <c r="F38" s="109"/>
      <c r="G38" s="143"/>
      <c r="H38" s="4"/>
      <c r="I38" s="4"/>
      <c r="J38" s="170"/>
    </row>
    <row r="39" spans="1:10" ht="24" customHeight="1" x14ac:dyDescent="0.25">
      <c r="A39" s="125"/>
      <c r="B39" s="10">
        <v>33</v>
      </c>
      <c r="C39" s="10">
        <v>2</v>
      </c>
      <c r="D39" s="109"/>
      <c r="E39" s="10">
        <v>2</v>
      </c>
      <c r="F39" s="109"/>
      <c r="G39" s="143"/>
      <c r="H39" s="4"/>
      <c r="I39" s="4"/>
      <c r="J39" s="170"/>
    </row>
    <row r="40" spans="1:10" x14ac:dyDescent="0.25">
      <c r="A40" s="125"/>
      <c r="B40" s="10">
        <v>34</v>
      </c>
      <c r="C40" s="10">
        <v>3</v>
      </c>
      <c r="D40" s="109"/>
      <c r="E40" s="10">
        <v>3</v>
      </c>
      <c r="F40" s="109"/>
      <c r="G40" s="143"/>
      <c r="H40" s="4"/>
      <c r="I40" s="4"/>
      <c r="J40" s="170"/>
    </row>
    <row r="41" spans="1:10" ht="26.25" customHeight="1" x14ac:dyDescent="0.25">
      <c r="A41" s="125"/>
      <c r="B41" s="10">
        <v>35</v>
      </c>
      <c r="C41" s="10">
        <v>6</v>
      </c>
      <c r="D41" s="110"/>
      <c r="E41" s="10">
        <v>6</v>
      </c>
      <c r="F41" s="110"/>
      <c r="G41" s="149"/>
      <c r="H41" s="4"/>
      <c r="I41" s="4"/>
      <c r="J41" s="171"/>
    </row>
    <row r="42" spans="1:10" x14ac:dyDescent="0.25">
      <c r="A42" s="125" t="s">
        <v>16</v>
      </c>
      <c r="B42" s="9">
        <v>36</v>
      </c>
      <c r="C42" s="9">
        <v>3</v>
      </c>
      <c r="D42" s="118">
        <f>SUM(C42:C45)</f>
        <v>15</v>
      </c>
      <c r="E42" s="10">
        <v>3</v>
      </c>
      <c r="F42" s="118">
        <f>SUM(E42:E45)</f>
        <v>15</v>
      </c>
      <c r="G42" s="168">
        <f>+F42/D42</f>
        <v>1</v>
      </c>
      <c r="H42" s="10"/>
      <c r="I42" s="10"/>
      <c r="J42" s="144" t="s">
        <v>70</v>
      </c>
    </row>
    <row r="43" spans="1:10" ht="31.5" customHeight="1" x14ac:dyDescent="0.25">
      <c r="A43" s="125"/>
      <c r="B43" s="10">
        <v>37</v>
      </c>
      <c r="C43" s="10">
        <v>7</v>
      </c>
      <c r="D43" s="118"/>
      <c r="E43" s="10">
        <v>7</v>
      </c>
      <c r="F43" s="118"/>
      <c r="G43" s="168"/>
      <c r="H43" s="4"/>
      <c r="I43" s="4"/>
      <c r="J43" s="144"/>
    </row>
    <row r="44" spans="1:10" ht="33.75" customHeight="1" x14ac:dyDescent="0.25">
      <c r="A44" s="125"/>
      <c r="B44" s="10">
        <v>38</v>
      </c>
      <c r="C44" s="10">
        <v>0</v>
      </c>
      <c r="D44" s="118"/>
      <c r="E44" s="10">
        <v>0</v>
      </c>
      <c r="F44" s="118"/>
      <c r="G44" s="168"/>
      <c r="H44" s="4"/>
      <c r="I44" s="4"/>
      <c r="J44" s="144"/>
    </row>
    <row r="45" spans="1:10" ht="33.75" customHeight="1" x14ac:dyDescent="0.25">
      <c r="A45" s="125"/>
      <c r="B45" s="10">
        <v>39</v>
      </c>
      <c r="C45" s="10">
        <v>5</v>
      </c>
      <c r="D45" s="118"/>
      <c r="E45" s="10">
        <v>5</v>
      </c>
      <c r="F45" s="118"/>
      <c r="G45" s="168"/>
      <c r="H45" s="4"/>
      <c r="I45" s="4"/>
      <c r="J45" s="144"/>
    </row>
    <row r="46" spans="1:10" x14ac:dyDescent="0.25">
      <c r="A46" s="125" t="s">
        <v>17</v>
      </c>
      <c r="B46" s="9">
        <v>40</v>
      </c>
      <c r="C46" s="9">
        <v>2</v>
      </c>
      <c r="D46" s="118">
        <f>SUM(C46:C49)</f>
        <v>19</v>
      </c>
      <c r="E46" s="9">
        <v>2</v>
      </c>
      <c r="F46" s="118">
        <v>19</v>
      </c>
      <c r="G46" s="168">
        <f>100%</f>
        <v>1</v>
      </c>
      <c r="H46" s="10"/>
      <c r="I46" s="10"/>
      <c r="J46" s="144" t="s">
        <v>73</v>
      </c>
    </row>
    <row r="47" spans="1:10" ht="25.5" customHeight="1" x14ac:dyDescent="0.25">
      <c r="A47" s="125"/>
      <c r="B47" s="10">
        <v>41</v>
      </c>
      <c r="C47" s="10">
        <v>5</v>
      </c>
      <c r="D47" s="118"/>
      <c r="E47" s="10">
        <v>5</v>
      </c>
      <c r="F47" s="118"/>
      <c r="G47" s="168"/>
      <c r="H47" s="4"/>
      <c r="I47" s="4"/>
      <c r="J47" s="144"/>
    </row>
    <row r="48" spans="1:10" ht="34.5" customHeight="1" x14ac:dyDescent="0.25">
      <c r="A48" s="125"/>
      <c r="B48" s="10">
        <v>42</v>
      </c>
      <c r="C48" s="10">
        <v>7</v>
      </c>
      <c r="D48" s="118"/>
      <c r="E48" s="10">
        <v>7</v>
      </c>
      <c r="F48" s="118"/>
      <c r="G48" s="168"/>
      <c r="H48" s="4"/>
      <c r="I48" s="4"/>
      <c r="J48" s="144"/>
    </row>
    <row r="49" spans="1:10" ht="33" customHeight="1" x14ac:dyDescent="0.25">
      <c r="A49" s="125"/>
      <c r="B49" s="10">
        <v>43</v>
      </c>
      <c r="C49" s="10">
        <v>5</v>
      </c>
      <c r="D49" s="118"/>
      <c r="E49" s="10">
        <v>5</v>
      </c>
      <c r="F49" s="118"/>
      <c r="G49" s="168"/>
      <c r="H49" s="4"/>
      <c r="I49" s="4"/>
      <c r="J49" s="144"/>
    </row>
    <row r="50" spans="1:10" x14ac:dyDescent="0.25">
      <c r="A50" s="128" t="s">
        <v>18</v>
      </c>
      <c r="B50" s="9">
        <v>44</v>
      </c>
      <c r="C50" s="9"/>
      <c r="D50" s="108">
        <f>SUM(C50:C53)</f>
        <v>0</v>
      </c>
      <c r="E50" s="10"/>
      <c r="F50" s="108" t="e">
        <f>+#REF!+#REF!</f>
        <v>#REF!</v>
      </c>
      <c r="G50" s="142" t="e">
        <f>F50/#REF!</f>
        <v>#REF!</v>
      </c>
      <c r="H50" s="10"/>
      <c r="I50" s="10"/>
      <c r="J50" s="144"/>
    </row>
    <row r="51" spans="1:10" x14ac:dyDescent="0.25">
      <c r="A51" s="129"/>
      <c r="B51" s="10">
        <v>45</v>
      </c>
      <c r="C51" s="10"/>
      <c r="D51" s="109"/>
      <c r="E51" s="10"/>
      <c r="F51" s="109"/>
      <c r="G51" s="143"/>
      <c r="H51" s="13"/>
      <c r="I51" s="4"/>
      <c r="J51" s="144"/>
    </row>
    <row r="52" spans="1:10" x14ac:dyDescent="0.25">
      <c r="A52" s="129"/>
      <c r="B52" s="10">
        <v>46</v>
      </c>
      <c r="C52" s="10"/>
      <c r="D52" s="109"/>
      <c r="E52" s="10"/>
      <c r="F52" s="109"/>
      <c r="G52" s="143"/>
      <c r="H52" s="4"/>
      <c r="I52" s="4"/>
      <c r="J52" s="144"/>
    </row>
    <row r="53" spans="1:10" x14ac:dyDescent="0.25">
      <c r="A53" s="129"/>
      <c r="B53" s="10">
        <v>47</v>
      </c>
      <c r="C53" s="10"/>
      <c r="D53" s="109"/>
      <c r="E53" s="10"/>
      <c r="F53" s="109"/>
      <c r="G53" s="143"/>
      <c r="H53" s="4"/>
      <c r="I53" s="4"/>
      <c r="J53" s="144"/>
    </row>
    <row r="54" spans="1:10" x14ac:dyDescent="0.25">
      <c r="A54" s="129"/>
      <c r="B54" s="10">
        <v>48</v>
      </c>
      <c r="C54" s="10"/>
      <c r="D54" s="110"/>
      <c r="E54" s="10"/>
      <c r="F54" s="110"/>
      <c r="G54" s="149"/>
      <c r="H54" s="4"/>
      <c r="I54" s="4"/>
      <c r="J54" s="4"/>
    </row>
    <row r="59" spans="1:10" x14ac:dyDescent="0.25">
      <c r="B59" s="56" t="s">
        <v>7</v>
      </c>
      <c r="C59" s="5">
        <v>1</v>
      </c>
      <c r="D59" s="35">
        <v>6</v>
      </c>
    </row>
    <row r="60" spans="1:10" x14ac:dyDescent="0.25">
      <c r="B60" s="56" t="s">
        <v>8</v>
      </c>
      <c r="C60" s="5">
        <f>+G11</f>
        <v>1</v>
      </c>
    </row>
    <row r="61" spans="1:10" x14ac:dyDescent="0.25">
      <c r="B61" s="57" t="s">
        <v>9</v>
      </c>
      <c r="C61" s="8">
        <f>+G14</f>
        <v>0.83333333333333337</v>
      </c>
    </row>
    <row r="62" spans="1:10" x14ac:dyDescent="0.25">
      <c r="B62" s="57" t="s">
        <v>10</v>
      </c>
      <c r="C62" s="8">
        <v>1</v>
      </c>
    </row>
    <row r="63" spans="1:10" x14ac:dyDescent="0.25">
      <c r="B63" s="56" t="s">
        <v>11</v>
      </c>
      <c r="C63" s="8">
        <v>1</v>
      </c>
    </row>
    <row r="64" spans="1:10" x14ac:dyDescent="0.25">
      <c r="B64" s="56" t="s">
        <v>12</v>
      </c>
      <c r="C64" s="5">
        <v>1</v>
      </c>
    </row>
    <row r="65" spans="2:3" x14ac:dyDescent="0.25">
      <c r="B65" s="56" t="s">
        <v>13</v>
      </c>
      <c r="C65" s="5">
        <v>1</v>
      </c>
    </row>
    <row r="66" spans="2:3" x14ac:dyDescent="0.25">
      <c r="B66" s="56" t="s">
        <v>15</v>
      </c>
      <c r="C66" s="5">
        <v>1</v>
      </c>
    </row>
    <row r="67" spans="2:3" x14ac:dyDescent="0.25">
      <c r="B67" s="56" t="s">
        <v>16</v>
      </c>
      <c r="C67" s="5">
        <v>1</v>
      </c>
    </row>
    <row r="68" spans="2:3" x14ac:dyDescent="0.25">
      <c r="B68" s="56" t="s">
        <v>17</v>
      </c>
      <c r="C68" s="5">
        <v>1</v>
      </c>
    </row>
    <row r="69" spans="2:3" x14ac:dyDescent="0.25">
      <c r="B69" s="56" t="s">
        <v>18</v>
      </c>
      <c r="C69" s="5"/>
    </row>
    <row r="70" spans="2:3" x14ac:dyDescent="0.25">
      <c r="B70" s="56" t="s">
        <v>19</v>
      </c>
      <c r="C70" s="5"/>
    </row>
    <row r="71" spans="2:3" x14ac:dyDescent="0.25">
      <c r="B71" s="56" t="s">
        <v>14</v>
      </c>
      <c r="C71" s="5">
        <f>SUM(C59:C70)/D59</f>
        <v>1.6388888888888891</v>
      </c>
    </row>
  </sheetData>
  <mergeCells count="73">
    <mergeCell ref="H32:H36"/>
    <mergeCell ref="I32:I36"/>
    <mergeCell ref="I23:I27"/>
    <mergeCell ref="J23:J27"/>
    <mergeCell ref="A23:A27"/>
    <mergeCell ref="D23:D27"/>
    <mergeCell ref="F23:F27"/>
    <mergeCell ref="G23:G27"/>
    <mergeCell ref="H23:H27"/>
    <mergeCell ref="G32:G36"/>
    <mergeCell ref="E32:E33"/>
    <mergeCell ref="A32:A36"/>
    <mergeCell ref="B32:B33"/>
    <mergeCell ref="C32:C33"/>
    <mergeCell ref="D32:D36"/>
    <mergeCell ref="J32:J36"/>
    <mergeCell ref="H14:H16"/>
    <mergeCell ref="I14:I16"/>
    <mergeCell ref="J14:J16"/>
    <mergeCell ref="J11:J13"/>
    <mergeCell ref="H11:H13"/>
    <mergeCell ref="I11:I13"/>
    <mergeCell ref="A19:A22"/>
    <mergeCell ref="D19:D22"/>
    <mergeCell ref="F19:F22"/>
    <mergeCell ref="G19:G22"/>
    <mergeCell ref="J19:J22"/>
    <mergeCell ref="H19:H22"/>
    <mergeCell ref="I19:I22"/>
    <mergeCell ref="H9:I9"/>
    <mergeCell ref="J9:J10"/>
    <mergeCell ref="A1:E1"/>
    <mergeCell ref="B2:E2"/>
    <mergeCell ref="B9:B10"/>
    <mergeCell ref="C9:D9"/>
    <mergeCell ref="E9:F9"/>
    <mergeCell ref="A9:A10"/>
    <mergeCell ref="F11:F13"/>
    <mergeCell ref="A14:A18"/>
    <mergeCell ref="D14:D18"/>
    <mergeCell ref="F14:F18"/>
    <mergeCell ref="G14:G18"/>
    <mergeCell ref="G11:G13"/>
    <mergeCell ref="A11:A13"/>
    <mergeCell ref="D11:D13"/>
    <mergeCell ref="F37:F41"/>
    <mergeCell ref="A37:A41"/>
    <mergeCell ref="G46:G49"/>
    <mergeCell ref="J46:J49"/>
    <mergeCell ref="D37:D41"/>
    <mergeCell ref="F32:F36"/>
    <mergeCell ref="J50:J53"/>
    <mergeCell ref="A50:A54"/>
    <mergeCell ref="D50:D54"/>
    <mergeCell ref="F50:F54"/>
    <mergeCell ref="F46:F49"/>
    <mergeCell ref="G50:G54"/>
    <mergeCell ref="G42:G45"/>
    <mergeCell ref="J42:J45"/>
    <mergeCell ref="A46:A49"/>
    <mergeCell ref="D46:D49"/>
    <mergeCell ref="G37:G41"/>
    <mergeCell ref="J37:J41"/>
    <mergeCell ref="A42:A45"/>
    <mergeCell ref="D42:D45"/>
    <mergeCell ref="F42:F45"/>
    <mergeCell ref="I28:I31"/>
    <mergeCell ref="J28:J31"/>
    <mergeCell ref="A28:A31"/>
    <mergeCell ref="D28:D31"/>
    <mergeCell ref="F28:F31"/>
    <mergeCell ref="G28:G31"/>
    <mergeCell ref="H28:H31"/>
  </mergeCells>
  <conditionalFormatting sqref="G32:G41">
    <cfRule type="cellIs" dxfId="7" priority="7" operator="lessThan">
      <formula>0.9</formula>
    </cfRule>
    <cfRule type="cellIs" dxfId="6" priority="8" operator="between">
      <formula>0.9</formula>
      <formula>1</formula>
    </cfRule>
  </conditionalFormatting>
  <conditionalFormatting sqref="G42:G45">
    <cfRule type="cellIs" dxfId="5" priority="5" operator="lessThan">
      <formula>0.9</formula>
    </cfRule>
    <cfRule type="cellIs" dxfId="4" priority="6" operator="between">
      <formula>0.9</formula>
      <formula>1</formula>
    </cfRule>
  </conditionalFormatting>
  <conditionalFormatting sqref="G46:G49">
    <cfRule type="cellIs" dxfId="3" priority="3" operator="lessThan">
      <formula>0.9</formula>
    </cfRule>
    <cfRule type="cellIs" dxfId="2" priority="4" operator="between">
      <formula>0.9</formula>
      <formula>1</formula>
    </cfRule>
  </conditionalFormatting>
  <conditionalFormatting sqref="G50">
    <cfRule type="cellIs" dxfId="1" priority="1" operator="lessThan">
      <formula>0.9</formula>
    </cfRule>
    <cfRule type="cellIs" dxfId="0" priority="2" operator="between">
      <formula>0.9</formula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1"/>
  <sheetViews>
    <sheetView topLeftCell="A19" zoomScale="84" zoomScaleNormal="84" workbookViewId="0">
      <selection activeCell="A50" sqref="A50:C54"/>
    </sheetView>
  </sheetViews>
  <sheetFormatPr baseColWidth="10" defaultRowHeight="15" x14ac:dyDescent="0.25"/>
  <cols>
    <col min="1" max="1" width="6" customWidth="1"/>
    <col min="2" max="2" width="22.140625" customWidth="1"/>
    <col min="3" max="4" width="10.42578125" customWidth="1"/>
    <col min="5" max="6" width="13.7109375" customWidth="1"/>
    <col min="7" max="7" width="13.140625" customWidth="1"/>
    <col min="8" max="8" width="66.85546875" customWidth="1"/>
  </cols>
  <sheetData>
    <row r="1" spans="1:8" x14ac:dyDescent="0.25">
      <c r="A1" s="131"/>
      <c r="B1" s="131"/>
      <c r="C1" s="131"/>
      <c r="D1" s="131"/>
    </row>
    <row r="2" spans="1:8" x14ac:dyDescent="0.25">
      <c r="A2" s="16"/>
      <c r="B2" s="131" t="s">
        <v>5</v>
      </c>
      <c r="C2" s="131"/>
      <c r="D2" s="131"/>
    </row>
    <row r="3" spans="1:8" x14ac:dyDescent="0.25">
      <c r="A3" s="16"/>
      <c r="B3" s="16" t="s">
        <v>0</v>
      </c>
      <c r="C3" s="17"/>
      <c r="D3" s="17"/>
    </row>
    <row r="4" spans="1:8" x14ac:dyDescent="0.25">
      <c r="A4" s="16"/>
      <c r="B4" s="16" t="s">
        <v>1</v>
      </c>
      <c r="C4" s="17"/>
      <c r="D4" s="17"/>
    </row>
    <row r="5" spans="1:8" x14ac:dyDescent="0.25">
      <c r="A5" s="16"/>
      <c r="B5" s="16" t="s">
        <v>2</v>
      </c>
      <c r="C5" s="17"/>
      <c r="D5" s="17"/>
    </row>
    <row r="6" spans="1:8" x14ac:dyDescent="0.25">
      <c r="A6" s="16"/>
      <c r="B6" s="16" t="s">
        <v>6</v>
      </c>
      <c r="C6" s="17"/>
      <c r="D6" s="17"/>
    </row>
    <row r="7" spans="1:8" x14ac:dyDescent="0.25">
      <c r="A7" s="16"/>
      <c r="B7" s="16" t="s">
        <v>35</v>
      </c>
      <c r="C7" s="17"/>
      <c r="D7" s="17"/>
    </row>
    <row r="8" spans="1:8" x14ac:dyDescent="0.25">
      <c r="B8" s="16" t="s">
        <v>36</v>
      </c>
      <c r="C8" s="17"/>
      <c r="D8" s="17"/>
    </row>
    <row r="9" spans="1:8" s="2" customFormat="1" ht="36" customHeight="1" x14ac:dyDescent="0.25">
      <c r="A9" s="183" t="s">
        <v>57</v>
      </c>
      <c r="B9" s="182" t="s">
        <v>3</v>
      </c>
      <c r="C9" s="182" t="s">
        <v>21</v>
      </c>
      <c r="D9" s="182"/>
      <c r="E9" s="197" t="s">
        <v>27</v>
      </c>
      <c r="F9" s="197"/>
      <c r="G9" s="50" t="s">
        <v>32</v>
      </c>
      <c r="H9" s="182" t="s">
        <v>51</v>
      </c>
    </row>
    <row r="10" spans="1:8" s="2" customFormat="1" ht="25.5" x14ac:dyDescent="0.25">
      <c r="A10" s="184"/>
      <c r="B10" s="182"/>
      <c r="C10" s="51" t="s">
        <v>23</v>
      </c>
      <c r="D10" s="51" t="s">
        <v>41</v>
      </c>
      <c r="E10" s="51" t="s">
        <v>27</v>
      </c>
      <c r="F10" s="51" t="s">
        <v>42</v>
      </c>
      <c r="G10" s="51" t="s">
        <v>33</v>
      </c>
      <c r="H10" s="182"/>
    </row>
    <row r="11" spans="1:8" x14ac:dyDescent="0.25">
      <c r="A11" s="181" t="s">
        <v>8</v>
      </c>
      <c r="B11" s="23">
        <v>6</v>
      </c>
      <c r="C11" s="24">
        <v>0</v>
      </c>
      <c r="D11" s="135">
        <f>SUM(C11:C13)</f>
        <v>13</v>
      </c>
      <c r="E11" s="24">
        <v>0</v>
      </c>
      <c r="F11" s="135">
        <f>SUM(E11:E13)</f>
        <v>13</v>
      </c>
      <c r="G11" s="166">
        <f>+F11/D11</f>
        <v>1</v>
      </c>
      <c r="H11" s="198" t="s">
        <v>56</v>
      </c>
    </row>
    <row r="12" spans="1:8" x14ac:dyDescent="0.25">
      <c r="A12" s="181"/>
      <c r="B12" s="23">
        <v>7</v>
      </c>
      <c r="C12" s="24">
        <v>7</v>
      </c>
      <c r="D12" s="135"/>
      <c r="E12" s="24">
        <v>7</v>
      </c>
      <c r="F12" s="135"/>
      <c r="G12" s="166"/>
      <c r="H12" s="199"/>
    </row>
    <row r="13" spans="1:8" ht="15.75" thickBot="1" x14ac:dyDescent="0.3">
      <c r="A13" s="119"/>
      <c r="B13" s="30">
        <v>8</v>
      </c>
      <c r="C13" s="28">
        <v>6</v>
      </c>
      <c r="D13" s="122"/>
      <c r="E13" s="28">
        <v>6</v>
      </c>
      <c r="F13" s="122"/>
      <c r="G13" s="180"/>
      <c r="H13" s="200"/>
    </row>
    <row r="14" spans="1:8" x14ac:dyDescent="0.25">
      <c r="A14" s="194" t="s">
        <v>9</v>
      </c>
      <c r="B14" s="38">
        <v>9</v>
      </c>
      <c r="C14" s="39">
        <v>1</v>
      </c>
      <c r="D14" s="163">
        <f>SUM(C14:C18)</f>
        <v>19</v>
      </c>
      <c r="E14" s="39">
        <v>1</v>
      </c>
      <c r="F14" s="163">
        <f>SUM(E14:E18)</f>
        <v>19</v>
      </c>
      <c r="G14" s="165">
        <f>+F14/D14</f>
        <v>1</v>
      </c>
      <c r="H14" s="157" t="s">
        <v>48</v>
      </c>
    </row>
    <row r="15" spans="1:8" x14ac:dyDescent="0.25">
      <c r="A15" s="195"/>
      <c r="B15" s="23">
        <v>10</v>
      </c>
      <c r="C15" s="24">
        <v>5</v>
      </c>
      <c r="D15" s="135"/>
      <c r="E15" s="24">
        <v>5</v>
      </c>
      <c r="F15" s="135"/>
      <c r="G15" s="166"/>
      <c r="H15" s="158"/>
    </row>
    <row r="16" spans="1:8" x14ac:dyDescent="0.25">
      <c r="A16" s="195"/>
      <c r="B16" s="23">
        <v>11</v>
      </c>
      <c r="C16" s="24">
        <v>6</v>
      </c>
      <c r="D16" s="135"/>
      <c r="E16" s="24">
        <v>6</v>
      </c>
      <c r="F16" s="135"/>
      <c r="G16" s="166"/>
      <c r="H16" s="158"/>
    </row>
    <row r="17" spans="1:8" x14ac:dyDescent="0.25">
      <c r="A17" s="195"/>
      <c r="B17" s="23">
        <v>12</v>
      </c>
      <c r="C17" s="24">
        <v>5</v>
      </c>
      <c r="D17" s="135"/>
      <c r="E17" s="24">
        <v>5</v>
      </c>
      <c r="F17" s="135"/>
      <c r="G17" s="166"/>
      <c r="H17" s="158"/>
    </row>
    <row r="18" spans="1:8" ht="15.75" thickBot="1" x14ac:dyDescent="0.3">
      <c r="A18" s="196"/>
      <c r="B18" s="41">
        <v>13</v>
      </c>
      <c r="C18" s="42">
        <v>2</v>
      </c>
      <c r="D18" s="164"/>
      <c r="E18" s="42">
        <v>2</v>
      </c>
      <c r="F18" s="164"/>
      <c r="G18" s="167"/>
      <c r="H18" s="159"/>
    </row>
    <row r="19" spans="1:8" x14ac:dyDescent="0.25">
      <c r="A19" s="160" t="s">
        <v>10</v>
      </c>
      <c r="B19" s="38">
        <v>14</v>
      </c>
      <c r="C19" s="39">
        <v>1</v>
      </c>
      <c r="D19" s="163">
        <f>SUM(C19:C22)</f>
        <v>12</v>
      </c>
      <c r="E19" s="39">
        <v>1</v>
      </c>
      <c r="F19" s="163">
        <f>SUM(E19:E22)</f>
        <v>12</v>
      </c>
      <c r="G19" s="165">
        <f>+F19/D19</f>
        <v>1</v>
      </c>
      <c r="H19" s="157" t="s">
        <v>54</v>
      </c>
    </row>
    <row r="20" spans="1:8" x14ac:dyDescent="0.25">
      <c r="A20" s="161"/>
      <c r="B20" s="23">
        <v>15</v>
      </c>
      <c r="C20" s="24">
        <f>1+2</f>
        <v>3</v>
      </c>
      <c r="D20" s="135"/>
      <c r="E20" s="24">
        <v>3</v>
      </c>
      <c r="F20" s="135"/>
      <c r="G20" s="166"/>
      <c r="H20" s="158"/>
    </row>
    <row r="21" spans="1:8" x14ac:dyDescent="0.25">
      <c r="A21" s="161"/>
      <c r="B21" s="23">
        <v>16</v>
      </c>
      <c r="C21" s="24">
        <f>2+2</f>
        <v>4</v>
      </c>
      <c r="D21" s="135"/>
      <c r="E21" s="24">
        <v>4</v>
      </c>
      <c r="F21" s="135"/>
      <c r="G21" s="166"/>
      <c r="H21" s="158"/>
    </row>
    <row r="22" spans="1:8" ht="15.75" thickBot="1" x14ac:dyDescent="0.3">
      <c r="A22" s="162"/>
      <c r="B22" s="41">
        <v>17</v>
      </c>
      <c r="C22" s="42">
        <f>2+2</f>
        <v>4</v>
      </c>
      <c r="D22" s="164"/>
      <c r="E22" s="42">
        <v>4</v>
      </c>
      <c r="F22" s="164"/>
      <c r="G22" s="167"/>
      <c r="H22" s="159"/>
    </row>
    <row r="23" spans="1:8" x14ac:dyDescent="0.25">
      <c r="A23" s="160" t="s">
        <v>11</v>
      </c>
      <c r="B23" s="38">
        <v>18</v>
      </c>
      <c r="C23" s="39">
        <v>7</v>
      </c>
      <c r="D23" s="163">
        <f>SUM(C23:C27)</f>
        <v>30</v>
      </c>
      <c r="E23" s="39">
        <v>7</v>
      </c>
      <c r="F23" s="163">
        <f>SUM(E23:E27)</f>
        <v>30</v>
      </c>
      <c r="G23" s="165">
        <f>+F23/D23</f>
        <v>1</v>
      </c>
      <c r="H23" s="157" t="s">
        <v>52</v>
      </c>
    </row>
    <row r="24" spans="1:8" x14ac:dyDescent="0.25">
      <c r="A24" s="161"/>
      <c r="B24" s="23">
        <v>19</v>
      </c>
      <c r="C24" s="24">
        <v>8</v>
      </c>
      <c r="D24" s="135"/>
      <c r="E24" s="24">
        <v>8</v>
      </c>
      <c r="F24" s="135"/>
      <c r="G24" s="166"/>
      <c r="H24" s="158"/>
    </row>
    <row r="25" spans="1:8" x14ac:dyDescent="0.25">
      <c r="A25" s="161"/>
      <c r="B25" s="23">
        <v>20</v>
      </c>
      <c r="C25" s="24">
        <v>8</v>
      </c>
      <c r="D25" s="135"/>
      <c r="E25" s="24">
        <v>8</v>
      </c>
      <c r="F25" s="135"/>
      <c r="G25" s="166"/>
      <c r="H25" s="158"/>
    </row>
    <row r="26" spans="1:8" x14ac:dyDescent="0.25">
      <c r="A26" s="190"/>
      <c r="B26" s="30">
        <v>21</v>
      </c>
      <c r="C26" s="28">
        <v>5</v>
      </c>
      <c r="D26" s="122"/>
      <c r="E26" s="28">
        <v>5</v>
      </c>
      <c r="F26" s="122"/>
      <c r="G26" s="180"/>
      <c r="H26" s="158"/>
    </row>
    <row r="27" spans="1:8" ht="15.75" thickBot="1" x14ac:dyDescent="0.3">
      <c r="A27" s="162"/>
      <c r="B27" s="41">
        <v>22</v>
      </c>
      <c r="C27" s="42">
        <v>2</v>
      </c>
      <c r="D27" s="164"/>
      <c r="E27" s="42">
        <v>2</v>
      </c>
      <c r="F27" s="164"/>
      <c r="G27" s="167"/>
      <c r="H27" s="159"/>
    </row>
    <row r="28" spans="1:8" ht="15" customHeight="1" x14ac:dyDescent="0.25">
      <c r="A28" s="160" t="s">
        <v>12</v>
      </c>
      <c r="B28" s="38">
        <v>23</v>
      </c>
      <c r="C28" s="39">
        <f>1+4</f>
        <v>5</v>
      </c>
      <c r="D28" s="163">
        <f>SUM(C28:C31)</f>
        <v>30</v>
      </c>
      <c r="E28" s="39">
        <f>1+4</f>
        <v>5</v>
      </c>
      <c r="F28" s="163">
        <f>SUM(E28:E31)</f>
        <v>30</v>
      </c>
      <c r="G28" s="165">
        <f>+F28/D28</f>
        <v>1</v>
      </c>
      <c r="H28" s="186" t="s">
        <v>66</v>
      </c>
    </row>
    <row r="29" spans="1:8" x14ac:dyDescent="0.25">
      <c r="A29" s="161"/>
      <c r="B29" s="23">
        <v>24</v>
      </c>
      <c r="C29" s="24">
        <f>2+6</f>
        <v>8</v>
      </c>
      <c r="D29" s="135"/>
      <c r="E29" s="24">
        <f>2+6</f>
        <v>8</v>
      </c>
      <c r="F29" s="135"/>
      <c r="G29" s="166"/>
      <c r="H29" s="187"/>
    </row>
    <row r="30" spans="1:8" x14ac:dyDescent="0.25">
      <c r="A30" s="161"/>
      <c r="B30" s="23">
        <v>25</v>
      </c>
      <c r="C30" s="24">
        <v>8</v>
      </c>
      <c r="D30" s="135"/>
      <c r="E30" s="24">
        <v>8</v>
      </c>
      <c r="F30" s="135"/>
      <c r="G30" s="166"/>
      <c r="H30" s="187"/>
    </row>
    <row r="31" spans="1:8" ht="15.75" thickBot="1" x14ac:dyDescent="0.3">
      <c r="A31" s="162"/>
      <c r="B31" s="41">
        <v>26</v>
      </c>
      <c r="C31" s="42">
        <v>9</v>
      </c>
      <c r="D31" s="164"/>
      <c r="E31" s="28">
        <v>9</v>
      </c>
      <c r="F31" s="164"/>
      <c r="G31" s="167"/>
      <c r="H31" s="188"/>
    </row>
    <row r="32" spans="1:8" ht="22.5" customHeight="1" x14ac:dyDescent="0.25">
      <c r="A32" s="152" t="s">
        <v>13</v>
      </c>
      <c r="B32" s="109">
        <v>27</v>
      </c>
      <c r="C32" s="109">
        <v>5</v>
      </c>
      <c r="D32" s="109">
        <f>SUM(C32:C36)</f>
        <v>17</v>
      </c>
      <c r="E32" s="108">
        <v>5</v>
      </c>
      <c r="F32" s="189">
        <f>SUM(E32:E36)</f>
        <v>17</v>
      </c>
      <c r="G32" s="165">
        <f>+F32/D32</f>
        <v>1</v>
      </c>
      <c r="H32" s="170" t="s">
        <v>65</v>
      </c>
    </row>
    <row r="33" spans="1:8" x14ac:dyDescent="0.25">
      <c r="A33" s="125"/>
      <c r="B33" s="110"/>
      <c r="C33" s="110"/>
      <c r="D33" s="109"/>
      <c r="E33" s="110"/>
      <c r="F33" s="109"/>
      <c r="G33" s="166"/>
      <c r="H33" s="170"/>
    </row>
    <row r="34" spans="1:8" x14ac:dyDescent="0.25">
      <c r="A34" s="125"/>
      <c r="B34" s="3">
        <v>28</v>
      </c>
      <c r="C34" s="10">
        <v>5</v>
      </c>
      <c r="D34" s="109"/>
      <c r="E34" s="10">
        <v>5</v>
      </c>
      <c r="F34" s="109"/>
      <c r="G34" s="166"/>
      <c r="H34" s="170"/>
    </row>
    <row r="35" spans="1:8" x14ac:dyDescent="0.25">
      <c r="A35" s="125"/>
      <c r="B35" s="3">
        <v>29</v>
      </c>
      <c r="C35" s="10">
        <v>1</v>
      </c>
      <c r="D35" s="109"/>
      <c r="E35" s="10">
        <v>1</v>
      </c>
      <c r="F35" s="109"/>
      <c r="G35" s="180"/>
      <c r="H35" s="170"/>
    </row>
    <row r="36" spans="1:8" ht="15.75" thickBot="1" x14ac:dyDescent="0.3">
      <c r="A36" s="125"/>
      <c r="B36" s="3">
        <v>30</v>
      </c>
      <c r="C36" s="10">
        <v>6</v>
      </c>
      <c r="D36" s="110"/>
      <c r="E36" s="10">
        <v>6</v>
      </c>
      <c r="F36" s="110"/>
      <c r="G36" s="167"/>
      <c r="H36" s="171"/>
    </row>
    <row r="37" spans="1:8" x14ac:dyDescent="0.25">
      <c r="A37" s="125" t="s">
        <v>15</v>
      </c>
      <c r="B37" s="9">
        <v>31</v>
      </c>
      <c r="C37" s="9">
        <v>3</v>
      </c>
      <c r="D37" s="108">
        <f>SUM(C37:C41)</f>
        <v>26</v>
      </c>
      <c r="E37" s="10">
        <v>3</v>
      </c>
      <c r="F37" s="108">
        <f>SUM(E37:E41)</f>
        <v>26</v>
      </c>
      <c r="G37" s="165">
        <f>+F37/D37</f>
        <v>1</v>
      </c>
      <c r="H37" s="169" t="s">
        <v>71</v>
      </c>
    </row>
    <row r="38" spans="1:8" x14ac:dyDescent="0.25">
      <c r="A38" s="125"/>
      <c r="B38" s="3">
        <v>32</v>
      </c>
      <c r="C38" s="10">
        <v>7</v>
      </c>
      <c r="D38" s="109"/>
      <c r="E38" s="10">
        <v>7</v>
      </c>
      <c r="F38" s="109"/>
      <c r="G38" s="166"/>
      <c r="H38" s="170"/>
    </row>
    <row r="39" spans="1:8" ht="24" customHeight="1" x14ac:dyDescent="0.25">
      <c r="A39" s="125"/>
      <c r="B39" s="3">
        <v>33</v>
      </c>
      <c r="C39" s="10">
        <v>8</v>
      </c>
      <c r="D39" s="109"/>
      <c r="E39" s="10">
        <v>8</v>
      </c>
      <c r="F39" s="109"/>
      <c r="G39" s="166"/>
      <c r="H39" s="170"/>
    </row>
    <row r="40" spans="1:8" x14ac:dyDescent="0.25">
      <c r="A40" s="125"/>
      <c r="B40" s="3">
        <v>34</v>
      </c>
      <c r="C40" s="10">
        <v>3</v>
      </c>
      <c r="D40" s="109"/>
      <c r="E40" s="10">
        <v>3</v>
      </c>
      <c r="F40" s="109"/>
      <c r="G40" s="180"/>
      <c r="H40" s="170"/>
    </row>
    <row r="41" spans="1:8" ht="26.25" customHeight="1" thickBot="1" x14ac:dyDescent="0.3">
      <c r="A41" s="125"/>
      <c r="B41" s="3">
        <v>35</v>
      </c>
      <c r="C41" s="10">
        <v>5</v>
      </c>
      <c r="D41" s="110"/>
      <c r="E41" s="10">
        <v>5</v>
      </c>
      <c r="F41" s="110"/>
      <c r="G41" s="167"/>
      <c r="H41" s="171"/>
    </row>
    <row r="42" spans="1:8" x14ac:dyDescent="0.25">
      <c r="A42" s="125" t="s">
        <v>16</v>
      </c>
      <c r="B42" s="9">
        <v>36</v>
      </c>
      <c r="C42" s="9">
        <v>9</v>
      </c>
      <c r="D42" s="118">
        <f>SUM(C42:C45)</f>
        <v>29</v>
      </c>
      <c r="E42" s="10">
        <v>9</v>
      </c>
      <c r="F42" s="108">
        <f>SUM(E42:E45)</f>
        <v>29</v>
      </c>
      <c r="G42" s="191">
        <f>+F42/D42</f>
        <v>1</v>
      </c>
      <c r="H42" s="144" t="s">
        <v>72</v>
      </c>
    </row>
    <row r="43" spans="1:8" ht="31.5" customHeight="1" x14ac:dyDescent="0.25">
      <c r="A43" s="125"/>
      <c r="B43" s="3">
        <v>37</v>
      </c>
      <c r="C43" s="10">
        <v>6</v>
      </c>
      <c r="D43" s="118"/>
      <c r="E43" s="10">
        <v>6</v>
      </c>
      <c r="F43" s="109"/>
      <c r="G43" s="192"/>
      <c r="H43" s="144"/>
    </row>
    <row r="44" spans="1:8" ht="33.75" customHeight="1" x14ac:dyDescent="0.25">
      <c r="A44" s="125"/>
      <c r="B44" s="3">
        <v>38</v>
      </c>
      <c r="C44" s="10">
        <v>8</v>
      </c>
      <c r="D44" s="118"/>
      <c r="E44" s="10">
        <v>8</v>
      </c>
      <c r="F44" s="109"/>
      <c r="G44" s="192"/>
      <c r="H44" s="144"/>
    </row>
    <row r="45" spans="1:8" ht="33.75" customHeight="1" x14ac:dyDescent="0.25">
      <c r="A45" s="125"/>
      <c r="B45" s="3">
        <v>39</v>
      </c>
      <c r="C45" s="10">
        <v>6</v>
      </c>
      <c r="D45" s="118"/>
      <c r="E45" s="10">
        <v>6</v>
      </c>
      <c r="F45" s="110"/>
      <c r="G45" s="193"/>
      <c r="H45" s="144"/>
    </row>
    <row r="46" spans="1:8" ht="25.5" customHeight="1" x14ac:dyDescent="0.25">
      <c r="A46" s="125" t="s">
        <v>17</v>
      </c>
      <c r="B46" s="9">
        <v>40</v>
      </c>
      <c r="C46" s="9">
        <v>7</v>
      </c>
      <c r="D46" s="118">
        <v>27</v>
      </c>
      <c r="E46" s="9">
        <v>7</v>
      </c>
      <c r="F46" s="108">
        <f>E46+E47+E48+E49</f>
        <v>27</v>
      </c>
      <c r="G46" s="180">
        <f>G42</f>
        <v>1</v>
      </c>
      <c r="H46" s="144" t="s">
        <v>74</v>
      </c>
    </row>
    <row r="47" spans="1:8" ht="21" customHeight="1" x14ac:dyDescent="0.25">
      <c r="A47" s="125"/>
      <c r="B47" s="3">
        <v>41</v>
      </c>
      <c r="C47" s="10">
        <v>3</v>
      </c>
      <c r="D47" s="118"/>
      <c r="E47" s="10">
        <v>3</v>
      </c>
      <c r="F47" s="109"/>
      <c r="G47" s="192"/>
      <c r="H47" s="144"/>
    </row>
    <row r="48" spans="1:8" ht="24.75" customHeight="1" x14ac:dyDescent="0.25">
      <c r="A48" s="125"/>
      <c r="B48" s="3">
        <v>42</v>
      </c>
      <c r="C48" s="10">
        <v>10</v>
      </c>
      <c r="D48" s="118"/>
      <c r="E48" s="10">
        <v>10</v>
      </c>
      <c r="F48" s="109"/>
      <c r="G48" s="192"/>
      <c r="H48" s="144"/>
    </row>
    <row r="49" spans="1:8" ht="24.75" customHeight="1" x14ac:dyDescent="0.25">
      <c r="A49" s="125"/>
      <c r="B49" s="3">
        <v>43</v>
      </c>
      <c r="C49" s="10">
        <v>7</v>
      </c>
      <c r="D49" s="118"/>
      <c r="E49" s="10">
        <v>7</v>
      </c>
      <c r="F49" s="110"/>
      <c r="G49" s="193"/>
      <c r="H49" s="144"/>
    </row>
    <row r="50" spans="1:8" x14ac:dyDescent="0.25">
      <c r="A50" s="128" t="s">
        <v>18</v>
      </c>
      <c r="B50" s="9">
        <v>44</v>
      </c>
      <c r="C50" s="9">
        <v>5</v>
      </c>
      <c r="D50" s="108">
        <v>18</v>
      </c>
      <c r="E50" s="9">
        <v>5</v>
      </c>
      <c r="F50" s="9">
        <v>5</v>
      </c>
      <c r="G50" s="180">
        <v>1</v>
      </c>
      <c r="H50" s="144" t="s">
        <v>75</v>
      </c>
    </row>
    <row r="51" spans="1:8" x14ac:dyDescent="0.25">
      <c r="A51" s="129"/>
      <c r="B51" s="3">
        <v>45</v>
      </c>
      <c r="C51" s="10">
        <v>3</v>
      </c>
      <c r="D51" s="109"/>
      <c r="E51" s="10">
        <v>3</v>
      </c>
      <c r="F51" s="10">
        <v>3</v>
      </c>
      <c r="G51" s="192"/>
      <c r="H51" s="144"/>
    </row>
    <row r="52" spans="1:8" x14ac:dyDescent="0.25">
      <c r="A52" s="129"/>
      <c r="B52" s="3">
        <v>46</v>
      </c>
      <c r="C52" s="10">
        <v>6</v>
      </c>
      <c r="D52" s="109"/>
      <c r="E52" s="10">
        <v>6</v>
      </c>
      <c r="F52" s="10">
        <v>6</v>
      </c>
      <c r="G52" s="192"/>
      <c r="H52" s="144"/>
    </row>
    <row r="53" spans="1:8" x14ac:dyDescent="0.25">
      <c r="A53" s="129"/>
      <c r="B53" s="3">
        <v>47</v>
      </c>
      <c r="C53" s="10">
        <v>4</v>
      </c>
      <c r="D53" s="109"/>
      <c r="E53" s="10">
        <v>4</v>
      </c>
      <c r="F53" s="10">
        <v>4</v>
      </c>
      <c r="G53" s="192"/>
      <c r="H53" s="144"/>
    </row>
    <row r="54" spans="1:8" x14ac:dyDescent="0.25">
      <c r="A54" s="129"/>
      <c r="B54" s="3">
        <v>48</v>
      </c>
      <c r="C54" s="10">
        <v>0</v>
      </c>
      <c r="D54" s="110"/>
      <c r="E54" s="10">
        <v>0</v>
      </c>
      <c r="F54" s="10">
        <v>0</v>
      </c>
      <c r="G54" s="193"/>
      <c r="H54" s="4"/>
    </row>
    <row r="55" spans="1:8" x14ac:dyDescent="0.25">
      <c r="G55" s="49"/>
    </row>
    <row r="56" spans="1:8" x14ac:dyDescent="0.25">
      <c r="G56" s="49"/>
    </row>
    <row r="57" spans="1:8" x14ac:dyDescent="0.25">
      <c r="G57" s="49"/>
    </row>
    <row r="58" spans="1:8" x14ac:dyDescent="0.25">
      <c r="G58" s="49"/>
    </row>
    <row r="59" spans="1:8" x14ac:dyDescent="0.25">
      <c r="B59" s="1" t="s">
        <v>7</v>
      </c>
      <c r="C59" s="36">
        <v>1</v>
      </c>
      <c r="D59">
        <v>6</v>
      </c>
      <c r="G59" s="49"/>
    </row>
    <row r="60" spans="1:8" x14ac:dyDescent="0.25">
      <c r="B60" s="1" t="s">
        <v>8</v>
      </c>
      <c r="C60" s="36">
        <f>+G11</f>
        <v>1</v>
      </c>
      <c r="G60" s="49"/>
    </row>
    <row r="61" spans="1:8" x14ac:dyDescent="0.25">
      <c r="B61" s="7" t="s">
        <v>9</v>
      </c>
      <c r="C61" s="36">
        <f>+G14</f>
        <v>1</v>
      </c>
      <c r="G61" s="49"/>
    </row>
    <row r="62" spans="1:8" x14ac:dyDescent="0.25">
      <c r="B62" s="7" t="s">
        <v>10</v>
      </c>
      <c r="C62" s="36">
        <v>1</v>
      </c>
      <c r="G62" s="49"/>
    </row>
    <row r="63" spans="1:8" x14ac:dyDescent="0.25">
      <c r="B63" s="1" t="s">
        <v>11</v>
      </c>
      <c r="C63" s="36">
        <v>1</v>
      </c>
      <c r="G63" s="49"/>
    </row>
    <row r="64" spans="1:8" x14ac:dyDescent="0.25">
      <c r="B64" s="1" t="s">
        <v>12</v>
      </c>
      <c r="C64" s="36">
        <v>1</v>
      </c>
      <c r="G64" s="49"/>
    </row>
    <row r="65" spans="2:7" x14ac:dyDescent="0.25">
      <c r="B65" s="1" t="s">
        <v>13</v>
      </c>
      <c r="C65" s="36">
        <v>1</v>
      </c>
      <c r="G65" s="49"/>
    </row>
    <row r="66" spans="2:7" x14ac:dyDescent="0.25">
      <c r="B66" s="1" t="s">
        <v>15</v>
      </c>
      <c r="C66" s="36">
        <v>1</v>
      </c>
    </row>
    <row r="67" spans="2:7" x14ac:dyDescent="0.25">
      <c r="B67" s="1" t="s">
        <v>16</v>
      </c>
      <c r="C67" s="36">
        <v>1</v>
      </c>
    </row>
    <row r="68" spans="2:7" x14ac:dyDescent="0.25">
      <c r="B68" s="1" t="s">
        <v>17</v>
      </c>
      <c r="C68" s="36">
        <v>1</v>
      </c>
    </row>
    <row r="69" spans="2:7" x14ac:dyDescent="0.25">
      <c r="B69" s="1" t="s">
        <v>18</v>
      </c>
      <c r="C69" s="36">
        <v>1</v>
      </c>
    </row>
    <row r="70" spans="2:7" x14ac:dyDescent="0.25">
      <c r="B70" s="1" t="s">
        <v>19</v>
      </c>
      <c r="C70" s="4"/>
    </row>
    <row r="71" spans="2:7" x14ac:dyDescent="0.25">
      <c r="B71" s="1" t="s">
        <v>14</v>
      </c>
      <c r="C71" s="37">
        <f>SUM(C59:C70)/D59</f>
        <v>1.8333333333333333</v>
      </c>
    </row>
  </sheetData>
  <mergeCells count="59">
    <mergeCell ref="H50:H53"/>
    <mergeCell ref="H46:H49"/>
    <mergeCell ref="H28:H31"/>
    <mergeCell ref="G32:G36"/>
    <mergeCell ref="H42:H45"/>
    <mergeCell ref="G37:G41"/>
    <mergeCell ref="H37:H41"/>
    <mergeCell ref="G50:G54"/>
    <mergeCell ref="H14:H18"/>
    <mergeCell ref="H19:H22"/>
    <mergeCell ref="H32:H36"/>
    <mergeCell ref="H9:H10"/>
    <mergeCell ref="F11:F13"/>
    <mergeCell ref="F14:F18"/>
    <mergeCell ref="G11:G13"/>
    <mergeCell ref="G14:G18"/>
    <mergeCell ref="H11:H13"/>
    <mergeCell ref="F28:F31"/>
    <mergeCell ref="G28:G31"/>
    <mergeCell ref="F23:F27"/>
    <mergeCell ref="G23:G27"/>
    <mergeCell ref="H23:H27"/>
    <mergeCell ref="F19:F22"/>
    <mergeCell ref="G19:G22"/>
    <mergeCell ref="A1:D1"/>
    <mergeCell ref="B2:D2"/>
    <mergeCell ref="B9:B10"/>
    <mergeCell ref="C9:D9"/>
    <mergeCell ref="E9:F9"/>
    <mergeCell ref="A9:A10"/>
    <mergeCell ref="A50:A54"/>
    <mergeCell ref="D50:D54"/>
    <mergeCell ref="A46:A49"/>
    <mergeCell ref="D46:D49"/>
    <mergeCell ref="A11:A13"/>
    <mergeCell ref="A32:A36"/>
    <mergeCell ref="B32:B33"/>
    <mergeCell ref="C32:C33"/>
    <mergeCell ref="D11:D13"/>
    <mergeCell ref="A19:A22"/>
    <mergeCell ref="D19:D22"/>
    <mergeCell ref="A14:A18"/>
    <mergeCell ref="D14:D18"/>
    <mergeCell ref="A23:A27"/>
    <mergeCell ref="D23:D27"/>
    <mergeCell ref="A42:A45"/>
    <mergeCell ref="D42:D45"/>
    <mergeCell ref="A28:A31"/>
    <mergeCell ref="D28:D31"/>
    <mergeCell ref="A37:A41"/>
    <mergeCell ref="D37:D41"/>
    <mergeCell ref="D32:D36"/>
    <mergeCell ref="E32:E33"/>
    <mergeCell ref="F37:F41"/>
    <mergeCell ref="F42:F45"/>
    <mergeCell ref="G42:G45"/>
    <mergeCell ref="F46:F49"/>
    <mergeCell ref="G46:G49"/>
    <mergeCell ref="F32:F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G20" sqref="G20"/>
    </sheetView>
  </sheetViews>
  <sheetFormatPr baseColWidth="10" defaultRowHeight="15" x14ac:dyDescent="0.25"/>
  <cols>
    <col min="3" max="3" width="13.85546875" customWidth="1"/>
    <col min="5" max="5" width="13.5703125" customWidth="1"/>
    <col min="8" max="8" width="31.28515625" customWidth="1"/>
  </cols>
  <sheetData>
    <row r="1" spans="1:8" x14ac:dyDescent="0.25">
      <c r="A1" s="16"/>
      <c r="B1" s="131" t="s">
        <v>5</v>
      </c>
      <c r="C1" s="131"/>
      <c r="D1" s="131"/>
    </row>
    <row r="2" spans="1:8" x14ac:dyDescent="0.25">
      <c r="A2" s="16"/>
      <c r="B2" s="16" t="s">
        <v>0</v>
      </c>
      <c r="C2" s="17"/>
      <c r="D2" s="17"/>
    </row>
    <row r="3" spans="1:8" x14ac:dyDescent="0.25">
      <c r="A3" s="16"/>
      <c r="B3" s="16" t="s">
        <v>1</v>
      </c>
      <c r="C3" s="17"/>
      <c r="D3" s="17"/>
    </row>
    <row r="4" spans="1:8" x14ac:dyDescent="0.25">
      <c r="A4" s="16"/>
      <c r="B4" s="16" t="s">
        <v>2</v>
      </c>
      <c r="C4" s="17"/>
      <c r="D4" s="17"/>
    </row>
    <row r="5" spans="1:8" x14ac:dyDescent="0.25">
      <c r="A5" s="16"/>
      <c r="B5" s="16" t="s">
        <v>6</v>
      </c>
      <c r="C5" s="17"/>
      <c r="D5" s="17"/>
    </row>
    <row r="6" spans="1:8" x14ac:dyDescent="0.25">
      <c r="A6" s="16"/>
      <c r="B6" s="16" t="s">
        <v>35</v>
      </c>
      <c r="C6" s="17"/>
      <c r="D6" s="17"/>
    </row>
    <row r="7" spans="1:8" x14ac:dyDescent="0.25">
      <c r="B7" s="16" t="s">
        <v>36</v>
      </c>
      <c r="C7" s="17"/>
      <c r="D7" s="17"/>
    </row>
    <row r="8" spans="1:8" s="2" customFormat="1" ht="36" customHeight="1" x14ac:dyDescent="0.25">
      <c r="A8" s="183" t="s">
        <v>57</v>
      </c>
      <c r="B8" s="182" t="s">
        <v>3</v>
      </c>
      <c r="C8" s="182" t="s">
        <v>21</v>
      </c>
      <c r="D8" s="182"/>
      <c r="E8" s="197" t="s">
        <v>27</v>
      </c>
      <c r="F8" s="197"/>
      <c r="G8" s="50" t="s">
        <v>32</v>
      </c>
      <c r="H8" s="182" t="s">
        <v>51</v>
      </c>
    </row>
    <row r="9" spans="1:8" s="2" customFormat="1" ht="26.25" thickBot="1" x14ac:dyDescent="0.3">
      <c r="A9" s="184"/>
      <c r="B9" s="182"/>
      <c r="C9" s="51" t="s">
        <v>50</v>
      </c>
      <c r="D9" s="51" t="s">
        <v>49</v>
      </c>
      <c r="E9" s="51" t="s">
        <v>27</v>
      </c>
      <c r="F9" s="51" t="s">
        <v>42</v>
      </c>
      <c r="G9" s="51" t="s">
        <v>33</v>
      </c>
      <c r="H9" s="182"/>
    </row>
    <row r="10" spans="1:8" x14ac:dyDescent="0.25">
      <c r="A10" s="160" t="s">
        <v>11</v>
      </c>
      <c r="B10" s="53">
        <v>18</v>
      </c>
      <c r="C10" s="26">
        <v>0</v>
      </c>
      <c r="D10" s="124">
        <f>SUM(C10:C14)</f>
        <v>1</v>
      </c>
      <c r="E10" s="26">
        <v>0</v>
      </c>
      <c r="F10" s="124">
        <f>SUM(E10:E14)</f>
        <v>1</v>
      </c>
      <c r="G10" s="193">
        <f>+F10/D10</f>
        <v>1</v>
      </c>
      <c r="H10" s="158"/>
    </row>
    <row r="11" spans="1:8" x14ac:dyDescent="0.25">
      <c r="A11" s="161"/>
      <c r="B11" s="23">
        <v>19</v>
      </c>
      <c r="C11" s="24">
        <v>1</v>
      </c>
      <c r="D11" s="135"/>
      <c r="E11" s="24">
        <v>1</v>
      </c>
      <c r="F11" s="135"/>
      <c r="G11" s="166"/>
      <c r="H11" s="158"/>
    </row>
    <row r="12" spans="1:8" x14ac:dyDescent="0.25">
      <c r="A12" s="161"/>
      <c r="B12" s="23">
        <v>20</v>
      </c>
      <c r="C12" s="24">
        <v>0</v>
      </c>
      <c r="D12" s="135"/>
      <c r="E12" s="24">
        <v>0</v>
      </c>
      <c r="F12" s="135"/>
      <c r="G12" s="166"/>
      <c r="H12" s="158"/>
    </row>
    <row r="13" spans="1:8" x14ac:dyDescent="0.25">
      <c r="A13" s="190"/>
      <c r="B13" s="30">
        <v>21</v>
      </c>
      <c r="C13" s="28">
        <v>0</v>
      </c>
      <c r="D13" s="122"/>
      <c r="E13" s="28">
        <v>0</v>
      </c>
      <c r="F13" s="122"/>
      <c r="G13" s="180"/>
      <c r="H13" s="158"/>
    </row>
    <row r="14" spans="1:8" ht="15.75" thickBot="1" x14ac:dyDescent="0.3">
      <c r="A14" s="162"/>
      <c r="B14" s="41">
        <v>22</v>
      </c>
      <c r="C14" s="42">
        <v>0</v>
      </c>
      <c r="D14" s="164"/>
      <c r="E14" s="42">
        <v>0</v>
      </c>
      <c r="F14" s="164"/>
      <c r="G14" s="167"/>
      <c r="H14" s="159"/>
    </row>
  </sheetData>
  <mergeCells count="11">
    <mergeCell ref="A8:A9"/>
    <mergeCell ref="A10:A14"/>
    <mergeCell ref="D10:D14"/>
    <mergeCell ref="F10:F14"/>
    <mergeCell ref="G10:G14"/>
    <mergeCell ref="H10:H14"/>
    <mergeCell ref="B1:D1"/>
    <mergeCell ref="B8:B9"/>
    <mergeCell ref="C8:D8"/>
    <mergeCell ref="E8:F8"/>
    <mergeCell ref="H8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2:E20"/>
  <sheetViews>
    <sheetView workbookViewId="0">
      <selection activeCell="B14" sqref="B14"/>
    </sheetView>
  </sheetViews>
  <sheetFormatPr baseColWidth="10" defaultRowHeight="15" x14ac:dyDescent="0.25"/>
  <cols>
    <col min="2" max="2" width="11" bestFit="1" customWidth="1"/>
  </cols>
  <sheetData>
    <row r="12" spans="1:5" x14ac:dyDescent="0.25">
      <c r="A12" s="201" t="s">
        <v>62</v>
      </c>
      <c r="B12" s="201"/>
      <c r="C12" s="201"/>
      <c r="D12" s="201"/>
      <c r="E12" s="201"/>
    </row>
    <row r="13" spans="1:5" ht="30" x14ac:dyDescent="0.25">
      <c r="A13" s="45" t="s">
        <v>57</v>
      </c>
      <c r="B13" s="46" t="s">
        <v>58</v>
      </c>
      <c r="C13" s="46" t="s">
        <v>68</v>
      </c>
      <c r="D13" s="46" t="s">
        <v>60</v>
      </c>
      <c r="E13" s="45" t="s">
        <v>51</v>
      </c>
    </row>
    <row r="14" spans="1:5" x14ac:dyDescent="0.25">
      <c r="A14" s="48" t="s">
        <v>7</v>
      </c>
      <c r="B14" s="24"/>
      <c r="C14" s="24"/>
      <c r="D14" s="27"/>
      <c r="E14" s="47"/>
    </row>
    <row r="15" spans="1:5" x14ac:dyDescent="0.25">
      <c r="A15" s="48" t="s">
        <v>8</v>
      </c>
      <c r="B15" s="24"/>
      <c r="C15" s="24"/>
      <c r="D15" s="27"/>
      <c r="E15" s="47"/>
    </row>
    <row r="16" spans="1:5" x14ac:dyDescent="0.25">
      <c r="A16" s="48" t="s">
        <v>9</v>
      </c>
      <c r="B16" s="24"/>
      <c r="C16" s="24"/>
      <c r="D16" s="27"/>
      <c r="E16" s="47"/>
    </row>
    <row r="17" spans="1:5" x14ac:dyDescent="0.25">
      <c r="A17" s="48" t="s">
        <v>10</v>
      </c>
      <c r="B17" s="24"/>
      <c r="C17" s="24"/>
      <c r="D17" s="27"/>
      <c r="E17" s="47"/>
    </row>
    <row r="18" spans="1:5" x14ac:dyDescent="0.25">
      <c r="A18" s="48" t="s">
        <v>11</v>
      </c>
      <c r="B18" s="54"/>
      <c r="C18" s="24"/>
      <c r="D18" s="27"/>
      <c r="E18" s="47"/>
    </row>
    <row r="19" spans="1:5" x14ac:dyDescent="0.25">
      <c r="A19" s="48" t="s">
        <v>12</v>
      </c>
      <c r="B19" s="54"/>
      <c r="C19" s="24"/>
      <c r="D19" s="27"/>
      <c r="E19" s="47"/>
    </row>
    <row r="20" spans="1:5" x14ac:dyDescent="0.25">
      <c r="A20" s="48" t="s">
        <v>13</v>
      </c>
      <c r="B20" s="4"/>
      <c r="C20" s="4"/>
      <c r="D20" s="4"/>
      <c r="E20" s="4"/>
    </row>
  </sheetData>
  <mergeCells count="1">
    <mergeCell ref="A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17"/>
  <sheetViews>
    <sheetView workbookViewId="0">
      <selection activeCell="D8" sqref="D8"/>
    </sheetView>
  </sheetViews>
  <sheetFormatPr baseColWidth="10" defaultRowHeight="15" x14ac:dyDescent="0.25"/>
  <cols>
    <col min="3" max="3" width="13.85546875" customWidth="1"/>
    <col min="4" max="4" width="13.5703125" customWidth="1"/>
    <col min="5" max="5" width="15.28515625" customWidth="1"/>
    <col min="6" max="6" width="31.28515625" customWidth="1"/>
    <col min="11" max="11" width="14.28515625" customWidth="1"/>
    <col min="12" max="12" width="21.140625" customWidth="1"/>
  </cols>
  <sheetData>
    <row r="1" spans="2:12" x14ac:dyDescent="0.25">
      <c r="B1" s="131" t="s">
        <v>5</v>
      </c>
      <c r="C1" s="131"/>
    </row>
    <row r="2" spans="2:12" x14ac:dyDescent="0.25">
      <c r="B2" s="16" t="s">
        <v>0</v>
      </c>
      <c r="C2" s="17"/>
    </row>
    <row r="3" spans="2:12" x14ac:dyDescent="0.25">
      <c r="B3" s="16" t="s">
        <v>1</v>
      </c>
      <c r="C3" s="17"/>
    </row>
    <row r="4" spans="2:12" x14ac:dyDescent="0.25">
      <c r="B4" s="16" t="s">
        <v>2</v>
      </c>
      <c r="C4" s="17"/>
    </row>
    <row r="5" spans="2:12" x14ac:dyDescent="0.25">
      <c r="B5" s="16" t="s">
        <v>6</v>
      </c>
      <c r="C5" s="17"/>
    </row>
    <row r="6" spans="2:12" x14ac:dyDescent="0.25">
      <c r="B6" s="16" t="s">
        <v>35</v>
      </c>
      <c r="C6" s="17"/>
      <c r="D6" s="6">
        <v>0.9</v>
      </c>
    </row>
    <row r="7" spans="2:12" x14ac:dyDescent="0.25">
      <c r="B7" s="16" t="s">
        <v>36</v>
      </c>
      <c r="C7" s="17"/>
      <c r="D7" s="6">
        <v>1</v>
      </c>
    </row>
    <row r="8" spans="2:12" x14ac:dyDescent="0.25">
      <c r="B8" s="16"/>
      <c r="C8" s="17"/>
    </row>
    <row r="9" spans="2:12" x14ac:dyDescent="0.25">
      <c r="B9" s="201" t="s">
        <v>61</v>
      </c>
      <c r="C9" s="201"/>
      <c r="D9" s="201"/>
      <c r="E9" s="201"/>
      <c r="F9" s="201"/>
      <c r="H9" s="201" t="s">
        <v>62</v>
      </c>
      <c r="I9" s="201"/>
      <c r="J9" s="201"/>
      <c r="K9" s="201"/>
      <c r="L9" s="201"/>
    </row>
    <row r="10" spans="2:12" s="2" customFormat="1" ht="36" customHeight="1" x14ac:dyDescent="0.25">
      <c r="B10" s="45" t="s">
        <v>57</v>
      </c>
      <c r="C10" s="46" t="s">
        <v>58</v>
      </c>
      <c r="D10" s="46" t="s">
        <v>59</v>
      </c>
      <c r="E10" s="46" t="s">
        <v>60</v>
      </c>
      <c r="F10" s="45" t="s">
        <v>51</v>
      </c>
      <c r="H10" s="45" t="s">
        <v>57</v>
      </c>
      <c r="I10" s="46" t="s">
        <v>58</v>
      </c>
      <c r="J10" s="46" t="s">
        <v>59</v>
      </c>
      <c r="K10" s="46" t="s">
        <v>60</v>
      </c>
      <c r="L10" s="45" t="s">
        <v>51</v>
      </c>
    </row>
    <row r="11" spans="2:12" ht="15" customHeight="1" x14ac:dyDescent="0.25">
      <c r="B11" s="48" t="s">
        <v>7</v>
      </c>
      <c r="C11" s="24">
        <v>15600000</v>
      </c>
      <c r="D11" s="24">
        <v>5768096</v>
      </c>
      <c r="E11" s="59">
        <f>+(D11*100)/C11</f>
        <v>36.974974358974357</v>
      </c>
      <c r="F11" s="47"/>
      <c r="H11" s="48" t="s">
        <v>7</v>
      </c>
      <c r="I11" s="24">
        <v>900000</v>
      </c>
      <c r="J11" s="24">
        <v>933342</v>
      </c>
      <c r="K11" s="59">
        <f>+(J11*100)/I11</f>
        <v>103.70466666666667</v>
      </c>
      <c r="L11" s="47"/>
    </row>
    <row r="12" spans="2:12" x14ac:dyDescent="0.25">
      <c r="B12" s="48" t="s">
        <v>8</v>
      </c>
      <c r="C12" s="24">
        <v>16300000</v>
      </c>
      <c r="D12" s="24">
        <v>4622329</v>
      </c>
      <c r="E12" s="59">
        <f>+(D12*100)/C12</f>
        <v>28.357846625766872</v>
      </c>
      <c r="F12" s="47"/>
      <c r="H12" s="48" t="s">
        <v>8</v>
      </c>
      <c r="I12" s="24" t="s">
        <v>76</v>
      </c>
      <c r="J12" s="24"/>
      <c r="K12" s="27"/>
      <c r="L12" s="47"/>
    </row>
    <row r="13" spans="2:12" x14ac:dyDescent="0.25">
      <c r="B13" s="48" t="s">
        <v>9</v>
      </c>
      <c r="C13" s="24"/>
      <c r="D13" s="24"/>
      <c r="E13" s="27"/>
      <c r="F13" s="47"/>
      <c r="H13" s="48" t="s">
        <v>9</v>
      </c>
      <c r="I13" s="24"/>
      <c r="J13" s="24"/>
      <c r="K13" s="27"/>
      <c r="L13" s="47"/>
    </row>
    <row r="14" spans="2:12" x14ac:dyDescent="0.25">
      <c r="B14" s="48" t="s">
        <v>10</v>
      </c>
      <c r="C14" s="24"/>
      <c r="D14" s="24"/>
      <c r="E14" s="27"/>
      <c r="F14" s="47"/>
      <c r="H14" s="48" t="s">
        <v>10</v>
      </c>
      <c r="I14" s="24"/>
      <c r="J14" s="24"/>
      <c r="K14" s="27"/>
      <c r="L14" s="47"/>
    </row>
    <row r="15" spans="2:12" x14ac:dyDescent="0.25">
      <c r="B15" s="48" t="s">
        <v>11</v>
      </c>
      <c r="C15" s="24"/>
      <c r="D15" s="24"/>
      <c r="E15" s="27"/>
      <c r="F15" s="47"/>
      <c r="H15" s="48" t="s">
        <v>11</v>
      </c>
      <c r="I15" s="24"/>
      <c r="J15" s="24"/>
      <c r="K15" s="27"/>
      <c r="L15" s="47"/>
    </row>
    <row r="16" spans="2:12" x14ac:dyDescent="0.25">
      <c r="B16" s="48" t="s">
        <v>12</v>
      </c>
      <c r="C16" s="24"/>
      <c r="D16" s="24"/>
      <c r="E16" s="27"/>
      <c r="F16" s="47"/>
      <c r="H16" s="48" t="s">
        <v>12</v>
      </c>
      <c r="I16" s="24"/>
      <c r="J16" s="24"/>
      <c r="K16" s="27"/>
      <c r="L16" s="47"/>
    </row>
    <row r="17" spans="2:12" x14ac:dyDescent="0.25">
      <c r="B17" s="48" t="s">
        <v>13</v>
      </c>
      <c r="C17" s="4"/>
      <c r="D17" s="4"/>
      <c r="E17" s="4"/>
      <c r="F17" s="4"/>
      <c r="H17" s="48" t="s">
        <v>13</v>
      </c>
      <c r="I17" s="4"/>
      <c r="J17" s="4"/>
      <c r="K17" s="4"/>
      <c r="L17" s="4"/>
    </row>
  </sheetData>
  <mergeCells count="3">
    <mergeCell ref="B9:F9"/>
    <mergeCell ref="H9:L9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Otif </vt:lpstr>
      <vt:lpstr>Jabon</vt:lpstr>
      <vt:lpstr>Glicerina</vt:lpstr>
      <vt:lpstr>Acidos Grasos</vt:lpstr>
      <vt:lpstr>Aceite de Palma</vt:lpstr>
      <vt:lpstr>Maquilas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Sierra</dc:creator>
  <cp:lastModifiedBy>LHENRIQUEZ</cp:lastModifiedBy>
  <dcterms:created xsi:type="dcterms:W3CDTF">2014-05-05T17:34:42Z</dcterms:created>
  <dcterms:modified xsi:type="dcterms:W3CDTF">2021-06-25T03:12:47Z</dcterms:modified>
</cp:coreProperties>
</file>